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ttps://d.docs.live.net/dd237244d2b440db/WORK/WORK_A/B_SPOL/ARCH_SANT/2024/009_JILOVE_UPRAVY/ROZP/003_SOUTEZ/005_DOD_14_1_2025/"/>
    </mc:Choice>
  </mc:AlternateContent>
  <xr:revisionPtr revIDLastSave="0" documentId="8_{476C1864-EE71-4CD0-A2C6-5953537C9070}" xr6:coauthVersionLast="47"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00 OVN001 Naklady" sheetId="12" r:id="rId4"/>
    <sheet name="01 D.1.1 Pol" sheetId="13" r:id="rId5"/>
    <sheet name="01 D.1.1m Pol" sheetId="14" r:id="rId6"/>
    <sheet name="01 D.1.2a Pol" sheetId="15" r:id="rId7"/>
    <sheet name="01 D.1.2b Pol" sheetId="16" r:id="rId8"/>
    <sheet name="01 D.1.4a Pol" sheetId="17" r:id="rId9"/>
    <sheet name="01 D.1.4b Pol" sheetId="18" r:id="rId10"/>
    <sheet name="01 D.2.1-001 Pol" sheetId="19" r:id="rId11"/>
    <sheet name="01 D.2.1-001.1 Pol" sheetId="20" r:id="rId12"/>
    <sheet name="01 D.2.1-001.2 Pol" sheetId="21" r:id="rId13"/>
    <sheet name="01 D.2.2 Pol" sheetId="22" r:id="rId14"/>
    <sheet name="02 D.1.1 Pol" sheetId="23" r:id="rId15"/>
  </sheets>
  <externalReferences>
    <externalReference r:id="rId16"/>
  </externalReferences>
  <definedNames>
    <definedName name="CelkemDPHVypocet" localSheetId="1">Stavba!$H$56</definedName>
    <definedName name="CenaCelkem">Stavba!$G$29</definedName>
    <definedName name="CenaCelkemBezDPH">Stavba!$G$28</definedName>
    <definedName name="CenaCelkemVypocet" localSheetId="1">Stavba!$I$56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OVN001 Naklady'!$1:$7</definedName>
    <definedName name="_xlnm.Print_Titles" localSheetId="4">'01 D.1.1 Pol'!$1:$7</definedName>
    <definedName name="_xlnm.Print_Titles" localSheetId="5">'01 D.1.1m Pol'!$1:$7</definedName>
    <definedName name="_xlnm.Print_Titles" localSheetId="6">'01 D.1.2a Pol'!$1:$7</definedName>
    <definedName name="_xlnm.Print_Titles" localSheetId="7">'01 D.1.2b Pol'!$1:$7</definedName>
    <definedName name="_xlnm.Print_Titles" localSheetId="8">'01 D.1.4a Pol'!$1:$7</definedName>
    <definedName name="_xlnm.Print_Titles" localSheetId="9">'01 D.1.4b Pol'!$1:$7</definedName>
    <definedName name="_xlnm.Print_Titles" localSheetId="10">'01 D.2.1-001 Pol'!$1:$7</definedName>
    <definedName name="_xlnm.Print_Titles" localSheetId="11">'01 D.2.1-001.1 Pol'!$1:$7</definedName>
    <definedName name="_xlnm.Print_Titles" localSheetId="12">'01 D.2.1-001.2 Pol'!$1:$7</definedName>
    <definedName name="_xlnm.Print_Titles" localSheetId="13">'01 D.2.2 Pol'!$1:$7</definedName>
    <definedName name="_xlnm.Print_Titles" localSheetId="14">'02 D.1.1 Pol'!$1:$7</definedName>
    <definedName name="oadresa">Stavba!$D$6</definedName>
    <definedName name="Objednatel" localSheetId="1">Stavba!$D$5</definedName>
    <definedName name="Objekt" localSheetId="1">Stavba!$B$38</definedName>
    <definedName name="_xlnm.Print_Area" localSheetId="3">'00 OVN001 Naklady'!$A$1:$Y$76</definedName>
    <definedName name="_xlnm.Print_Area" localSheetId="4">'01 D.1.1 Pol'!$A$1:$Y$1334</definedName>
    <definedName name="_xlnm.Print_Area" localSheetId="5">'01 D.1.1m Pol'!$A$1:$Y$87</definedName>
    <definedName name="_xlnm.Print_Area" localSheetId="6">'01 D.1.2a Pol'!$A$1:$Y$143</definedName>
    <definedName name="_xlnm.Print_Area" localSheetId="7">'01 D.1.2b Pol'!$A$1:$Y$205</definedName>
    <definedName name="_xlnm.Print_Area" localSheetId="8">'01 D.1.4a Pol'!$A$1:$Y$359</definedName>
    <definedName name="_xlnm.Print_Area" localSheetId="9">'01 D.1.4b Pol'!$A$1:$Y$235</definedName>
    <definedName name="_xlnm.Print_Area" localSheetId="10">'01 D.2.1-001 Pol'!$A$1:$Y$292</definedName>
    <definedName name="_xlnm.Print_Area" localSheetId="11">'01 D.2.1-001.1 Pol'!$A$1:$Y$138</definedName>
    <definedName name="_xlnm.Print_Area" localSheetId="12">'01 D.2.1-001.2 Pol'!$A$1:$Y$95</definedName>
    <definedName name="_xlnm.Print_Area" localSheetId="13">'01 D.2.2 Pol'!$A$1:$Y$109</definedName>
    <definedName name="_xlnm.Print_Area" localSheetId="14">'02 D.1.1 Pol'!$A$1:$Y$1645</definedName>
    <definedName name="_xlnm.Print_Area" localSheetId="1">Stavba!$A$1:$J$201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Stavba!$F$56</definedName>
    <definedName name="ZakladDPHZakl">Stavba!$G$25</definedName>
    <definedName name="ZakladDPHZaklVypocet" localSheetId="1">Stavba!$G$56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0" i="1" l="1"/>
  <c r="I199" i="1"/>
  <c r="I198" i="1"/>
  <c r="I197" i="1"/>
  <c r="I196" i="1"/>
  <c r="I195" i="1"/>
  <c r="I194" i="1"/>
  <c r="I193" i="1"/>
  <c r="I192" i="1"/>
  <c r="I191" i="1"/>
  <c r="I190" i="1"/>
  <c r="I189" i="1"/>
  <c r="I188" i="1"/>
  <c r="I187" i="1"/>
  <c r="I186" i="1"/>
  <c r="I185" i="1"/>
  <c r="I184"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1644" i="23"/>
  <c r="BA1642" i="23"/>
  <c r="BA1633" i="23"/>
  <c r="BA1632" i="23"/>
  <c r="BA1631" i="23"/>
  <c r="BA1624" i="23"/>
  <c r="BA1592" i="23"/>
  <c r="BA1586" i="23"/>
  <c r="BA1585" i="23"/>
  <c r="BA1584" i="23"/>
  <c r="BA1571" i="23"/>
  <c r="BA1570" i="23"/>
  <c r="BA1569" i="23"/>
  <c r="BA1562" i="23"/>
  <c r="BA1561" i="23"/>
  <c r="BA1560" i="23"/>
  <c r="BA1543" i="23"/>
  <c r="BA1542" i="23"/>
  <c r="BA1541" i="23"/>
  <c r="BA1525" i="23"/>
  <c r="BA1524" i="23"/>
  <c r="BA1523" i="23"/>
  <c r="BA1513" i="23"/>
  <c r="BA1512" i="23"/>
  <c r="BA1511" i="23"/>
  <c r="BA1501" i="23"/>
  <c r="BA1500" i="23"/>
  <c r="BA1499" i="23"/>
  <c r="BA1491" i="23"/>
  <c r="BA1490" i="23"/>
  <c r="BA1489" i="23"/>
  <c r="BA1481" i="23"/>
  <c r="BA1480" i="23"/>
  <c r="BA1479" i="23"/>
  <c r="BA1471" i="23"/>
  <c r="BA1470" i="23"/>
  <c r="BA1469" i="23"/>
  <c r="BA1459" i="23"/>
  <c r="BA1458" i="23"/>
  <c r="BA1457" i="23"/>
  <c r="BA1443" i="23"/>
  <c r="BA1442" i="23"/>
  <c r="BA1441" i="23"/>
  <c r="BA1424" i="23"/>
  <c r="BA1423" i="23"/>
  <c r="BA1422" i="23"/>
  <c r="BA1410" i="23"/>
  <c r="BA1409" i="23"/>
  <c r="BA1408" i="23"/>
  <c r="BA1394" i="23"/>
  <c r="BA1393" i="23"/>
  <c r="BA1392" i="23"/>
  <c r="BA1380" i="23"/>
  <c r="BA1379" i="23"/>
  <c r="BA1378" i="23"/>
  <c r="BA1366" i="23"/>
  <c r="BA1365" i="23"/>
  <c r="BA1364" i="23"/>
  <c r="BA1352" i="23"/>
  <c r="BA1351" i="23"/>
  <c r="BA1350" i="23"/>
  <c r="BA1337" i="23"/>
  <c r="BA1336" i="23"/>
  <c r="BA1335" i="23"/>
  <c r="BA1319" i="23"/>
  <c r="BA1318" i="23"/>
  <c r="BA1317" i="23"/>
  <c r="BA1300" i="23"/>
  <c r="BA1299" i="23"/>
  <c r="BA1298" i="23"/>
  <c r="BA1281" i="23"/>
  <c r="BA1280" i="23"/>
  <c r="BA1279" i="23"/>
  <c r="BA1264" i="23"/>
  <c r="BA1263" i="23"/>
  <c r="BA1262" i="23"/>
  <c r="BA1249" i="23"/>
  <c r="BA1248" i="23"/>
  <c r="BA1247" i="23"/>
  <c r="BA1234" i="23"/>
  <c r="BA1233" i="23"/>
  <c r="BA1232" i="23"/>
  <c r="BA1219" i="23"/>
  <c r="BA1218" i="23"/>
  <c r="BA1217" i="23"/>
  <c r="BA1204" i="23"/>
  <c r="BA1203" i="23"/>
  <c r="BA1202" i="23"/>
  <c r="BA1189" i="23"/>
  <c r="BA1188" i="23"/>
  <c r="BA1187" i="23"/>
  <c r="BA1170" i="23"/>
  <c r="BA1169" i="23"/>
  <c r="BA1168" i="23"/>
  <c r="BA1136" i="23"/>
  <c r="BA1134" i="23"/>
  <c r="BA1120" i="23"/>
  <c r="BA1119" i="23"/>
  <c r="BA1118" i="23"/>
  <c r="BA1099" i="23"/>
  <c r="BA1098" i="23"/>
  <c r="BA1097" i="23"/>
  <c r="BA1077" i="23"/>
  <c r="BA1076" i="23"/>
  <c r="BA1075" i="23"/>
  <c r="BA1057" i="23"/>
  <c r="BA1056" i="23"/>
  <c r="BA1055" i="23"/>
  <c r="BA1038" i="23"/>
  <c r="BA1037" i="23"/>
  <c r="BA1036" i="23"/>
  <c r="BA1019" i="23"/>
  <c r="BA1018" i="23"/>
  <c r="BA1017" i="23"/>
  <c r="BA1001" i="23"/>
  <c r="BA1000" i="23"/>
  <c r="BA999" i="23"/>
  <c r="BA978" i="23"/>
  <c r="BA977" i="23"/>
  <c r="BA976" i="23"/>
  <c r="BA959" i="23"/>
  <c r="BA958" i="23"/>
  <c r="BA957" i="23"/>
  <c r="BA936" i="23"/>
  <c r="BA935" i="23"/>
  <c r="BA934" i="23"/>
  <c r="BA911" i="23"/>
  <c r="BA910" i="23"/>
  <c r="BA909" i="23"/>
  <c r="BA886" i="23"/>
  <c r="BA885" i="23"/>
  <c r="BA884" i="23"/>
  <c r="BA863" i="23"/>
  <c r="BA862" i="23"/>
  <c r="BA861" i="23"/>
  <c r="BA848" i="23"/>
  <c r="BA847" i="23"/>
  <c r="BA846" i="23"/>
  <c r="BA834" i="23"/>
  <c r="BA833" i="23"/>
  <c r="BA832" i="23"/>
  <c r="BA820" i="23"/>
  <c r="BA819" i="23"/>
  <c r="BA818" i="23"/>
  <c r="BA804" i="23"/>
  <c r="BA802" i="23"/>
  <c r="BA780" i="23"/>
  <c r="BA744" i="23"/>
  <c r="BA731" i="23"/>
  <c r="BA730" i="23"/>
  <c r="BA729" i="23"/>
  <c r="BA723" i="23"/>
  <c r="BA722" i="23"/>
  <c r="BA721" i="23"/>
  <c r="BA709" i="23"/>
  <c r="BA708" i="23"/>
  <c r="BA707" i="23"/>
  <c r="BA695" i="23"/>
  <c r="BA694" i="23"/>
  <c r="BA693" i="23"/>
  <c r="BA681" i="23"/>
  <c r="BA680" i="23"/>
  <c r="BA679" i="23"/>
  <c r="BA668" i="23"/>
  <c r="BA667" i="23"/>
  <c r="BA666" i="23"/>
  <c r="BA655" i="23"/>
  <c r="BA654" i="23"/>
  <c r="BA653" i="23"/>
  <c r="BA643" i="23"/>
  <c r="BA642" i="23"/>
  <c r="BA641" i="23"/>
  <c r="BA622" i="23"/>
  <c r="BA621" i="23"/>
  <c r="BA620" i="23"/>
  <c r="BA586" i="23"/>
  <c r="BA585" i="23"/>
  <c r="BA584" i="23"/>
  <c r="BA535" i="23"/>
  <c r="BA534" i="23"/>
  <c r="BA533" i="23"/>
  <c r="BA532" i="23"/>
  <c r="BA531" i="23"/>
  <c r="BA526" i="23"/>
  <c r="BA525" i="23"/>
  <c r="BA524" i="23"/>
  <c r="BA523" i="23"/>
  <c r="BA522" i="23"/>
  <c r="BA396" i="23"/>
  <c r="BA392" i="23"/>
  <c r="BA391" i="23"/>
  <c r="BA390" i="23"/>
  <c r="BA387" i="23"/>
  <c r="BA385" i="23"/>
  <c r="BA383" i="23"/>
  <c r="BA382" i="23"/>
  <c r="BA377" i="23"/>
  <c r="BA376" i="23"/>
  <c r="BA375" i="23"/>
  <c r="BA371" i="23"/>
  <c r="BA369" i="23"/>
  <c r="BA367" i="23"/>
  <c r="BA366" i="23"/>
  <c r="BA361" i="23"/>
  <c r="BA360" i="23"/>
  <c r="BA359" i="23"/>
  <c r="BA357" i="23"/>
  <c r="BA356" i="23"/>
  <c r="BA355" i="23"/>
  <c r="BA351" i="23"/>
  <c r="BA346" i="23"/>
  <c r="BA345" i="23"/>
  <c r="BA344" i="23"/>
  <c r="BA342" i="23"/>
  <c r="BA341" i="23"/>
  <c r="BA340" i="23"/>
  <c r="BA336" i="23"/>
  <c r="BA330" i="23"/>
  <c r="BA329" i="23"/>
  <c r="BA328" i="23"/>
  <c r="BA321" i="23"/>
  <c r="BA320" i="23"/>
  <c r="BA319" i="23"/>
  <c r="BA318" i="23"/>
  <c r="BA317" i="23"/>
  <c r="BA313" i="23"/>
  <c r="BA312" i="23"/>
  <c r="BA311" i="23"/>
  <c r="BA310" i="23"/>
  <c r="BA301" i="23"/>
  <c r="BA151" i="23"/>
  <c r="BA147" i="23"/>
  <c r="BA142" i="23"/>
  <c r="BA137" i="23"/>
  <c r="BA136" i="23"/>
  <c r="BA135" i="23"/>
  <c r="BA129" i="23"/>
  <c r="BA128" i="23"/>
  <c r="BA127" i="23"/>
  <c r="BA104" i="23"/>
  <c r="BA103" i="23"/>
  <c r="BA102" i="23"/>
  <c r="BA98" i="23"/>
  <c r="BA97" i="23"/>
  <c r="BA96" i="23"/>
  <c r="BA92" i="23"/>
  <c r="BA91" i="23"/>
  <c r="BA90" i="23"/>
  <c r="BA62" i="23"/>
  <c r="BA61" i="23"/>
  <c r="BA60" i="23"/>
  <c r="G8" i="23"/>
  <c r="G9" i="23"/>
  <c r="M9" i="23" s="1"/>
  <c r="I9" i="23"/>
  <c r="I8" i="23" s="1"/>
  <c r="K9" i="23"/>
  <c r="K8" i="23" s="1"/>
  <c r="O9" i="23"/>
  <c r="O8" i="23" s="1"/>
  <c r="Q9" i="23"/>
  <c r="Q8" i="23" s="1"/>
  <c r="V9" i="23"/>
  <c r="G15" i="23"/>
  <c r="I15" i="23"/>
  <c r="K15" i="23"/>
  <c r="M15" i="23"/>
  <c r="O15" i="23"/>
  <c r="Q15" i="23"/>
  <c r="V15" i="23"/>
  <c r="G18" i="23"/>
  <c r="I18" i="23"/>
  <c r="K18" i="23"/>
  <c r="M18" i="23"/>
  <c r="O18" i="23"/>
  <c r="Q18" i="23"/>
  <c r="V18" i="23"/>
  <c r="G21" i="23"/>
  <c r="I21" i="23"/>
  <c r="K21" i="23"/>
  <c r="M21" i="23"/>
  <c r="O21" i="23"/>
  <c r="Q21" i="23"/>
  <c r="V21" i="23"/>
  <c r="G27" i="23"/>
  <c r="M27" i="23" s="1"/>
  <c r="I27" i="23"/>
  <c r="K27" i="23"/>
  <c r="O27" i="23"/>
  <c r="Q27" i="23"/>
  <c r="V27" i="23"/>
  <c r="G33" i="23"/>
  <c r="M33" i="23" s="1"/>
  <c r="I33" i="23"/>
  <c r="K33" i="23"/>
  <c r="O33" i="23"/>
  <c r="Q33" i="23"/>
  <c r="V33" i="23"/>
  <c r="V8" i="23" s="1"/>
  <c r="G36" i="23"/>
  <c r="M36" i="23" s="1"/>
  <c r="I36" i="23"/>
  <c r="K36" i="23"/>
  <c r="O36" i="23"/>
  <c r="Q36" i="23"/>
  <c r="V36" i="23"/>
  <c r="G40" i="23"/>
  <c r="M40" i="23" s="1"/>
  <c r="I40" i="23"/>
  <c r="K40" i="23"/>
  <c r="O40" i="23"/>
  <c r="Q40" i="23"/>
  <c r="V40" i="23"/>
  <c r="G43" i="23"/>
  <c r="I43" i="23"/>
  <c r="K43" i="23"/>
  <c r="M43" i="23"/>
  <c r="O43" i="23"/>
  <c r="Q43" i="23"/>
  <c r="V43" i="23"/>
  <c r="G45" i="23"/>
  <c r="M45" i="23" s="1"/>
  <c r="I45" i="23"/>
  <c r="K45" i="23"/>
  <c r="O45" i="23"/>
  <c r="Q45" i="23"/>
  <c r="V45" i="23"/>
  <c r="G51" i="23"/>
  <c r="M51" i="23" s="1"/>
  <c r="I51" i="23"/>
  <c r="K51" i="23"/>
  <c r="O51" i="23"/>
  <c r="Q51" i="23"/>
  <c r="V51" i="23"/>
  <c r="G55" i="23"/>
  <c r="M55" i="23" s="1"/>
  <c r="I55" i="23"/>
  <c r="K55" i="23"/>
  <c r="O55" i="23"/>
  <c r="Q55" i="23"/>
  <c r="V55" i="23"/>
  <c r="G57" i="23"/>
  <c r="I57" i="23"/>
  <c r="K57" i="23"/>
  <c r="M57" i="23"/>
  <c r="O57" i="23"/>
  <c r="Q57" i="23"/>
  <c r="V57" i="23"/>
  <c r="G68" i="23"/>
  <c r="I68" i="23"/>
  <c r="I67" i="23" s="1"/>
  <c r="K68" i="23"/>
  <c r="K67" i="23" s="1"/>
  <c r="M68" i="23"/>
  <c r="O68" i="23"/>
  <c r="Q68" i="23"/>
  <c r="Q67" i="23" s="1"/>
  <c r="V68" i="23"/>
  <c r="G74" i="23"/>
  <c r="I74" i="23"/>
  <c r="K74" i="23"/>
  <c r="M74" i="23"/>
  <c r="O74" i="23"/>
  <c r="Q74" i="23"/>
  <c r="V74" i="23"/>
  <c r="G77" i="23"/>
  <c r="I77" i="23"/>
  <c r="K77" i="23"/>
  <c r="M77" i="23"/>
  <c r="O77" i="23"/>
  <c r="Q77" i="23"/>
  <c r="V77" i="23"/>
  <c r="G80" i="23"/>
  <c r="G67" i="23" s="1"/>
  <c r="I80" i="23"/>
  <c r="K80" i="23"/>
  <c r="O80" i="23"/>
  <c r="Q80" i="23"/>
  <c r="V80" i="23"/>
  <c r="V67" i="23" s="1"/>
  <c r="G83" i="23"/>
  <c r="I83" i="23"/>
  <c r="K83" i="23"/>
  <c r="M83" i="23"/>
  <c r="O83" i="23"/>
  <c r="Q83" i="23"/>
  <c r="V83" i="23"/>
  <c r="G87" i="23"/>
  <c r="M87" i="23" s="1"/>
  <c r="I87" i="23"/>
  <c r="K87" i="23"/>
  <c r="O87" i="23"/>
  <c r="O67" i="23" s="1"/>
  <c r="Q87" i="23"/>
  <c r="V87" i="23"/>
  <c r="G93" i="23"/>
  <c r="I93" i="23"/>
  <c r="K93" i="23"/>
  <c r="M93" i="23"/>
  <c r="O93" i="23"/>
  <c r="Q93" i="23"/>
  <c r="V93" i="23"/>
  <c r="G99" i="23"/>
  <c r="M99" i="23" s="1"/>
  <c r="I99" i="23"/>
  <c r="K99" i="23"/>
  <c r="O99" i="23"/>
  <c r="Q99" i="23"/>
  <c r="V99" i="23"/>
  <c r="G105" i="23"/>
  <c r="I105" i="23"/>
  <c r="K105" i="23"/>
  <c r="M105" i="23"/>
  <c r="O105" i="23"/>
  <c r="Q105" i="23"/>
  <c r="V105" i="23"/>
  <c r="G109" i="23"/>
  <c r="M109" i="23" s="1"/>
  <c r="I109" i="23"/>
  <c r="K109" i="23"/>
  <c r="O109" i="23"/>
  <c r="Q109" i="23"/>
  <c r="V109" i="23"/>
  <c r="I112" i="23"/>
  <c r="Q112" i="23"/>
  <c r="G113" i="23"/>
  <c r="M113" i="23" s="1"/>
  <c r="M112" i="23" s="1"/>
  <c r="I113" i="23"/>
  <c r="K113" i="23"/>
  <c r="K112" i="23" s="1"/>
  <c r="O113" i="23"/>
  <c r="O112" i="23" s="1"/>
  <c r="Q113" i="23"/>
  <c r="V113" i="23"/>
  <c r="V112" i="23" s="1"/>
  <c r="G117" i="23"/>
  <c r="M117" i="23"/>
  <c r="Q117" i="23"/>
  <c r="V117" i="23"/>
  <c r="G118" i="23"/>
  <c r="I118" i="23"/>
  <c r="I117" i="23" s="1"/>
  <c r="K118" i="23"/>
  <c r="K117" i="23" s="1"/>
  <c r="M118" i="23"/>
  <c r="O118" i="23"/>
  <c r="O117" i="23" s="1"/>
  <c r="Q118" i="23"/>
  <c r="V118" i="23"/>
  <c r="I123" i="23"/>
  <c r="O123" i="23"/>
  <c r="G124" i="23"/>
  <c r="M124" i="23" s="1"/>
  <c r="I124" i="23"/>
  <c r="K124" i="23"/>
  <c r="K123" i="23" s="1"/>
  <c r="O124" i="23"/>
  <c r="Q124" i="23"/>
  <c r="Q123" i="23" s="1"/>
  <c r="V124" i="23"/>
  <c r="V123" i="23" s="1"/>
  <c r="G132" i="23"/>
  <c r="M132" i="23" s="1"/>
  <c r="I132" i="23"/>
  <c r="K132" i="23"/>
  <c r="O132" i="23"/>
  <c r="Q132" i="23"/>
  <c r="V132" i="23"/>
  <c r="G140" i="23"/>
  <c r="I140" i="23"/>
  <c r="O140" i="23"/>
  <c r="V140" i="23"/>
  <c r="G141" i="23"/>
  <c r="I141" i="23"/>
  <c r="K141" i="23"/>
  <c r="K140" i="23" s="1"/>
  <c r="M141" i="23"/>
  <c r="M140" i="23" s="1"/>
  <c r="O141" i="23"/>
  <c r="Q141" i="23"/>
  <c r="Q140" i="23" s="1"/>
  <c r="V141" i="23"/>
  <c r="G145" i="23"/>
  <c r="G144" i="23" s="1"/>
  <c r="I145" i="23"/>
  <c r="I144" i="23" s="1"/>
  <c r="K145" i="23"/>
  <c r="M145" i="23"/>
  <c r="M144" i="23" s="1"/>
  <c r="O145" i="23"/>
  <c r="Q145" i="23"/>
  <c r="V145" i="23"/>
  <c r="V144" i="23" s="1"/>
  <c r="G150" i="23"/>
  <c r="M150" i="23" s="1"/>
  <c r="I150" i="23"/>
  <c r="K150" i="23"/>
  <c r="O150" i="23"/>
  <c r="Q150" i="23"/>
  <c r="V150" i="23"/>
  <c r="G175" i="23"/>
  <c r="M175" i="23" s="1"/>
  <c r="I175" i="23"/>
  <c r="K175" i="23"/>
  <c r="O175" i="23"/>
  <c r="Q175" i="23"/>
  <c r="Q144" i="23" s="1"/>
  <c r="V175" i="23"/>
  <c r="G178" i="23"/>
  <c r="M178" i="23" s="1"/>
  <c r="I178" i="23"/>
  <c r="K178" i="23"/>
  <c r="O178" i="23"/>
  <c r="O144" i="23" s="1"/>
  <c r="Q178" i="23"/>
  <c r="V178" i="23"/>
  <c r="G181" i="23"/>
  <c r="I181" i="23"/>
  <c r="K181" i="23"/>
  <c r="M181" i="23"/>
  <c r="O181" i="23"/>
  <c r="Q181" i="23"/>
  <c r="V181" i="23"/>
  <c r="G241" i="23"/>
  <c r="I241" i="23"/>
  <c r="K241" i="23"/>
  <c r="K144" i="23" s="1"/>
  <c r="M241" i="23"/>
  <c r="O241" i="23"/>
  <c r="Q241" i="23"/>
  <c r="V241" i="23"/>
  <c r="G249" i="23"/>
  <c r="I249" i="23"/>
  <c r="K249" i="23"/>
  <c r="M249" i="23"/>
  <c r="O249" i="23"/>
  <c r="Q249" i="23"/>
  <c r="V249" i="23"/>
  <c r="G300" i="23"/>
  <c r="M300" i="23" s="1"/>
  <c r="I300" i="23"/>
  <c r="K300" i="23"/>
  <c r="O300" i="23"/>
  <c r="Q300" i="23"/>
  <c r="V300" i="23"/>
  <c r="G304" i="23"/>
  <c r="M304" i="23" s="1"/>
  <c r="I304" i="23"/>
  <c r="K304" i="23"/>
  <c r="O304" i="23"/>
  <c r="Q304" i="23"/>
  <c r="V304" i="23"/>
  <c r="G308" i="23"/>
  <c r="M308" i="23" s="1"/>
  <c r="I308" i="23"/>
  <c r="K308" i="23"/>
  <c r="O308" i="23"/>
  <c r="Q308" i="23"/>
  <c r="V308" i="23"/>
  <c r="G315" i="23"/>
  <c r="I315" i="23"/>
  <c r="K315" i="23"/>
  <c r="M315" i="23"/>
  <c r="O315" i="23"/>
  <c r="Q315" i="23"/>
  <c r="V315" i="23"/>
  <c r="G325" i="23"/>
  <c r="I325" i="23"/>
  <c r="K325" i="23"/>
  <c r="M325" i="23"/>
  <c r="O325" i="23"/>
  <c r="Q325" i="23"/>
  <c r="V325" i="23"/>
  <c r="G333" i="23"/>
  <c r="I333" i="23"/>
  <c r="K333" i="23"/>
  <c r="M333" i="23"/>
  <c r="O333" i="23"/>
  <c r="Q333" i="23"/>
  <c r="V333" i="23"/>
  <c r="G348" i="23"/>
  <c r="M348" i="23" s="1"/>
  <c r="I348" i="23"/>
  <c r="K348" i="23"/>
  <c r="O348" i="23"/>
  <c r="Q348" i="23"/>
  <c r="V348" i="23"/>
  <c r="G363" i="23"/>
  <c r="M363" i="23" s="1"/>
  <c r="I363" i="23"/>
  <c r="K363" i="23"/>
  <c r="O363" i="23"/>
  <c r="Q363" i="23"/>
  <c r="V363" i="23"/>
  <c r="G379" i="23"/>
  <c r="M379" i="23" s="1"/>
  <c r="I379" i="23"/>
  <c r="K379" i="23"/>
  <c r="O379" i="23"/>
  <c r="Q379" i="23"/>
  <c r="V379" i="23"/>
  <c r="G394" i="23"/>
  <c r="M394" i="23"/>
  <c r="Q394" i="23"/>
  <c r="V394" i="23"/>
  <c r="G395" i="23"/>
  <c r="I395" i="23"/>
  <c r="I394" i="23" s="1"/>
  <c r="K395" i="23"/>
  <c r="K394" i="23" s="1"/>
  <c r="M395" i="23"/>
  <c r="O395" i="23"/>
  <c r="O394" i="23" s="1"/>
  <c r="Q395" i="23"/>
  <c r="V395" i="23"/>
  <c r="G402" i="23"/>
  <c r="I402" i="23"/>
  <c r="K402" i="23"/>
  <c r="M402" i="23"/>
  <c r="O402" i="23"/>
  <c r="Q402" i="23"/>
  <c r="V402" i="23"/>
  <c r="G406" i="23"/>
  <c r="G407" i="23"/>
  <c r="I407" i="23"/>
  <c r="I406" i="23" s="1"/>
  <c r="K407" i="23"/>
  <c r="M407" i="23"/>
  <c r="O407" i="23"/>
  <c r="O406" i="23" s="1"/>
  <c r="Q407" i="23"/>
  <c r="Q406" i="23" s="1"/>
  <c r="V407" i="23"/>
  <c r="G417" i="23"/>
  <c r="M417" i="23" s="1"/>
  <c r="M406" i="23" s="1"/>
  <c r="I417" i="23"/>
  <c r="K417" i="23"/>
  <c r="O417" i="23"/>
  <c r="Q417" i="23"/>
  <c r="V417" i="23"/>
  <c r="G420" i="23"/>
  <c r="I420" i="23"/>
  <c r="K420" i="23"/>
  <c r="M420" i="23"/>
  <c r="O420" i="23"/>
  <c r="Q420" i="23"/>
  <c r="V420" i="23"/>
  <c r="G422" i="23"/>
  <c r="M422" i="23" s="1"/>
  <c r="I422" i="23"/>
  <c r="K422" i="23"/>
  <c r="K406" i="23" s="1"/>
  <c r="O422" i="23"/>
  <c r="Q422" i="23"/>
  <c r="V422" i="23"/>
  <c r="G424" i="23"/>
  <c r="I424" i="23"/>
  <c r="K424" i="23"/>
  <c r="M424" i="23"/>
  <c r="O424" i="23"/>
  <c r="Q424" i="23"/>
  <c r="V424" i="23"/>
  <c r="G426" i="23"/>
  <c r="M426" i="23" s="1"/>
  <c r="I426" i="23"/>
  <c r="K426" i="23"/>
  <c r="O426" i="23"/>
  <c r="Q426" i="23"/>
  <c r="V426" i="23"/>
  <c r="V406" i="23" s="1"/>
  <c r="G428" i="23"/>
  <c r="M428" i="23" s="1"/>
  <c r="I428" i="23"/>
  <c r="K428" i="23"/>
  <c r="O428" i="23"/>
  <c r="Q428" i="23"/>
  <c r="V428" i="23"/>
  <c r="G436" i="23"/>
  <c r="M436" i="23" s="1"/>
  <c r="I436" i="23"/>
  <c r="K436" i="23"/>
  <c r="O436" i="23"/>
  <c r="Q436" i="23"/>
  <c r="V436" i="23"/>
  <c r="G438" i="23"/>
  <c r="I438" i="23"/>
  <c r="K438" i="23"/>
  <c r="M438" i="23"/>
  <c r="O438" i="23"/>
  <c r="Q438" i="23"/>
  <c r="V438" i="23"/>
  <c r="G442" i="23"/>
  <c r="I442" i="23"/>
  <c r="I441" i="23" s="1"/>
  <c r="K442" i="23"/>
  <c r="M442" i="23"/>
  <c r="O442" i="23"/>
  <c r="Q442" i="23"/>
  <c r="Q441" i="23" s="1"/>
  <c r="V442" i="23"/>
  <c r="G445" i="23"/>
  <c r="M445" i="23" s="1"/>
  <c r="I445" i="23"/>
  <c r="K445" i="23"/>
  <c r="O445" i="23"/>
  <c r="Q445" i="23"/>
  <c r="V445" i="23"/>
  <c r="V441" i="23" s="1"/>
  <c r="G447" i="23"/>
  <c r="I447" i="23"/>
  <c r="K447" i="23"/>
  <c r="M447" i="23"/>
  <c r="O447" i="23"/>
  <c r="Q447" i="23"/>
  <c r="V447" i="23"/>
  <c r="G506" i="23"/>
  <c r="M506" i="23" s="1"/>
  <c r="I506" i="23"/>
  <c r="K506" i="23"/>
  <c r="O506" i="23"/>
  <c r="O441" i="23" s="1"/>
  <c r="Q506" i="23"/>
  <c r="V506" i="23"/>
  <c r="G514" i="23"/>
  <c r="I514" i="23"/>
  <c r="K514" i="23"/>
  <c r="M514" i="23"/>
  <c r="O514" i="23"/>
  <c r="Q514" i="23"/>
  <c r="V514" i="23"/>
  <c r="G516" i="23"/>
  <c r="M516" i="23" s="1"/>
  <c r="I516" i="23"/>
  <c r="K516" i="23"/>
  <c r="K441" i="23" s="1"/>
  <c r="O516" i="23"/>
  <c r="Q516" i="23"/>
  <c r="V516" i="23"/>
  <c r="G519" i="23"/>
  <c r="I519" i="23"/>
  <c r="K519" i="23"/>
  <c r="M519" i="23"/>
  <c r="O519" i="23"/>
  <c r="Q519" i="23"/>
  <c r="V519" i="23"/>
  <c r="G528" i="23"/>
  <c r="M528" i="23" s="1"/>
  <c r="I528" i="23"/>
  <c r="K528" i="23"/>
  <c r="O528" i="23"/>
  <c r="Q528" i="23"/>
  <c r="V528" i="23"/>
  <c r="I537" i="23"/>
  <c r="Q537" i="23"/>
  <c r="G538" i="23"/>
  <c r="M538" i="23" s="1"/>
  <c r="M537" i="23" s="1"/>
  <c r="I538" i="23"/>
  <c r="K538" i="23"/>
  <c r="K537" i="23" s="1"/>
  <c r="O538" i="23"/>
  <c r="O537" i="23" s="1"/>
  <c r="Q538" i="23"/>
  <c r="V538" i="23"/>
  <c r="V537" i="23" s="1"/>
  <c r="G540" i="23"/>
  <c r="I540" i="23"/>
  <c r="M540" i="23"/>
  <c r="Q540" i="23"/>
  <c r="V540" i="23"/>
  <c r="G541" i="23"/>
  <c r="I541" i="23"/>
  <c r="K541" i="23"/>
  <c r="K540" i="23" s="1"/>
  <c r="M541" i="23"/>
  <c r="O541" i="23"/>
  <c r="O540" i="23" s="1"/>
  <c r="Q541" i="23"/>
  <c r="V541" i="23"/>
  <c r="G547" i="23"/>
  <c r="M547" i="23" s="1"/>
  <c r="I547" i="23"/>
  <c r="K547" i="23"/>
  <c r="K546" i="23" s="1"/>
  <c r="O547" i="23"/>
  <c r="Q547" i="23"/>
  <c r="Q546" i="23" s="1"/>
  <c r="V547" i="23"/>
  <c r="V546" i="23" s="1"/>
  <c r="G551" i="23"/>
  <c r="I551" i="23"/>
  <c r="K551" i="23"/>
  <c r="M551" i="23"/>
  <c r="O551" i="23"/>
  <c r="Q551" i="23"/>
  <c r="V551" i="23"/>
  <c r="G554" i="23"/>
  <c r="M554" i="23" s="1"/>
  <c r="I554" i="23"/>
  <c r="K554" i="23"/>
  <c r="O554" i="23"/>
  <c r="O546" i="23" s="1"/>
  <c r="Q554" i="23"/>
  <c r="V554" i="23"/>
  <c r="G557" i="23"/>
  <c r="I557" i="23"/>
  <c r="K557" i="23"/>
  <c r="M557" i="23"/>
  <c r="O557" i="23"/>
  <c r="Q557" i="23"/>
  <c r="V557" i="23"/>
  <c r="G560" i="23"/>
  <c r="I560" i="23"/>
  <c r="K560" i="23"/>
  <c r="M560" i="23"/>
  <c r="O560" i="23"/>
  <c r="Q560" i="23"/>
  <c r="V560" i="23"/>
  <c r="G563" i="23"/>
  <c r="I563" i="23"/>
  <c r="I546" i="23" s="1"/>
  <c r="K563" i="23"/>
  <c r="M563" i="23"/>
  <c r="O563" i="23"/>
  <c r="Q563" i="23"/>
  <c r="V563" i="23"/>
  <c r="G565" i="23"/>
  <c r="G566" i="23"/>
  <c r="M566" i="23" s="1"/>
  <c r="I566" i="23"/>
  <c r="I565" i="23" s="1"/>
  <c r="K566" i="23"/>
  <c r="O566" i="23"/>
  <c r="O565" i="23" s="1"/>
  <c r="Q566" i="23"/>
  <c r="Q565" i="23" s="1"/>
  <c r="V566" i="23"/>
  <c r="G570" i="23"/>
  <c r="M570" i="23" s="1"/>
  <c r="I570" i="23"/>
  <c r="K570" i="23"/>
  <c r="O570" i="23"/>
  <c r="Q570" i="23"/>
  <c r="V570" i="23"/>
  <c r="G573" i="23"/>
  <c r="I573" i="23"/>
  <c r="K573" i="23"/>
  <c r="M573" i="23"/>
  <c r="O573" i="23"/>
  <c r="Q573" i="23"/>
  <c r="V573" i="23"/>
  <c r="G577" i="23"/>
  <c r="I577" i="23"/>
  <c r="K577" i="23"/>
  <c r="K565" i="23" s="1"/>
  <c r="M577" i="23"/>
  <c r="O577" i="23"/>
  <c r="Q577" i="23"/>
  <c r="V577" i="23"/>
  <c r="G579" i="23"/>
  <c r="I579" i="23"/>
  <c r="K579" i="23"/>
  <c r="M579" i="23"/>
  <c r="O579" i="23"/>
  <c r="Q579" i="23"/>
  <c r="V579" i="23"/>
  <c r="G588" i="23"/>
  <c r="M588" i="23" s="1"/>
  <c r="I588" i="23"/>
  <c r="K588" i="23"/>
  <c r="O588" i="23"/>
  <c r="Q588" i="23"/>
  <c r="V588" i="23"/>
  <c r="V565" i="23" s="1"/>
  <c r="Q590" i="23"/>
  <c r="G591" i="23"/>
  <c r="M591" i="23" s="1"/>
  <c r="M590" i="23" s="1"/>
  <c r="I591" i="23"/>
  <c r="K591" i="23"/>
  <c r="K590" i="23" s="1"/>
  <c r="O591" i="23"/>
  <c r="O590" i="23" s="1"/>
  <c r="Q591" i="23"/>
  <c r="V591" i="23"/>
  <c r="V590" i="23" s="1"/>
  <c r="G593" i="23"/>
  <c r="I593" i="23"/>
  <c r="K593" i="23"/>
  <c r="M593" i="23"/>
  <c r="O593" i="23"/>
  <c r="Q593" i="23"/>
  <c r="V593" i="23"/>
  <c r="G595" i="23"/>
  <c r="I595" i="23"/>
  <c r="I590" i="23" s="1"/>
  <c r="K595" i="23"/>
  <c r="M595" i="23"/>
  <c r="O595" i="23"/>
  <c r="Q595" i="23"/>
  <c r="V595" i="23"/>
  <c r="G598" i="23"/>
  <c r="M598" i="23" s="1"/>
  <c r="I598" i="23"/>
  <c r="K598" i="23"/>
  <c r="K597" i="23" s="1"/>
  <c r="O598" i="23"/>
  <c r="Q598" i="23"/>
  <c r="Q597" i="23" s="1"/>
  <c r="V598" i="23"/>
  <c r="V597" i="23" s="1"/>
  <c r="G600" i="23"/>
  <c r="M600" i="23" s="1"/>
  <c r="I600" i="23"/>
  <c r="K600" i="23"/>
  <c r="O600" i="23"/>
  <c r="Q600" i="23"/>
  <c r="V600" i="23"/>
  <c r="G603" i="23"/>
  <c r="M603" i="23" s="1"/>
  <c r="I603" i="23"/>
  <c r="K603" i="23"/>
  <c r="O603" i="23"/>
  <c r="O597" i="23" s="1"/>
  <c r="Q603" i="23"/>
  <c r="V603" i="23"/>
  <c r="G606" i="23"/>
  <c r="I606" i="23"/>
  <c r="K606" i="23"/>
  <c r="M606" i="23"/>
  <c r="O606" i="23"/>
  <c r="Q606" i="23"/>
  <c r="V606" i="23"/>
  <c r="G623" i="23"/>
  <c r="I623" i="23"/>
  <c r="K623" i="23"/>
  <c r="M623" i="23"/>
  <c r="O623" i="23"/>
  <c r="Q623" i="23"/>
  <c r="V623" i="23"/>
  <c r="G644" i="23"/>
  <c r="I644" i="23"/>
  <c r="I597" i="23" s="1"/>
  <c r="K644" i="23"/>
  <c r="M644" i="23"/>
  <c r="O644" i="23"/>
  <c r="Q644" i="23"/>
  <c r="V644" i="23"/>
  <c r="G656" i="23"/>
  <c r="M656" i="23" s="1"/>
  <c r="I656" i="23"/>
  <c r="K656" i="23"/>
  <c r="O656" i="23"/>
  <c r="Q656" i="23"/>
  <c r="V656" i="23"/>
  <c r="G669" i="23"/>
  <c r="M669" i="23" s="1"/>
  <c r="I669" i="23"/>
  <c r="K669" i="23"/>
  <c r="O669" i="23"/>
  <c r="Q669" i="23"/>
  <c r="V669" i="23"/>
  <c r="G682" i="23"/>
  <c r="M682" i="23" s="1"/>
  <c r="I682" i="23"/>
  <c r="K682" i="23"/>
  <c r="O682" i="23"/>
  <c r="Q682" i="23"/>
  <c r="V682" i="23"/>
  <c r="G697" i="23"/>
  <c r="I697" i="23"/>
  <c r="K697" i="23"/>
  <c r="M697" i="23"/>
  <c r="O697" i="23"/>
  <c r="Q697" i="23"/>
  <c r="V697" i="23"/>
  <c r="G711" i="23"/>
  <c r="I711" i="23"/>
  <c r="K711" i="23"/>
  <c r="M711" i="23"/>
  <c r="O711" i="23"/>
  <c r="Q711" i="23"/>
  <c r="V711" i="23"/>
  <c r="G725" i="23"/>
  <c r="I725" i="23"/>
  <c r="K725" i="23"/>
  <c r="M725" i="23"/>
  <c r="O725" i="23"/>
  <c r="Q725" i="23"/>
  <c r="V725" i="23"/>
  <c r="G732" i="23"/>
  <c r="M732" i="23" s="1"/>
  <c r="I732" i="23"/>
  <c r="K732" i="23"/>
  <c r="O732" i="23"/>
  <c r="Q732" i="23"/>
  <c r="V732" i="23"/>
  <c r="G734" i="23"/>
  <c r="Q734" i="23"/>
  <c r="V734" i="23"/>
  <c r="G735" i="23"/>
  <c r="M735" i="23" s="1"/>
  <c r="M734" i="23" s="1"/>
  <c r="I735" i="23"/>
  <c r="I734" i="23" s="1"/>
  <c r="K735" i="23"/>
  <c r="O735" i="23"/>
  <c r="O734" i="23" s="1"/>
  <c r="Q735" i="23"/>
  <c r="V735" i="23"/>
  <c r="G737" i="23"/>
  <c r="I737" i="23"/>
  <c r="K737" i="23"/>
  <c r="M737" i="23"/>
  <c r="O737" i="23"/>
  <c r="Q737" i="23"/>
  <c r="V737" i="23"/>
  <c r="G739" i="23"/>
  <c r="I739" i="23"/>
  <c r="K739" i="23"/>
  <c r="K734" i="23" s="1"/>
  <c r="M739" i="23"/>
  <c r="O739" i="23"/>
  <c r="Q739" i="23"/>
  <c r="V739" i="23"/>
  <c r="G742" i="23"/>
  <c r="M742" i="23" s="1"/>
  <c r="I742" i="23"/>
  <c r="K742" i="23"/>
  <c r="O742" i="23"/>
  <c r="Q742" i="23"/>
  <c r="Q741" i="23" s="1"/>
  <c r="V742" i="23"/>
  <c r="V741" i="23" s="1"/>
  <c r="G781" i="23"/>
  <c r="M781" i="23" s="1"/>
  <c r="I781" i="23"/>
  <c r="K781" i="23"/>
  <c r="O781" i="23"/>
  <c r="Q781" i="23"/>
  <c r="V781" i="23"/>
  <c r="G807" i="23"/>
  <c r="I807" i="23"/>
  <c r="K807" i="23"/>
  <c r="M807" i="23"/>
  <c r="O807" i="23"/>
  <c r="O741" i="23" s="1"/>
  <c r="Q807" i="23"/>
  <c r="V807" i="23"/>
  <c r="G821" i="23"/>
  <c r="I821" i="23"/>
  <c r="K821" i="23"/>
  <c r="M821" i="23"/>
  <c r="O821" i="23"/>
  <c r="Q821" i="23"/>
  <c r="V821" i="23"/>
  <c r="G835" i="23"/>
  <c r="I835" i="23"/>
  <c r="K835" i="23"/>
  <c r="K741" i="23" s="1"/>
  <c r="M835" i="23"/>
  <c r="O835" i="23"/>
  <c r="Q835" i="23"/>
  <c r="V835" i="23"/>
  <c r="G849" i="23"/>
  <c r="M849" i="23" s="1"/>
  <c r="I849" i="23"/>
  <c r="I741" i="23" s="1"/>
  <c r="K849" i="23"/>
  <c r="O849" i="23"/>
  <c r="Q849" i="23"/>
  <c r="V849" i="23"/>
  <c r="G864" i="23"/>
  <c r="M864" i="23" s="1"/>
  <c r="I864" i="23"/>
  <c r="K864" i="23"/>
  <c r="O864" i="23"/>
  <c r="Q864" i="23"/>
  <c r="V864" i="23"/>
  <c r="G887" i="23"/>
  <c r="M887" i="23" s="1"/>
  <c r="I887" i="23"/>
  <c r="K887" i="23"/>
  <c r="O887" i="23"/>
  <c r="Q887" i="23"/>
  <c r="V887" i="23"/>
  <c r="G912" i="23"/>
  <c r="I912" i="23"/>
  <c r="K912" i="23"/>
  <c r="M912" i="23"/>
  <c r="O912" i="23"/>
  <c r="Q912" i="23"/>
  <c r="V912" i="23"/>
  <c r="G937" i="23"/>
  <c r="I937" i="23"/>
  <c r="K937" i="23"/>
  <c r="M937" i="23"/>
  <c r="O937" i="23"/>
  <c r="Q937" i="23"/>
  <c r="V937" i="23"/>
  <c r="G960" i="23"/>
  <c r="I960" i="23"/>
  <c r="K960" i="23"/>
  <c r="M960" i="23"/>
  <c r="O960" i="23"/>
  <c r="Q960" i="23"/>
  <c r="V960" i="23"/>
  <c r="G979" i="23"/>
  <c r="M979" i="23" s="1"/>
  <c r="I979" i="23"/>
  <c r="K979" i="23"/>
  <c r="O979" i="23"/>
  <c r="Q979" i="23"/>
  <c r="V979" i="23"/>
  <c r="G1002" i="23"/>
  <c r="M1002" i="23" s="1"/>
  <c r="I1002" i="23"/>
  <c r="K1002" i="23"/>
  <c r="O1002" i="23"/>
  <c r="Q1002" i="23"/>
  <c r="V1002" i="23"/>
  <c r="G1020" i="23"/>
  <c r="M1020" i="23" s="1"/>
  <c r="I1020" i="23"/>
  <c r="K1020" i="23"/>
  <c r="O1020" i="23"/>
  <c r="Q1020" i="23"/>
  <c r="V1020" i="23"/>
  <c r="G1039" i="23"/>
  <c r="I1039" i="23"/>
  <c r="K1039" i="23"/>
  <c r="M1039" i="23"/>
  <c r="O1039" i="23"/>
  <c r="Q1039" i="23"/>
  <c r="V1039" i="23"/>
  <c r="G1058" i="23"/>
  <c r="I1058" i="23"/>
  <c r="K1058" i="23"/>
  <c r="M1058" i="23"/>
  <c r="O1058" i="23"/>
  <c r="Q1058" i="23"/>
  <c r="V1058" i="23"/>
  <c r="G1078" i="23"/>
  <c r="I1078" i="23"/>
  <c r="K1078" i="23"/>
  <c r="M1078" i="23"/>
  <c r="O1078" i="23"/>
  <c r="Q1078" i="23"/>
  <c r="V1078" i="23"/>
  <c r="G1100" i="23"/>
  <c r="I1100" i="23"/>
  <c r="K1100" i="23"/>
  <c r="M1100" i="23"/>
  <c r="O1100" i="23"/>
  <c r="Q1100" i="23"/>
  <c r="V1100" i="23"/>
  <c r="G1121" i="23"/>
  <c r="M1121" i="23" s="1"/>
  <c r="I1121" i="23"/>
  <c r="K1121" i="23"/>
  <c r="O1121" i="23"/>
  <c r="Q1121" i="23"/>
  <c r="V1121" i="23"/>
  <c r="G1124" i="23"/>
  <c r="M1124" i="23" s="1"/>
  <c r="I1124" i="23"/>
  <c r="I1123" i="23" s="1"/>
  <c r="K1124" i="23"/>
  <c r="K1123" i="23" s="1"/>
  <c r="O1124" i="23"/>
  <c r="O1123" i="23" s="1"/>
  <c r="Q1124" i="23"/>
  <c r="V1124" i="23"/>
  <c r="G1127" i="23"/>
  <c r="I1127" i="23"/>
  <c r="K1127" i="23"/>
  <c r="M1127" i="23"/>
  <c r="O1127" i="23"/>
  <c r="Q1127" i="23"/>
  <c r="V1127" i="23"/>
  <c r="G1152" i="23"/>
  <c r="I1152" i="23"/>
  <c r="K1152" i="23"/>
  <c r="M1152" i="23"/>
  <c r="O1152" i="23"/>
  <c r="Q1152" i="23"/>
  <c r="V1152" i="23"/>
  <c r="G1155" i="23"/>
  <c r="I1155" i="23"/>
  <c r="K1155" i="23"/>
  <c r="M1155" i="23"/>
  <c r="O1155" i="23"/>
  <c r="Q1155" i="23"/>
  <c r="V1155" i="23"/>
  <c r="G1171" i="23"/>
  <c r="M1171" i="23" s="1"/>
  <c r="I1171" i="23"/>
  <c r="K1171" i="23"/>
  <c r="O1171" i="23"/>
  <c r="Q1171" i="23"/>
  <c r="V1171" i="23"/>
  <c r="V1123" i="23" s="1"/>
  <c r="G1190" i="23"/>
  <c r="M1190" i="23" s="1"/>
  <c r="I1190" i="23"/>
  <c r="K1190" i="23"/>
  <c r="O1190" i="23"/>
  <c r="Q1190" i="23"/>
  <c r="Q1123" i="23" s="1"/>
  <c r="V1190" i="23"/>
  <c r="G1205" i="23"/>
  <c r="M1205" i="23" s="1"/>
  <c r="I1205" i="23"/>
  <c r="K1205" i="23"/>
  <c r="O1205" i="23"/>
  <c r="Q1205" i="23"/>
  <c r="V1205" i="23"/>
  <c r="G1220" i="23"/>
  <c r="I1220" i="23"/>
  <c r="K1220" i="23"/>
  <c r="M1220" i="23"/>
  <c r="O1220" i="23"/>
  <c r="Q1220" i="23"/>
  <c r="V1220" i="23"/>
  <c r="G1235" i="23"/>
  <c r="I1235" i="23"/>
  <c r="K1235" i="23"/>
  <c r="M1235" i="23"/>
  <c r="O1235" i="23"/>
  <c r="Q1235" i="23"/>
  <c r="V1235" i="23"/>
  <c r="G1250" i="23"/>
  <c r="I1250" i="23"/>
  <c r="K1250" i="23"/>
  <c r="M1250" i="23"/>
  <c r="O1250" i="23"/>
  <c r="Q1250" i="23"/>
  <c r="V1250" i="23"/>
  <c r="G1265" i="23"/>
  <c r="M1265" i="23" s="1"/>
  <c r="I1265" i="23"/>
  <c r="K1265" i="23"/>
  <c r="O1265" i="23"/>
  <c r="Q1265" i="23"/>
  <c r="V1265" i="23"/>
  <c r="G1282" i="23"/>
  <c r="M1282" i="23" s="1"/>
  <c r="I1282" i="23"/>
  <c r="K1282" i="23"/>
  <c r="O1282" i="23"/>
  <c r="Q1282" i="23"/>
  <c r="V1282" i="23"/>
  <c r="G1301" i="23"/>
  <c r="M1301" i="23" s="1"/>
  <c r="I1301" i="23"/>
  <c r="K1301" i="23"/>
  <c r="O1301" i="23"/>
  <c r="Q1301" i="23"/>
  <c r="V1301" i="23"/>
  <c r="G1320" i="23"/>
  <c r="I1320" i="23"/>
  <c r="K1320" i="23"/>
  <c r="M1320" i="23"/>
  <c r="O1320" i="23"/>
  <c r="Q1320" i="23"/>
  <c r="V1320" i="23"/>
  <c r="G1338" i="23"/>
  <c r="I1338" i="23"/>
  <c r="K1338" i="23"/>
  <c r="M1338" i="23"/>
  <c r="O1338" i="23"/>
  <c r="Q1338" i="23"/>
  <c r="V1338" i="23"/>
  <c r="G1353" i="23"/>
  <c r="I1353" i="23"/>
  <c r="K1353" i="23"/>
  <c r="M1353" i="23"/>
  <c r="O1353" i="23"/>
  <c r="Q1353" i="23"/>
  <c r="V1353" i="23"/>
  <c r="G1367" i="23"/>
  <c r="M1367" i="23" s="1"/>
  <c r="I1367" i="23"/>
  <c r="K1367" i="23"/>
  <c r="O1367" i="23"/>
  <c r="Q1367" i="23"/>
  <c r="V1367" i="23"/>
  <c r="G1381" i="23"/>
  <c r="M1381" i="23" s="1"/>
  <c r="I1381" i="23"/>
  <c r="K1381" i="23"/>
  <c r="O1381" i="23"/>
  <c r="Q1381" i="23"/>
  <c r="V1381" i="23"/>
  <c r="G1395" i="23"/>
  <c r="M1395" i="23" s="1"/>
  <c r="I1395" i="23"/>
  <c r="K1395" i="23"/>
  <c r="O1395" i="23"/>
  <c r="Q1395" i="23"/>
  <c r="V1395" i="23"/>
  <c r="G1411" i="23"/>
  <c r="I1411" i="23"/>
  <c r="K1411" i="23"/>
  <c r="M1411" i="23"/>
  <c r="O1411" i="23"/>
  <c r="Q1411" i="23"/>
  <c r="V1411" i="23"/>
  <c r="G1425" i="23"/>
  <c r="I1425" i="23"/>
  <c r="K1425" i="23"/>
  <c r="M1425" i="23"/>
  <c r="O1425" i="23"/>
  <c r="Q1425" i="23"/>
  <c r="V1425" i="23"/>
  <c r="G1428" i="23"/>
  <c r="M1428" i="23" s="1"/>
  <c r="I1428" i="23"/>
  <c r="K1428" i="23"/>
  <c r="O1428" i="23"/>
  <c r="Q1428" i="23"/>
  <c r="V1428" i="23"/>
  <c r="G1430" i="23"/>
  <c r="G1431" i="23"/>
  <c r="M1431" i="23" s="1"/>
  <c r="M1430" i="23" s="1"/>
  <c r="I1431" i="23"/>
  <c r="K1431" i="23"/>
  <c r="K1430" i="23" s="1"/>
  <c r="O1431" i="23"/>
  <c r="O1430" i="23" s="1"/>
  <c r="Q1431" i="23"/>
  <c r="Q1430" i="23" s="1"/>
  <c r="V1431" i="23"/>
  <c r="G1445" i="23"/>
  <c r="I1445" i="23"/>
  <c r="K1445" i="23"/>
  <c r="M1445" i="23"/>
  <c r="O1445" i="23"/>
  <c r="Q1445" i="23"/>
  <c r="V1445" i="23"/>
  <c r="G1461" i="23"/>
  <c r="I1461" i="23"/>
  <c r="K1461" i="23"/>
  <c r="M1461" i="23"/>
  <c r="O1461" i="23"/>
  <c r="Q1461" i="23"/>
  <c r="V1461" i="23"/>
  <c r="G1472" i="23"/>
  <c r="I1472" i="23"/>
  <c r="K1472" i="23"/>
  <c r="M1472" i="23"/>
  <c r="O1472" i="23"/>
  <c r="Q1472" i="23"/>
  <c r="V1472" i="23"/>
  <c r="G1482" i="23"/>
  <c r="I1482" i="23"/>
  <c r="I1430" i="23" s="1"/>
  <c r="K1482" i="23"/>
  <c r="M1482" i="23"/>
  <c r="O1482" i="23"/>
  <c r="Q1482" i="23"/>
  <c r="V1482" i="23"/>
  <c r="G1492" i="23"/>
  <c r="M1492" i="23" s="1"/>
  <c r="I1492" i="23"/>
  <c r="K1492" i="23"/>
  <c r="O1492" i="23"/>
  <c r="Q1492" i="23"/>
  <c r="V1492" i="23"/>
  <c r="V1430" i="23" s="1"/>
  <c r="G1504" i="23"/>
  <c r="M1504" i="23" s="1"/>
  <c r="I1504" i="23"/>
  <c r="K1504" i="23"/>
  <c r="O1504" i="23"/>
  <c r="Q1504" i="23"/>
  <c r="V1504" i="23"/>
  <c r="G1516" i="23"/>
  <c r="M1516" i="23" s="1"/>
  <c r="I1516" i="23"/>
  <c r="K1516" i="23"/>
  <c r="O1516" i="23"/>
  <c r="Q1516" i="23"/>
  <c r="V1516" i="23"/>
  <c r="G1526" i="23"/>
  <c r="I1526" i="23"/>
  <c r="K1526" i="23"/>
  <c r="M1526" i="23"/>
  <c r="O1526" i="23"/>
  <c r="Q1526" i="23"/>
  <c r="V1526" i="23"/>
  <c r="G1528" i="23"/>
  <c r="K1528" i="23"/>
  <c r="V1528" i="23"/>
  <c r="G1529" i="23"/>
  <c r="M1529" i="23" s="1"/>
  <c r="M1528" i="23" s="1"/>
  <c r="I1529" i="23"/>
  <c r="I1528" i="23" s="1"/>
  <c r="K1529" i="23"/>
  <c r="O1529" i="23"/>
  <c r="O1528" i="23" s="1"/>
  <c r="Q1529" i="23"/>
  <c r="Q1528" i="23" s="1"/>
  <c r="V1529" i="23"/>
  <c r="G1545" i="23"/>
  <c r="I1545" i="23"/>
  <c r="O1545" i="23"/>
  <c r="V1545" i="23"/>
  <c r="G1546" i="23"/>
  <c r="M1546" i="23" s="1"/>
  <c r="M1545" i="23" s="1"/>
  <c r="I1546" i="23"/>
  <c r="K1546" i="23"/>
  <c r="K1545" i="23" s="1"/>
  <c r="O1546" i="23"/>
  <c r="Q1546" i="23"/>
  <c r="Q1545" i="23" s="1"/>
  <c r="V1546" i="23"/>
  <c r="G1548" i="23"/>
  <c r="K1548" i="23"/>
  <c r="O1548" i="23"/>
  <c r="Q1548" i="23"/>
  <c r="V1548" i="23"/>
  <c r="G1549" i="23"/>
  <c r="I1549" i="23"/>
  <c r="I1548" i="23" s="1"/>
  <c r="K1549" i="23"/>
  <c r="M1549" i="23"/>
  <c r="M1548" i="23" s="1"/>
  <c r="O1549" i="23"/>
  <c r="Q1549" i="23"/>
  <c r="V1549" i="23"/>
  <c r="K1563" i="23"/>
  <c r="G1564" i="23"/>
  <c r="I1564" i="23"/>
  <c r="I1563" i="23" s="1"/>
  <c r="K1564" i="23"/>
  <c r="M1564" i="23"/>
  <c r="O1564" i="23"/>
  <c r="Q1564" i="23"/>
  <c r="Q1563" i="23" s="1"/>
  <c r="V1564" i="23"/>
  <c r="G1572" i="23"/>
  <c r="M1572" i="23" s="1"/>
  <c r="M1563" i="23" s="1"/>
  <c r="I1572" i="23"/>
  <c r="K1572" i="23"/>
  <c r="O1572" i="23"/>
  <c r="O1563" i="23" s="1"/>
  <c r="Q1572" i="23"/>
  <c r="V1572" i="23"/>
  <c r="V1563" i="23" s="1"/>
  <c r="G1588" i="23"/>
  <c r="M1588" i="23" s="1"/>
  <c r="I1588" i="23"/>
  <c r="K1588" i="23"/>
  <c r="K1587" i="23" s="1"/>
  <c r="O1588" i="23"/>
  <c r="O1587" i="23" s="1"/>
  <c r="Q1588" i="23"/>
  <c r="V1588" i="23"/>
  <c r="G1597" i="23"/>
  <c r="I1597" i="23"/>
  <c r="I1587" i="23" s="1"/>
  <c r="K1597" i="23"/>
  <c r="M1597" i="23"/>
  <c r="O1597" i="23"/>
  <c r="Q1597" i="23"/>
  <c r="V1597" i="23"/>
  <c r="G1601" i="23"/>
  <c r="I1601" i="23"/>
  <c r="K1601" i="23"/>
  <c r="M1601" i="23"/>
  <c r="O1601" i="23"/>
  <c r="Q1601" i="23"/>
  <c r="V1601" i="23"/>
  <c r="G1606" i="23"/>
  <c r="I1606" i="23"/>
  <c r="K1606" i="23"/>
  <c r="M1606" i="23"/>
  <c r="O1606" i="23"/>
  <c r="Q1606" i="23"/>
  <c r="V1606" i="23"/>
  <c r="G1610" i="23"/>
  <c r="M1610" i="23" s="1"/>
  <c r="I1610" i="23"/>
  <c r="K1610" i="23"/>
  <c r="O1610" i="23"/>
  <c r="Q1610" i="23"/>
  <c r="V1610" i="23"/>
  <c r="V1587" i="23" s="1"/>
  <c r="G1614" i="23"/>
  <c r="M1614" i="23" s="1"/>
  <c r="I1614" i="23"/>
  <c r="K1614" i="23"/>
  <c r="O1614" i="23"/>
  <c r="Q1614" i="23"/>
  <c r="Q1587" i="23" s="1"/>
  <c r="V1614" i="23"/>
  <c r="G1618" i="23"/>
  <c r="M1618" i="23" s="1"/>
  <c r="I1618" i="23"/>
  <c r="K1618" i="23"/>
  <c r="O1618" i="23"/>
  <c r="Q1618" i="23"/>
  <c r="V1618" i="23"/>
  <c r="I1622" i="23"/>
  <c r="M1622" i="23"/>
  <c r="O1622" i="23"/>
  <c r="Q1622" i="23"/>
  <c r="G1623" i="23"/>
  <c r="G1622" i="23" s="1"/>
  <c r="I1623" i="23"/>
  <c r="K1623" i="23"/>
  <c r="K1622" i="23" s="1"/>
  <c r="M1623" i="23"/>
  <c r="O1623" i="23"/>
  <c r="Q1623" i="23"/>
  <c r="V1623" i="23"/>
  <c r="V1622" i="23" s="1"/>
  <c r="I1625" i="23"/>
  <c r="K1625" i="23"/>
  <c r="G1626" i="23"/>
  <c r="M1626" i="23" s="1"/>
  <c r="I1626" i="23"/>
  <c r="K1626" i="23"/>
  <c r="O1626" i="23"/>
  <c r="O1625" i="23" s="1"/>
  <c r="Q1626" i="23"/>
  <c r="V1626" i="23"/>
  <c r="V1625" i="23" s="1"/>
  <c r="G1628" i="23"/>
  <c r="M1628" i="23" s="1"/>
  <c r="I1628" i="23"/>
  <c r="K1628" i="23"/>
  <c r="O1628" i="23"/>
  <c r="Q1628" i="23"/>
  <c r="Q1625" i="23" s="1"/>
  <c r="V1628" i="23"/>
  <c r="G1641" i="23"/>
  <c r="M1641" i="23" s="1"/>
  <c r="I1641" i="23"/>
  <c r="K1641" i="23"/>
  <c r="O1641" i="23"/>
  <c r="Q1641" i="23"/>
  <c r="V1641" i="23"/>
  <c r="AE1644" i="23"/>
  <c r="G108" i="22"/>
  <c r="BA63" i="22"/>
  <c r="BA57" i="22"/>
  <c r="BA50" i="22"/>
  <c r="BA47" i="22"/>
  <c r="BA44" i="22"/>
  <c r="BA38" i="22"/>
  <c r="BA34" i="22"/>
  <c r="BA31" i="22"/>
  <c r="BA23" i="22"/>
  <c r="BA22" i="22"/>
  <c r="BA21" i="22"/>
  <c r="BA18" i="22"/>
  <c r="BA13" i="22"/>
  <c r="BA10" i="22"/>
  <c r="G9" i="22"/>
  <c r="M9" i="22" s="1"/>
  <c r="I9" i="22"/>
  <c r="K9" i="22"/>
  <c r="K8" i="22" s="1"/>
  <c r="O9" i="22"/>
  <c r="Q9" i="22"/>
  <c r="Q8" i="22" s="1"/>
  <c r="V9" i="22"/>
  <c r="V8" i="22" s="1"/>
  <c r="G11" i="22"/>
  <c r="I11" i="22"/>
  <c r="K11" i="22"/>
  <c r="M11" i="22"/>
  <c r="O11" i="22"/>
  <c r="Q11" i="22"/>
  <c r="V11" i="22"/>
  <c r="G12" i="22"/>
  <c r="I12" i="22"/>
  <c r="K12" i="22"/>
  <c r="M12" i="22"/>
  <c r="O12" i="22"/>
  <c r="O8" i="22" s="1"/>
  <c r="Q12" i="22"/>
  <c r="V12" i="22"/>
  <c r="G16" i="22"/>
  <c r="I16" i="22"/>
  <c r="K16" i="22"/>
  <c r="M16" i="22"/>
  <c r="O16" i="22"/>
  <c r="Q16" i="22"/>
  <c r="V16" i="22"/>
  <c r="G17" i="22"/>
  <c r="M17" i="22" s="1"/>
  <c r="I17" i="22"/>
  <c r="K17" i="22"/>
  <c r="O17" i="22"/>
  <c r="Q17" i="22"/>
  <c r="V17" i="22"/>
  <c r="G20" i="22"/>
  <c r="M20" i="22" s="1"/>
  <c r="I20" i="22"/>
  <c r="I8" i="22" s="1"/>
  <c r="K20" i="22"/>
  <c r="O20" i="22"/>
  <c r="Q20" i="22"/>
  <c r="V20" i="22"/>
  <c r="G29" i="22"/>
  <c r="V29" i="22"/>
  <c r="G30" i="22"/>
  <c r="I30" i="22"/>
  <c r="I29" i="22" s="1"/>
  <c r="K30" i="22"/>
  <c r="K29" i="22" s="1"/>
  <c r="M30" i="22"/>
  <c r="O30" i="22"/>
  <c r="O29" i="22" s="1"/>
  <c r="Q30" i="22"/>
  <c r="Q29" i="22" s="1"/>
  <c r="V30" i="22"/>
  <c r="G32" i="22"/>
  <c r="I32" i="22"/>
  <c r="K32" i="22"/>
  <c r="M32" i="22"/>
  <c r="O32" i="22"/>
  <c r="Q32" i="22"/>
  <c r="V32" i="22"/>
  <c r="G33" i="22"/>
  <c r="I33" i="22"/>
  <c r="K33" i="22"/>
  <c r="M33" i="22"/>
  <c r="O33" i="22"/>
  <c r="Q33" i="22"/>
  <c r="V33" i="22"/>
  <c r="G35" i="22"/>
  <c r="M35" i="22" s="1"/>
  <c r="I35" i="22"/>
  <c r="K35" i="22"/>
  <c r="O35" i="22"/>
  <c r="Q35" i="22"/>
  <c r="V35" i="22"/>
  <c r="I36" i="22"/>
  <c r="G37" i="22"/>
  <c r="M37" i="22" s="1"/>
  <c r="M36" i="22" s="1"/>
  <c r="I37" i="22"/>
  <c r="K37" i="22"/>
  <c r="K36" i="22" s="1"/>
  <c r="O37" i="22"/>
  <c r="Q37" i="22"/>
  <c r="Q36" i="22" s="1"/>
  <c r="V37" i="22"/>
  <c r="V36" i="22" s="1"/>
  <c r="G39" i="22"/>
  <c r="I39" i="22"/>
  <c r="K39" i="22"/>
  <c r="M39" i="22"/>
  <c r="O39" i="22"/>
  <c r="Q39" i="22"/>
  <c r="V39" i="22"/>
  <c r="G40" i="22"/>
  <c r="I40" i="22"/>
  <c r="K40" i="22"/>
  <c r="M40" i="22"/>
  <c r="O40" i="22"/>
  <c r="O36" i="22" s="1"/>
  <c r="Q40" i="22"/>
  <c r="V40" i="22"/>
  <c r="G41" i="22"/>
  <c r="I41" i="22"/>
  <c r="K41" i="22"/>
  <c r="M41" i="22"/>
  <c r="O41" i="22"/>
  <c r="Q41" i="22"/>
  <c r="V41" i="22"/>
  <c r="G43" i="22"/>
  <c r="G42" i="22" s="1"/>
  <c r="I43" i="22"/>
  <c r="I42" i="22" s="1"/>
  <c r="K43" i="22"/>
  <c r="O43" i="22"/>
  <c r="O42" i="22" s="1"/>
  <c r="Q43" i="22"/>
  <c r="V43" i="22"/>
  <c r="V42" i="22" s="1"/>
  <c r="G46" i="22"/>
  <c r="M46" i="22" s="1"/>
  <c r="I46" i="22"/>
  <c r="K46" i="22"/>
  <c r="O46" i="22"/>
  <c r="Q46" i="22"/>
  <c r="V46" i="22"/>
  <c r="G49" i="22"/>
  <c r="I49" i="22"/>
  <c r="K49" i="22"/>
  <c r="M49" i="22"/>
  <c r="O49" i="22"/>
  <c r="Q49" i="22"/>
  <c r="Q42" i="22" s="1"/>
  <c r="V49" i="22"/>
  <c r="G52" i="22"/>
  <c r="I52" i="22"/>
  <c r="K52" i="22"/>
  <c r="M52" i="22"/>
  <c r="O52" i="22"/>
  <c r="Q52" i="22"/>
  <c r="V52" i="22"/>
  <c r="G55" i="22"/>
  <c r="I55" i="22"/>
  <c r="K55" i="22"/>
  <c r="M55" i="22"/>
  <c r="O55" i="22"/>
  <c r="Q55" i="22"/>
  <c r="V55" i="22"/>
  <c r="G56" i="22"/>
  <c r="M56" i="22" s="1"/>
  <c r="I56" i="22"/>
  <c r="K56" i="22"/>
  <c r="K42" i="22" s="1"/>
  <c r="O56" i="22"/>
  <c r="Q56" i="22"/>
  <c r="V56" i="22"/>
  <c r="G58" i="22"/>
  <c r="M58" i="22" s="1"/>
  <c r="I58" i="22"/>
  <c r="K58" i="22"/>
  <c r="O58" i="22"/>
  <c r="Q58" i="22"/>
  <c r="V58" i="22"/>
  <c r="G59" i="22"/>
  <c r="V59" i="22"/>
  <c r="G60" i="22"/>
  <c r="I60" i="22"/>
  <c r="I59" i="22" s="1"/>
  <c r="K60" i="22"/>
  <c r="K59" i="22" s="1"/>
  <c r="M60" i="22"/>
  <c r="O60" i="22"/>
  <c r="O59" i="22" s="1"/>
  <c r="Q60" i="22"/>
  <c r="Q59" i="22" s="1"/>
  <c r="V60" i="22"/>
  <c r="G62" i="22"/>
  <c r="I62" i="22"/>
  <c r="K62" i="22"/>
  <c r="M62" i="22"/>
  <c r="O62" i="22"/>
  <c r="Q62" i="22"/>
  <c r="V62" i="22"/>
  <c r="G64" i="22"/>
  <c r="I64" i="22"/>
  <c r="K64" i="22"/>
  <c r="M64" i="22"/>
  <c r="O64" i="22"/>
  <c r="Q64" i="22"/>
  <c r="V64" i="22"/>
  <c r="G65" i="22"/>
  <c r="M65" i="22" s="1"/>
  <c r="I65" i="22"/>
  <c r="K65" i="22"/>
  <c r="O65" i="22"/>
  <c r="Q65" i="22"/>
  <c r="V65" i="22"/>
  <c r="I66" i="22"/>
  <c r="O66" i="22"/>
  <c r="G67" i="22"/>
  <c r="M67" i="22" s="1"/>
  <c r="M66" i="22" s="1"/>
  <c r="I67" i="22"/>
  <c r="K67" i="22"/>
  <c r="K66" i="22" s="1"/>
  <c r="O67" i="22"/>
  <c r="Q67" i="22"/>
  <c r="Q66" i="22" s="1"/>
  <c r="V67" i="22"/>
  <c r="V66" i="22" s="1"/>
  <c r="G70" i="22"/>
  <c r="I70" i="22"/>
  <c r="K70" i="22"/>
  <c r="M70" i="22"/>
  <c r="O70" i="22"/>
  <c r="Q70" i="22"/>
  <c r="V70" i="22"/>
  <c r="I73" i="22"/>
  <c r="O73" i="22"/>
  <c r="G74" i="22"/>
  <c r="G73" i="22" s="1"/>
  <c r="I74" i="22"/>
  <c r="K74" i="22"/>
  <c r="K73" i="22" s="1"/>
  <c r="M74" i="22"/>
  <c r="O74" i="22"/>
  <c r="Q74" i="22"/>
  <c r="Q73" i="22" s="1"/>
  <c r="V74" i="22"/>
  <c r="V73" i="22" s="1"/>
  <c r="G77" i="22"/>
  <c r="M77" i="22" s="1"/>
  <c r="I77" i="22"/>
  <c r="K77" i="22"/>
  <c r="O77" i="22"/>
  <c r="Q77" i="22"/>
  <c r="V77" i="22"/>
  <c r="G81" i="22"/>
  <c r="M81" i="22" s="1"/>
  <c r="M80" i="22" s="1"/>
  <c r="I81" i="22"/>
  <c r="K81" i="22"/>
  <c r="K80" i="22" s="1"/>
  <c r="O81" i="22"/>
  <c r="Q81" i="22"/>
  <c r="Q80" i="22" s="1"/>
  <c r="V81" i="22"/>
  <c r="V80" i="22" s="1"/>
  <c r="G84" i="22"/>
  <c r="I84" i="22"/>
  <c r="K84" i="22"/>
  <c r="M84" i="22"/>
  <c r="O84" i="22"/>
  <c r="Q84" i="22"/>
  <c r="V84" i="22"/>
  <c r="G87" i="22"/>
  <c r="I87" i="22"/>
  <c r="K87" i="22"/>
  <c r="M87" i="22"/>
  <c r="O87" i="22"/>
  <c r="O80" i="22" s="1"/>
  <c r="Q87" i="22"/>
  <c r="V87" i="22"/>
  <c r="G90" i="22"/>
  <c r="I90" i="22"/>
  <c r="K90" i="22"/>
  <c r="M90" i="22"/>
  <c r="O90" i="22"/>
  <c r="Q90" i="22"/>
  <c r="V90" i="22"/>
  <c r="G93" i="22"/>
  <c r="M93" i="22" s="1"/>
  <c r="I93" i="22"/>
  <c r="K93" i="22"/>
  <c r="O93" i="22"/>
  <c r="Q93" i="22"/>
  <c r="V93" i="22"/>
  <c r="G96" i="22"/>
  <c r="M96" i="22" s="1"/>
  <c r="I96" i="22"/>
  <c r="I80" i="22" s="1"/>
  <c r="K96" i="22"/>
  <c r="O96" i="22"/>
  <c r="Q96" i="22"/>
  <c r="V96" i="22"/>
  <c r="G99" i="22"/>
  <c r="M99" i="22" s="1"/>
  <c r="I99" i="22"/>
  <c r="K99" i="22"/>
  <c r="O99" i="22"/>
  <c r="Q99" i="22"/>
  <c r="V99" i="22"/>
  <c r="K102" i="22"/>
  <c r="Q102" i="22"/>
  <c r="G103" i="22"/>
  <c r="G102" i="22" s="1"/>
  <c r="I103" i="22"/>
  <c r="I102" i="22" s="1"/>
  <c r="K103" i="22"/>
  <c r="M103" i="22"/>
  <c r="M102" i="22" s="1"/>
  <c r="O103" i="22"/>
  <c r="O102" i="22" s="1"/>
  <c r="Q103" i="22"/>
  <c r="V103" i="22"/>
  <c r="V102" i="22" s="1"/>
  <c r="AE108" i="22"/>
  <c r="G94" i="21"/>
  <c r="G9" i="21"/>
  <c r="I9" i="21"/>
  <c r="I8" i="21" s="1"/>
  <c r="K9" i="21"/>
  <c r="M9" i="21"/>
  <c r="O9" i="21"/>
  <c r="Q9" i="21"/>
  <c r="Q8" i="21" s="1"/>
  <c r="V9" i="21"/>
  <c r="G13" i="21"/>
  <c r="G8" i="21" s="1"/>
  <c r="I13" i="21"/>
  <c r="K13" i="21"/>
  <c r="K8" i="21" s="1"/>
  <c r="O13" i="21"/>
  <c r="Q13" i="21"/>
  <c r="V13" i="21"/>
  <c r="V8" i="21" s="1"/>
  <c r="G16" i="21"/>
  <c r="I16" i="21"/>
  <c r="K16" i="21"/>
  <c r="M16" i="21"/>
  <c r="O16" i="21"/>
  <c r="Q16" i="21"/>
  <c r="V16" i="21"/>
  <c r="G19" i="21"/>
  <c r="M19" i="21" s="1"/>
  <c r="I19" i="21"/>
  <c r="K19" i="21"/>
  <c r="O19" i="21"/>
  <c r="Q19" i="21"/>
  <c r="V19" i="21"/>
  <c r="G22" i="21"/>
  <c r="I22" i="21"/>
  <c r="K22" i="21"/>
  <c r="M22" i="21"/>
  <c r="O22" i="21"/>
  <c r="Q22" i="21"/>
  <c r="V22" i="21"/>
  <c r="G25" i="21"/>
  <c r="M25" i="21" s="1"/>
  <c r="I25" i="21"/>
  <c r="K25" i="21"/>
  <c r="O25" i="21"/>
  <c r="O8" i="21" s="1"/>
  <c r="Q25" i="21"/>
  <c r="V25" i="21"/>
  <c r="G28" i="21"/>
  <c r="I28" i="21"/>
  <c r="K28" i="21"/>
  <c r="M28" i="21"/>
  <c r="O28" i="21"/>
  <c r="Q28" i="21"/>
  <c r="V28" i="21"/>
  <c r="G29" i="21"/>
  <c r="M29" i="21" s="1"/>
  <c r="I29" i="21"/>
  <c r="K29" i="21"/>
  <c r="O29" i="21"/>
  <c r="Q29" i="21"/>
  <c r="V29" i="21"/>
  <c r="G32" i="21"/>
  <c r="I32" i="21"/>
  <c r="K32" i="21"/>
  <c r="M32" i="21"/>
  <c r="O32" i="21"/>
  <c r="Q32" i="21"/>
  <c r="V32" i="21"/>
  <c r="G36" i="21"/>
  <c r="M36" i="21" s="1"/>
  <c r="I36" i="21"/>
  <c r="K36" i="21"/>
  <c r="O36" i="21"/>
  <c r="Q36" i="21"/>
  <c r="V36" i="21"/>
  <c r="G38" i="21"/>
  <c r="I38" i="21"/>
  <c r="K38" i="21"/>
  <c r="M38" i="21"/>
  <c r="O38" i="21"/>
  <c r="Q38" i="21"/>
  <c r="V38" i="21"/>
  <c r="G56" i="21"/>
  <c r="M56" i="21" s="1"/>
  <c r="I56" i="21"/>
  <c r="K56" i="21"/>
  <c r="O56" i="21"/>
  <c r="Q56" i="21"/>
  <c r="V56" i="21"/>
  <c r="G59" i="21"/>
  <c r="G58" i="21" s="1"/>
  <c r="I59" i="21"/>
  <c r="K59" i="21"/>
  <c r="K58" i="21" s="1"/>
  <c r="O59" i="21"/>
  <c r="O58" i="21" s="1"/>
  <c r="Q59" i="21"/>
  <c r="V59" i="21"/>
  <c r="V58" i="21" s="1"/>
  <c r="G62" i="21"/>
  <c r="I62" i="21"/>
  <c r="I58" i="21" s="1"/>
  <c r="K62" i="21"/>
  <c r="M62" i="21"/>
  <c r="O62" i="21"/>
  <c r="Q62" i="21"/>
  <c r="Q58" i="21" s="1"/>
  <c r="V62" i="21"/>
  <c r="G66" i="21"/>
  <c r="M66" i="21" s="1"/>
  <c r="I66" i="21"/>
  <c r="K66" i="21"/>
  <c r="O66" i="21"/>
  <c r="Q66" i="21"/>
  <c r="V66" i="21"/>
  <c r="G69" i="21"/>
  <c r="I69" i="21"/>
  <c r="K69" i="21"/>
  <c r="M69" i="21"/>
  <c r="O69" i="21"/>
  <c r="Q69" i="21"/>
  <c r="V69" i="21"/>
  <c r="G73" i="21"/>
  <c r="M73" i="21" s="1"/>
  <c r="I73" i="21"/>
  <c r="K73" i="21"/>
  <c r="O73" i="21"/>
  <c r="Q73" i="21"/>
  <c r="V73" i="21"/>
  <c r="G77" i="21"/>
  <c r="G76" i="21" s="1"/>
  <c r="I77" i="21"/>
  <c r="K77" i="21"/>
  <c r="K76" i="21" s="1"/>
  <c r="O77" i="21"/>
  <c r="O76" i="21" s="1"/>
  <c r="Q77" i="21"/>
  <c r="V77" i="21"/>
  <c r="V76" i="21" s="1"/>
  <c r="G79" i="21"/>
  <c r="I79" i="21"/>
  <c r="I76" i="21" s="1"/>
  <c r="K79" i="21"/>
  <c r="M79" i="21"/>
  <c r="O79" i="21"/>
  <c r="Q79" i="21"/>
  <c r="Q76" i="21" s="1"/>
  <c r="V79" i="21"/>
  <c r="G82" i="21"/>
  <c r="M82" i="21" s="1"/>
  <c r="I82" i="21"/>
  <c r="K82" i="21"/>
  <c r="O82" i="21"/>
  <c r="Q82" i="21"/>
  <c r="V82" i="21"/>
  <c r="G85" i="21"/>
  <c r="I85" i="21"/>
  <c r="K85" i="21"/>
  <c r="M85" i="21"/>
  <c r="O85" i="21"/>
  <c r="Q85" i="21"/>
  <c r="V85" i="21"/>
  <c r="G87" i="21"/>
  <c r="K87" i="21"/>
  <c r="O87" i="21"/>
  <c r="V87" i="21"/>
  <c r="G88" i="21"/>
  <c r="I88" i="21"/>
  <c r="I87" i="21" s="1"/>
  <c r="K88" i="21"/>
  <c r="M88" i="21"/>
  <c r="M87" i="21" s="1"/>
  <c r="O88" i="21"/>
  <c r="Q88" i="21"/>
  <c r="Q87" i="21" s="1"/>
  <c r="V88" i="21"/>
  <c r="AE94" i="21"/>
  <c r="G137" i="20"/>
  <c r="BA100" i="20"/>
  <c r="BA97" i="20"/>
  <c r="BA93" i="20"/>
  <c r="BA92" i="20"/>
  <c r="BA91" i="20"/>
  <c r="BA13" i="20"/>
  <c r="G9" i="20"/>
  <c r="I9" i="20"/>
  <c r="I8" i="20" s="1"/>
  <c r="K9" i="20"/>
  <c r="K8" i="20" s="1"/>
  <c r="M9" i="20"/>
  <c r="O9" i="20"/>
  <c r="Q9" i="20"/>
  <c r="Q8" i="20" s="1"/>
  <c r="V9" i="20"/>
  <c r="G12" i="20"/>
  <c r="M12" i="20" s="1"/>
  <c r="I12" i="20"/>
  <c r="K12" i="20"/>
  <c r="O12" i="20"/>
  <c r="Q12" i="20"/>
  <c r="V12" i="20"/>
  <c r="G16" i="20"/>
  <c r="G8" i="20" s="1"/>
  <c r="I16" i="20"/>
  <c r="K16" i="20"/>
  <c r="O16" i="20"/>
  <c r="Q16" i="20"/>
  <c r="V16" i="20"/>
  <c r="V8" i="20" s="1"/>
  <c r="G19" i="20"/>
  <c r="M19" i="20" s="1"/>
  <c r="I19" i="20"/>
  <c r="K19" i="20"/>
  <c r="O19" i="20"/>
  <c r="Q19" i="20"/>
  <c r="V19" i="20"/>
  <c r="G21" i="20"/>
  <c r="I21" i="20"/>
  <c r="K21" i="20"/>
  <c r="M21" i="20"/>
  <c r="O21" i="20"/>
  <c r="Q21" i="20"/>
  <c r="V21" i="20"/>
  <c r="G24" i="20"/>
  <c r="I24" i="20"/>
  <c r="K24" i="20"/>
  <c r="M24" i="20"/>
  <c r="O24" i="20"/>
  <c r="O8" i="20" s="1"/>
  <c r="Q24" i="20"/>
  <c r="V24" i="20"/>
  <c r="G27" i="20"/>
  <c r="I27" i="20"/>
  <c r="K27" i="20"/>
  <c r="M27" i="20"/>
  <c r="O27" i="20"/>
  <c r="Q27" i="20"/>
  <c r="V27" i="20"/>
  <c r="G30" i="20"/>
  <c r="I30" i="20"/>
  <c r="K30" i="20"/>
  <c r="M30" i="20"/>
  <c r="O30" i="20"/>
  <c r="Q30" i="20"/>
  <c r="V30" i="20"/>
  <c r="G34" i="20"/>
  <c r="M34" i="20" s="1"/>
  <c r="I34" i="20"/>
  <c r="K34" i="20"/>
  <c r="O34" i="20"/>
  <c r="Q34" i="20"/>
  <c r="V34" i="20"/>
  <c r="G37" i="20"/>
  <c r="M37" i="20" s="1"/>
  <c r="I37" i="20"/>
  <c r="K37" i="20"/>
  <c r="O37" i="20"/>
  <c r="Q37" i="20"/>
  <c r="V37" i="20"/>
  <c r="G40" i="20"/>
  <c r="M40" i="20" s="1"/>
  <c r="I40" i="20"/>
  <c r="K40" i="20"/>
  <c r="O40" i="20"/>
  <c r="Q40" i="20"/>
  <c r="V40" i="20"/>
  <c r="G43" i="20"/>
  <c r="I43" i="20"/>
  <c r="K43" i="20"/>
  <c r="M43" i="20"/>
  <c r="O43" i="20"/>
  <c r="Q43" i="20"/>
  <c r="V43" i="20"/>
  <c r="G46" i="20"/>
  <c r="I46" i="20"/>
  <c r="K46" i="20"/>
  <c r="M46" i="20"/>
  <c r="O46" i="20"/>
  <c r="Q46" i="20"/>
  <c r="V46" i="20"/>
  <c r="G49" i="20"/>
  <c r="I49" i="20"/>
  <c r="K49" i="20"/>
  <c r="M49" i="20"/>
  <c r="O49" i="20"/>
  <c r="Q49" i="20"/>
  <c r="V49" i="20"/>
  <c r="G53" i="20"/>
  <c r="M53" i="20" s="1"/>
  <c r="I53" i="20"/>
  <c r="K53" i="20"/>
  <c r="O53" i="20"/>
  <c r="Q53" i="20"/>
  <c r="V53" i="20"/>
  <c r="G55" i="20"/>
  <c r="M55" i="20" s="1"/>
  <c r="I55" i="20"/>
  <c r="K55" i="20"/>
  <c r="O55" i="20"/>
  <c r="Q55" i="20"/>
  <c r="V55" i="20"/>
  <c r="G57" i="20"/>
  <c r="I57" i="20"/>
  <c r="K57" i="20"/>
  <c r="M57" i="20"/>
  <c r="O57" i="20"/>
  <c r="Q57" i="20"/>
  <c r="V57" i="20"/>
  <c r="G75" i="20"/>
  <c r="I75" i="20"/>
  <c r="K75" i="20"/>
  <c r="M75" i="20"/>
  <c r="O75" i="20"/>
  <c r="Q75" i="20"/>
  <c r="V75" i="20"/>
  <c r="G77" i="20"/>
  <c r="M77" i="20" s="1"/>
  <c r="I77" i="20"/>
  <c r="I76" i="20" s="1"/>
  <c r="K77" i="20"/>
  <c r="K76" i="20" s="1"/>
  <c r="O77" i="20"/>
  <c r="O76" i="20" s="1"/>
  <c r="Q77" i="20"/>
  <c r="V77" i="20"/>
  <c r="G80" i="20"/>
  <c r="M80" i="20" s="1"/>
  <c r="I80" i="20"/>
  <c r="K80" i="20"/>
  <c r="O80" i="20"/>
  <c r="Q80" i="20"/>
  <c r="V80" i="20"/>
  <c r="V76" i="20" s="1"/>
  <c r="G82" i="20"/>
  <c r="M82" i="20" s="1"/>
  <c r="I82" i="20"/>
  <c r="K82" i="20"/>
  <c r="O82" i="20"/>
  <c r="Q82" i="20"/>
  <c r="Q76" i="20" s="1"/>
  <c r="V82" i="20"/>
  <c r="G83" i="20"/>
  <c r="I83" i="20"/>
  <c r="K83" i="20"/>
  <c r="M83" i="20"/>
  <c r="O83" i="20"/>
  <c r="Q83" i="20"/>
  <c r="V83" i="20"/>
  <c r="G89" i="20"/>
  <c r="I89" i="20"/>
  <c r="K89" i="20"/>
  <c r="M89" i="20"/>
  <c r="O89" i="20"/>
  <c r="Q89" i="20"/>
  <c r="V89" i="20"/>
  <c r="Q95" i="20"/>
  <c r="G96" i="20"/>
  <c r="M96" i="20" s="1"/>
  <c r="I96" i="20"/>
  <c r="I95" i="20" s="1"/>
  <c r="K96" i="20"/>
  <c r="K95" i="20" s="1"/>
  <c r="O96" i="20"/>
  <c r="O95" i="20" s="1"/>
  <c r="Q96" i="20"/>
  <c r="V96" i="20"/>
  <c r="G99" i="20"/>
  <c r="M99" i="20" s="1"/>
  <c r="I99" i="20"/>
  <c r="K99" i="20"/>
  <c r="O99" i="20"/>
  <c r="Q99" i="20"/>
  <c r="V99" i="20"/>
  <c r="V95" i="20" s="1"/>
  <c r="G102" i="20"/>
  <c r="M102" i="20"/>
  <c r="V102" i="20"/>
  <c r="G103" i="20"/>
  <c r="I103" i="20"/>
  <c r="I102" i="20" s="1"/>
  <c r="K103" i="20"/>
  <c r="K102" i="20" s="1"/>
  <c r="M103" i="20"/>
  <c r="O103" i="20"/>
  <c r="O102" i="20" s="1"/>
  <c r="Q103" i="20"/>
  <c r="Q102" i="20" s="1"/>
  <c r="V103" i="20"/>
  <c r="G109" i="20"/>
  <c r="I109" i="20"/>
  <c r="K109" i="20"/>
  <c r="K108" i="20" s="1"/>
  <c r="M109" i="20"/>
  <c r="O109" i="20"/>
  <c r="Q109" i="20"/>
  <c r="Q108" i="20" s="1"/>
  <c r="V109" i="20"/>
  <c r="G114" i="20"/>
  <c r="M114" i="20" s="1"/>
  <c r="I114" i="20"/>
  <c r="I108" i="20" s="1"/>
  <c r="K114" i="20"/>
  <c r="O114" i="20"/>
  <c r="Q114" i="20"/>
  <c r="V114" i="20"/>
  <c r="G118" i="20"/>
  <c r="G108" i="20" s="1"/>
  <c r="I118" i="20"/>
  <c r="K118" i="20"/>
  <c r="O118" i="20"/>
  <c r="Q118" i="20"/>
  <c r="V118" i="20"/>
  <c r="V108" i="20" s="1"/>
  <c r="G122" i="20"/>
  <c r="M122" i="20" s="1"/>
  <c r="I122" i="20"/>
  <c r="K122" i="20"/>
  <c r="O122" i="20"/>
  <c r="Q122" i="20"/>
  <c r="V122" i="20"/>
  <c r="G126" i="20"/>
  <c r="I126" i="20"/>
  <c r="K126" i="20"/>
  <c r="M126" i="20"/>
  <c r="O126" i="20"/>
  <c r="Q126" i="20"/>
  <c r="V126" i="20"/>
  <c r="G130" i="20"/>
  <c r="I130" i="20"/>
  <c r="K130" i="20"/>
  <c r="M130" i="20"/>
  <c r="O130" i="20"/>
  <c r="O108" i="20" s="1"/>
  <c r="Q130" i="20"/>
  <c r="V130" i="20"/>
  <c r="AE137" i="20"/>
  <c r="G291" i="19"/>
  <c r="BA248" i="19"/>
  <c r="BA209" i="19"/>
  <c r="BA206" i="19"/>
  <c r="BA203" i="19"/>
  <c r="BA200" i="19"/>
  <c r="BA152" i="19"/>
  <c r="BA140" i="19"/>
  <c r="BA65" i="19"/>
  <c r="BA62" i="19"/>
  <c r="BA59" i="19"/>
  <c r="BA56" i="19"/>
  <c r="BA47" i="19"/>
  <c r="BA44" i="19"/>
  <c r="BA38" i="19"/>
  <c r="BA33" i="19"/>
  <c r="G9" i="19"/>
  <c r="M9" i="19" s="1"/>
  <c r="I9" i="19"/>
  <c r="K9" i="19"/>
  <c r="K8" i="19" s="1"/>
  <c r="O9" i="19"/>
  <c r="Q9" i="19"/>
  <c r="Q8" i="19" s="1"/>
  <c r="V9" i="19"/>
  <c r="V8" i="19" s="1"/>
  <c r="G14" i="19"/>
  <c r="I14" i="19"/>
  <c r="K14" i="19"/>
  <c r="M14" i="19"/>
  <c r="O14" i="19"/>
  <c r="O8" i="19" s="1"/>
  <c r="Q14" i="19"/>
  <c r="V14" i="19"/>
  <c r="G18" i="19"/>
  <c r="I18" i="19"/>
  <c r="K18" i="19"/>
  <c r="M18" i="19"/>
  <c r="O18" i="19"/>
  <c r="Q18" i="19"/>
  <c r="V18" i="19"/>
  <c r="G20" i="19"/>
  <c r="I20" i="19"/>
  <c r="K20" i="19"/>
  <c r="M20" i="19"/>
  <c r="O20" i="19"/>
  <c r="Q20" i="19"/>
  <c r="V20" i="19"/>
  <c r="G24" i="19"/>
  <c r="I24" i="19"/>
  <c r="K24" i="19"/>
  <c r="M24" i="19"/>
  <c r="O24" i="19"/>
  <c r="Q24" i="19"/>
  <c r="V24" i="19"/>
  <c r="G26" i="19"/>
  <c r="M26" i="19" s="1"/>
  <c r="I26" i="19"/>
  <c r="I8" i="19" s="1"/>
  <c r="K26" i="19"/>
  <c r="O26" i="19"/>
  <c r="Q26" i="19"/>
  <c r="V26" i="19"/>
  <c r="G28" i="19"/>
  <c r="M28" i="19" s="1"/>
  <c r="I28" i="19"/>
  <c r="K28" i="19"/>
  <c r="O28" i="19"/>
  <c r="Q28" i="19"/>
  <c r="V28" i="19"/>
  <c r="G30" i="19"/>
  <c r="M30" i="19" s="1"/>
  <c r="I30" i="19"/>
  <c r="K30" i="19"/>
  <c r="O30" i="19"/>
  <c r="Q30" i="19"/>
  <c r="V30" i="19"/>
  <c r="G32" i="19"/>
  <c r="I32" i="19"/>
  <c r="K32" i="19"/>
  <c r="M32" i="19"/>
  <c r="O32" i="19"/>
  <c r="Q32" i="19"/>
  <c r="V32" i="19"/>
  <c r="G37" i="19"/>
  <c r="I37" i="19"/>
  <c r="K37" i="19"/>
  <c r="M37" i="19"/>
  <c r="O37" i="19"/>
  <c r="Q37" i="19"/>
  <c r="V37" i="19"/>
  <c r="G40" i="19"/>
  <c r="I40" i="19"/>
  <c r="K40" i="19"/>
  <c r="M40" i="19"/>
  <c r="O40" i="19"/>
  <c r="Q40" i="19"/>
  <c r="V40" i="19"/>
  <c r="G43" i="19"/>
  <c r="M43" i="19" s="1"/>
  <c r="I43" i="19"/>
  <c r="K43" i="19"/>
  <c r="O43" i="19"/>
  <c r="Q43" i="19"/>
  <c r="V43" i="19"/>
  <c r="G46" i="19"/>
  <c r="M46" i="19" s="1"/>
  <c r="I46" i="19"/>
  <c r="K46" i="19"/>
  <c r="O46" i="19"/>
  <c r="Q46" i="19"/>
  <c r="V46" i="19"/>
  <c r="G49" i="19"/>
  <c r="M49" i="19" s="1"/>
  <c r="I49" i="19"/>
  <c r="K49" i="19"/>
  <c r="O49" i="19"/>
  <c r="Q49" i="19"/>
  <c r="V49" i="19"/>
  <c r="G52" i="19"/>
  <c r="I52" i="19"/>
  <c r="K52" i="19"/>
  <c r="M52" i="19"/>
  <c r="O52" i="19"/>
  <c r="Q52" i="19"/>
  <c r="V52" i="19"/>
  <c r="G55" i="19"/>
  <c r="I55" i="19"/>
  <c r="K55" i="19"/>
  <c r="M55" i="19"/>
  <c r="O55" i="19"/>
  <c r="Q55" i="19"/>
  <c r="V55" i="19"/>
  <c r="G58" i="19"/>
  <c r="I58" i="19"/>
  <c r="K58" i="19"/>
  <c r="M58" i="19"/>
  <c r="O58" i="19"/>
  <c r="Q58" i="19"/>
  <c r="V58" i="19"/>
  <c r="G61" i="19"/>
  <c r="M61" i="19" s="1"/>
  <c r="I61" i="19"/>
  <c r="K61" i="19"/>
  <c r="O61" i="19"/>
  <c r="Q61" i="19"/>
  <c r="V61" i="19"/>
  <c r="G64" i="19"/>
  <c r="M64" i="19" s="1"/>
  <c r="I64" i="19"/>
  <c r="K64" i="19"/>
  <c r="O64" i="19"/>
  <c r="Q64" i="19"/>
  <c r="V64" i="19"/>
  <c r="G67" i="19"/>
  <c r="M67" i="19" s="1"/>
  <c r="I67" i="19"/>
  <c r="K67" i="19"/>
  <c r="O67" i="19"/>
  <c r="Q67" i="19"/>
  <c r="V67" i="19"/>
  <c r="G74" i="19"/>
  <c r="I74" i="19"/>
  <c r="K74" i="19"/>
  <c r="M74" i="19"/>
  <c r="O74" i="19"/>
  <c r="Q74" i="19"/>
  <c r="V74" i="19"/>
  <c r="G81" i="19"/>
  <c r="I81" i="19"/>
  <c r="K81" i="19"/>
  <c r="M81" i="19"/>
  <c r="O81" i="19"/>
  <c r="Q81" i="19"/>
  <c r="V81" i="19"/>
  <c r="G85" i="19"/>
  <c r="I85" i="19"/>
  <c r="K85" i="19"/>
  <c r="M85" i="19"/>
  <c r="O85" i="19"/>
  <c r="Q85" i="19"/>
  <c r="V85" i="19"/>
  <c r="G87" i="19"/>
  <c r="M87" i="19" s="1"/>
  <c r="I87" i="19"/>
  <c r="K87" i="19"/>
  <c r="O87" i="19"/>
  <c r="Q87" i="19"/>
  <c r="V87" i="19"/>
  <c r="G90" i="19"/>
  <c r="M90" i="19" s="1"/>
  <c r="I90" i="19"/>
  <c r="K90" i="19"/>
  <c r="O90" i="19"/>
  <c r="Q90" i="19"/>
  <c r="V90" i="19"/>
  <c r="G94" i="19"/>
  <c r="M94" i="19" s="1"/>
  <c r="I94" i="19"/>
  <c r="K94" i="19"/>
  <c r="O94" i="19"/>
  <c r="Q94" i="19"/>
  <c r="V94" i="19"/>
  <c r="G97" i="19"/>
  <c r="I97" i="19"/>
  <c r="K97" i="19"/>
  <c r="M97" i="19"/>
  <c r="O97" i="19"/>
  <c r="Q97" i="19"/>
  <c r="V97" i="19"/>
  <c r="G104" i="19"/>
  <c r="I104" i="19"/>
  <c r="K104" i="19"/>
  <c r="M104" i="19"/>
  <c r="O104" i="19"/>
  <c r="Q104" i="19"/>
  <c r="V104" i="19"/>
  <c r="G109" i="19"/>
  <c r="I109" i="19"/>
  <c r="K109" i="19"/>
  <c r="M109" i="19"/>
  <c r="O109" i="19"/>
  <c r="Q109" i="19"/>
  <c r="V109" i="19"/>
  <c r="G111" i="19"/>
  <c r="M111" i="19" s="1"/>
  <c r="I111" i="19"/>
  <c r="K111" i="19"/>
  <c r="O111" i="19"/>
  <c r="Q111" i="19"/>
  <c r="V111" i="19"/>
  <c r="G113" i="19"/>
  <c r="M113" i="19" s="1"/>
  <c r="I113" i="19"/>
  <c r="K113" i="19"/>
  <c r="O113" i="19"/>
  <c r="Q113" i="19"/>
  <c r="V113" i="19"/>
  <c r="G131" i="19"/>
  <c r="M131" i="19" s="1"/>
  <c r="I131" i="19"/>
  <c r="K131" i="19"/>
  <c r="O131" i="19"/>
  <c r="Q131" i="19"/>
  <c r="V131" i="19"/>
  <c r="G133" i="19"/>
  <c r="I133" i="19"/>
  <c r="K133" i="19"/>
  <c r="M133" i="19"/>
  <c r="O133" i="19"/>
  <c r="Q133" i="19"/>
  <c r="V133" i="19"/>
  <c r="G136" i="19"/>
  <c r="I136" i="19"/>
  <c r="I135" i="19" s="1"/>
  <c r="K136" i="19"/>
  <c r="K135" i="19" s="1"/>
  <c r="M136" i="19"/>
  <c r="O136" i="19"/>
  <c r="O135" i="19" s="1"/>
  <c r="Q136" i="19"/>
  <c r="Q135" i="19" s="1"/>
  <c r="V136" i="19"/>
  <c r="G139" i="19"/>
  <c r="M139" i="19" s="1"/>
  <c r="I139" i="19"/>
  <c r="K139" i="19"/>
  <c r="O139" i="19"/>
  <c r="Q139" i="19"/>
  <c r="V139" i="19"/>
  <c r="V135" i="19" s="1"/>
  <c r="G142" i="19"/>
  <c r="M142" i="19" s="1"/>
  <c r="I142" i="19"/>
  <c r="K142" i="19"/>
  <c r="O142" i="19"/>
  <c r="Q142" i="19"/>
  <c r="V142" i="19"/>
  <c r="G144" i="19"/>
  <c r="I144" i="19"/>
  <c r="K144" i="19"/>
  <c r="M144" i="19"/>
  <c r="O144" i="19"/>
  <c r="Q144" i="19"/>
  <c r="V144" i="19"/>
  <c r="G147" i="19"/>
  <c r="G146" i="19" s="1"/>
  <c r="I147" i="19"/>
  <c r="K147" i="19"/>
  <c r="K146" i="19" s="1"/>
  <c r="M147" i="19"/>
  <c r="M146" i="19" s="1"/>
  <c r="O147" i="19"/>
  <c r="Q147" i="19"/>
  <c r="Q146" i="19" s="1"/>
  <c r="V147" i="19"/>
  <c r="V146" i="19" s="1"/>
  <c r="G150" i="19"/>
  <c r="I150" i="19"/>
  <c r="I146" i="19" s="1"/>
  <c r="K150" i="19"/>
  <c r="M150" i="19"/>
  <c r="O150" i="19"/>
  <c r="Q150" i="19"/>
  <c r="V150" i="19"/>
  <c r="G156" i="19"/>
  <c r="M156" i="19" s="1"/>
  <c r="I156" i="19"/>
  <c r="K156" i="19"/>
  <c r="O156" i="19"/>
  <c r="Q156" i="19"/>
  <c r="V156" i="19"/>
  <c r="G158" i="19"/>
  <c r="M158" i="19" s="1"/>
  <c r="I158" i="19"/>
  <c r="K158" i="19"/>
  <c r="O158" i="19"/>
  <c r="Q158" i="19"/>
  <c r="V158" i="19"/>
  <c r="G162" i="19"/>
  <c r="M162" i="19" s="1"/>
  <c r="I162" i="19"/>
  <c r="K162" i="19"/>
  <c r="O162" i="19"/>
  <c r="Q162" i="19"/>
  <c r="V162" i="19"/>
  <c r="G164" i="19"/>
  <c r="I164" i="19"/>
  <c r="K164" i="19"/>
  <c r="M164" i="19"/>
  <c r="O164" i="19"/>
  <c r="O146" i="19" s="1"/>
  <c r="Q164" i="19"/>
  <c r="V164" i="19"/>
  <c r="G167" i="19"/>
  <c r="I167" i="19"/>
  <c r="K167" i="19"/>
  <c r="M167" i="19"/>
  <c r="O167" i="19"/>
  <c r="Q167" i="19"/>
  <c r="V167" i="19"/>
  <c r="G169" i="19"/>
  <c r="I169" i="19"/>
  <c r="K169" i="19"/>
  <c r="M169" i="19"/>
  <c r="O169" i="19"/>
  <c r="Q169" i="19"/>
  <c r="V169" i="19"/>
  <c r="G172" i="19"/>
  <c r="M172" i="19" s="1"/>
  <c r="I172" i="19"/>
  <c r="K172" i="19"/>
  <c r="O172" i="19"/>
  <c r="Q172" i="19"/>
  <c r="V172" i="19"/>
  <c r="G174" i="19"/>
  <c r="M174" i="19" s="1"/>
  <c r="I174" i="19"/>
  <c r="K174" i="19"/>
  <c r="O174" i="19"/>
  <c r="Q174" i="19"/>
  <c r="V174" i="19"/>
  <c r="G179" i="19"/>
  <c r="I179" i="19"/>
  <c r="K179" i="19"/>
  <c r="M179" i="19"/>
  <c r="O179" i="19"/>
  <c r="Q179" i="19"/>
  <c r="V179" i="19"/>
  <c r="G183" i="19"/>
  <c r="I183" i="19"/>
  <c r="K183" i="19"/>
  <c r="M183" i="19"/>
  <c r="O183" i="19"/>
  <c r="Q183" i="19"/>
  <c r="V183" i="19"/>
  <c r="G187" i="19"/>
  <c r="I187" i="19"/>
  <c r="K187" i="19"/>
  <c r="M187" i="19"/>
  <c r="O187" i="19"/>
  <c r="Q187" i="19"/>
  <c r="V187" i="19"/>
  <c r="G191" i="19"/>
  <c r="M191" i="19" s="1"/>
  <c r="I191" i="19"/>
  <c r="K191" i="19"/>
  <c r="O191" i="19"/>
  <c r="Q191" i="19"/>
  <c r="V191" i="19"/>
  <c r="G195" i="19"/>
  <c r="I195" i="19"/>
  <c r="O195" i="19"/>
  <c r="G196" i="19"/>
  <c r="M196" i="19" s="1"/>
  <c r="M195" i="19" s="1"/>
  <c r="I196" i="19"/>
  <c r="K196" i="19"/>
  <c r="K195" i="19" s="1"/>
  <c r="O196" i="19"/>
  <c r="Q196" i="19"/>
  <c r="Q195" i="19" s="1"/>
  <c r="V196" i="19"/>
  <c r="V195" i="19" s="1"/>
  <c r="Q198" i="19"/>
  <c r="G199" i="19"/>
  <c r="G198" i="19" s="1"/>
  <c r="I199" i="19"/>
  <c r="I198" i="19" s="1"/>
  <c r="K199" i="19"/>
  <c r="M199" i="19"/>
  <c r="O199" i="19"/>
  <c r="O198" i="19" s="1"/>
  <c r="Q199" i="19"/>
  <c r="V199" i="19"/>
  <c r="V198" i="19" s="1"/>
  <c r="G202" i="19"/>
  <c r="I202" i="19"/>
  <c r="K202" i="19"/>
  <c r="K198" i="19" s="1"/>
  <c r="M202" i="19"/>
  <c r="O202" i="19"/>
  <c r="Q202" i="19"/>
  <c r="V202" i="19"/>
  <c r="G205" i="19"/>
  <c r="I205" i="19"/>
  <c r="K205" i="19"/>
  <c r="M205" i="19"/>
  <c r="O205" i="19"/>
  <c r="Q205" i="19"/>
  <c r="V205" i="19"/>
  <c r="G208" i="19"/>
  <c r="M208" i="19" s="1"/>
  <c r="I208" i="19"/>
  <c r="K208" i="19"/>
  <c r="O208" i="19"/>
  <c r="Q208" i="19"/>
  <c r="V208" i="19"/>
  <c r="G212" i="19"/>
  <c r="M212" i="19" s="1"/>
  <c r="I212" i="19"/>
  <c r="I211" i="19" s="1"/>
  <c r="K212" i="19"/>
  <c r="K211" i="19" s="1"/>
  <c r="O212" i="19"/>
  <c r="O211" i="19" s="1"/>
  <c r="Q212" i="19"/>
  <c r="Q211" i="19" s="1"/>
  <c r="V212" i="19"/>
  <c r="G216" i="19"/>
  <c r="I216" i="19"/>
  <c r="K216" i="19"/>
  <c r="M216" i="19"/>
  <c r="O216" i="19"/>
  <c r="Q216" i="19"/>
  <c r="V216" i="19"/>
  <c r="G219" i="19"/>
  <c r="I219" i="19"/>
  <c r="K219" i="19"/>
  <c r="M219" i="19"/>
  <c r="O219" i="19"/>
  <c r="Q219" i="19"/>
  <c r="V219" i="19"/>
  <c r="G223" i="19"/>
  <c r="I223" i="19"/>
  <c r="K223" i="19"/>
  <c r="M223" i="19"/>
  <c r="O223" i="19"/>
  <c r="Q223" i="19"/>
  <c r="V223" i="19"/>
  <c r="G226" i="19"/>
  <c r="M226" i="19" s="1"/>
  <c r="I226" i="19"/>
  <c r="K226" i="19"/>
  <c r="O226" i="19"/>
  <c r="Q226" i="19"/>
  <c r="V226" i="19"/>
  <c r="G229" i="19"/>
  <c r="M229" i="19" s="1"/>
  <c r="I229" i="19"/>
  <c r="K229" i="19"/>
  <c r="O229" i="19"/>
  <c r="Q229" i="19"/>
  <c r="V229" i="19"/>
  <c r="V211" i="19" s="1"/>
  <c r="G232" i="19"/>
  <c r="M232" i="19" s="1"/>
  <c r="I232" i="19"/>
  <c r="K232" i="19"/>
  <c r="O232" i="19"/>
  <c r="Q232" i="19"/>
  <c r="V232" i="19"/>
  <c r="G236" i="19"/>
  <c r="I236" i="19"/>
  <c r="K236" i="19"/>
  <c r="M236" i="19"/>
  <c r="O236" i="19"/>
  <c r="Q236" i="19"/>
  <c r="V236" i="19"/>
  <c r="G240" i="19"/>
  <c r="I240" i="19"/>
  <c r="K240" i="19"/>
  <c r="M240" i="19"/>
  <c r="O240" i="19"/>
  <c r="Q240" i="19"/>
  <c r="V240" i="19"/>
  <c r="K242" i="19"/>
  <c r="G243" i="19"/>
  <c r="M243" i="19" s="1"/>
  <c r="I243" i="19"/>
  <c r="I242" i="19" s="1"/>
  <c r="K243" i="19"/>
  <c r="O243" i="19"/>
  <c r="O242" i="19" s="1"/>
  <c r="Q243" i="19"/>
  <c r="V243" i="19"/>
  <c r="V242" i="19" s="1"/>
  <c r="G247" i="19"/>
  <c r="M247" i="19" s="1"/>
  <c r="I247" i="19"/>
  <c r="K247" i="19"/>
  <c r="O247" i="19"/>
  <c r="Q247" i="19"/>
  <c r="Q242" i="19" s="1"/>
  <c r="V247" i="19"/>
  <c r="K253" i="19"/>
  <c r="Q253" i="19"/>
  <c r="G254" i="19"/>
  <c r="G253" i="19" s="1"/>
  <c r="I254" i="19"/>
  <c r="I253" i="19" s="1"/>
  <c r="K254" i="19"/>
  <c r="M254" i="19"/>
  <c r="M253" i="19" s="1"/>
  <c r="O254" i="19"/>
  <c r="O253" i="19" s="1"/>
  <c r="Q254" i="19"/>
  <c r="V254" i="19"/>
  <c r="V253" i="19" s="1"/>
  <c r="G260" i="19"/>
  <c r="I260" i="19"/>
  <c r="I259" i="19" s="1"/>
  <c r="K260" i="19"/>
  <c r="K259" i="19" s="1"/>
  <c r="M260" i="19"/>
  <c r="O260" i="19"/>
  <c r="O259" i="19" s="1"/>
  <c r="Q260" i="19"/>
  <c r="Q259" i="19" s="1"/>
  <c r="V260" i="19"/>
  <c r="G265" i="19"/>
  <c r="M265" i="19" s="1"/>
  <c r="I265" i="19"/>
  <c r="K265" i="19"/>
  <c r="O265" i="19"/>
  <c r="Q265" i="19"/>
  <c r="V265" i="19"/>
  <c r="V259" i="19" s="1"/>
  <c r="G269" i="19"/>
  <c r="M269" i="19" s="1"/>
  <c r="I269" i="19"/>
  <c r="K269" i="19"/>
  <c r="O269" i="19"/>
  <c r="Q269" i="19"/>
  <c r="V269" i="19"/>
  <c r="G273" i="19"/>
  <c r="M273" i="19" s="1"/>
  <c r="I273" i="19"/>
  <c r="K273" i="19"/>
  <c r="O273" i="19"/>
  <c r="Q273" i="19"/>
  <c r="V273" i="19"/>
  <c r="G277" i="19"/>
  <c r="I277" i="19"/>
  <c r="K277" i="19"/>
  <c r="M277" i="19"/>
  <c r="O277" i="19"/>
  <c r="Q277" i="19"/>
  <c r="V277" i="19"/>
  <c r="G281" i="19"/>
  <c r="I281" i="19"/>
  <c r="K281" i="19"/>
  <c r="M281" i="19"/>
  <c r="O281" i="19"/>
  <c r="Q281" i="19"/>
  <c r="V281" i="19"/>
  <c r="G285" i="19"/>
  <c r="I285" i="19"/>
  <c r="K285" i="19"/>
  <c r="M285" i="19"/>
  <c r="O285" i="19"/>
  <c r="Q285" i="19"/>
  <c r="V285" i="19"/>
  <c r="AE291" i="19"/>
  <c r="AF291" i="19"/>
  <c r="G234" i="18"/>
  <c r="BA228" i="18"/>
  <c r="BA227" i="18"/>
  <c r="BA226" i="18"/>
  <c r="BA201" i="18"/>
  <c r="BA200" i="18"/>
  <c r="BA199" i="18"/>
  <c r="BA195" i="18"/>
  <c r="BA194" i="18"/>
  <c r="BA193" i="18"/>
  <c r="BA189" i="18"/>
  <c r="BA188" i="18"/>
  <c r="BA187" i="18"/>
  <c r="BA183" i="18"/>
  <c r="BA182" i="18"/>
  <c r="BA181" i="18"/>
  <c r="BA177" i="18"/>
  <c r="BA176" i="18"/>
  <c r="BA175" i="18"/>
  <c r="BA170" i="18"/>
  <c r="BA169" i="18"/>
  <c r="BA168" i="18"/>
  <c r="BA164" i="18"/>
  <c r="BA163" i="18"/>
  <c r="BA162" i="18"/>
  <c r="BA158" i="18"/>
  <c r="BA157" i="18"/>
  <c r="BA156" i="18"/>
  <c r="BA152" i="18"/>
  <c r="BA151" i="18"/>
  <c r="BA150" i="18"/>
  <c r="BA149" i="18"/>
  <c r="BA90" i="18"/>
  <c r="BA89" i="18"/>
  <c r="BA88" i="18"/>
  <c r="BA84" i="18"/>
  <c r="BA83" i="18"/>
  <c r="BA82" i="18"/>
  <c r="BA78" i="18"/>
  <c r="BA77" i="18"/>
  <c r="BA76" i="18"/>
  <c r="BA72" i="18"/>
  <c r="BA71" i="18"/>
  <c r="BA70" i="18"/>
  <c r="BA66" i="18"/>
  <c r="BA65" i="18"/>
  <c r="BA64" i="18"/>
  <c r="BA60" i="18"/>
  <c r="BA59" i="18"/>
  <c r="BA58" i="18"/>
  <c r="BA54" i="18"/>
  <c r="BA53" i="18"/>
  <c r="BA52" i="18"/>
  <c r="BA47" i="18"/>
  <c r="BA46" i="18"/>
  <c r="BA45" i="18"/>
  <c r="BA41" i="18"/>
  <c r="BA40" i="18"/>
  <c r="BA39" i="18"/>
  <c r="G9" i="18"/>
  <c r="I9" i="18"/>
  <c r="I8" i="18" s="1"/>
  <c r="K9" i="18"/>
  <c r="K8" i="18" s="1"/>
  <c r="M9" i="18"/>
  <c r="O9" i="18"/>
  <c r="Q9" i="18"/>
  <c r="Q8" i="18" s="1"/>
  <c r="V9" i="18"/>
  <c r="G10" i="18"/>
  <c r="I10" i="18"/>
  <c r="K10" i="18"/>
  <c r="M10" i="18"/>
  <c r="O10" i="18"/>
  <c r="O8" i="18" s="1"/>
  <c r="Q10" i="18"/>
  <c r="V10" i="18"/>
  <c r="G11" i="18"/>
  <c r="AF234" i="18" s="1"/>
  <c r="I11" i="18"/>
  <c r="K11" i="18"/>
  <c r="M11" i="18"/>
  <c r="O11" i="18"/>
  <c r="Q11" i="18"/>
  <c r="V11" i="18"/>
  <c r="G13" i="18"/>
  <c r="M13" i="18" s="1"/>
  <c r="I13" i="18"/>
  <c r="K13" i="18"/>
  <c r="O13" i="18"/>
  <c r="Q13" i="18"/>
  <c r="V13" i="18"/>
  <c r="G15" i="18"/>
  <c r="M15" i="18" s="1"/>
  <c r="I15" i="18"/>
  <c r="K15" i="18"/>
  <c r="O15" i="18"/>
  <c r="Q15" i="18"/>
  <c r="V15" i="18"/>
  <c r="G17" i="18"/>
  <c r="M17" i="18" s="1"/>
  <c r="I17" i="18"/>
  <c r="K17" i="18"/>
  <c r="O17" i="18"/>
  <c r="Q17" i="18"/>
  <c r="V17" i="18"/>
  <c r="V8" i="18" s="1"/>
  <c r="G19" i="18"/>
  <c r="I19" i="18"/>
  <c r="K19" i="18"/>
  <c r="M19" i="18"/>
  <c r="O19" i="18"/>
  <c r="Q19" i="18"/>
  <c r="V19" i="18"/>
  <c r="G21" i="18"/>
  <c r="I21" i="18"/>
  <c r="K21" i="18"/>
  <c r="M21" i="18"/>
  <c r="O21" i="18"/>
  <c r="Q21" i="18"/>
  <c r="V21" i="18"/>
  <c r="G23" i="18"/>
  <c r="I23" i="18"/>
  <c r="K23" i="18"/>
  <c r="M23" i="18"/>
  <c r="O23" i="18"/>
  <c r="Q23" i="18"/>
  <c r="V23" i="18"/>
  <c r="G24" i="18"/>
  <c r="M24" i="18" s="1"/>
  <c r="I24" i="18"/>
  <c r="K24" i="18"/>
  <c r="O24" i="18"/>
  <c r="Q24" i="18"/>
  <c r="V24" i="18"/>
  <c r="G26" i="18"/>
  <c r="I26" i="18"/>
  <c r="K26" i="18"/>
  <c r="M26" i="18"/>
  <c r="O26" i="18"/>
  <c r="Q26" i="18"/>
  <c r="V26" i="18"/>
  <c r="G28" i="18"/>
  <c r="M28" i="18" s="1"/>
  <c r="I28" i="18"/>
  <c r="K28" i="18"/>
  <c r="O28" i="18"/>
  <c r="Q28" i="18"/>
  <c r="V28" i="18"/>
  <c r="G30" i="18"/>
  <c r="I30" i="18"/>
  <c r="K30" i="18"/>
  <c r="M30" i="18"/>
  <c r="O30" i="18"/>
  <c r="Q30" i="18"/>
  <c r="V30" i="18"/>
  <c r="G32" i="18"/>
  <c r="I32" i="18"/>
  <c r="K32" i="18"/>
  <c r="M32" i="18"/>
  <c r="O32" i="18"/>
  <c r="Q32" i="18"/>
  <c r="V32" i="18"/>
  <c r="G34" i="18"/>
  <c r="I34" i="18"/>
  <c r="K34" i="18"/>
  <c r="M34" i="18"/>
  <c r="O34" i="18"/>
  <c r="Q34" i="18"/>
  <c r="V34" i="18"/>
  <c r="G36" i="18"/>
  <c r="M36" i="18" s="1"/>
  <c r="I36" i="18"/>
  <c r="K36" i="18"/>
  <c r="O36" i="18"/>
  <c r="Q36" i="18"/>
  <c r="V36" i="18"/>
  <c r="G42" i="18"/>
  <c r="I42" i="18"/>
  <c r="K42" i="18"/>
  <c r="M42" i="18"/>
  <c r="O42" i="18"/>
  <c r="Q42" i="18"/>
  <c r="V42" i="18"/>
  <c r="G49" i="18"/>
  <c r="M49" i="18" s="1"/>
  <c r="I49" i="18"/>
  <c r="K49" i="18"/>
  <c r="O49" i="18"/>
  <c r="Q49" i="18"/>
  <c r="V49" i="18"/>
  <c r="G55" i="18"/>
  <c r="I55" i="18"/>
  <c r="K55" i="18"/>
  <c r="M55" i="18"/>
  <c r="O55" i="18"/>
  <c r="Q55" i="18"/>
  <c r="V55" i="18"/>
  <c r="G61" i="18"/>
  <c r="I61" i="18"/>
  <c r="K61" i="18"/>
  <c r="M61" i="18"/>
  <c r="O61" i="18"/>
  <c r="Q61" i="18"/>
  <c r="V61" i="18"/>
  <c r="G67" i="18"/>
  <c r="I67" i="18"/>
  <c r="K67" i="18"/>
  <c r="M67" i="18"/>
  <c r="O67" i="18"/>
  <c r="Q67" i="18"/>
  <c r="V67" i="18"/>
  <c r="G73" i="18"/>
  <c r="M73" i="18" s="1"/>
  <c r="I73" i="18"/>
  <c r="K73" i="18"/>
  <c r="O73" i="18"/>
  <c r="Q73" i="18"/>
  <c r="V73" i="18"/>
  <c r="G79" i="18"/>
  <c r="M79" i="18" s="1"/>
  <c r="I79" i="18"/>
  <c r="K79" i="18"/>
  <c r="O79" i="18"/>
  <c r="Q79" i="18"/>
  <c r="V79" i="18"/>
  <c r="G85" i="18"/>
  <c r="M85" i="18" s="1"/>
  <c r="I85" i="18"/>
  <c r="K85" i="18"/>
  <c r="O85" i="18"/>
  <c r="Q85" i="18"/>
  <c r="V85" i="18"/>
  <c r="G91" i="18"/>
  <c r="I91" i="18"/>
  <c r="K91" i="18"/>
  <c r="M91" i="18"/>
  <c r="O91" i="18"/>
  <c r="Q91" i="18"/>
  <c r="V91" i="18"/>
  <c r="G95" i="18"/>
  <c r="I95" i="18"/>
  <c r="K95" i="18"/>
  <c r="M95" i="18"/>
  <c r="O95" i="18"/>
  <c r="Q95" i="18"/>
  <c r="V95" i="18"/>
  <c r="G99" i="18"/>
  <c r="I99" i="18"/>
  <c r="K99" i="18"/>
  <c r="M99" i="18"/>
  <c r="O99" i="18"/>
  <c r="Q99" i="18"/>
  <c r="V99" i="18"/>
  <c r="G105" i="18"/>
  <c r="M105" i="18" s="1"/>
  <c r="I105" i="18"/>
  <c r="K105" i="18"/>
  <c r="O105" i="18"/>
  <c r="Q105" i="18"/>
  <c r="V105" i="18"/>
  <c r="G109" i="18"/>
  <c r="M109" i="18" s="1"/>
  <c r="I109" i="18"/>
  <c r="K109" i="18"/>
  <c r="O109" i="18"/>
  <c r="Q109" i="18"/>
  <c r="V109" i="18"/>
  <c r="G110" i="18"/>
  <c r="M110" i="18" s="1"/>
  <c r="I110" i="18"/>
  <c r="K110" i="18"/>
  <c r="O110" i="18"/>
  <c r="Q110" i="18"/>
  <c r="V110" i="18"/>
  <c r="G114" i="18"/>
  <c r="I114" i="18"/>
  <c r="K114" i="18"/>
  <c r="M114" i="18"/>
  <c r="O114" i="18"/>
  <c r="Q114" i="18"/>
  <c r="V114" i="18"/>
  <c r="G118" i="18"/>
  <c r="I118" i="18"/>
  <c r="K118" i="18"/>
  <c r="M118" i="18"/>
  <c r="O118" i="18"/>
  <c r="Q118" i="18"/>
  <c r="V118" i="18"/>
  <c r="G122" i="18"/>
  <c r="I122" i="18"/>
  <c r="K122" i="18"/>
  <c r="M122" i="18"/>
  <c r="O122" i="18"/>
  <c r="Q122" i="18"/>
  <c r="V122" i="18"/>
  <c r="G126" i="18"/>
  <c r="M126" i="18" s="1"/>
  <c r="I126" i="18"/>
  <c r="K126" i="18"/>
  <c r="O126" i="18"/>
  <c r="Q126" i="18"/>
  <c r="V126" i="18"/>
  <c r="G130" i="18"/>
  <c r="M130" i="18" s="1"/>
  <c r="I130" i="18"/>
  <c r="K130" i="18"/>
  <c r="O130" i="18"/>
  <c r="Q130" i="18"/>
  <c r="V130" i="18"/>
  <c r="G134" i="18"/>
  <c r="M134" i="18" s="1"/>
  <c r="I134" i="18"/>
  <c r="K134" i="18"/>
  <c r="O134" i="18"/>
  <c r="Q134" i="18"/>
  <c r="V134" i="18"/>
  <c r="G138" i="18"/>
  <c r="I138" i="18"/>
  <c r="K138" i="18"/>
  <c r="M138" i="18"/>
  <c r="O138" i="18"/>
  <c r="Q138" i="18"/>
  <c r="V138" i="18"/>
  <c r="G142" i="18"/>
  <c r="I142" i="18"/>
  <c r="K142" i="18"/>
  <c r="M142" i="18"/>
  <c r="O142" i="18"/>
  <c r="Q142" i="18"/>
  <c r="V142" i="18"/>
  <c r="G144" i="18"/>
  <c r="I144" i="18"/>
  <c r="K144" i="18"/>
  <c r="M144" i="18"/>
  <c r="O144" i="18"/>
  <c r="Q144" i="18"/>
  <c r="V144" i="18"/>
  <c r="K146" i="18"/>
  <c r="G147" i="18"/>
  <c r="M147" i="18" s="1"/>
  <c r="I147" i="18"/>
  <c r="I146" i="18" s="1"/>
  <c r="K147" i="18"/>
  <c r="O147" i="18"/>
  <c r="O146" i="18" s="1"/>
  <c r="Q147" i="18"/>
  <c r="Q146" i="18" s="1"/>
  <c r="V147" i="18"/>
  <c r="G153" i="18"/>
  <c r="M153" i="18" s="1"/>
  <c r="I153" i="18"/>
  <c r="K153" i="18"/>
  <c r="O153" i="18"/>
  <c r="Q153" i="18"/>
  <c r="V153" i="18"/>
  <c r="V146" i="18" s="1"/>
  <c r="G159" i="18"/>
  <c r="I159" i="18"/>
  <c r="K159" i="18"/>
  <c r="M159" i="18"/>
  <c r="O159" i="18"/>
  <c r="Q159" i="18"/>
  <c r="V159" i="18"/>
  <c r="G165" i="18"/>
  <c r="I165" i="18"/>
  <c r="K165" i="18"/>
  <c r="M165" i="18"/>
  <c r="O165" i="18"/>
  <c r="Q165" i="18"/>
  <c r="V165" i="18"/>
  <c r="G172" i="18"/>
  <c r="G171" i="18" s="1"/>
  <c r="I172" i="18"/>
  <c r="K172" i="18"/>
  <c r="K171" i="18" s="1"/>
  <c r="O172" i="18"/>
  <c r="O171" i="18" s="1"/>
  <c r="Q172" i="18"/>
  <c r="Q171" i="18" s="1"/>
  <c r="V172" i="18"/>
  <c r="V171" i="18" s="1"/>
  <c r="G178" i="18"/>
  <c r="M178" i="18" s="1"/>
  <c r="I178" i="18"/>
  <c r="I171" i="18" s="1"/>
  <c r="K178" i="18"/>
  <c r="O178" i="18"/>
  <c r="Q178" i="18"/>
  <c r="V178" i="18"/>
  <c r="G184" i="18"/>
  <c r="M184" i="18" s="1"/>
  <c r="I184" i="18"/>
  <c r="K184" i="18"/>
  <c r="O184" i="18"/>
  <c r="Q184" i="18"/>
  <c r="V184" i="18"/>
  <c r="G190" i="18"/>
  <c r="I190" i="18"/>
  <c r="K190" i="18"/>
  <c r="M190" i="18"/>
  <c r="O190" i="18"/>
  <c r="Q190" i="18"/>
  <c r="V190" i="18"/>
  <c r="G196" i="18"/>
  <c r="I196" i="18"/>
  <c r="K196" i="18"/>
  <c r="M196" i="18"/>
  <c r="O196" i="18"/>
  <c r="Q196" i="18"/>
  <c r="V196" i="18"/>
  <c r="G203" i="18"/>
  <c r="G202" i="18" s="1"/>
  <c r="I203" i="18"/>
  <c r="K203" i="18"/>
  <c r="K202" i="18" s="1"/>
  <c r="O203" i="18"/>
  <c r="O202" i="18" s="1"/>
  <c r="Q203" i="18"/>
  <c r="Q202" i="18" s="1"/>
  <c r="V203" i="18"/>
  <c r="V202" i="18" s="1"/>
  <c r="G206" i="18"/>
  <c r="I206" i="18"/>
  <c r="I202" i="18" s="1"/>
  <c r="K206" i="18"/>
  <c r="M206" i="18"/>
  <c r="O206" i="18"/>
  <c r="Q206" i="18"/>
  <c r="V206" i="18"/>
  <c r="G208" i="18"/>
  <c r="M208" i="18" s="1"/>
  <c r="I208" i="18"/>
  <c r="K208" i="18"/>
  <c r="O208" i="18"/>
  <c r="Q208" i="18"/>
  <c r="V208" i="18"/>
  <c r="G209" i="18"/>
  <c r="I209" i="18"/>
  <c r="K209" i="18"/>
  <c r="M209" i="18"/>
  <c r="O209" i="18"/>
  <c r="Q209" i="18"/>
  <c r="V209" i="18"/>
  <c r="G210" i="18"/>
  <c r="M210" i="18" s="1"/>
  <c r="I210" i="18"/>
  <c r="K210" i="18"/>
  <c r="O210" i="18"/>
  <c r="Q210" i="18"/>
  <c r="V210" i="18"/>
  <c r="G211" i="18"/>
  <c r="I211" i="18"/>
  <c r="K211" i="18"/>
  <c r="M211" i="18"/>
  <c r="O211" i="18"/>
  <c r="Q211" i="18"/>
  <c r="V211" i="18"/>
  <c r="G212" i="18"/>
  <c r="M212" i="18" s="1"/>
  <c r="I212" i="18"/>
  <c r="K212" i="18"/>
  <c r="O212" i="18"/>
  <c r="Q212" i="18"/>
  <c r="V212" i="18"/>
  <c r="G213" i="18"/>
  <c r="I213" i="18"/>
  <c r="K213" i="18"/>
  <c r="M213" i="18"/>
  <c r="O213" i="18"/>
  <c r="Q213" i="18"/>
  <c r="V213" i="18"/>
  <c r="G215" i="18"/>
  <c r="M215" i="18" s="1"/>
  <c r="I215" i="18"/>
  <c r="K215" i="18"/>
  <c r="O215" i="18"/>
  <c r="Q215" i="18"/>
  <c r="V215" i="18"/>
  <c r="G218" i="18"/>
  <c r="M218" i="18" s="1"/>
  <c r="M217" i="18" s="1"/>
  <c r="I218" i="18"/>
  <c r="I217" i="18" s="1"/>
  <c r="K218" i="18"/>
  <c r="K217" i="18" s="1"/>
  <c r="O218" i="18"/>
  <c r="O217" i="18" s="1"/>
  <c r="Q218" i="18"/>
  <c r="V218" i="18"/>
  <c r="V217" i="18" s="1"/>
  <c r="G219" i="18"/>
  <c r="I219" i="18"/>
  <c r="K219" i="18"/>
  <c r="M219" i="18"/>
  <c r="O219" i="18"/>
  <c r="Q219" i="18"/>
  <c r="V219" i="18"/>
  <c r="G220" i="18"/>
  <c r="M220" i="18" s="1"/>
  <c r="I220" i="18"/>
  <c r="K220" i="18"/>
  <c r="O220" i="18"/>
  <c r="Q220" i="18"/>
  <c r="V220" i="18"/>
  <c r="G221" i="18"/>
  <c r="I221" i="18"/>
  <c r="K221" i="18"/>
  <c r="M221" i="18"/>
  <c r="O221" i="18"/>
  <c r="Q221" i="18"/>
  <c r="V221" i="18"/>
  <c r="G222" i="18"/>
  <c r="M222" i="18" s="1"/>
  <c r="I222" i="18"/>
  <c r="K222" i="18"/>
  <c r="O222" i="18"/>
  <c r="Q222" i="18"/>
  <c r="V222" i="18"/>
  <c r="G223" i="18"/>
  <c r="I223" i="18"/>
  <c r="K223" i="18"/>
  <c r="M223" i="18"/>
  <c r="O223" i="18"/>
  <c r="Q223" i="18"/>
  <c r="Q217" i="18" s="1"/>
  <c r="V223" i="18"/>
  <c r="G229" i="18"/>
  <c r="M229" i="18" s="1"/>
  <c r="I229" i="18"/>
  <c r="K229" i="18"/>
  <c r="O229" i="18"/>
  <c r="Q229" i="18"/>
  <c r="V229" i="18"/>
  <c r="G230" i="18"/>
  <c r="I230" i="18"/>
  <c r="K230" i="18"/>
  <c r="M230" i="18"/>
  <c r="O230" i="18"/>
  <c r="Q230" i="18"/>
  <c r="V230" i="18"/>
  <c r="AE234" i="18"/>
  <c r="G358" i="17"/>
  <c r="BA343" i="17"/>
  <c r="BA342" i="17"/>
  <c r="BA341" i="17"/>
  <c r="BA340" i="17"/>
  <c r="BA337" i="17"/>
  <c r="BA336" i="17"/>
  <c r="BA335" i="17"/>
  <c r="BA334" i="17"/>
  <c r="BA331" i="17"/>
  <c r="BA330" i="17"/>
  <c r="BA329" i="17"/>
  <c r="BA328" i="17"/>
  <c r="BA290" i="17"/>
  <c r="BA286" i="17"/>
  <c r="BA231" i="17"/>
  <c r="BA230" i="17"/>
  <c r="BA229" i="17"/>
  <c r="BA227" i="17"/>
  <c r="BA181" i="17"/>
  <c r="BA178" i="17"/>
  <c r="BA175" i="17"/>
  <c r="BA172" i="17"/>
  <c r="BA168" i="17"/>
  <c r="BA163" i="17"/>
  <c r="BA161" i="17"/>
  <c r="BA160" i="17"/>
  <c r="BA159" i="17"/>
  <c r="BA155" i="17"/>
  <c r="BA154" i="17"/>
  <c r="BA153" i="17"/>
  <c r="BA149" i="17"/>
  <c r="BA148" i="17"/>
  <c r="BA147" i="17"/>
  <c r="BA143" i="17"/>
  <c r="BA142" i="17"/>
  <c r="BA141" i="17"/>
  <c r="BA137" i="17"/>
  <c r="BA136" i="17"/>
  <c r="BA135" i="17"/>
  <c r="BA131" i="17"/>
  <c r="BA130" i="17"/>
  <c r="BA129" i="17"/>
  <c r="BA124" i="17"/>
  <c r="BA123" i="17"/>
  <c r="BA122" i="17"/>
  <c r="BA120" i="17"/>
  <c r="BA117" i="17"/>
  <c r="BA116" i="17"/>
  <c r="BA115" i="17"/>
  <c r="BA111" i="17"/>
  <c r="BA110" i="17"/>
  <c r="BA109" i="17"/>
  <c r="BA108" i="17"/>
  <c r="BA95" i="17"/>
  <c r="BA71" i="17"/>
  <c r="BA39" i="17"/>
  <c r="BA35" i="17"/>
  <c r="BA21" i="17"/>
  <c r="BA17" i="17"/>
  <c r="G9" i="17"/>
  <c r="G8" i="17" s="1"/>
  <c r="I9" i="17"/>
  <c r="I8" i="17" s="1"/>
  <c r="K9" i="17"/>
  <c r="M9" i="17"/>
  <c r="O9" i="17"/>
  <c r="Q9" i="17"/>
  <c r="Q8" i="17" s="1"/>
  <c r="V9" i="17"/>
  <c r="V8" i="17" s="1"/>
  <c r="G11" i="17"/>
  <c r="M11" i="17" s="1"/>
  <c r="I11" i="17"/>
  <c r="K11" i="17"/>
  <c r="K8" i="17" s="1"/>
  <c r="O11" i="17"/>
  <c r="Q11" i="17"/>
  <c r="V11" i="17"/>
  <c r="G13" i="17"/>
  <c r="I13" i="17"/>
  <c r="K13" i="17"/>
  <c r="M13" i="17"/>
  <c r="O13" i="17"/>
  <c r="Q13" i="17"/>
  <c r="V13" i="17"/>
  <c r="G16" i="17"/>
  <c r="M16" i="17" s="1"/>
  <c r="I16" i="17"/>
  <c r="K16" i="17"/>
  <c r="O16" i="17"/>
  <c r="O8" i="17" s="1"/>
  <c r="Q16" i="17"/>
  <c r="V16" i="17"/>
  <c r="G20" i="17"/>
  <c r="I20" i="17"/>
  <c r="K20" i="17"/>
  <c r="M20" i="17"/>
  <c r="O20" i="17"/>
  <c r="Q20" i="17"/>
  <c r="V20" i="17"/>
  <c r="G23" i="17"/>
  <c r="M23" i="17" s="1"/>
  <c r="I23" i="17"/>
  <c r="K23" i="17"/>
  <c r="O23" i="17"/>
  <c r="Q23" i="17"/>
  <c r="V23" i="17"/>
  <c r="G27" i="17"/>
  <c r="G26" i="17" s="1"/>
  <c r="I27" i="17"/>
  <c r="K27" i="17"/>
  <c r="K26" i="17" s="1"/>
  <c r="O27" i="17"/>
  <c r="O26" i="17" s="1"/>
  <c r="Q27" i="17"/>
  <c r="Q26" i="17" s="1"/>
  <c r="V27" i="17"/>
  <c r="V26" i="17" s="1"/>
  <c r="G30" i="17"/>
  <c r="I30" i="17"/>
  <c r="I26" i="17" s="1"/>
  <c r="K30" i="17"/>
  <c r="M30" i="17"/>
  <c r="O30" i="17"/>
  <c r="Q30" i="17"/>
  <c r="V30" i="17"/>
  <c r="G34" i="17"/>
  <c r="M34" i="17" s="1"/>
  <c r="I34" i="17"/>
  <c r="K34" i="17"/>
  <c r="O34" i="17"/>
  <c r="Q34" i="17"/>
  <c r="V34" i="17"/>
  <c r="G37" i="17"/>
  <c r="I37" i="17"/>
  <c r="K37" i="17"/>
  <c r="M37" i="17"/>
  <c r="O37" i="17"/>
  <c r="Q37" i="17"/>
  <c r="V37" i="17"/>
  <c r="G42" i="17"/>
  <c r="M42" i="17" s="1"/>
  <c r="I42" i="17"/>
  <c r="K42" i="17"/>
  <c r="O42" i="17"/>
  <c r="Q42" i="17"/>
  <c r="V42" i="17"/>
  <c r="G46" i="17"/>
  <c r="G45" i="17" s="1"/>
  <c r="I46" i="17"/>
  <c r="K46" i="17"/>
  <c r="K45" i="17" s="1"/>
  <c r="O46" i="17"/>
  <c r="O45" i="17" s="1"/>
  <c r="Q46" i="17"/>
  <c r="Q45" i="17" s="1"/>
  <c r="V46" i="17"/>
  <c r="V45" i="17" s="1"/>
  <c r="G49" i="17"/>
  <c r="I49" i="17"/>
  <c r="I45" i="17" s="1"/>
  <c r="K49" i="17"/>
  <c r="M49" i="17"/>
  <c r="O49" i="17"/>
  <c r="Q49" i="17"/>
  <c r="V49" i="17"/>
  <c r="G51" i="17"/>
  <c r="M51" i="17" s="1"/>
  <c r="I51" i="17"/>
  <c r="K51" i="17"/>
  <c r="O51" i="17"/>
  <c r="Q51" i="17"/>
  <c r="V51" i="17"/>
  <c r="G58" i="17"/>
  <c r="I58" i="17"/>
  <c r="K58" i="17"/>
  <c r="M58" i="17"/>
  <c r="O58" i="17"/>
  <c r="Q58" i="17"/>
  <c r="V58" i="17"/>
  <c r="G63" i="17"/>
  <c r="M63" i="17" s="1"/>
  <c r="I63" i="17"/>
  <c r="K63" i="17"/>
  <c r="O63" i="17"/>
  <c r="Q63" i="17"/>
  <c r="V63" i="17"/>
  <c r="G68" i="17"/>
  <c r="I68" i="17"/>
  <c r="K68" i="17"/>
  <c r="M68" i="17"/>
  <c r="O68" i="17"/>
  <c r="Q68" i="17"/>
  <c r="V68" i="17"/>
  <c r="G70" i="17"/>
  <c r="M70" i="17" s="1"/>
  <c r="I70" i="17"/>
  <c r="K70" i="17"/>
  <c r="O70" i="17"/>
  <c r="Q70" i="17"/>
  <c r="V70" i="17"/>
  <c r="G73" i="17"/>
  <c r="I73" i="17"/>
  <c r="K73" i="17"/>
  <c r="M73" i="17"/>
  <c r="O73" i="17"/>
  <c r="Q73" i="17"/>
  <c r="V73" i="17"/>
  <c r="G76" i="17"/>
  <c r="M76" i="17" s="1"/>
  <c r="I76" i="17"/>
  <c r="K76" i="17"/>
  <c r="O76" i="17"/>
  <c r="Q76" i="17"/>
  <c r="V76" i="17"/>
  <c r="G79" i="17"/>
  <c r="I79" i="17"/>
  <c r="K79" i="17"/>
  <c r="M79" i="17"/>
  <c r="O79" i="17"/>
  <c r="Q79" i="17"/>
  <c r="V79" i="17"/>
  <c r="G82" i="17"/>
  <c r="M82" i="17" s="1"/>
  <c r="I82" i="17"/>
  <c r="K82" i="17"/>
  <c r="O82" i="17"/>
  <c r="Q82" i="17"/>
  <c r="V82" i="17"/>
  <c r="G87" i="17"/>
  <c r="I87" i="17"/>
  <c r="K87" i="17"/>
  <c r="M87" i="17"/>
  <c r="O87" i="17"/>
  <c r="Q87" i="17"/>
  <c r="V87" i="17"/>
  <c r="G89" i="17"/>
  <c r="M89" i="17" s="1"/>
  <c r="I89" i="17"/>
  <c r="K89" i="17"/>
  <c r="O89" i="17"/>
  <c r="Q89" i="17"/>
  <c r="V89" i="17"/>
  <c r="G91" i="17"/>
  <c r="I91" i="17"/>
  <c r="K91" i="17"/>
  <c r="M91" i="17"/>
  <c r="O91" i="17"/>
  <c r="Q91" i="17"/>
  <c r="V91" i="17"/>
  <c r="G94" i="17"/>
  <c r="M94" i="17" s="1"/>
  <c r="I94" i="17"/>
  <c r="K94" i="17"/>
  <c r="O94" i="17"/>
  <c r="Q94" i="17"/>
  <c r="V94" i="17"/>
  <c r="G98" i="17"/>
  <c r="I98" i="17"/>
  <c r="K98" i="17"/>
  <c r="M98" i="17"/>
  <c r="O98" i="17"/>
  <c r="Q98" i="17"/>
  <c r="V98" i="17"/>
  <c r="G101" i="17"/>
  <c r="M101" i="17" s="1"/>
  <c r="I101" i="17"/>
  <c r="K101" i="17"/>
  <c r="O101" i="17"/>
  <c r="Q101" i="17"/>
  <c r="V101" i="17"/>
  <c r="G103" i="17"/>
  <c r="I103" i="17"/>
  <c r="K103" i="17"/>
  <c r="M103" i="17"/>
  <c r="O103" i="17"/>
  <c r="Q103" i="17"/>
  <c r="V103" i="17"/>
  <c r="G106" i="17"/>
  <c r="M106" i="17" s="1"/>
  <c r="I106" i="17"/>
  <c r="K106" i="17"/>
  <c r="O106" i="17"/>
  <c r="Q106" i="17"/>
  <c r="V106" i="17"/>
  <c r="G112" i="17"/>
  <c r="I112" i="17"/>
  <c r="K112" i="17"/>
  <c r="M112" i="17"/>
  <c r="O112" i="17"/>
  <c r="Q112" i="17"/>
  <c r="V112" i="17"/>
  <c r="G118" i="17"/>
  <c r="M118" i="17" s="1"/>
  <c r="I118" i="17"/>
  <c r="K118" i="17"/>
  <c r="O118" i="17"/>
  <c r="Q118" i="17"/>
  <c r="V118" i="17"/>
  <c r="G125" i="17"/>
  <c r="I125" i="17"/>
  <c r="K125" i="17"/>
  <c r="M125" i="17"/>
  <c r="O125" i="17"/>
  <c r="Q125" i="17"/>
  <c r="V125" i="17"/>
  <c r="G132" i="17"/>
  <c r="M132" i="17" s="1"/>
  <c r="I132" i="17"/>
  <c r="K132" i="17"/>
  <c r="O132" i="17"/>
  <c r="Q132" i="17"/>
  <c r="V132" i="17"/>
  <c r="G138" i="17"/>
  <c r="I138" i="17"/>
  <c r="K138" i="17"/>
  <c r="M138" i="17"/>
  <c r="O138" i="17"/>
  <c r="Q138" i="17"/>
  <c r="V138" i="17"/>
  <c r="G144" i="17"/>
  <c r="M144" i="17" s="1"/>
  <c r="I144" i="17"/>
  <c r="K144" i="17"/>
  <c r="O144" i="17"/>
  <c r="Q144" i="17"/>
  <c r="V144" i="17"/>
  <c r="G150" i="17"/>
  <c r="I150" i="17"/>
  <c r="K150" i="17"/>
  <c r="M150" i="17"/>
  <c r="O150" i="17"/>
  <c r="Q150" i="17"/>
  <c r="V150" i="17"/>
  <c r="G156" i="17"/>
  <c r="M156" i="17" s="1"/>
  <c r="I156" i="17"/>
  <c r="K156" i="17"/>
  <c r="O156" i="17"/>
  <c r="Q156" i="17"/>
  <c r="V156" i="17"/>
  <c r="G162" i="17"/>
  <c r="I162" i="17"/>
  <c r="K162" i="17"/>
  <c r="M162" i="17"/>
  <c r="O162" i="17"/>
  <c r="Q162" i="17"/>
  <c r="V162" i="17"/>
  <c r="G167" i="17"/>
  <c r="M167" i="17" s="1"/>
  <c r="I167" i="17"/>
  <c r="K167" i="17"/>
  <c r="O167" i="17"/>
  <c r="Q167" i="17"/>
  <c r="V167" i="17"/>
  <c r="G171" i="17"/>
  <c r="I171" i="17"/>
  <c r="K171" i="17"/>
  <c r="M171" i="17"/>
  <c r="O171" i="17"/>
  <c r="Q171" i="17"/>
  <c r="V171" i="17"/>
  <c r="G174" i="17"/>
  <c r="M174" i="17" s="1"/>
  <c r="I174" i="17"/>
  <c r="K174" i="17"/>
  <c r="O174" i="17"/>
  <c r="Q174" i="17"/>
  <c r="V174" i="17"/>
  <c r="G177" i="17"/>
  <c r="I177" i="17"/>
  <c r="K177" i="17"/>
  <c r="M177" i="17"/>
  <c r="O177" i="17"/>
  <c r="Q177" i="17"/>
  <c r="V177" i="17"/>
  <c r="G180" i="17"/>
  <c r="M180" i="17" s="1"/>
  <c r="I180" i="17"/>
  <c r="K180" i="17"/>
  <c r="O180" i="17"/>
  <c r="Q180" i="17"/>
  <c r="V180" i="17"/>
  <c r="G185" i="17"/>
  <c r="I185" i="17"/>
  <c r="K185" i="17"/>
  <c r="M185" i="17"/>
  <c r="O185" i="17"/>
  <c r="Q185" i="17"/>
  <c r="V185" i="17"/>
  <c r="G189" i="17"/>
  <c r="M189" i="17" s="1"/>
  <c r="I189" i="17"/>
  <c r="K189" i="17"/>
  <c r="O189" i="17"/>
  <c r="Q189" i="17"/>
  <c r="V189" i="17"/>
  <c r="G191" i="17"/>
  <c r="I191" i="17"/>
  <c r="K191" i="17"/>
  <c r="M191" i="17"/>
  <c r="O191" i="17"/>
  <c r="Q191" i="17"/>
  <c r="V191" i="17"/>
  <c r="G194" i="17"/>
  <c r="M194" i="17" s="1"/>
  <c r="I194" i="17"/>
  <c r="K194" i="17"/>
  <c r="O194" i="17"/>
  <c r="Q194" i="17"/>
  <c r="V194" i="17"/>
  <c r="G198" i="17"/>
  <c r="I198" i="17"/>
  <c r="K198" i="17"/>
  <c r="M198" i="17"/>
  <c r="O198" i="17"/>
  <c r="Q198" i="17"/>
  <c r="V198" i="17"/>
  <c r="G200" i="17"/>
  <c r="M200" i="17" s="1"/>
  <c r="I200" i="17"/>
  <c r="K200" i="17"/>
  <c r="O200" i="17"/>
  <c r="Q200" i="17"/>
  <c r="V200" i="17"/>
  <c r="G203" i="17"/>
  <c r="I203" i="17"/>
  <c r="K203" i="17"/>
  <c r="M203" i="17"/>
  <c r="O203" i="17"/>
  <c r="Q203" i="17"/>
  <c r="V203" i="17"/>
  <c r="G206" i="17"/>
  <c r="M206" i="17" s="1"/>
  <c r="I206" i="17"/>
  <c r="K206" i="17"/>
  <c r="O206" i="17"/>
  <c r="Q206" i="17"/>
  <c r="V206" i="17"/>
  <c r="G208" i="17"/>
  <c r="I208" i="17"/>
  <c r="K208" i="17"/>
  <c r="M208" i="17"/>
  <c r="O208" i="17"/>
  <c r="Q208" i="17"/>
  <c r="V208" i="17"/>
  <c r="G210" i="17"/>
  <c r="M210" i="17" s="1"/>
  <c r="I210" i="17"/>
  <c r="K210" i="17"/>
  <c r="O210" i="17"/>
  <c r="Q210" i="17"/>
  <c r="V210" i="17"/>
  <c r="G212" i="17"/>
  <c r="I212" i="17"/>
  <c r="K212" i="17"/>
  <c r="M212" i="17"/>
  <c r="O212" i="17"/>
  <c r="Q212" i="17"/>
  <c r="V212" i="17"/>
  <c r="G214" i="17"/>
  <c r="M214" i="17" s="1"/>
  <c r="I214" i="17"/>
  <c r="K214" i="17"/>
  <c r="O214" i="17"/>
  <c r="Q214" i="17"/>
  <c r="V214" i="17"/>
  <c r="G216" i="17"/>
  <c r="I216" i="17"/>
  <c r="K216" i="17"/>
  <c r="M216" i="17"/>
  <c r="O216" i="17"/>
  <c r="Q216" i="17"/>
  <c r="V216" i="17"/>
  <c r="G218" i="17"/>
  <c r="M218" i="17" s="1"/>
  <c r="I218" i="17"/>
  <c r="K218" i="17"/>
  <c r="O218" i="17"/>
  <c r="Q218" i="17"/>
  <c r="V218" i="17"/>
  <c r="G220" i="17"/>
  <c r="I220" i="17"/>
  <c r="K220" i="17"/>
  <c r="M220" i="17"/>
  <c r="O220" i="17"/>
  <c r="Q220" i="17"/>
  <c r="V220" i="17"/>
  <c r="G222" i="17"/>
  <c r="M222" i="17" s="1"/>
  <c r="I222" i="17"/>
  <c r="K222" i="17"/>
  <c r="O222" i="17"/>
  <c r="Q222" i="17"/>
  <c r="V222" i="17"/>
  <c r="G225" i="17"/>
  <c r="I225" i="17"/>
  <c r="K225" i="17"/>
  <c r="M225" i="17"/>
  <c r="O225" i="17"/>
  <c r="Q225" i="17"/>
  <c r="V225" i="17"/>
  <c r="G232" i="17"/>
  <c r="M232" i="17" s="1"/>
  <c r="I232" i="17"/>
  <c r="K232" i="17"/>
  <c r="O232" i="17"/>
  <c r="Q232" i="17"/>
  <c r="V232" i="17"/>
  <c r="G234" i="17"/>
  <c r="Q234" i="17"/>
  <c r="V234" i="17"/>
  <c r="G235" i="17"/>
  <c r="M235" i="17" s="1"/>
  <c r="M234" i="17" s="1"/>
  <c r="I235" i="17"/>
  <c r="I234" i="17" s="1"/>
  <c r="K235" i="17"/>
  <c r="K234" i="17" s="1"/>
  <c r="O235" i="17"/>
  <c r="O234" i="17" s="1"/>
  <c r="Q235" i="17"/>
  <c r="V235" i="17"/>
  <c r="G242" i="17"/>
  <c r="G241" i="17" s="1"/>
  <c r="I242" i="17"/>
  <c r="K242" i="17"/>
  <c r="K241" i="17" s="1"/>
  <c r="O242" i="17"/>
  <c r="Q242" i="17"/>
  <c r="Q241" i="17" s="1"/>
  <c r="V242" i="17"/>
  <c r="V241" i="17" s="1"/>
  <c r="G244" i="17"/>
  <c r="I244" i="17"/>
  <c r="I241" i="17" s="1"/>
  <c r="K244" i="17"/>
  <c r="M244" i="17"/>
  <c r="O244" i="17"/>
  <c r="O241" i="17" s="1"/>
  <c r="Q244" i="17"/>
  <c r="V244" i="17"/>
  <c r="G246" i="17"/>
  <c r="M246" i="17" s="1"/>
  <c r="I246" i="17"/>
  <c r="K246" i="17"/>
  <c r="O246" i="17"/>
  <c r="Q246" i="17"/>
  <c r="V246" i="17"/>
  <c r="G251" i="17"/>
  <c r="I251" i="17"/>
  <c r="K251" i="17"/>
  <c r="M251" i="17"/>
  <c r="O251" i="17"/>
  <c r="Q251" i="17"/>
  <c r="V251" i="17"/>
  <c r="G257" i="17"/>
  <c r="I257" i="17"/>
  <c r="K257" i="17"/>
  <c r="M257" i="17"/>
  <c r="O257" i="17"/>
  <c r="Q257" i="17"/>
  <c r="V257" i="17"/>
  <c r="G259" i="17"/>
  <c r="I259" i="17"/>
  <c r="K259" i="17"/>
  <c r="M259" i="17"/>
  <c r="O259" i="17"/>
  <c r="Q259" i="17"/>
  <c r="V259" i="17"/>
  <c r="G260" i="17"/>
  <c r="M260" i="17" s="1"/>
  <c r="I260" i="17"/>
  <c r="K260" i="17"/>
  <c r="O260" i="17"/>
  <c r="Q260" i="17"/>
  <c r="V260" i="17"/>
  <c r="G262" i="17"/>
  <c r="I262" i="17"/>
  <c r="K262" i="17"/>
  <c r="M262" i="17"/>
  <c r="O262" i="17"/>
  <c r="Q262" i="17"/>
  <c r="V262" i="17"/>
  <c r="G264" i="17"/>
  <c r="M264" i="17" s="1"/>
  <c r="I264" i="17"/>
  <c r="K264" i="17"/>
  <c r="O264" i="17"/>
  <c r="Q264" i="17"/>
  <c r="V264" i="17"/>
  <c r="G268" i="17"/>
  <c r="I268" i="17"/>
  <c r="K268" i="17"/>
  <c r="M268" i="17"/>
  <c r="O268" i="17"/>
  <c r="Q268" i="17"/>
  <c r="V268" i="17"/>
  <c r="G274" i="17"/>
  <c r="G273" i="17" s="1"/>
  <c r="I274" i="17"/>
  <c r="I273" i="17" s="1"/>
  <c r="K274" i="17"/>
  <c r="M274" i="17"/>
  <c r="O274" i="17"/>
  <c r="Q274" i="17"/>
  <c r="V274" i="17"/>
  <c r="V273" i="17" s="1"/>
  <c r="G278" i="17"/>
  <c r="M278" i="17" s="1"/>
  <c r="I278" i="17"/>
  <c r="K278" i="17"/>
  <c r="K273" i="17" s="1"/>
  <c r="O278" i="17"/>
  <c r="Q278" i="17"/>
  <c r="Q273" i="17" s="1"/>
  <c r="V278" i="17"/>
  <c r="G283" i="17"/>
  <c r="I283" i="17"/>
  <c r="K283" i="17"/>
  <c r="M283" i="17"/>
  <c r="O283" i="17"/>
  <c r="Q283" i="17"/>
  <c r="V283" i="17"/>
  <c r="G285" i="17"/>
  <c r="M285" i="17" s="1"/>
  <c r="I285" i="17"/>
  <c r="K285" i="17"/>
  <c r="O285" i="17"/>
  <c r="Q285" i="17"/>
  <c r="V285" i="17"/>
  <c r="G289" i="17"/>
  <c r="I289" i="17"/>
  <c r="K289" i="17"/>
  <c r="M289" i="17"/>
  <c r="O289" i="17"/>
  <c r="Q289" i="17"/>
  <c r="V289" i="17"/>
  <c r="G293" i="17"/>
  <c r="M293" i="17" s="1"/>
  <c r="I293" i="17"/>
  <c r="K293" i="17"/>
  <c r="O293" i="17"/>
  <c r="O273" i="17" s="1"/>
  <c r="Q293" i="17"/>
  <c r="V293" i="17"/>
  <c r="G299" i="17"/>
  <c r="I299" i="17"/>
  <c r="K299" i="17"/>
  <c r="M299" i="17"/>
  <c r="O299" i="17"/>
  <c r="Q299" i="17"/>
  <c r="V299" i="17"/>
  <c r="G302" i="17"/>
  <c r="M302" i="17" s="1"/>
  <c r="I302" i="17"/>
  <c r="K302" i="17"/>
  <c r="O302" i="17"/>
  <c r="Q302" i="17"/>
  <c r="V302" i="17"/>
  <c r="G306" i="17"/>
  <c r="I306" i="17"/>
  <c r="K306" i="17"/>
  <c r="M306" i="17"/>
  <c r="O306" i="17"/>
  <c r="Q306" i="17"/>
  <c r="V306" i="17"/>
  <c r="G310" i="17"/>
  <c r="M310" i="17" s="1"/>
  <c r="I310" i="17"/>
  <c r="K310" i="17"/>
  <c r="O310" i="17"/>
  <c r="Q310" i="17"/>
  <c r="V310" i="17"/>
  <c r="G314" i="17"/>
  <c r="I314" i="17"/>
  <c r="K314" i="17"/>
  <c r="M314" i="17"/>
  <c r="O314" i="17"/>
  <c r="Q314" i="17"/>
  <c r="V314" i="17"/>
  <c r="G318" i="17"/>
  <c r="M318" i="17" s="1"/>
  <c r="I318" i="17"/>
  <c r="K318" i="17"/>
  <c r="O318" i="17"/>
  <c r="Q318" i="17"/>
  <c r="V318" i="17"/>
  <c r="G322" i="17"/>
  <c r="I322" i="17"/>
  <c r="K322" i="17"/>
  <c r="M322" i="17"/>
  <c r="O322" i="17"/>
  <c r="Q322" i="17"/>
  <c r="V322" i="17"/>
  <c r="G326" i="17"/>
  <c r="M326" i="17" s="1"/>
  <c r="I326" i="17"/>
  <c r="K326" i="17"/>
  <c r="O326" i="17"/>
  <c r="Q326" i="17"/>
  <c r="V326" i="17"/>
  <c r="G332" i="17"/>
  <c r="I332" i="17"/>
  <c r="K332" i="17"/>
  <c r="M332" i="17"/>
  <c r="O332" i="17"/>
  <c r="Q332" i="17"/>
  <c r="V332" i="17"/>
  <c r="G338" i="17"/>
  <c r="M338" i="17" s="1"/>
  <c r="I338" i="17"/>
  <c r="K338" i="17"/>
  <c r="O338" i="17"/>
  <c r="Q338" i="17"/>
  <c r="V338" i="17"/>
  <c r="G344" i="17"/>
  <c r="I344" i="17"/>
  <c r="K344" i="17"/>
  <c r="M344" i="17"/>
  <c r="O344" i="17"/>
  <c r="Q344" i="17"/>
  <c r="V344" i="17"/>
  <c r="G346" i="17"/>
  <c r="M346" i="17" s="1"/>
  <c r="I346" i="17"/>
  <c r="K346" i="17"/>
  <c r="O346" i="17"/>
  <c r="Q346" i="17"/>
  <c r="V346" i="17"/>
  <c r="G348" i="17"/>
  <c r="I348" i="17"/>
  <c r="K348" i="17"/>
  <c r="M348" i="17"/>
  <c r="O348" i="17"/>
  <c r="Q348" i="17"/>
  <c r="V348" i="17"/>
  <c r="G350" i="17"/>
  <c r="M350" i="17" s="1"/>
  <c r="I350" i="17"/>
  <c r="K350" i="17"/>
  <c r="O350" i="17"/>
  <c r="Q350" i="17"/>
  <c r="V350" i="17"/>
  <c r="G352" i="17"/>
  <c r="I352" i="17"/>
  <c r="K352" i="17"/>
  <c r="M352" i="17"/>
  <c r="O352" i="17"/>
  <c r="Q352" i="17"/>
  <c r="V352" i="17"/>
  <c r="AE358" i="17"/>
  <c r="G204" i="16"/>
  <c r="BA199" i="16"/>
  <c r="BA195" i="16"/>
  <c r="BA194" i="16"/>
  <c r="BA193" i="16"/>
  <c r="BA192" i="16"/>
  <c r="BA191" i="16"/>
  <c r="BA183" i="16"/>
  <c r="BA176" i="16"/>
  <c r="BA175" i="16"/>
  <c r="BA174" i="16"/>
  <c r="BA173" i="16"/>
  <c r="BA172" i="16"/>
  <c r="BA167" i="16"/>
  <c r="BA141" i="16"/>
  <c r="BA92" i="16"/>
  <c r="BA88" i="16"/>
  <c r="BA78" i="16"/>
  <c r="BA64" i="16"/>
  <c r="BA37" i="16"/>
  <c r="G9" i="16"/>
  <c r="G8" i="16" s="1"/>
  <c r="I9" i="16"/>
  <c r="I8" i="16" s="1"/>
  <c r="K9" i="16"/>
  <c r="O9" i="16"/>
  <c r="O8" i="16" s="1"/>
  <c r="Q9" i="16"/>
  <c r="V9" i="16"/>
  <c r="V8" i="16" s="1"/>
  <c r="G36" i="16"/>
  <c r="AF204" i="16" s="1"/>
  <c r="I36" i="16"/>
  <c r="K36" i="16"/>
  <c r="M36" i="16"/>
  <c r="O36" i="16"/>
  <c r="Q36" i="16"/>
  <c r="V36" i="16"/>
  <c r="G63" i="16"/>
  <c r="I63" i="16"/>
  <c r="K63" i="16"/>
  <c r="K8" i="16" s="1"/>
  <c r="M63" i="16"/>
  <c r="O63" i="16"/>
  <c r="Q63" i="16"/>
  <c r="V63" i="16"/>
  <c r="G67" i="16"/>
  <c r="I67" i="16"/>
  <c r="K67" i="16"/>
  <c r="M67" i="16"/>
  <c r="O67" i="16"/>
  <c r="Q67" i="16"/>
  <c r="V67" i="16"/>
  <c r="G77" i="16"/>
  <c r="M77" i="16" s="1"/>
  <c r="I77" i="16"/>
  <c r="K77" i="16"/>
  <c r="O77" i="16"/>
  <c r="Q77" i="16"/>
  <c r="V77" i="16"/>
  <c r="G87" i="16"/>
  <c r="M87" i="16" s="1"/>
  <c r="I87" i="16"/>
  <c r="K87" i="16"/>
  <c r="O87" i="16"/>
  <c r="Q87" i="16"/>
  <c r="Q8" i="16" s="1"/>
  <c r="V87" i="16"/>
  <c r="G91" i="16"/>
  <c r="M91" i="16" s="1"/>
  <c r="I91" i="16"/>
  <c r="K91" i="16"/>
  <c r="O91" i="16"/>
  <c r="Q91" i="16"/>
  <c r="V91" i="16"/>
  <c r="G93" i="16"/>
  <c r="G94" i="16"/>
  <c r="I94" i="16"/>
  <c r="K94" i="16"/>
  <c r="K93" i="16" s="1"/>
  <c r="M94" i="16"/>
  <c r="O94" i="16"/>
  <c r="O93" i="16" s="1"/>
  <c r="Q94" i="16"/>
  <c r="Q93" i="16" s="1"/>
  <c r="V94" i="16"/>
  <c r="G103" i="16"/>
  <c r="I103" i="16"/>
  <c r="I93" i="16" s="1"/>
  <c r="K103" i="16"/>
  <c r="M103" i="16"/>
  <c r="O103" i="16"/>
  <c r="Q103" i="16"/>
  <c r="V103" i="16"/>
  <c r="G108" i="16"/>
  <c r="M108" i="16" s="1"/>
  <c r="I108" i="16"/>
  <c r="K108" i="16"/>
  <c r="O108" i="16"/>
  <c r="Q108" i="16"/>
  <c r="V108" i="16"/>
  <c r="V93" i="16" s="1"/>
  <c r="G114" i="16"/>
  <c r="M114" i="16" s="1"/>
  <c r="I114" i="16"/>
  <c r="K114" i="16"/>
  <c r="O114" i="16"/>
  <c r="Q114" i="16"/>
  <c r="V114" i="16"/>
  <c r="G140" i="16"/>
  <c r="M140" i="16" s="1"/>
  <c r="I140" i="16"/>
  <c r="K140" i="16"/>
  <c r="O140" i="16"/>
  <c r="Q140" i="16"/>
  <c r="V140" i="16"/>
  <c r="G166" i="16"/>
  <c r="I166" i="16"/>
  <c r="K166" i="16"/>
  <c r="M166" i="16"/>
  <c r="O166" i="16"/>
  <c r="Q166" i="16"/>
  <c r="V166" i="16"/>
  <c r="G169" i="16"/>
  <c r="I169" i="16"/>
  <c r="K169" i="16"/>
  <c r="M169" i="16"/>
  <c r="O169" i="16"/>
  <c r="Q169" i="16"/>
  <c r="V169" i="16"/>
  <c r="I181" i="16"/>
  <c r="O181" i="16"/>
  <c r="G182" i="16"/>
  <c r="M182" i="16" s="1"/>
  <c r="I182" i="16"/>
  <c r="K182" i="16"/>
  <c r="K181" i="16" s="1"/>
  <c r="O182" i="16"/>
  <c r="Q182" i="16"/>
  <c r="Q181" i="16" s="1"/>
  <c r="V182" i="16"/>
  <c r="V181" i="16" s="1"/>
  <c r="G189" i="16"/>
  <c r="M189" i="16" s="1"/>
  <c r="I189" i="16"/>
  <c r="K189" i="16"/>
  <c r="O189" i="16"/>
  <c r="Q189" i="16"/>
  <c r="V189" i="16"/>
  <c r="I197" i="16"/>
  <c r="O197" i="16"/>
  <c r="G198" i="16"/>
  <c r="G197" i="16" s="1"/>
  <c r="I198" i="16"/>
  <c r="K198" i="16"/>
  <c r="K197" i="16" s="1"/>
  <c r="M198" i="16"/>
  <c r="M197" i="16" s="1"/>
  <c r="O198" i="16"/>
  <c r="Q198" i="16"/>
  <c r="Q197" i="16" s="1"/>
  <c r="V198" i="16"/>
  <c r="V197" i="16" s="1"/>
  <c r="AE204" i="16"/>
  <c r="G142" i="15"/>
  <c r="BA115" i="15"/>
  <c r="BA98" i="15"/>
  <c r="BA97" i="15"/>
  <c r="BA96" i="15"/>
  <c r="BA95" i="15"/>
  <c r="BA83" i="15"/>
  <c r="BA79" i="15"/>
  <c r="BA78" i="15"/>
  <c r="BA75" i="15"/>
  <c r="BA69" i="15"/>
  <c r="BA68" i="15"/>
  <c r="BA67" i="15"/>
  <c r="BA61" i="15"/>
  <c r="BA56" i="15"/>
  <c r="BA52" i="15"/>
  <c r="Q8" i="15"/>
  <c r="G9" i="15"/>
  <c r="M9" i="15" s="1"/>
  <c r="I9" i="15"/>
  <c r="I8" i="15" s="1"/>
  <c r="K9" i="15"/>
  <c r="O9" i="15"/>
  <c r="O8" i="15" s="1"/>
  <c r="Q9" i="15"/>
  <c r="V9" i="15"/>
  <c r="G15" i="15"/>
  <c r="I15" i="15"/>
  <c r="K15" i="15"/>
  <c r="M15" i="15"/>
  <c r="O15" i="15"/>
  <c r="Q15" i="15"/>
  <c r="V15" i="15"/>
  <c r="G21" i="15"/>
  <c r="I21" i="15"/>
  <c r="K21" i="15"/>
  <c r="K8" i="15" s="1"/>
  <c r="M21" i="15"/>
  <c r="O21" i="15"/>
  <c r="Q21" i="15"/>
  <c r="V21" i="15"/>
  <c r="G24" i="15"/>
  <c r="I24" i="15"/>
  <c r="K24" i="15"/>
  <c r="M24" i="15"/>
  <c r="O24" i="15"/>
  <c r="Q24" i="15"/>
  <c r="V24" i="15"/>
  <c r="G29" i="15"/>
  <c r="G8" i="15" s="1"/>
  <c r="I29" i="15"/>
  <c r="K29" i="15"/>
  <c r="O29" i="15"/>
  <c r="Q29" i="15"/>
  <c r="V29" i="15"/>
  <c r="V8" i="15" s="1"/>
  <c r="G31" i="15"/>
  <c r="Q31" i="15"/>
  <c r="V31" i="15"/>
  <c r="G32" i="15"/>
  <c r="M32" i="15" s="1"/>
  <c r="M31" i="15" s="1"/>
  <c r="I32" i="15"/>
  <c r="I31" i="15" s="1"/>
  <c r="K32" i="15"/>
  <c r="O32" i="15"/>
  <c r="O31" i="15" s="1"/>
  <c r="Q32" i="15"/>
  <c r="V32" i="15"/>
  <c r="G37" i="15"/>
  <c r="I37" i="15"/>
  <c r="K37" i="15"/>
  <c r="M37" i="15"/>
  <c r="O37" i="15"/>
  <c r="Q37" i="15"/>
  <c r="V37" i="15"/>
  <c r="G44" i="15"/>
  <c r="I44" i="15"/>
  <c r="K44" i="15"/>
  <c r="K31" i="15" s="1"/>
  <c r="M44" i="15"/>
  <c r="O44" i="15"/>
  <c r="Q44" i="15"/>
  <c r="V44" i="15"/>
  <c r="G48" i="15"/>
  <c r="I48" i="15"/>
  <c r="K48" i="15"/>
  <c r="M48" i="15"/>
  <c r="O48" i="15"/>
  <c r="Q48" i="15"/>
  <c r="V48" i="15"/>
  <c r="G50" i="15"/>
  <c r="I50" i="15"/>
  <c r="V50" i="15"/>
  <c r="G51" i="15"/>
  <c r="M51" i="15" s="1"/>
  <c r="I51" i="15"/>
  <c r="K51" i="15"/>
  <c r="K50" i="15" s="1"/>
  <c r="O51" i="15"/>
  <c r="O50" i="15" s="1"/>
  <c r="Q51" i="15"/>
  <c r="Q50" i="15" s="1"/>
  <c r="V51" i="15"/>
  <c r="G55" i="15"/>
  <c r="M55" i="15" s="1"/>
  <c r="I55" i="15"/>
  <c r="K55" i="15"/>
  <c r="O55" i="15"/>
  <c r="Q55" i="15"/>
  <c r="V55" i="15"/>
  <c r="G60" i="15"/>
  <c r="I60" i="15"/>
  <c r="K60" i="15"/>
  <c r="M60" i="15"/>
  <c r="O60" i="15"/>
  <c r="Q60" i="15"/>
  <c r="V60" i="15"/>
  <c r="G64" i="15"/>
  <c r="I64" i="15"/>
  <c r="K64" i="15"/>
  <c r="M64" i="15"/>
  <c r="O64" i="15"/>
  <c r="Q64" i="15"/>
  <c r="V64" i="15"/>
  <c r="I71" i="15"/>
  <c r="K71" i="15"/>
  <c r="G72" i="15"/>
  <c r="G71" i="15" s="1"/>
  <c r="I72" i="15"/>
  <c r="K72" i="15"/>
  <c r="O72" i="15"/>
  <c r="Q72" i="15"/>
  <c r="Q71" i="15" s="1"/>
  <c r="V72" i="15"/>
  <c r="V71" i="15" s="1"/>
  <c r="G74" i="15"/>
  <c r="M74" i="15" s="1"/>
  <c r="I74" i="15"/>
  <c r="K74" i="15"/>
  <c r="O74" i="15"/>
  <c r="O71" i="15" s="1"/>
  <c r="Q74" i="15"/>
  <c r="V74" i="15"/>
  <c r="O81" i="15"/>
  <c r="G82" i="15"/>
  <c r="I82" i="15"/>
  <c r="K82" i="15"/>
  <c r="K81" i="15" s="1"/>
  <c r="M82" i="15"/>
  <c r="O82" i="15"/>
  <c r="Q82" i="15"/>
  <c r="V82" i="15"/>
  <c r="G85" i="15"/>
  <c r="I85" i="15"/>
  <c r="I81" i="15" s="1"/>
  <c r="K85" i="15"/>
  <c r="M85" i="15"/>
  <c r="O85" i="15"/>
  <c r="Q85" i="15"/>
  <c r="V85" i="15"/>
  <c r="G89" i="15"/>
  <c r="G81" i="15" s="1"/>
  <c r="I89" i="15"/>
  <c r="K89" i="15"/>
  <c r="M89" i="15"/>
  <c r="O89" i="15"/>
  <c r="Q89" i="15"/>
  <c r="V89" i="15"/>
  <c r="G91" i="15"/>
  <c r="M91" i="15" s="1"/>
  <c r="I91" i="15"/>
  <c r="K91" i="15"/>
  <c r="O91" i="15"/>
  <c r="Q91" i="15"/>
  <c r="V91" i="15"/>
  <c r="V81" i="15" s="1"/>
  <c r="G93" i="15"/>
  <c r="M93" i="15" s="1"/>
  <c r="I93" i="15"/>
  <c r="K93" i="15"/>
  <c r="O93" i="15"/>
  <c r="Q93" i="15"/>
  <c r="Q81" i="15" s="1"/>
  <c r="V93" i="15"/>
  <c r="G100" i="15"/>
  <c r="I100" i="15"/>
  <c r="O100" i="15"/>
  <c r="Q100" i="15"/>
  <c r="V100" i="15"/>
  <c r="G101" i="15"/>
  <c r="I101" i="15"/>
  <c r="K101" i="15"/>
  <c r="K100" i="15" s="1"/>
  <c r="M101" i="15"/>
  <c r="M100" i="15" s="1"/>
  <c r="O101" i="15"/>
  <c r="Q101" i="15"/>
  <c r="V101" i="15"/>
  <c r="G106" i="15"/>
  <c r="K106" i="15"/>
  <c r="M106" i="15"/>
  <c r="O106" i="15"/>
  <c r="V106" i="15"/>
  <c r="G107" i="15"/>
  <c r="I107" i="15"/>
  <c r="I106" i="15" s="1"/>
  <c r="K107" i="15"/>
  <c r="M107" i="15"/>
  <c r="O107" i="15"/>
  <c r="Q107" i="15"/>
  <c r="Q106" i="15" s="1"/>
  <c r="V107" i="15"/>
  <c r="G110" i="15"/>
  <c r="G111" i="15"/>
  <c r="M111" i="15" s="1"/>
  <c r="I111" i="15"/>
  <c r="K111" i="15"/>
  <c r="O111" i="15"/>
  <c r="Q111" i="15"/>
  <c r="Q110" i="15" s="1"/>
  <c r="V111" i="15"/>
  <c r="G120" i="15"/>
  <c r="M120" i="15" s="1"/>
  <c r="I120" i="15"/>
  <c r="K120" i="15"/>
  <c r="O120" i="15"/>
  <c r="O110" i="15" s="1"/>
  <c r="Q120" i="15"/>
  <c r="V120" i="15"/>
  <c r="G125" i="15"/>
  <c r="I125" i="15"/>
  <c r="K125" i="15"/>
  <c r="M125" i="15"/>
  <c r="O125" i="15"/>
  <c r="Q125" i="15"/>
  <c r="V125" i="15"/>
  <c r="G129" i="15"/>
  <c r="I129" i="15"/>
  <c r="K129" i="15"/>
  <c r="K110" i="15" s="1"/>
  <c r="M129" i="15"/>
  <c r="O129" i="15"/>
  <c r="Q129" i="15"/>
  <c r="V129" i="15"/>
  <c r="G133" i="15"/>
  <c r="I133" i="15"/>
  <c r="I110" i="15" s="1"/>
  <c r="K133" i="15"/>
  <c r="M133" i="15"/>
  <c r="O133" i="15"/>
  <c r="Q133" i="15"/>
  <c r="V133" i="15"/>
  <c r="G137" i="15"/>
  <c r="M137" i="15" s="1"/>
  <c r="I137" i="15"/>
  <c r="K137" i="15"/>
  <c r="O137" i="15"/>
  <c r="Q137" i="15"/>
  <c r="V137" i="15"/>
  <c r="V110" i="15" s="1"/>
  <c r="AE142" i="15"/>
  <c r="G86" i="14"/>
  <c r="BA59" i="14"/>
  <c r="BA55" i="14"/>
  <c r="BA54" i="14"/>
  <c r="BA53" i="14"/>
  <c r="BA52" i="14"/>
  <c r="BA48" i="14"/>
  <c r="BA47" i="14"/>
  <c r="BA46" i="14"/>
  <c r="BA45" i="14"/>
  <c r="BA39" i="14"/>
  <c r="BA36" i="14"/>
  <c r="BA24" i="14"/>
  <c r="G9" i="14"/>
  <c r="I9" i="14"/>
  <c r="I8" i="14" s="1"/>
  <c r="K9" i="14"/>
  <c r="K8" i="14" s="1"/>
  <c r="M9" i="14"/>
  <c r="O9" i="14"/>
  <c r="Q9" i="14"/>
  <c r="Q8" i="14" s="1"/>
  <c r="V9" i="14"/>
  <c r="G12" i="14"/>
  <c r="G8" i="14" s="1"/>
  <c r="I12" i="14"/>
  <c r="K12" i="14"/>
  <c r="O12" i="14"/>
  <c r="Q12" i="14"/>
  <c r="V12" i="14"/>
  <c r="V8" i="14" s="1"/>
  <c r="G15" i="14"/>
  <c r="M15" i="14" s="1"/>
  <c r="I15" i="14"/>
  <c r="K15" i="14"/>
  <c r="O15" i="14"/>
  <c r="Q15" i="14"/>
  <c r="V15" i="14"/>
  <c r="G18" i="14"/>
  <c r="M18" i="14" s="1"/>
  <c r="I18" i="14"/>
  <c r="K18" i="14"/>
  <c r="O18" i="14"/>
  <c r="Q18" i="14"/>
  <c r="V18" i="14"/>
  <c r="G23" i="14"/>
  <c r="I23" i="14"/>
  <c r="K23" i="14"/>
  <c r="M23" i="14"/>
  <c r="O23" i="14"/>
  <c r="Q23" i="14"/>
  <c r="V23" i="14"/>
  <c r="G26" i="14"/>
  <c r="I26" i="14"/>
  <c r="K26" i="14"/>
  <c r="M26" i="14"/>
  <c r="O26" i="14"/>
  <c r="O8" i="14" s="1"/>
  <c r="Q26" i="14"/>
  <c r="V26" i="14"/>
  <c r="G28" i="14"/>
  <c r="I28" i="14"/>
  <c r="K28" i="14"/>
  <c r="M28" i="14"/>
  <c r="O28" i="14"/>
  <c r="Q28" i="14"/>
  <c r="V28" i="14"/>
  <c r="G29" i="14"/>
  <c r="M29" i="14" s="1"/>
  <c r="I29" i="14"/>
  <c r="K29" i="14"/>
  <c r="O29" i="14"/>
  <c r="Q29" i="14"/>
  <c r="V29" i="14"/>
  <c r="G32" i="14"/>
  <c r="M32" i="14" s="1"/>
  <c r="M31" i="14" s="1"/>
  <c r="I32" i="14"/>
  <c r="K32" i="14"/>
  <c r="K31" i="14" s="1"/>
  <c r="O32" i="14"/>
  <c r="O31" i="14" s="1"/>
  <c r="Q32" i="14"/>
  <c r="Q31" i="14" s="1"/>
  <c r="V32" i="14"/>
  <c r="V31" i="14" s="1"/>
  <c r="G35" i="14"/>
  <c r="I35" i="14"/>
  <c r="K35" i="14"/>
  <c r="M35" i="14"/>
  <c r="O35" i="14"/>
  <c r="Q35" i="14"/>
  <c r="V35" i="14"/>
  <c r="G38" i="14"/>
  <c r="I38" i="14"/>
  <c r="K38" i="14"/>
  <c r="M38" i="14"/>
  <c r="O38" i="14"/>
  <c r="Q38" i="14"/>
  <c r="V38" i="14"/>
  <c r="G41" i="14"/>
  <c r="I41" i="14"/>
  <c r="K41" i="14"/>
  <c r="M41" i="14"/>
  <c r="O41" i="14"/>
  <c r="Q41" i="14"/>
  <c r="V41" i="14"/>
  <c r="G43" i="14"/>
  <c r="M43" i="14" s="1"/>
  <c r="I43" i="14"/>
  <c r="K43" i="14"/>
  <c r="O43" i="14"/>
  <c r="Q43" i="14"/>
  <c r="V43" i="14"/>
  <c r="G50" i="14"/>
  <c r="M50" i="14" s="1"/>
  <c r="I50" i="14"/>
  <c r="I31" i="14" s="1"/>
  <c r="K50" i="14"/>
  <c r="O50" i="14"/>
  <c r="Q50" i="14"/>
  <c r="V50" i="14"/>
  <c r="G57" i="14"/>
  <c r="K57" i="14"/>
  <c r="V57" i="14"/>
  <c r="G58" i="14"/>
  <c r="I58" i="14"/>
  <c r="I57" i="14" s="1"/>
  <c r="K58" i="14"/>
  <c r="M58" i="14"/>
  <c r="M57" i="14" s="1"/>
  <c r="O58" i="14"/>
  <c r="O57" i="14" s="1"/>
  <c r="Q58" i="14"/>
  <c r="Q57" i="14" s="1"/>
  <c r="V58" i="14"/>
  <c r="O63" i="14"/>
  <c r="G64" i="14"/>
  <c r="I64" i="14"/>
  <c r="I63" i="14" s="1"/>
  <c r="K64" i="14"/>
  <c r="K63" i="14" s="1"/>
  <c r="M64" i="14"/>
  <c r="O64" i="14"/>
  <c r="Q64" i="14"/>
  <c r="Q63" i="14" s="1"/>
  <c r="V64" i="14"/>
  <c r="G69" i="14"/>
  <c r="G63" i="14" s="1"/>
  <c r="I69" i="14"/>
  <c r="K69" i="14"/>
  <c r="O69" i="14"/>
  <c r="Q69" i="14"/>
  <c r="V69" i="14"/>
  <c r="V63" i="14" s="1"/>
  <c r="G73" i="14"/>
  <c r="M73" i="14" s="1"/>
  <c r="I73" i="14"/>
  <c r="K73" i="14"/>
  <c r="O73" i="14"/>
  <c r="Q73" i="14"/>
  <c r="V73" i="14"/>
  <c r="G77" i="14"/>
  <c r="M77" i="14" s="1"/>
  <c r="I77" i="14"/>
  <c r="K77" i="14"/>
  <c r="O77" i="14"/>
  <c r="Q77" i="14"/>
  <c r="V77" i="14"/>
  <c r="G81" i="14"/>
  <c r="I81" i="14"/>
  <c r="K81" i="14"/>
  <c r="M81" i="14"/>
  <c r="O81" i="14"/>
  <c r="Q81" i="14"/>
  <c r="V81" i="14"/>
  <c r="AE86" i="14"/>
  <c r="G1333" i="13"/>
  <c r="BA1301" i="13"/>
  <c r="BA1293" i="13"/>
  <c r="BA1292" i="13"/>
  <c r="BA1291" i="13"/>
  <c r="BA1288" i="13"/>
  <c r="BA1274" i="13"/>
  <c r="BA1273" i="13"/>
  <c r="BA1272" i="13"/>
  <c r="BA1269" i="13"/>
  <c r="BA1257" i="13"/>
  <c r="BA1256" i="13"/>
  <c r="BA1255" i="13"/>
  <c r="BA1252" i="13"/>
  <c r="BA1239" i="13"/>
  <c r="BA1238" i="13"/>
  <c r="BA1237" i="13"/>
  <c r="BA1234" i="13"/>
  <c r="BA1217" i="13"/>
  <c r="BA1216" i="13"/>
  <c r="BA1215" i="13"/>
  <c r="BA1212" i="13"/>
  <c r="BA1198" i="13"/>
  <c r="BA1197" i="13"/>
  <c r="BA1196" i="13"/>
  <c r="BA1193" i="13"/>
  <c r="BA1178" i="13"/>
  <c r="BA1177" i="13"/>
  <c r="BA1176" i="13"/>
  <c r="BA1173" i="13"/>
  <c r="BA1158" i="13"/>
  <c r="BA1157" i="13"/>
  <c r="BA1156" i="13"/>
  <c r="BA1153" i="13"/>
  <c r="BA1138" i="13"/>
  <c r="BA1137" i="13"/>
  <c r="BA1136" i="13"/>
  <c r="BA1133" i="13"/>
  <c r="BA1118" i="13"/>
  <c r="BA1117" i="13"/>
  <c r="BA1116" i="13"/>
  <c r="BA1113" i="13"/>
  <c r="BA1098" i="13"/>
  <c r="BA1097" i="13"/>
  <c r="BA1096" i="13"/>
  <c r="BA1093" i="13"/>
  <c r="BA1069" i="13"/>
  <c r="BA1068" i="13"/>
  <c r="BA1067" i="13"/>
  <c r="BA1066" i="13"/>
  <c r="BA1046" i="13"/>
  <c r="BA1045" i="13"/>
  <c r="BA1044" i="13"/>
  <c r="BA1028" i="13"/>
  <c r="BA1027" i="13"/>
  <c r="BA1026" i="13"/>
  <c r="BA1010" i="13"/>
  <c r="BA1009" i="13"/>
  <c r="BA1008" i="13"/>
  <c r="BA990" i="13"/>
  <c r="BA989" i="13"/>
  <c r="BA988" i="13"/>
  <c r="BA973" i="13"/>
  <c r="BA972" i="13"/>
  <c r="BA971" i="13"/>
  <c r="BA952" i="13"/>
  <c r="BA951" i="13"/>
  <c r="BA950" i="13"/>
  <c r="BA930" i="13"/>
  <c r="BA929" i="13"/>
  <c r="BA928" i="13"/>
  <c r="BA907" i="13"/>
  <c r="BA906" i="13"/>
  <c r="BA905" i="13"/>
  <c r="BA790" i="13"/>
  <c r="BA786" i="13"/>
  <c r="BA785" i="13"/>
  <c r="BA784" i="13"/>
  <c r="BA783" i="13"/>
  <c r="BA776" i="13"/>
  <c r="BA775" i="13"/>
  <c r="BA774" i="13"/>
  <c r="BA773" i="13"/>
  <c r="BA769" i="13"/>
  <c r="BA768" i="13"/>
  <c r="BA767" i="13"/>
  <c r="BA766" i="13"/>
  <c r="BA694" i="13"/>
  <c r="BA668" i="13"/>
  <c r="BA560" i="13"/>
  <c r="BA559" i="13"/>
  <c r="BA558" i="13"/>
  <c r="BA557" i="13"/>
  <c r="BA556" i="13"/>
  <c r="BA548" i="13"/>
  <c r="BA538" i="13"/>
  <c r="BA537" i="13"/>
  <c r="BA536" i="13"/>
  <c r="BA535" i="13"/>
  <c r="BA526" i="13"/>
  <c r="BA487" i="13"/>
  <c r="BA481" i="13"/>
  <c r="BA455" i="13"/>
  <c r="BA454" i="13"/>
  <c r="BA453" i="13"/>
  <c r="BA451" i="13"/>
  <c r="BA398" i="13"/>
  <c r="BA397" i="13"/>
  <c r="BA396" i="13"/>
  <c r="BA395" i="13"/>
  <c r="BA393" i="13"/>
  <c r="BA278" i="13"/>
  <c r="BA267" i="13"/>
  <c r="BA266" i="13"/>
  <c r="BA265" i="13"/>
  <c r="BA259" i="13"/>
  <c r="BA159" i="13"/>
  <c r="BA88" i="13"/>
  <c r="BA48" i="13"/>
  <c r="BA44" i="13"/>
  <c r="BA39" i="13"/>
  <c r="BA35" i="13"/>
  <c r="BA30" i="13"/>
  <c r="BA10" i="13"/>
  <c r="G9" i="13"/>
  <c r="M9" i="13" s="1"/>
  <c r="I9" i="13"/>
  <c r="I8" i="13" s="1"/>
  <c r="K9" i="13"/>
  <c r="K8" i="13" s="1"/>
  <c r="O9" i="13"/>
  <c r="O8" i="13" s="1"/>
  <c r="Q9" i="13"/>
  <c r="Q8" i="13" s="1"/>
  <c r="V9" i="13"/>
  <c r="G17" i="13"/>
  <c r="I17" i="13"/>
  <c r="K17" i="13"/>
  <c r="M17" i="13"/>
  <c r="O17" i="13"/>
  <c r="Q17" i="13"/>
  <c r="V17" i="13"/>
  <c r="G20" i="13"/>
  <c r="I20" i="13"/>
  <c r="K20" i="13"/>
  <c r="M20" i="13"/>
  <c r="O20" i="13"/>
  <c r="Q20" i="13"/>
  <c r="V20" i="13"/>
  <c r="G23" i="13"/>
  <c r="I23" i="13"/>
  <c r="K23" i="13"/>
  <c r="M23" i="13"/>
  <c r="O23" i="13"/>
  <c r="Q23" i="13"/>
  <c r="V23" i="13"/>
  <c r="G26" i="13"/>
  <c r="M26" i="13" s="1"/>
  <c r="I26" i="13"/>
  <c r="K26" i="13"/>
  <c r="O26" i="13"/>
  <c r="Q26" i="13"/>
  <c r="V26" i="13"/>
  <c r="G29" i="13"/>
  <c r="M29" i="13" s="1"/>
  <c r="I29" i="13"/>
  <c r="K29" i="13"/>
  <c r="O29" i="13"/>
  <c r="Q29" i="13"/>
  <c r="V29" i="13"/>
  <c r="V8" i="13" s="1"/>
  <c r="G34" i="13"/>
  <c r="M34" i="13" s="1"/>
  <c r="I34" i="13"/>
  <c r="K34" i="13"/>
  <c r="O34" i="13"/>
  <c r="Q34" i="13"/>
  <c r="V34" i="13"/>
  <c r="G38" i="13"/>
  <c r="I38" i="13"/>
  <c r="K38" i="13"/>
  <c r="M38" i="13"/>
  <c r="O38" i="13"/>
  <c r="Q38" i="13"/>
  <c r="V38" i="13"/>
  <c r="G43" i="13"/>
  <c r="I43" i="13"/>
  <c r="K43" i="13"/>
  <c r="M43" i="13"/>
  <c r="O43" i="13"/>
  <c r="Q43" i="13"/>
  <c r="V43" i="13"/>
  <c r="G47" i="13"/>
  <c r="I47" i="13"/>
  <c r="K47" i="13"/>
  <c r="M47" i="13"/>
  <c r="O47" i="13"/>
  <c r="Q47" i="13"/>
  <c r="V47" i="13"/>
  <c r="G87" i="13"/>
  <c r="M87" i="13" s="1"/>
  <c r="I87" i="13"/>
  <c r="K87" i="13"/>
  <c r="O87" i="13"/>
  <c r="Q87" i="13"/>
  <c r="V87" i="13"/>
  <c r="G92" i="13"/>
  <c r="M92" i="13" s="1"/>
  <c r="I92" i="13"/>
  <c r="K92" i="13"/>
  <c r="O92" i="13"/>
  <c r="Q92" i="13"/>
  <c r="V92" i="13"/>
  <c r="G128" i="13"/>
  <c r="M128" i="13" s="1"/>
  <c r="I128" i="13"/>
  <c r="K128" i="13"/>
  <c r="O128" i="13"/>
  <c r="Q128" i="13"/>
  <c r="V128" i="13"/>
  <c r="G133" i="13"/>
  <c r="I133" i="13"/>
  <c r="K133" i="13"/>
  <c r="M133" i="13"/>
  <c r="O133" i="13"/>
  <c r="Q133" i="13"/>
  <c r="V133" i="13"/>
  <c r="G136" i="13"/>
  <c r="I136" i="13"/>
  <c r="K136" i="13"/>
  <c r="M136" i="13"/>
  <c r="O136" i="13"/>
  <c r="Q136" i="13"/>
  <c r="V136" i="13"/>
  <c r="G155" i="13"/>
  <c r="I155" i="13"/>
  <c r="K155" i="13"/>
  <c r="M155" i="13"/>
  <c r="O155" i="13"/>
  <c r="Q155" i="13"/>
  <c r="V155" i="13"/>
  <c r="G158" i="13"/>
  <c r="M158" i="13" s="1"/>
  <c r="I158" i="13"/>
  <c r="K158" i="13"/>
  <c r="O158" i="13"/>
  <c r="Q158" i="13"/>
  <c r="V158" i="13"/>
  <c r="G184" i="13"/>
  <c r="M184" i="13" s="1"/>
  <c r="I184" i="13"/>
  <c r="K184" i="13"/>
  <c r="O184" i="13"/>
  <c r="Q184" i="13"/>
  <c r="V184" i="13"/>
  <c r="G205" i="13"/>
  <c r="M205" i="13" s="1"/>
  <c r="I205" i="13"/>
  <c r="K205" i="13"/>
  <c r="O205" i="13"/>
  <c r="Q205" i="13"/>
  <c r="V205" i="13"/>
  <c r="G213" i="13"/>
  <c r="I213" i="13"/>
  <c r="K213" i="13"/>
  <c r="M213" i="13"/>
  <c r="O213" i="13"/>
  <c r="Q213" i="13"/>
  <c r="V213" i="13"/>
  <c r="G216" i="13"/>
  <c r="I216" i="13"/>
  <c r="K216" i="13"/>
  <c r="M216" i="13"/>
  <c r="O216" i="13"/>
  <c r="Q216" i="13"/>
  <c r="V216" i="13"/>
  <c r="G219" i="13"/>
  <c r="I219" i="13"/>
  <c r="K219" i="13"/>
  <c r="M219" i="13"/>
  <c r="O219" i="13"/>
  <c r="Q219" i="13"/>
  <c r="V219" i="13"/>
  <c r="G240" i="13"/>
  <c r="M240" i="13" s="1"/>
  <c r="I240" i="13"/>
  <c r="K240" i="13"/>
  <c r="O240" i="13"/>
  <c r="Q240" i="13"/>
  <c r="V240" i="13"/>
  <c r="G258" i="13"/>
  <c r="M258" i="13" s="1"/>
  <c r="I258" i="13"/>
  <c r="K258" i="13"/>
  <c r="O258" i="13"/>
  <c r="Q258" i="13"/>
  <c r="V258" i="13"/>
  <c r="G262" i="13"/>
  <c r="I262" i="13"/>
  <c r="K262" i="13"/>
  <c r="M262" i="13"/>
  <c r="O262" i="13"/>
  <c r="Q262" i="13"/>
  <c r="V262" i="13"/>
  <c r="G264" i="13"/>
  <c r="I264" i="13"/>
  <c r="K264" i="13"/>
  <c r="M264" i="13"/>
  <c r="O264" i="13"/>
  <c r="Q264" i="13"/>
  <c r="V264" i="13"/>
  <c r="G269" i="13"/>
  <c r="I269" i="13"/>
  <c r="I268" i="13" s="1"/>
  <c r="K269" i="13"/>
  <c r="K268" i="13" s="1"/>
  <c r="M269" i="13"/>
  <c r="O269" i="13"/>
  <c r="O268" i="13" s="1"/>
  <c r="Q269" i="13"/>
  <c r="Q268" i="13" s="1"/>
  <c r="V269" i="13"/>
  <c r="G276" i="13"/>
  <c r="G268" i="13" s="1"/>
  <c r="I276" i="13"/>
  <c r="K276" i="13"/>
  <c r="O276" i="13"/>
  <c r="Q276" i="13"/>
  <c r="V276" i="13"/>
  <c r="V268" i="13" s="1"/>
  <c r="G304" i="13"/>
  <c r="M304" i="13" s="1"/>
  <c r="I304" i="13"/>
  <c r="K304" i="13"/>
  <c r="O304" i="13"/>
  <c r="Q304" i="13"/>
  <c r="V304" i="13"/>
  <c r="Q306" i="13"/>
  <c r="G307" i="13"/>
  <c r="I307" i="13"/>
  <c r="I306" i="13" s="1"/>
  <c r="K307" i="13"/>
  <c r="M307" i="13"/>
  <c r="O307" i="13"/>
  <c r="O306" i="13" s="1"/>
  <c r="Q307" i="13"/>
  <c r="V307" i="13"/>
  <c r="G316" i="13"/>
  <c r="G306" i="13" s="1"/>
  <c r="I316" i="13"/>
  <c r="K316" i="13"/>
  <c r="K306" i="13" s="1"/>
  <c r="M316" i="13"/>
  <c r="O316" i="13"/>
  <c r="Q316" i="13"/>
  <c r="V316" i="13"/>
  <c r="V306" i="13" s="1"/>
  <c r="G363" i="13"/>
  <c r="I363" i="13"/>
  <c r="K363" i="13"/>
  <c r="M363" i="13"/>
  <c r="O363" i="13"/>
  <c r="Q363" i="13"/>
  <c r="V363" i="13"/>
  <c r="G366" i="13"/>
  <c r="M366" i="13" s="1"/>
  <c r="I366" i="13"/>
  <c r="K366" i="13"/>
  <c r="O366" i="13"/>
  <c r="Q366" i="13"/>
  <c r="V366" i="13"/>
  <c r="G390" i="13"/>
  <c r="M390" i="13" s="1"/>
  <c r="I390" i="13"/>
  <c r="K390" i="13"/>
  <c r="O390" i="13"/>
  <c r="Q390" i="13"/>
  <c r="V390" i="13"/>
  <c r="G444" i="13"/>
  <c r="K444" i="13"/>
  <c r="Q444" i="13"/>
  <c r="V444" i="13"/>
  <c r="G445" i="13"/>
  <c r="I445" i="13"/>
  <c r="I444" i="13" s="1"/>
  <c r="K445" i="13"/>
  <c r="M445" i="13"/>
  <c r="M444" i="13" s="1"/>
  <c r="O445" i="13"/>
  <c r="O444" i="13" s="1"/>
  <c r="Q445" i="13"/>
  <c r="V445" i="13"/>
  <c r="G449" i="13"/>
  <c r="M449" i="13"/>
  <c r="O449" i="13"/>
  <c r="V449" i="13"/>
  <c r="G450" i="13"/>
  <c r="I450" i="13"/>
  <c r="I449" i="13" s="1"/>
  <c r="K450" i="13"/>
  <c r="K449" i="13" s="1"/>
  <c r="M450" i="13"/>
  <c r="O450" i="13"/>
  <c r="Q450" i="13"/>
  <c r="Q449" i="13" s="1"/>
  <c r="V450" i="13"/>
  <c r="G459" i="13"/>
  <c r="M459" i="13" s="1"/>
  <c r="M458" i="13" s="1"/>
  <c r="I459" i="13"/>
  <c r="K459" i="13"/>
  <c r="O459" i="13"/>
  <c r="Q459" i="13"/>
  <c r="Q458" i="13" s="1"/>
  <c r="V459" i="13"/>
  <c r="V458" i="13" s="1"/>
  <c r="G463" i="13"/>
  <c r="M463" i="13" s="1"/>
  <c r="I463" i="13"/>
  <c r="K463" i="13"/>
  <c r="K458" i="13" s="1"/>
  <c r="O463" i="13"/>
  <c r="O458" i="13" s="1"/>
  <c r="Q463" i="13"/>
  <c r="V463" i="13"/>
  <c r="G467" i="13"/>
  <c r="I467" i="13"/>
  <c r="K467" i="13"/>
  <c r="M467" i="13"/>
  <c r="O467" i="13"/>
  <c r="Q467" i="13"/>
  <c r="V467" i="13"/>
  <c r="G472" i="13"/>
  <c r="I472" i="13"/>
  <c r="K472" i="13"/>
  <c r="M472" i="13"/>
  <c r="O472" i="13"/>
  <c r="Q472" i="13"/>
  <c r="V472" i="13"/>
  <c r="G475" i="13"/>
  <c r="I475" i="13"/>
  <c r="K475" i="13"/>
  <c r="M475" i="13"/>
  <c r="O475" i="13"/>
  <c r="Q475" i="13"/>
  <c r="V475" i="13"/>
  <c r="G480" i="13"/>
  <c r="M480" i="13" s="1"/>
  <c r="I480" i="13"/>
  <c r="I458" i="13" s="1"/>
  <c r="K480" i="13"/>
  <c r="O480" i="13"/>
  <c r="Q480" i="13"/>
  <c r="V480" i="13"/>
  <c r="G486" i="13"/>
  <c r="M486" i="13" s="1"/>
  <c r="I486" i="13"/>
  <c r="K486" i="13"/>
  <c r="O486" i="13"/>
  <c r="Q486" i="13"/>
  <c r="V486" i="13"/>
  <c r="G514" i="13"/>
  <c r="I514" i="13"/>
  <c r="I513" i="13" s="1"/>
  <c r="K514" i="13"/>
  <c r="M514" i="13"/>
  <c r="O514" i="13"/>
  <c r="O513" i="13" s="1"/>
  <c r="Q514" i="13"/>
  <c r="V514" i="13"/>
  <c r="G517" i="13"/>
  <c r="G513" i="13" s="1"/>
  <c r="I517" i="13"/>
  <c r="K517" i="13"/>
  <c r="K513" i="13" s="1"/>
  <c r="M517" i="13"/>
  <c r="O517" i="13"/>
  <c r="Q517" i="13"/>
  <c r="V517" i="13"/>
  <c r="V513" i="13" s="1"/>
  <c r="G522" i="13"/>
  <c r="I522" i="13"/>
  <c r="K522" i="13"/>
  <c r="M522" i="13"/>
  <c r="O522" i="13"/>
  <c r="Q522" i="13"/>
  <c r="V522" i="13"/>
  <c r="G525" i="13"/>
  <c r="M525" i="13" s="1"/>
  <c r="I525" i="13"/>
  <c r="K525" i="13"/>
  <c r="O525" i="13"/>
  <c r="Q525" i="13"/>
  <c r="V525" i="13"/>
  <c r="G530" i="13"/>
  <c r="M530" i="13" s="1"/>
  <c r="I530" i="13"/>
  <c r="K530" i="13"/>
  <c r="O530" i="13"/>
  <c r="Q530" i="13"/>
  <c r="V530" i="13"/>
  <c r="G532" i="13"/>
  <c r="M532" i="13" s="1"/>
  <c r="I532" i="13"/>
  <c r="K532" i="13"/>
  <c r="O532" i="13"/>
  <c r="Q532" i="13"/>
  <c r="Q513" i="13" s="1"/>
  <c r="V532" i="13"/>
  <c r="I540" i="13"/>
  <c r="O540" i="13"/>
  <c r="Q540" i="13"/>
  <c r="G541" i="13"/>
  <c r="G540" i="13" s="1"/>
  <c r="I541" i="13"/>
  <c r="K541" i="13"/>
  <c r="K540" i="13" s="1"/>
  <c r="M541" i="13"/>
  <c r="M540" i="13" s="1"/>
  <c r="O541" i="13"/>
  <c r="Q541" i="13"/>
  <c r="V541" i="13"/>
  <c r="V540" i="13" s="1"/>
  <c r="K546" i="13"/>
  <c r="G547" i="13"/>
  <c r="G546" i="13" s="1"/>
  <c r="I547" i="13"/>
  <c r="I546" i="13" s="1"/>
  <c r="K547" i="13"/>
  <c r="O547" i="13"/>
  <c r="O546" i="13" s="1"/>
  <c r="Q547" i="13"/>
  <c r="V547" i="13"/>
  <c r="V546" i="13" s="1"/>
  <c r="G554" i="13"/>
  <c r="M554" i="13" s="1"/>
  <c r="I554" i="13"/>
  <c r="K554" i="13"/>
  <c r="O554" i="13"/>
  <c r="Q554" i="13"/>
  <c r="Q546" i="13" s="1"/>
  <c r="V554" i="13"/>
  <c r="G563" i="13"/>
  <c r="I563" i="13"/>
  <c r="I562" i="13" s="1"/>
  <c r="K563" i="13"/>
  <c r="M563" i="13"/>
  <c r="O563" i="13"/>
  <c r="O562" i="13" s="1"/>
  <c r="Q563" i="13"/>
  <c r="V563" i="13"/>
  <c r="G567" i="13"/>
  <c r="I567" i="13"/>
  <c r="K567" i="13"/>
  <c r="K562" i="13" s="1"/>
  <c r="M567" i="13"/>
  <c r="O567" i="13"/>
  <c r="Q567" i="13"/>
  <c r="V567" i="13"/>
  <c r="G572" i="13"/>
  <c r="I572" i="13"/>
  <c r="K572" i="13"/>
  <c r="M572" i="13"/>
  <c r="O572" i="13"/>
  <c r="Q572" i="13"/>
  <c r="V572" i="13"/>
  <c r="G574" i="13"/>
  <c r="G562" i="13" s="1"/>
  <c r="I574" i="13"/>
  <c r="K574" i="13"/>
  <c r="O574" i="13"/>
  <c r="Q574" i="13"/>
  <c r="V574" i="13"/>
  <c r="V562" i="13" s="1"/>
  <c r="G582" i="13"/>
  <c r="M582" i="13" s="1"/>
  <c r="I582" i="13"/>
  <c r="K582" i="13"/>
  <c r="O582" i="13"/>
  <c r="Q582" i="13"/>
  <c r="V582" i="13"/>
  <c r="G585" i="13"/>
  <c r="M585" i="13" s="1"/>
  <c r="I585" i="13"/>
  <c r="K585" i="13"/>
  <c r="O585" i="13"/>
  <c r="Q585" i="13"/>
  <c r="Q562" i="13" s="1"/>
  <c r="V585" i="13"/>
  <c r="G589" i="13"/>
  <c r="G588" i="13" s="1"/>
  <c r="I589" i="13"/>
  <c r="K589" i="13"/>
  <c r="K588" i="13" s="1"/>
  <c r="M589" i="13"/>
  <c r="O589" i="13"/>
  <c r="Q589" i="13"/>
  <c r="V589" i="13"/>
  <c r="V588" i="13" s="1"/>
  <c r="G613" i="13"/>
  <c r="I613" i="13"/>
  <c r="I588" i="13" s="1"/>
  <c r="K613" i="13"/>
  <c r="M613" i="13"/>
  <c r="O613" i="13"/>
  <c r="Q613" i="13"/>
  <c r="V613" i="13"/>
  <c r="G637" i="13"/>
  <c r="M637" i="13" s="1"/>
  <c r="I637" i="13"/>
  <c r="K637" i="13"/>
  <c r="O637" i="13"/>
  <c r="Q637" i="13"/>
  <c r="V637" i="13"/>
  <c r="G661" i="13"/>
  <c r="M661" i="13" s="1"/>
  <c r="I661" i="13"/>
  <c r="K661" i="13"/>
  <c r="O661" i="13"/>
  <c r="Q661" i="13"/>
  <c r="Q588" i="13" s="1"/>
  <c r="V661" i="13"/>
  <c r="G667" i="13"/>
  <c r="M667" i="13" s="1"/>
  <c r="I667" i="13"/>
  <c r="K667" i="13"/>
  <c r="O667" i="13"/>
  <c r="Q667" i="13"/>
  <c r="V667" i="13"/>
  <c r="G693" i="13"/>
  <c r="I693" i="13"/>
  <c r="K693" i="13"/>
  <c r="M693" i="13"/>
  <c r="O693" i="13"/>
  <c r="O588" i="13" s="1"/>
  <c r="Q693" i="13"/>
  <c r="V693" i="13"/>
  <c r="G719" i="13"/>
  <c r="I719" i="13"/>
  <c r="K719" i="13"/>
  <c r="M719" i="13"/>
  <c r="O719" i="13"/>
  <c r="Q719" i="13"/>
  <c r="V719" i="13"/>
  <c r="G729" i="13"/>
  <c r="I729" i="13"/>
  <c r="K729" i="13"/>
  <c r="M729" i="13"/>
  <c r="O729" i="13"/>
  <c r="Q729" i="13"/>
  <c r="V729" i="13"/>
  <c r="G732" i="13"/>
  <c r="M732" i="13" s="1"/>
  <c r="I732" i="13"/>
  <c r="K732" i="13"/>
  <c r="O732" i="13"/>
  <c r="Q732" i="13"/>
  <c r="V732" i="13"/>
  <c r="G735" i="13"/>
  <c r="M735" i="13" s="1"/>
  <c r="I735" i="13"/>
  <c r="K735" i="13"/>
  <c r="O735" i="13"/>
  <c r="Q735" i="13"/>
  <c r="V735" i="13"/>
  <c r="G737" i="13"/>
  <c r="M737" i="13" s="1"/>
  <c r="I737" i="13"/>
  <c r="K737" i="13"/>
  <c r="O737" i="13"/>
  <c r="Q737" i="13"/>
  <c r="V737" i="13"/>
  <c r="G739" i="13"/>
  <c r="I739" i="13"/>
  <c r="K739" i="13"/>
  <c r="M739" i="13"/>
  <c r="O739" i="13"/>
  <c r="Q739" i="13"/>
  <c r="V739" i="13"/>
  <c r="G764" i="13"/>
  <c r="I764" i="13"/>
  <c r="K764" i="13"/>
  <c r="M764" i="13"/>
  <c r="O764" i="13"/>
  <c r="Q764" i="13"/>
  <c r="V764" i="13"/>
  <c r="G771" i="13"/>
  <c r="I771" i="13"/>
  <c r="K771" i="13"/>
  <c r="M771" i="13"/>
  <c r="O771" i="13"/>
  <c r="Q771" i="13"/>
  <c r="V771" i="13"/>
  <c r="G778" i="13"/>
  <c r="M778" i="13" s="1"/>
  <c r="I778" i="13"/>
  <c r="K778" i="13"/>
  <c r="O778" i="13"/>
  <c r="Q778" i="13"/>
  <c r="V778" i="13"/>
  <c r="G781" i="13"/>
  <c r="M781" i="13" s="1"/>
  <c r="I781" i="13"/>
  <c r="K781" i="13"/>
  <c r="O781" i="13"/>
  <c r="Q781" i="13"/>
  <c r="V781" i="13"/>
  <c r="G788" i="13"/>
  <c r="K788" i="13"/>
  <c r="Q788" i="13"/>
  <c r="V788" i="13"/>
  <c r="G789" i="13"/>
  <c r="I789" i="13"/>
  <c r="I788" i="13" s="1"/>
  <c r="K789" i="13"/>
  <c r="M789" i="13"/>
  <c r="M788" i="13" s="1"/>
  <c r="O789" i="13"/>
  <c r="O788" i="13" s="1"/>
  <c r="Q789" i="13"/>
  <c r="V789" i="13"/>
  <c r="G795" i="13"/>
  <c r="I795" i="13"/>
  <c r="I794" i="13" s="1"/>
  <c r="K795" i="13"/>
  <c r="K794" i="13" s="1"/>
  <c r="M795" i="13"/>
  <c r="O795" i="13"/>
  <c r="Q795" i="13"/>
  <c r="Q794" i="13" s="1"/>
  <c r="V795" i="13"/>
  <c r="G822" i="13"/>
  <c r="G794" i="13" s="1"/>
  <c r="I822" i="13"/>
  <c r="K822" i="13"/>
  <c r="O822" i="13"/>
  <c r="O794" i="13" s="1"/>
  <c r="Q822" i="13"/>
  <c r="V822" i="13"/>
  <c r="V794" i="13" s="1"/>
  <c r="G885" i="13"/>
  <c r="M885" i="13" s="1"/>
  <c r="I885" i="13"/>
  <c r="K885" i="13"/>
  <c r="O885" i="13"/>
  <c r="Q885" i="13"/>
  <c r="V885" i="13"/>
  <c r="G887" i="13"/>
  <c r="M887" i="13" s="1"/>
  <c r="I887" i="13"/>
  <c r="K887" i="13"/>
  <c r="O887" i="13"/>
  <c r="Q887" i="13"/>
  <c r="V887" i="13"/>
  <c r="G889" i="13"/>
  <c r="I889" i="13"/>
  <c r="K889" i="13"/>
  <c r="M889" i="13"/>
  <c r="O889" i="13"/>
  <c r="Q889" i="13"/>
  <c r="V889" i="13"/>
  <c r="G891" i="13"/>
  <c r="I891" i="13"/>
  <c r="K891" i="13"/>
  <c r="M891" i="13"/>
  <c r="O891" i="13"/>
  <c r="Q891" i="13"/>
  <c r="V891" i="13"/>
  <c r="G892" i="13"/>
  <c r="I892" i="13"/>
  <c r="K892" i="13"/>
  <c r="M892" i="13"/>
  <c r="O892" i="13"/>
  <c r="Q892" i="13"/>
  <c r="V892" i="13"/>
  <c r="I894" i="13"/>
  <c r="K894" i="13"/>
  <c r="O894" i="13"/>
  <c r="G895" i="13"/>
  <c r="M895" i="13" s="1"/>
  <c r="M894" i="13" s="1"/>
  <c r="I895" i="13"/>
  <c r="K895" i="13"/>
  <c r="O895" i="13"/>
  <c r="Q895" i="13"/>
  <c r="Q894" i="13" s="1"/>
  <c r="V895" i="13"/>
  <c r="V894" i="13" s="1"/>
  <c r="G900" i="13"/>
  <c r="I900" i="13"/>
  <c r="I899" i="13" s="1"/>
  <c r="K900" i="13"/>
  <c r="M900" i="13"/>
  <c r="O900" i="13"/>
  <c r="O899" i="13" s="1"/>
  <c r="Q900" i="13"/>
  <c r="V900" i="13"/>
  <c r="G902" i="13"/>
  <c r="I902" i="13"/>
  <c r="K902" i="13"/>
  <c r="K899" i="13" s="1"/>
  <c r="M902" i="13"/>
  <c r="O902" i="13"/>
  <c r="Q902" i="13"/>
  <c r="V902" i="13"/>
  <c r="G911" i="13"/>
  <c r="I911" i="13"/>
  <c r="K911" i="13"/>
  <c r="M911" i="13"/>
  <c r="O911" i="13"/>
  <c r="Q911" i="13"/>
  <c r="V911" i="13"/>
  <c r="G931" i="13"/>
  <c r="G899" i="13" s="1"/>
  <c r="I931" i="13"/>
  <c r="K931" i="13"/>
  <c r="O931" i="13"/>
  <c r="Q931" i="13"/>
  <c r="V931" i="13"/>
  <c r="V899" i="13" s="1"/>
  <c r="G953" i="13"/>
  <c r="M953" i="13" s="1"/>
  <c r="I953" i="13"/>
  <c r="K953" i="13"/>
  <c r="O953" i="13"/>
  <c r="Q953" i="13"/>
  <c r="V953" i="13"/>
  <c r="G974" i="13"/>
  <c r="M974" i="13" s="1"/>
  <c r="I974" i="13"/>
  <c r="K974" i="13"/>
  <c r="O974" i="13"/>
  <c r="Q974" i="13"/>
  <c r="Q899" i="13" s="1"/>
  <c r="V974" i="13"/>
  <c r="G991" i="13"/>
  <c r="I991" i="13"/>
  <c r="K991" i="13"/>
  <c r="M991" i="13"/>
  <c r="O991" i="13"/>
  <c r="Q991" i="13"/>
  <c r="V991" i="13"/>
  <c r="G1011" i="13"/>
  <c r="I1011" i="13"/>
  <c r="K1011" i="13"/>
  <c r="M1011" i="13"/>
  <c r="O1011" i="13"/>
  <c r="Q1011" i="13"/>
  <c r="V1011" i="13"/>
  <c r="G1029" i="13"/>
  <c r="I1029" i="13"/>
  <c r="K1029" i="13"/>
  <c r="M1029" i="13"/>
  <c r="O1029" i="13"/>
  <c r="Q1029" i="13"/>
  <c r="V1029" i="13"/>
  <c r="G1047" i="13"/>
  <c r="M1047" i="13" s="1"/>
  <c r="I1047" i="13"/>
  <c r="K1047" i="13"/>
  <c r="O1047" i="13"/>
  <c r="Q1047" i="13"/>
  <c r="V1047" i="13"/>
  <c r="G1050" i="13"/>
  <c r="M1050" i="13" s="1"/>
  <c r="I1050" i="13"/>
  <c r="K1050" i="13"/>
  <c r="O1050" i="13"/>
  <c r="Q1050" i="13"/>
  <c r="V1050" i="13"/>
  <c r="G1052" i="13"/>
  <c r="M1052" i="13" s="1"/>
  <c r="I1052" i="13"/>
  <c r="K1052" i="13"/>
  <c r="O1052" i="13"/>
  <c r="Q1052" i="13"/>
  <c r="V1052" i="13"/>
  <c r="G1055" i="13"/>
  <c r="G1054" i="13" s="1"/>
  <c r="I1055" i="13"/>
  <c r="K1055" i="13"/>
  <c r="K1054" i="13" s="1"/>
  <c r="M1055" i="13"/>
  <c r="M1054" i="13" s="1"/>
  <c r="O1055" i="13"/>
  <c r="Q1055" i="13"/>
  <c r="V1055" i="13"/>
  <c r="V1054" i="13" s="1"/>
  <c r="G1060" i="13"/>
  <c r="I1060" i="13"/>
  <c r="I1054" i="13" s="1"/>
  <c r="K1060" i="13"/>
  <c r="M1060" i="13"/>
  <c r="O1060" i="13"/>
  <c r="Q1060" i="13"/>
  <c r="V1060" i="13"/>
  <c r="G1062" i="13"/>
  <c r="M1062" i="13" s="1"/>
  <c r="I1062" i="13"/>
  <c r="K1062" i="13"/>
  <c r="O1062" i="13"/>
  <c r="Q1062" i="13"/>
  <c r="V1062" i="13"/>
  <c r="G1064" i="13"/>
  <c r="M1064" i="13" s="1"/>
  <c r="I1064" i="13"/>
  <c r="K1064" i="13"/>
  <c r="O1064" i="13"/>
  <c r="Q1064" i="13"/>
  <c r="Q1054" i="13" s="1"/>
  <c r="V1064" i="13"/>
  <c r="G1071" i="13"/>
  <c r="M1071" i="13" s="1"/>
  <c r="I1071" i="13"/>
  <c r="K1071" i="13"/>
  <c r="O1071" i="13"/>
  <c r="Q1071" i="13"/>
  <c r="V1071" i="13"/>
  <c r="G1073" i="13"/>
  <c r="I1073" i="13"/>
  <c r="K1073" i="13"/>
  <c r="M1073" i="13"/>
  <c r="O1073" i="13"/>
  <c r="O1054" i="13" s="1"/>
  <c r="Q1073" i="13"/>
  <c r="V1073" i="13"/>
  <c r="G1075" i="13"/>
  <c r="I1075" i="13"/>
  <c r="K1075" i="13"/>
  <c r="M1075" i="13"/>
  <c r="O1075" i="13"/>
  <c r="Q1075" i="13"/>
  <c r="V1075" i="13"/>
  <c r="K1077" i="13"/>
  <c r="G1078" i="13"/>
  <c r="G1077" i="13" s="1"/>
  <c r="I1078" i="13"/>
  <c r="I1077" i="13" s="1"/>
  <c r="K1078" i="13"/>
  <c r="O1078" i="13"/>
  <c r="O1077" i="13" s="1"/>
  <c r="Q1078" i="13"/>
  <c r="V1078" i="13"/>
  <c r="V1077" i="13" s="1"/>
  <c r="G1099" i="13"/>
  <c r="M1099" i="13" s="1"/>
  <c r="I1099" i="13"/>
  <c r="K1099" i="13"/>
  <c r="O1099" i="13"/>
  <c r="Q1099" i="13"/>
  <c r="Q1077" i="13" s="1"/>
  <c r="V1099" i="13"/>
  <c r="G1119" i="13"/>
  <c r="M1119" i="13" s="1"/>
  <c r="I1119" i="13"/>
  <c r="K1119" i="13"/>
  <c r="O1119" i="13"/>
  <c r="Q1119" i="13"/>
  <c r="V1119" i="13"/>
  <c r="G1139" i="13"/>
  <c r="I1139" i="13"/>
  <c r="K1139" i="13"/>
  <c r="M1139" i="13"/>
  <c r="O1139" i="13"/>
  <c r="Q1139" i="13"/>
  <c r="V1139" i="13"/>
  <c r="G1159" i="13"/>
  <c r="I1159" i="13"/>
  <c r="K1159" i="13"/>
  <c r="M1159" i="13"/>
  <c r="O1159" i="13"/>
  <c r="Q1159" i="13"/>
  <c r="V1159" i="13"/>
  <c r="G1179" i="13"/>
  <c r="I1179" i="13"/>
  <c r="K1179" i="13"/>
  <c r="M1179" i="13"/>
  <c r="O1179" i="13"/>
  <c r="Q1179" i="13"/>
  <c r="V1179" i="13"/>
  <c r="G1199" i="13"/>
  <c r="M1199" i="13" s="1"/>
  <c r="I1199" i="13"/>
  <c r="K1199" i="13"/>
  <c r="O1199" i="13"/>
  <c r="Q1199" i="13"/>
  <c r="V1199" i="13"/>
  <c r="G1220" i="13"/>
  <c r="M1220" i="13" s="1"/>
  <c r="I1220" i="13"/>
  <c r="K1220" i="13"/>
  <c r="O1220" i="13"/>
  <c r="Q1220" i="13"/>
  <c r="V1220" i="13"/>
  <c r="G1243" i="13"/>
  <c r="M1243" i="13" s="1"/>
  <c r="I1243" i="13"/>
  <c r="K1243" i="13"/>
  <c r="O1243" i="13"/>
  <c r="Q1243" i="13"/>
  <c r="V1243" i="13"/>
  <c r="G1258" i="13"/>
  <c r="I1258" i="13"/>
  <c r="K1258" i="13"/>
  <c r="M1258" i="13"/>
  <c r="O1258" i="13"/>
  <c r="Q1258" i="13"/>
  <c r="V1258" i="13"/>
  <c r="G1278" i="13"/>
  <c r="I1278" i="13"/>
  <c r="K1278" i="13"/>
  <c r="M1278" i="13"/>
  <c r="O1278" i="13"/>
  <c r="Q1278" i="13"/>
  <c r="V1278" i="13"/>
  <c r="G1294" i="13"/>
  <c r="I1294" i="13"/>
  <c r="K1294" i="13"/>
  <c r="M1294" i="13"/>
  <c r="O1294" i="13"/>
  <c r="Q1294" i="13"/>
  <c r="V1294" i="13"/>
  <c r="G1297" i="13"/>
  <c r="M1297" i="13" s="1"/>
  <c r="I1297" i="13"/>
  <c r="K1297" i="13"/>
  <c r="O1297" i="13"/>
  <c r="Q1297" i="13"/>
  <c r="Q1296" i="13" s="1"/>
  <c r="V1297" i="13"/>
  <c r="V1296" i="13" s="1"/>
  <c r="G1306" i="13"/>
  <c r="M1306" i="13" s="1"/>
  <c r="I1306" i="13"/>
  <c r="K1306" i="13"/>
  <c r="O1306" i="13"/>
  <c r="O1296" i="13" s="1"/>
  <c r="Q1306" i="13"/>
  <c r="V1306" i="13"/>
  <c r="G1311" i="13"/>
  <c r="I1311" i="13"/>
  <c r="K1311" i="13"/>
  <c r="M1311" i="13"/>
  <c r="O1311" i="13"/>
  <c r="Q1311" i="13"/>
  <c r="V1311" i="13"/>
  <c r="G1315" i="13"/>
  <c r="I1315" i="13"/>
  <c r="K1315" i="13"/>
  <c r="K1296" i="13" s="1"/>
  <c r="M1315" i="13"/>
  <c r="O1315" i="13"/>
  <c r="Q1315" i="13"/>
  <c r="V1315" i="13"/>
  <c r="G1319" i="13"/>
  <c r="I1319" i="13"/>
  <c r="K1319" i="13"/>
  <c r="M1319" i="13"/>
  <c r="O1319" i="13"/>
  <c r="Q1319" i="13"/>
  <c r="V1319" i="13"/>
  <c r="G1323" i="13"/>
  <c r="M1323" i="13" s="1"/>
  <c r="I1323" i="13"/>
  <c r="I1296" i="13" s="1"/>
  <c r="K1323" i="13"/>
  <c r="O1323" i="13"/>
  <c r="Q1323" i="13"/>
  <c r="V1323" i="13"/>
  <c r="G1327" i="13"/>
  <c r="M1327" i="13" s="1"/>
  <c r="I1327" i="13"/>
  <c r="K1327" i="13"/>
  <c r="O1327" i="13"/>
  <c r="Q1327" i="13"/>
  <c r="V1327" i="13"/>
  <c r="AE1333" i="13"/>
  <c r="AF1333" i="13"/>
  <c r="G75" i="12"/>
  <c r="BA71" i="12"/>
  <c r="BA70" i="12"/>
  <c r="BA69" i="12"/>
  <c r="BA68" i="12"/>
  <c r="BA67" i="12"/>
  <c r="BA63" i="12"/>
  <c r="BA62" i="12"/>
  <c r="BA61" i="12"/>
  <c r="BA59" i="12"/>
  <c r="BA56" i="12"/>
  <c r="BA55" i="12"/>
  <c r="BA52" i="12"/>
  <c r="BA51" i="12"/>
  <c r="BA50" i="12"/>
  <c r="BA49" i="12"/>
  <c r="BA46" i="12"/>
  <c r="BA44" i="12"/>
  <c r="BA42" i="12"/>
  <c r="BA41" i="12"/>
  <c r="BA40" i="12"/>
  <c r="BA39" i="12"/>
  <c r="BA38" i="12"/>
  <c r="BA31" i="12"/>
  <c r="BA27" i="12"/>
  <c r="BA25" i="12"/>
  <c r="BA21" i="12"/>
  <c r="BA14" i="12"/>
  <c r="BA13" i="12"/>
  <c r="BA12" i="12"/>
  <c r="BA11" i="12"/>
  <c r="G9" i="12"/>
  <c r="G8" i="12" s="1"/>
  <c r="I9" i="12"/>
  <c r="K9" i="12"/>
  <c r="K8" i="12" s="1"/>
  <c r="M9" i="12"/>
  <c r="O9" i="12"/>
  <c r="Q9" i="12"/>
  <c r="Q8" i="12" s="1"/>
  <c r="V9" i="12"/>
  <c r="V8" i="12" s="1"/>
  <c r="G20" i="12"/>
  <c r="M20" i="12" s="1"/>
  <c r="I20" i="12"/>
  <c r="I8" i="12" s="1"/>
  <c r="K20" i="12"/>
  <c r="O20" i="12"/>
  <c r="Q20" i="12"/>
  <c r="V20" i="12"/>
  <c r="G22" i="12"/>
  <c r="M22" i="12" s="1"/>
  <c r="I22" i="12"/>
  <c r="K22" i="12"/>
  <c r="O22" i="12"/>
  <c r="Q22" i="12"/>
  <c r="V22" i="12"/>
  <c r="G24" i="12"/>
  <c r="M24" i="12" s="1"/>
  <c r="I24" i="12"/>
  <c r="K24" i="12"/>
  <c r="O24" i="12"/>
  <c r="Q24" i="12"/>
  <c r="V24" i="12"/>
  <c r="G26" i="12"/>
  <c r="M26" i="12" s="1"/>
  <c r="I26" i="12"/>
  <c r="K26" i="12"/>
  <c r="O26" i="12"/>
  <c r="Q26" i="12"/>
  <c r="V26" i="12"/>
  <c r="G28" i="12"/>
  <c r="I28" i="12"/>
  <c r="K28" i="12"/>
  <c r="M28" i="12"/>
  <c r="O28" i="12"/>
  <c r="O8" i="12" s="1"/>
  <c r="Q28" i="12"/>
  <c r="V28" i="12"/>
  <c r="G30" i="12"/>
  <c r="I30" i="12"/>
  <c r="K30" i="12"/>
  <c r="M30" i="12"/>
  <c r="O30" i="12"/>
  <c r="Q30" i="12"/>
  <c r="V30" i="12"/>
  <c r="G33" i="12"/>
  <c r="G32" i="12" s="1"/>
  <c r="I33" i="12"/>
  <c r="I32" i="12" s="1"/>
  <c r="K33" i="12"/>
  <c r="O33" i="12"/>
  <c r="O32" i="12" s="1"/>
  <c r="Q33" i="12"/>
  <c r="V33" i="12"/>
  <c r="V32" i="12" s="1"/>
  <c r="G36" i="12"/>
  <c r="M36" i="12" s="1"/>
  <c r="I36" i="12"/>
  <c r="K36" i="12"/>
  <c r="O36" i="12"/>
  <c r="Q36" i="12"/>
  <c r="Q32" i="12" s="1"/>
  <c r="V36" i="12"/>
  <c r="G43" i="12"/>
  <c r="I43" i="12"/>
  <c r="K43" i="12"/>
  <c r="M43" i="12"/>
  <c r="O43" i="12"/>
  <c r="Q43" i="12"/>
  <c r="V43" i="12"/>
  <c r="G45" i="12"/>
  <c r="I45" i="12"/>
  <c r="K45" i="12"/>
  <c r="M45" i="12"/>
  <c r="O45" i="12"/>
  <c r="Q45" i="12"/>
  <c r="V45" i="12"/>
  <c r="G47" i="12"/>
  <c r="I47" i="12"/>
  <c r="K47" i="12"/>
  <c r="M47" i="12"/>
  <c r="O47" i="12"/>
  <c r="Q47" i="12"/>
  <c r="V47" i="12"/>
  <c r="G53" i="12"/>
  <c r="M53" i="12" s="1"/>
  <c r="I53" i="12"/>
  <c r="K53" i="12"/>
  <c r="K32" i="12" s="1"/>
  <c r="O53" i="12"/>
  <c r="Q53" i="12"/>
  <c r="V53" i="12"/>
  <c r="G64" i="12"/>
  <c r="M64" i="12" s="1"/>
  <c r="I64" i="12"/>
  <c r="K64" i="12"/>
  <c r="O64" i="12"/>
  <c r="Q64" i="12"/>
  <c r="V64" i="12"/>
  <c r="G72" i="12"/>
  <c r="M72" i="12" s="1"/>
  <c r="I72" i="12"/>
  <c r="K72" i="12"/>
  <c r="O72" i="12"/>
  <c r="Q72" i="12"/>
  <c r="V72" i="12"/>
  <c r="G73" i="12"/>
  <c r="I73" i="12"/>
  <c r="K73" i="12"/>
  <c r="M73" i="12"/>
  <c r="O73" i="12"/>
  <c r="Q73" i="12"/>
  <c r="V73" i="12"/>
  <c r="AE75" i="12"/>
  <c r="I20" i="1"/>
  <c r="I19" i="1"/>
  <c r="I18" i="1"/>
  <c r="I17" i="1"/>
  <c r="I16" i="1"/>
  <c r="I201" i="1"/>
  <c r="J160" i="1" s="1"/>
  <c r="I183" i="1"/>
  <c r="AZ133" i="1"/>
  <c r="AZ132" i="1"/>
  <c r="AZ130" i="1"/>
  <c r="AZ129" i="1"/>
  <c r="AZ127" i="1"/>
  <c r="AZ126" i="1"/>
  <c r="AZ124" i="1"/>
  <c r="AZ122" i="1"/>
  <c r="AZ121" i="1"/>
  <c r="AZ120" i="1"/>
  <c r="AZ118" i="1"/>
  <c r="AZ115" i="1"/>
  <c r="AZ114" i="1"/>
  <c r="AZ112" i="1"/>
  <c r="AZ108" i="1"/>
  <c r="AZ107" i="1"/>
  <c r="AZ105" i="1"/>
  <c r="AZ104" i="1"/>
  <c r="AZ102" i="1"/>
  <c r="AZ101" i="1"/>
  <c r="AZ100" i="1"/>
  <c r="AZ98" i="1"/>
  <c r="AZ97" i="1"/>
  <c r="AZ95" i="1"/>
  <c r="AZ93" i="1"/>
  <c r="AZ92" i="1"/>
  <c r="AZ90" i="1"/>
  <c r="AZ88" i="1"/>
  <c r="AZ87" i="1"/>
  <c r="AZ85" i="1"/>
  <c r="AZ84" i="1"/>
  <c r="AZ82" i="1"/>
  <c r="AZ81" i="1"/>
  <c r="AZ79" i="1"/>
  <c r="AZ78" i="1"/>
  <c r="AZ76" i="1"/>
  <c r="AZ74" i="1"/>
  <c r="AZ73" i="1"/>
  <c r="AZ72" i="1"/>
  <c r="AZ71" i="1"/>
  <c r="AZ70" i="1"/>
  <c r="AZ69" i="1"/>
  <c r="AZ66" i="1"/>
  <c r="AZ64" i="1"/>
  <c r="AZ63" i="1"/>
  <c r="AZ61" i="1"/>
  <c r="AZ59" i="1"/>
  <c r="F56" i="1"/>
  <c r="G23" i="1" s="1"/>
  <c r="A23" i="1" s="1"/>
  <c r="G24" i="1" s="1"/>
  <c r="G56" i="1"/>
  <c r="G25" i="1" s="1"/>
  <c r="A25" i="1" s="1"/>
  <c r="H56" i="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56" i="1" s="1"/>
  <c r="J28" i="1"/>
  <c r="J26" i="1"/>
  <c r="G38" i="1"/>
  <c r="F38" i="1"/>
  <c r="J23" i="1"/>
  <c r="J24" i="1"/>
  <c r="J25" i="1"/>
  <c r="J27" i="1"/>
  <c r="E24" i="1"/>
  <c r="E26" i="1"/>
  <c r="J162" i="1" l="1"/>
  <c r="J163" i="1"/>
  <c r="J169" i="1"/>
  <c r="J175" i="1"/>
  <c r="J184" i="1"/>
  <c r="J155" i="1"/>
  <c r="J161" i="1"/>
  <c r="J164" i="1"/>
  <c r="J167" i="1"/>
  <c r="J170" i="1"/>
  <c r="J173" i="1"/>
  <c r="J176" i="1"/>
  <c r="J179" i="1"/>
  <c r="J182" i="1"/>
  <c r="J185" i="1"/>
  <c r="J188" i="1"/>
  <c r="J191" i="1"/>
  <c r="J194" i="1"/>
  <c r="J197" i="1"/>
  <c r="J200" i="1"/>
  <c r="J156" i="1"/>
  <c r="J157" i="1"/>
  <c r="J165" i="1"/>
  <c r="J168" i="1"/>
  <c r="J171" i="1"/>
  <c r="J174" i="1"/>
  <c r="J177" i="1"/>
  <c r="J180" i="1"/>
  <c r="J183" i="1"/>
  <c r="J186" i="1"/>
  <c r="J189" i="1"/>
  <c r="J192" i="1"/>
  <c r="J195" i="1"/>
  <c r="J198" i="1"/>
  <c r="J158" i="1"/>
  <c r="J159" i="1"/>
  <c r="J166" i="1"/>
  <c r="J172" i="1"/>
  <c r="J178" i="1"/>
  <c r="J181" i="1"/>
  <c r="J187" i="1"/>
  <c r="J190" i="1"/>
  <c r="J193" i="1"/>
  <c r="J196" i="1"/>
  <c r="J199" i="1"/>
  <c r="J154" i="1"/>
  <c r="G26" i="1"/>
  <c r="A27" i="1" s="1"/>
  <c r="G29" i="1" s="1"/>
  <c r="G27" i="1" s="1"/>
  <c r="A26" i="1"/>
  <c r="G28" i="1"/>
  <c r="A24" i="1"/>
  <c r="M597" i="23"/>
  <c r="M565" i="23"/>
  <c r="M8" i="23"/>
  <c r="M1587" i="23"/>
  <c r="M741" i="23"/>
  <c r="M441" i="23"/>
  <c r="M1625" i="23"/>
  <c r="M1123" i="23"/>
  <c r="M123" i="23"/>
  <c r="M546" i="23"/>
  <c r="G1587" i="23"/>
  <c r="G1123" i="23"/>
  <c r="G590" i="23"/>
  <c r="G537" i="23"/>
  <c r="G112" i="23"/>
  <c r="G1625" i="23"/>
  <c r="G741" i="23"/>
  <c r="G597" i="23"/>
  <c r="G546" i="23"/>
  <c r="G123" i="23"/>
  <c r="AF1644" i="23"/>
  <c r="G1563" i="23"/>
  <c r="G441" i="23"/>
  <c r="M80" i="23"/>
  <c r="M67" i="23" s="1"/>
  <c r="M8" i="22"/>
  <c r="M73" i="22"/>
  <c r="M59" i="22"/>
  <c r="M29" i="22"/>
  <c r="M43" i="22"/>
  <c r="M42" i="22" s="1"/>
  <c r="G80" i="22"/>
  <c r="G66" i="22"/>
  <c r="G36" i="22"/>
  <c r="G8" i="22"/>
  <c r="AF108" i="22"/>
  <c r="M77" i="21"/>
  <c r="M76" i="21" s="1"/>
  <c r="M59" i="21"/>
  <c r="M58" i="21" s="1"/>
  <c r="M13" i="21"/>
  <c r="M8" i="21" s="1"/>
  <c r="AF94" i="21"/>
  <c r="M95" i="20"/>
  <c r="M76" i="20"/>
  <c r="AF137" i="20"/>
  <c r="G95" i="20"/>
  <c r="G76" i="20"/>
  <c r="M118" i="20"/>
  <c r="M108" i="20" s="1"/>
  <c r="M16" i="20"/>
  <c r="M8" i="20" s="1"/>
  <c r="M211" i="19"/>
  <c r="M259" i="19"/>
  <c r="M135" i="19"/>
  <c r="M8" i="19"/>
  <c r="M242" i="19"/>
  <c r="M198" i="19"/>
  <c r="G211" i="19"/>
  <c r="G8" i="19"/>
  <c r="G242" i="19"/>
  <c r="G259" i="19"/>
  <c r="G135" i="19"/>
  <c r="M146" i="18"/>
  <c r="M8" i="18"/>
  <c r="G217" i="18"/>
  <c r="M203" i="18"/>
  <c r="M202" i="18" s="1"/>
  <c r="M172" i="18"/>
  <c r="M171" i="18" s="1"/>
  <c r="G8" i="18"/>
  <c r="G146" i="18"/>
  <c r="M273" i="17"/>
  <c r="M8" i="17"/>
  <c r="AF358" i="17"/>
  <c r="M242" i="17"/>
  <c r="M241" i="17" s="1"/>
  <c r="M46" i="17"/>
  <c r="M45" i="17" s="1"/>
  <c r="M27" i="17"/>
  <c r="M26" i="17" s="1"/>
  <c r="M181" i="16"/>
  <c r="M93" i="16"/>
  <c r="G181" i="16"/>
  <c r="M9" i="16"/>
  <c r="M8" i="16" s="1"/>
  <c r="M50" i="15"/>
  <c r="M110" i="15"/>
  <c r="M81" i="15"/>
  <c r="M72" i="15"/>
  <c r="M71" i="15" s="1"/>
  <c r="M29" i="15"/>
  <c r="M8" i="15" s="1"/>
  <c r="AF142" i="15"/>
  <c r="M69" i="14"/>
  <c r="M63" i="14" s="1"/>
  <c r="M12" i="14"/>
  <c r="M8" i="14" s="1"/>
  <c r="G31" i="14"/>
  <c r="AF86" i="14"/>
  <c r="M1296" i="13"/>
  <c r="M306" i="13"/>
  <c r="M899" i="13"/>
  <c r="M8" i="13"/>
  <c r="M513" i="13"/>
  <c r="M588" i="13"/>
  <c r="M1078" i="13"/>
  <c r="M1077" i="13" s="1"/>
  <c r="M931" i="13"/>
  <c r="M822" i="13"/>
  <c r="M794" i="13" s="1"/>
  <c r="M574" i="13"/>
  <c r="M562" i="13" s="1"/>
  <c r="M547" i="13"/>
  <c r="M546" i="13" s="1"/>
  <c r="M276" i="13"/>
  <c r="M268" i="13" s="1"/>
  <c r="G8" i="13"/>
  <c r="G894" i="13"/>
  <c r="G458" i="13"/>
  <c r="G1296" i="13"/>
  <c r="M8" i="12"/>
  <c r="AF75" i="12"/>
  <c r="M33" i="12"/>
  <c r="M32" i="12" s="1"/>
  <c r="I21" i="1"/>
  <c r="J54" i="1"/>
  <c r="J41" i="1"/>
  <c r="J39" i="1"/>
  <c r="J56" i="1" s="1"/>
  <c r="J55" i="1"/>
  <c r="J53" i="1"/>
  <c r="J51" i="1"/>
  <c r="J49" i="1"/>
  <c r="J47" i="1"/>
  <c r="J45" i="1"/>
  <c r="J43" i="1"/>
  <c r="J40" i="1"/>
  <c r="J52" i="1"/>
  <c r="J50" i="1"/>
  <c r="J48" i="1"/>
  <c r="J46" i="1"/>
  <c r="J44" i="1"/>
  <c r="J201" i="1" l="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39A6D578-A257-42BA-BDC5-C5FABB2EE48B}">
      <text>
        <r>
          <rPr>
            <sz val="9"/>
            <color indexed="81"/>
            <rFont val="Tahoma"/>
            <family val="2"/>
            <charset val="238"/>
          </rPr>
          <t>Jedná se o informaci, zda se jedná o položku, která je do rozpočtu zadána z cenové soustavy RTS, nebo vlastní.</t>
        </r>
      </text>
    </comment>
    <comment ref="T6" authorId="0" shapeId="0" xr:uid="{C533FF4D-A779-4B8F-B680-C11AA39AA5E1}">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89CF61D6-0E3E-4FCF-87DF-9233769099D0}">
      <text>
        <r>
          <rPr>
            <sz val="9"/>
            <color indexed="81"/>
            <rFont val="Tahoma"/>
            <family val="2"/>
            <charset val="238"/>
          </rPr>
          <t>Jedná se o informaci, zda se jedná o položku, která je do rozpočtu zadána z cenové soustavy RTS, nebo vlastní.</t>
        </r>
      </text>
    </comment>
    <comment ref="T6" authorId="0" shapeId="0" xr:uid="{5ACF7BFF-FF62-4CFB-B007-756AA4F8FC96}">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C3BFB6E6-B61A-4473-B57C-5E61D4D1DB4D}">
      <text>
        <r>
          <rPr>
            <sz val="9"/>
            <color indexed="81"/>
            <rFont val="Tahoma"/>
            <family val="2"/>
            <charset val="238"/>
          </rPr>
          <t>Jedná se o informaci, zda se jedná o položku, která je do rozpočtu zadána z cenové soustavy RTS, nebo vlastní.</t>
        </r>
      </text>
    </comment>
    <comment ref="T6" authorId="0" shapeId="0" xr:uid="{AB39E1B0-2806-4E34-B5B2-04F2F0550314}">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89626CD1-551D-4B40-912B-A5579F72BC3E}">
      <text>
        <r>
          <rPr>
            <sz val="9"/>
            <color indexed="81"/>
            <rFont val="Tahoma"/>
            <family val="2"/>
            <charset val="238"/>
          </rPr>
          <t>Jedná se o informaci, zda se jedná o položku, která je do rozpočtu zadána z cenové soustavy RTS, nebo vlastní.</t>
        </r>
      </text>
    </comment>
    <comment ref="T6" authorId="0" shapeId="0" xr:uid="{7D15B063-4EB8-494D-B569-1177B82E9E85}">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0BBA0853-22A9-4E4F-B096-FC4DFE16115B}">
      <text>
        <r>
          <rPr>
            <sz val="9"/>
            <color indexed="81"/>
            <rFont val="Tahoma"/>
            <family val="2"/>
            <charset val="238"/>
          </rPr>
          <t>Jedná se o informaci, zda se jedná o položku, která je do rozpočtu zadána z cenové soustavy RTS, nebo vlastní.</t>
        </r>
      </text>
    </comment>
    <comment ref="T6" authorId="0" shapeId="0" xr:uid="{ECDC297E-B401-4F10-9E9E-CC3682BDF14A}">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1A530D46-2C4B-41C7-AD06-72C34EF910A3}">
      <text>
        <r>
          <rPr>
            <sz val="9"/>
            <color indexed="81"/>
            <rFont val="Tahoma"/>
            <family val="2"/>
            <charset val="238"/>
          </rPr>
          <t>Jedná se o informaci, zda se jedná o položku, která je do rozpočtu zadána z cenové soustavy RTS, nebo vlastní.</t>
        </r>
      </text>
    </comment>
    <comment ref="T6" authorId="0" shapeId="0" xr:uid="{5FCBAACB-8DE4-425B-91F1-C122D8BD6BF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111FDFC5-E93A-43E5-807B-E0F6D41510B8}">
      <text>
        <r>
          <rPr>
            <sz val="9"/>
            <color indexed="81"/>
            <rFont val="Tahoma"/>
            <family val="2"/>
            <charset val="238"/>
          </rPr>
          <t>Jedná se o informaci, zda se jedná o položku, která je do rozpočtu zadána z cenové soustavy RTS, nebo vlastní.</t>
        </r>
      </text>
    </comment>
    <comment ref="T6" authorId="0" shapeId="0" xr:uid="{1B85B236-0D22-4301-AE16-A25F79C8DE1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E6D3A29E-BEDB-4074-89DC-855725D7C943}">
      <text>
        <r>
          <rPr>
            <sz val="9"/>
            <color indexed="81"/>
            <rFont val="Tahoma"/>
            <family val="2"/>
            <charset val="238"/>
          </rPr>
          <t>Jedná se o informaci, zda se jedná o položku, která je do rozpočtu zadána z cenové soustavy RTS, nebo vlastní.</t>
        </r>
      </text>
    </comment>
    <comment ref="T6" authorId="0" shapeId="0" xr:uid="{56D17494-B6A5-442B-B50B-8177DCE132E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15C7DD6A-F54E-4115-9BBE-B87EF10B5F71}">
      <text>
        <r>
          <rPr>
            <sz val="9"/>
            <color indexed="81"/>
            <rFont val="Tahoma"/>
            <family val="2"/>
            <charset val="238"/>
          </rPr>
          <t>Jedná se o informaci, zda se jedná o položku, která je do rozpočtu zadána z cenové soustavy RTS, nebo vlastní.</t>
        </r>
      </text>
    </comment>
    <comment ref="T6" authorId="0" shapeId="0" xr:uid="{D0274114-EA94-4221-8C85-3A66854EE5DB}">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224533D3-455C-48C7-856F-348891C20B07}">
      <text>
        <r>
          <rPr>
            <sz val="9"/>
            <color indexed="81"/>
            <rFont val="Tahoma"/>
            <family val="2"/>
            <charset val="238"/>
          </rPr>
          <t>Jedná se o informaci, zda se jedná o položku, která je do rozpočtu zadána z cenové soustavy RTS, nebo vlastní.</t>
        </r>
      </text>
    </comment>
    <comment ref="T6" authorId="0" shapeId="0" xr:uid="{677CC4E3-1913-42B7-9F9C-C5B60EA82262}">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9D4F5FFC-9004-4B05-A414-03FB58D3432D}">
      <text>
        <r>
          <rPr>
            <sz val="9"/>
            <color indexed="81"/>
            <rFont val="Tahoma"/>
            <family val="2"/>
            <charset val="238"/>
          </rPr>
          <t>Jedná se o informaci, zda se jedná o položku, která je do rozpočtu zadána z cenové soustavy RTS, nebo vlastní.</t>
        </r>
      </text>
    </comment>
    <comment ref="T6" authorId="0" shapeId="0" xr:uid="{3DF60C82-CE2B-4847-B9E6-9A6B7D2D33F9}">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D2BF965C-4CBE-474D-9E99-2E09B5AB07E9}">
      <text>
        <r>
          <rPr>
            <sz val="9"/>
            <color indexed="81"/>
            <rFont val="Tahoma"/>
            <family val="2"/>
            <charset val="238"/>
          </rPr>
          <t>Jedná se o informaci, zda se jedná o položku, která je do rozpočtu zadána z cenové soustavy RTS, nebo vlastní.</t>
        </r>
      </text>
    </comment>
    <comment ref="T6" authorId="0" shapeId="0" xr:uid="{0987CD74-6071-489F-9B8F-F9297242D77D}">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<sst xmlns="http://schemas.openxmlformats.org/spreadsheetml/2006/main" count="14862" uniqueCount="3227">
  <si>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</si>
  <si>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</si>
  <si>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</si>
  <si>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</si>
  <si>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</si>
  <si>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</si>
  <si>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</si>
  <si>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</si>
  <si>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</si>
  <si>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</si>
  <si>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</si>
  <si>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</si>
  <si>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</si>
  <si>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</si>
  <si>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</si>
  <si>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</si>
  <si>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</si>
  <si>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</si>
  <si>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</si>
  <si>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</si>
  <si>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</si>
  <si>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</si>
  <si>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</si>
  <si>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</si>
  <si>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</si>
  <si>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</si>
  <si>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</si>
  <si>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</si>
  <si>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</si>
  <si>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</si>
  <si>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</si>
  <si>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</si>
  <si>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</si>
  <si>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</si>
  <si>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</si>
  <si>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</si>
  <si>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</si>
  <si>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</si>
  <si>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</si>
  <si>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</si>
  <si>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</si>
  <si>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</si>
  <si>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</si>
  <si>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TS-2024-009R09</t>
  </si>
  <si>
    <t>Rekonstrukce (revitalizace) areálu a fasád regionálního muzea v Jílovém u Prahy</t>
  </si>
  <si>
    <t>Regionální muzeum v Jílovém u Prahy, příspěvková organizace</t>
  </si>
  <si>
    <t>Masarykovo náměstí 16</t>
  </si>
  <si>
    <t>Jílové u Prahy</t>
  </si>
  <si>
    <t>25401</t>
  </si>
  <si>
    <t>00067881</t>
  </si>
  <si>
    <t>Projektový atelier pro architekturu a pozemní stavby spol. s r.o.</t>
  </si>
  <si>
    <t>Bělehradská 199/70</t>
  </si>
  <si>
    <t>Praha-Vinohrady</t>
  </si>
  <si>
    <t>12000</t>
  </si>
  <si>
    <t>45308616</t>
  </si>
  <si>
    <t>CZ45308616</t>
  </si>
  <si>
    <t>Stavba</t>
  </si>
  <si>
    <t>Ostatní a vedlejší náklady</t>
  </si>
  <si>
    <t>OVN001</t>
  </si>
  <si>
    <t>Stavební objekt</t>
  </si>
  <si>
    <t>01</t>
  </si>
  <si>
    <t>Rekonstrukce (revitalizace) areálu regionálního muzea v Jílovém u Prahy</t>
  </si>
  <si>
    <t>D.1.1</t>
  </si>
  <si>
    <t>Architektonicko - stavební řešení - zárubní a opěrné zdi</t>
  </si>
  <si>
    <t>D.1.1m</t>
  </si>
  <si>
    <t>Architektonicko - stavební řešení - odstranění části zdi (část město)</t>
  </si>
  <si>
    <t>D.1.2a</t>
  </si>
  <si>
    <t>Stavebně konstrukční řešení - statické zajištění objektů</t>
  </si>
  <si>
    <t>D.1.2b</t>
  </si>
  <si>
    <t>Stavebně konstrukční řešení - opěrné stěny</t>
  </si>
  <si>
    <t>D.1.4a</t>
  </si>
  <si>
    <t>Zdravotní instalace</t>
  </si>
  <si>
    <t>D.1.4b</t>
  </si>
  <si>
    <t>Silnoproudé rozvody a osvětlení</t>
  </si>
  <si>
    <t>D.2.1-001</t>
  </si>
  <si>
    <t>Komunikace</t>
  </si>
  <si>
    <t>D.2.1-001.1</t>
  </si>
  <si>
    <t>Zřízení a odstranění panelové cesty pro opěrky a ZS</t>
  </si>
  <si>
    <t>D.2.1-001.2</t>
  </si>
  <si>
    <t>Oprava příjezdové cesty</t>
  </si>
  <si>
    <t>D.2.2</t>
  </si>
  <si>
    <t>Úprava zeleně</t>
  </si>
  <si>
    <t>02</t>
  </si>
  <si>
    <t>Rekonstrukce (revitalizace) dvorních fasád regionálního muzea v Jílovém u Prahy.</t>
  </si>
  <si>
    <t>Architektonicko - stavební řešení</t>
  </si>
  <si>
    <t>Celkem za stavbu</t>
  </si>
  <si>
    <t>CZK</t>
  </si>
  <si>
    <t>#POPS</t>
  </si>
  <si>
    <t>Popis stavby: TS-2024-009R09 - Rekonstrukce (revitalizace) areálu a fasád regionálního muzea v Jílovém u Prahy</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</si>
  <si>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</si>
  <si>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</si>
  <si>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</si>
  <si>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</si>
  <si>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</si>
  <si>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</si>
  <si>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</si>
  <si>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</si>
  <si>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</si>
  <si>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</si>
  <si>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</si>
  <si>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</si>
  <si>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</si>
  <si>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</si>
  <si>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</si>
  <si>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</si>
  <si>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</si>
  <si>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t>
  </si>
  <si>
    <t>Ostatní podmínky</t>
  </si>
  <si>
    <t>Do jednotkových cen položek soupisu je třeba promítnout i veškeré náklady na činnosti a dodávky vepsané formou poznámek, nebo doplnění k jednotlivým položkám - zejména popisy typu: "analogicky dle popisu v PD......"</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</si>
  <si>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</si>
  <si>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</si>
  <si>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</si>
  <si>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</si>
  <si>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</si>
  <si>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</si>
  <si>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</si>
  <si>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</si>
  <si>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</si>
  <si>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</si>
  <si>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</si>
  <si>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</si>
  <si>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</si>
  <si>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</si>
  <si>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</si>
  <si>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</si>
  <si>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</si>
  <si>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</si>
  <si>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</si>
  <si>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</si>
  <si>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</si>
  <si>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</si>
  <si>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</si>
  <si>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</si>
  <si>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</si>
  <si>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</si>
  <si>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</si>
  <si>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</si>
  <si>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Ostatní a vedlejší náklady</t>
  </si>
  <si>
    <t>#POPR</t>
  </si>
  <si>
    <t>Popis rozpočtu: OVN001 - Ostatní a vedlejší náklady</t>
  </si>
  <si>
    <t>Popis objektu: 01 - Rekonstrukce (revitalizace) areálu regionálního muzea v Jílovém u Prahy</t>
  </si>
  <si>
    <t>Popis rozpočtu: D.1.1 - Architektonicko - stavební řešení - zárubní a opěrné zdi</t>
  </si>
  <si>
    <t>Popis rozpočtu: D.1.1m - Architektonicko - stavební řešení - odstranění části zdi (část město)</t>
  </si>
  <si>
    <t>Popis rozpočtu: D.1.2a - Stavebně konstrukční řešení - statické zajištění objektů</t>
  </si>
  <si>
    <t>Popis rozpočtu: D.1.2b - Stavebně konstrukční řešení - opěrné stěny</t>
  </si>
  <si>
    <t>Popis rozpočtu: D.1.4a - Zdravotní instalace</t>
  </si>
  <si>
    <t>Popis rozpočtu: D.1.4b - Silnoproudé rozvody a osvětlení</t>
  </si>
  <si>
    <t>Popis rozpočtu: D.2.1-001 - Komunikace</t>
  </si>
  <si>
    <t>Popis rozpočtu: D.2.1-001.1 - Zřízení a odstranění panelové cesty pro opěrky a ZS</t>
  </si>
  <si>
    <t>Popis rozpočtu: D.2.1-001.2 - Oprava příjezdové cesty</t>
  </si>
  <si>
    <t>Popis rozpočtu: D.2.2 - Úprava zeleně</t>
  </si>
  <si>
    <t>Popis objektu: 02 - Rekonstrukce (revitalizace) dvorních fasád regionálního muzea v Jílovém u Prahy.</t>
  </si>
  <si>
    <t>Popis rozpočtu: D.1.1 - Architektonicko - stavební řešení</t>
  </si>
  <si>
    <t>Rekapitulace dílů</t>
  </si>
  <si>
    <t>Typ dílu</t>
  </si>
  <si>
    <t>_1</t>
  </si>
  <si>
    <t>Odstranění zeleně</t>
  </si>
  <si>
    <t>_2</t>
  </si>
  <si>
    <t>Výsadba keřů</t>
  </si>
  <si>
    <t>_3</t>
  </si>
  <si>
    <t>Výsadba okrasných travin</t>
  </si>
  <si>
    <t>_4</t>
  </si>
  <si>
    <t>Výsadba záhonů s malými keři</t>
  </si>
  <si>
    <t>_5</t>
  </si>
  <si>
    <t>Založení trávníku nového výsevem</t>
  </si>
  <si>
    <t>_6</t>
  </si>
  <si>
    <t>MATERIÁL</t>
  </si>
  <si>
    <t>_7</t>
  </si>
  <si>
    <t>ROSTLINNÝ MATERIÁL</t>
  </si>
  <si>
    <t>_8</t>
  </si>
  <si>
    <t>Keře a trvalky</t>
  </si>
  <si>
    <t>1</t>
  </si>
  <si>
    <t>Zemní práce</t>
  </si>
  <si>
    <t>2</t>
  </si>
  <si>
    <t>Základy a zvláštní zakládání</t>
  </si>
  <si>
    <t>3</t>
  </si>
  <si>
    <t>Svislé a kompletní konstrukce</t>
  </si>
  <si>
    <t>4</t>
  </si>
  <si>
    <t>Vodorovné konstrukce</t>
  </si>
  <si>
    <t>5</t>
  </si>
  <si>
    <t>6</t>
  </si>
  <si>
    <t>Úpravy povrchu, podlahy</t>
  </si>
  <si>
    <t>61</t>
  </si>
  <si>
    <t>Úpravy povrchů vnitřní</t>
  </si>
  <si>
    <t>62</t>
  </si>
  <si>
    <t>Úpravy povrchů vnější</t>
  </si>
  <si>
    <t>63</t>
  </si>
  <si>
    <t>Podlahy a podlahové konstrukce</t>
  </si>
  <si>
    <t>8</t>
  </si>
  <si>
    <t>Trubní vedení</t>
  </si>
  <si>
    <t>9</t>
  </si>
  <si>
    <t>Ostatní konstrukce, bourání</t>
  </si>
  <si>
    <t>90</t>
  </si>
  <si>
    <t>Ostatní konstrukce a práce</t>
  </si>
  <si>
    <t>91</t>
  </si>
  <si>
    <t>Doplňující práce na komunikaci</t>
  </si>
  <si>
    <t>93</t>
  </si>
  <si>
    <t>Dokončovací práce inženýrských staveb</t>
  </si>
  <si>
    <t>94</t>
  </si>
  <si>
    <t>Lešení a stavební výtahy</t>
  </si>
  <si>
    <t>96</t>
  </si>
  <si>
    <t>Bourání konstrukcí</t>
  </si>
  <si>
    <t>97</t>
  </si>
  <si>
    <t>Prorážení otvorů</t>
  </si>
  <si>
    <t>99</t>
  </si>
  <si>
    <t>Staveništní přesun hmot</t>
  </si>
  <si>
    <t>711</t>
  </si>
  <si>
    <t>Izolace proti vodě</t>
  </si>
  <si>
    <t>721</t>
  </si>
  <si>
    <t>Vnitřní kanalizace</t>
  </si>
  <si>
    <t>722.01</t>
  </si>
  <si>
    <t>Užitkový vodovod</t>
  </si>
  <si>
    <t>728</t>
  </si>
  <si>
    <t>Vzduchotechnika</t>
  </si>
  <si>
    <t>762</t>
  </si>
  <si>
    <t>Konstrukce tesařské</t>
  </si>
  <si>
    <t>764</t>
  </si>
  <si>
    <t>Konstrukce klempířské</t>
  </si>
  <si>
    <t>765</t>
  </si>
  <si>
    <t>Krytiny tvrdé</t>
  </si>
  <si>
    <t>766</t>
  </si>
  <si>
    <t>Konstrukce truhlářské</t>
  </si>
  <si>
    <t>767</t>
  </si>
  <si>
    <t>Konstrukce zámečnické</t>
  </si>
  <si>
    <t>772</t>
  </si>
  <si>
    <t>Kamenné  dlažby</t>
  </si>
  <si>
    <t>782</t>
  </si>
  <si>
    <t>Konstrukce z přírodního kamene</t>
  </si>
  <si>
    <t>783</t>
  </si>
  <si>
    <t>Nátěry</t>
  </si>
  <si>
    <t>784</t>
  </si>
  <si>
    <t>Malby</t>
  </si>
  <si>
    <t>798</t>
  </si>
  <si>
    <t>Restaurování</t>
  </si>
  <si>
    <t>M21</t>
  </si>
  <si>
    <t>Elektromontáže</t>
  </si>
  <si>
    <t>M21.1</t>
  </si>
  <si>
    <t>Osvětlení</t>
  </si>
  <si>
    <t>M21.7</t>
  </si>
  <si>
    <t>Řídicí systém osvětlení</t>
  </si>
  <si>
    <t>M46</t>
  </si>
  <si>
    <t>Zemní práce při montážích</t>
  </si>
  <si>
    <t>D96</t>
  </si>
  <si>
    <t>Přesuny suti a vybouraných hmot</t>
  </si>
  <si>
    <t>PSU</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</si>
  <si>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</si>
  <si>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</si>
  <si>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</si>
  <si>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</si>
  <si>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</si>
  <si>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</si>
  <si>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</si>
  <si>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</si>
  <si>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</si>
  <si>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</si>
  <si>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</si>
  <si>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</si>
  <si>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</si>
  <si>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</si>
  <si>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</si>
  <si>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</si>
  <si>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</si>
  <si>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</si>
  <si>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</si>
  <si>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</si>
  <si>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</si>
  <si>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</si>
  <si>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</si>
  <si>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</si>
  <si>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</si>
  <si>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</si>
  <si>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</si>
  <si>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</si>
  <si>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</si>
  <si>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</si>
  <si>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</si>
  <si>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</si>
  <si>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</si>
  <si>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ARCH-001</t>
  </si>
  <si>
    <t>Archeologický dohled</t>
  </si>
  <si>
    <t>m3</t>
  </si>
  <si>
    <t>Vlastní</t>
  </si>
  <si>
    <t>Indiv</t>
  </si>
  <si>
    <t>Práce</t>
  </si>
  <si>
    <t>Běžná</t>
  </si>
  <si>
    <t>POL1_</t>
  </si>
  <si>
    <t>analogicky dle popisu v PD:</t>
  </si>
  <si>
    <t>POP</t>
  </si>
  <si>
    <t>restaurátorských závěrečných zpráv, dílenských dokumentací, vzorkování a veškerých dalších nutných souvisejících plnění a dodávek potřeb.</t>
  </si>
  <si>
    <t xml:space="preserve">předpoklad u výkopů hlubších než 300mm : </t>
  </si>
  <si>
    <t>VV</t>
  </si>
  <si>
    <t>SA část cca 1273m3 : 1273</t>
  </si>
  <si>
    <t>EL cca 73,5m3 : 73,5</t>
  </si>
  <si>
    <t>Komunikace cca 45m3 : 45</t>
  </si>
  <si>
    <t>Mezisoučet</t>
  </si>
  <si>
    <t>005111021R</t>
  </si>
  <si>
    <t>Vytyčení inženýrských sítí</t>
  </si>
  <si>
    <t>Soubor</t>
  </si>
  <si>
    <t>RTS 24/ II</t>
  </si>
  <si>
    <t>VRN</t>
  </si>
  <si>
    <t>POL99_2</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</si>
  <si>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</si>
  <si>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</si>
  <si>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</si>
  <si>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</si>
  <si>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</si>
  <si>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</si>
  <si>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</si>
  <si>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</si>
  <si>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005123 R</t>
  </si>
  <si>
    <t>Územní vlivy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</si>
  <si>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</si>
  <si>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</si>
  <si>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</si>
  <si>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</si>
  <si>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</si>
  <si>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</si>
  <si>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</si>
  <si>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004111020R1</t>
  </si>
  <si>
    <t>Výrobní a dílenské dokumentace potřebné ke zhotovení díla, záměry, statika, výpisy výztuže atd.</t>
  </si>
  <si>
    <t>Rozsah viz. popis v PD.</t>
  </si>
  <si>
    <t>ON-001.1</t>
  </si>
  <si>
    <t>Částečná demontáž invalidní plošiny a opětovné osazení - instalace včetně zprovoznění po opravě, schodiště</t>
  </si>
  <si>
    <t>soubor</t>
  </si>
  <si>
    <t>Částečná demontáž invalidní plošiny a její opětovné osazení - instalace a zprovoznění po opravě schodiště.</t>
  </si>
  <si>
    <t>Týká se samotné plošiny a dále spodní části konstrukce plošiny - jejího vedení (ližin, madel, sloupků) v délce výstupní čáry  cca 7mb = dolní části bez posledního schodišťového ramene. Ponechané části chránit. Plošinu a demontované prvky uložit dle pokynů objednatele na určené místo v areálu objednatele.</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</si>
  <si>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</si>
  <si>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</si>
  <si>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</si>
  <si>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</si>
  <si>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</si>
  <si>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</si>
  <si>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ON-001</t>
  </si>
  <si>
    <t>Ochrana nedemontovatelných prvků</t>
  </si>
  <si>
    <t>POL99_8</t>
  </si>
  <si>
    <t>Před zahájením oprav budou architektonické a řemeslné prvky, které nepůjde demontovat, chráněny bezpečnostní konstrukcí.</t>
  </si>
  <si>
    <t>ON-002</t>
  </si>
  <si>
    <t>Ostatní - ztížené podmínky provádění</t>
  </si>
  <si>
    <t>POL99_0</t>
  </si>
  <si>
    <t>Ostatní podmínky vyplývající z Technologického postup při rekonstrukci opěrné zdi:</t>
  </si>
  <si>
    <t>1. Před bouráním stávající porušené opěrné zdi je nutné zajistit základy stávajících budov u opěrné zdi</t>
  </si>
  <si>
    <t>3. Bourání stávající zdi bude probíhat po úsecích současně s výstavbou nové zdi.</t>
  </si>
  <si>
    <t>9.Před vyzděním kamenného líce je možné provést zásyp rubu opěrné zdi pouze do poloviny výšky</t>
  </si>
  <si>
    <t>11. Navržená svislá výztuž je navržena pouze ve dvou délkách, a v některých částech bude po vybetonování zdi vyčnívat nad horní úroveň konstrukce a bude ji nutno odříznout</t>
  </si>
  <si>
    <t>12. Konečný zásyp rubu opěrné zdi bude možné dokončit až po dozdění kamenného líce opěrné zdi.</t>
  </si>
  <si>
    <t>ON-003</t>
  </si>
  <si>
    <t>Oplocení stavby</t>
  </si>
  <si>
    <t>celek</t>
  </si>
  <si>
    <t>Rozsah stavby bude limitován určeným prostorem stavby a částečně  zasáhne na pozemky města. Prostor pro zařízení stavby bude korigován dle potřeb pokračující výstavby. Počítá se s využitím prostoru uvnitř dvora. Vymezení a oplocení stavby bude prováděno uvnitř dvora podle jednotlivých etap stavby.</t>
  </si>
  <si>
    <t>ON-004</t>
  </si>
  <si>
    <t>Rozbory zeminy - prokázání nezávadnosti, před uložením na skládku, výluhový test tabulka 5.1., 5.2 a 5.3 vyhlášky</t>
  </si>
  <si>
    <t>ON-005</t>
  </si>
  <si>
    <t>Rozbory vybouraných hmot - prokázání nezávadnosti, před uložením na skládku - výluhový test, výluhový test tabulka 5.1., 5.2 a 5.3 vyhlášky</t>
  </si>
  <si>
    <t>SUM</t>
  </si>
  <si>
    <t>Součástí výkopových prací bude archeologický dohled. Dle §22 odst. 2 zákona č. 20/1987 Sb. je nutné s dostatečným předstihem oznámit termín zahájení prací na příslušné archeologické pracoviště.</t>
  </si>
  <si>
    <t>Kompletní provedení dle veškerých informací obsažených v PD (textová i výkresová část, technologické postupy, restaurátorské záměry atd.).</t>
  </si>
  <si>
    <t>Provedení je včetně montáže, demontáže, dodávky, přesunu hmot, přesunu a likvidace suti, povrchové úpravy, repasí, restaurátorských záměrů,</t>
  </si>
  <si>
    <t>2. Rekonstrukce opěrné zdi bude probíhat v úsecích 3,0 až 6,0 m. Úseky 3,0 m budou vždy v místech, kde stávající budovy jsou v blízkosti opěrné zdi.</t>
  </si>
  <si>
    <t>Staveniště bude vymezeno plotem. Vstup na staveniště bude mimo i během výstavby řádně zabezpečen proti vstupu nepovolaných osob.</t>
  </si>
  <si>
    <t>END</t>
  </si>
  <si>
    <t>Položkový soupis prací a dodávek</t>
  </si>
  <si>
    <t>120001101R00</t>
  </si>
  <si>
    <t>Ztížené vykopávky v horninách jakékoliv třídy</t>
  </si>
  <si>
    <t>800-1</t>
  </si>
  <si>
    <t>RTS 24/ I</t>
  </si>
  <si>
    <t>příplatek k cenám vykopávek za ztížení vykopávky v blízkosti podzemního vedení nebo výbušnin v horninách jakékoliv třídy,</t>
  </si>
  <si>
    <t>SPI</t>
  </si>
  <si>
    <t xml:space="preserve">uvažováno pro 20% hloubení : </t>
  </si>
  <si>
    <t>Odkaz na mn. položky pořadí 6 : 50,88000*0,2</t>
  </si>
  <si>
    <t>Odkaz na mn. položky pořadí 8 : 38,52000*0,2</t>
  </si>
  <si>
    <t>Odkaz na mn. položky pořadí 10 : 909,56345*0,2</t>
  </si>
  <si>
    <t>Odkaz na mn. položky pořadí 12 : 273,55005*0,2</t>
  </si>
  <si>
    <t>130901112R00</t>
  </si>
  <si>
    <t>Bourání konstrukcí v hloubených vykopávkách ze zdiva kamenného, na maltu vápenocementovou, pneumatickým kladivem</t>
  </si>
  <si>
    <t>s přemístěním suti na hromady na vzdálenost do 20 m nebo s uložením na dopravní prostředek,</t>
  </si>
  <si>
    <t>Uvažováno pro bourání konstrukcí ve výkopech, které nejsou řešeny v rámci bourání původních zdí a základů v díle 96 : 10</t>
  </si>
  <si>
    <t>130901113R00</t>
  </si>
  <si>
    <t>Bourání konstrukcí v hloubených vykopávkách ze zdiva kamenného, na maltu cementovou, pneumatickým kladivem</t>
  </si>
  <si>
    <t>130901121R00</t>
  </si>
  <si>
    <t>Bourání konstrukcí v hloubených vykopávkách z betonu, prostého, pneumatickým kladivem</t>
  </si>
  <si>
    <t>130901123R00</t>
  </si>
  <si>
    <t>Bourání konstrukcí v hloubených vykopávkách z betonu, železového nebo z předpjatého, pneumatickým kladivem</t>
  </si>
  <si>
    <t>131201201R00</t>
  </si>
  <si>
    <t>Hloubení zapažených jam a zářezů do 100 m3, v hornině 3, převážně ručně</t>
  </si>
  <si>
    <t>s urovnáním dna do předepsaného profilu a spádu, s případně nutným přemístěním výkopku ve výkopišti a dále buď s přemístěním výkopku na přilehlém terénu na vzdálenost do 3 m od kraje jámy nebo s naložením na dopravní prostředek</t>
  </si>
  <si>
    <t xml:space="preserve">Hloubení pro ZTI : </t>
  </si>
  <si>
    <t>výkop pro jímku dešťových vod : 6*3,2*2,65</t>
  </si>
  <si>
    <t>131201209R00</t>
  </si>
  <si>
    <t xml:space="preserve">Hloubení zapažených jam a zářezů příplatek za lepivost, v hornině 3,  </t>
  </si>
  <si>
    <t xml:space="preserve">uvaž. 25% : </t>
  </si>
  <si>
    <t>Odkaz na mn. položky pořadí 6 : 50,88000*0,25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</si>
  <si>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</si>
  <si>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</si>
  <si>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</si>
  <si>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užitkový vodovod 107 x 0,6 x 0,6 : 107*0,6*0,6</t>
  </si>
  <si>
    <t>132201119R00</t>
  </si>
  <si>
    <t xml:space="preserve">Hloubení rýh šířky do 60 cm příplatek za lepivost, v hornině 3,  </t>
  </si>
  <si>
    <t>Odkaz na mn. položky pořadí 8 : 38,52000*0,25</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</si>
  <si>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</si>
  <si>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</si>
  <si>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</si>
  <si>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Výkop před zdí - mělký - plocha svislého průmětu - pdf odečet svislý průmět š 1500mm (strojně 70%) : </t>
  </si>
  <si>
    <t>Pohled A - řez 2-2 : 45,188*1,5*0,7</t>
  </si>
  <si>
    <t xml:space="preserve">                dtto zdi od průniku se zdí pohledu C a zeď u schodiště : 9,12*1,5*0,7</t>
  </si>
  <si>
    <t>Pohled B - řez 3-3 a 4-4 : 28,234*1,5*0,7</t>
  </si>
  <si>
    <t xml:space="preserve">                dtto úprava nájezdu : 3,947*1,5*0,7</t>
  </si>
  <si>
    <t xml:space="preserve">Pohled C - městská část (odstranění zdi bude řešena terénní úprava) : </t>
  </si>
  <si>
    <t>Pohled C - řez 1-1 (vyšší část včetně části u brány na rohu se zdí A) : 16,752*1,5*0,7</t>
  </si>
  <si>
    <t>Pohled C - řez 5-5 (nižší část bez schodišť) levá + pravá : (1,36+1,2+10,94)*1*1,5*0,7</t>
  </si>
  <si>
    <t xml:space="preserve">                schodiště levé : 2,1*1*1,5*0,7</t>
  </si>
  <si>
    <t xml:space="preserve">                schodiště pravé : 2*1*1,5*0,7</t>
  </si>
  <si>
    <t>Pohled D - řezy 6-6, 7a-7a a 7b-7b (včetně části u schodiště) : 16,938*1,5*0,7</t>
  </si>
  <si>
    <t xml:space="preserve">                zeď u schodiště - levá - krátká : 1,78*1*1,5*0,7</t>
  </si>
  <si>
    <t xml:space="preserve">                zeď u schodiště - pravá - delší : 4,42*1*1,5*0,7</t>
  </si>
  <si>
    <t>Pohled E (bez schodiště a průniku se zdí A) : 7,17*1,2*1,5*0,7</t>
  </si>
  <si>
    <t xml:space="preserve">                zeď u schodiště - úzká : 1,71*1,2*1,5*0,7</t>
  </si>
  <si>
    <t xml:space="preserve">Výkop za zdí - hluboký - plocha svislého průmětu - pdf odečet svislý průmět š 2000mm (strojně 70%) : </t>
  </si>
  <si>
    <t>Pohled A - řez 2-2 : 125,054*2*0,7</t>
  </si>
  <si>
    <t xml:space="preserve">                dtto zdi od průniku se zdí pohledu C a zeď u schodiště : 24,193*2*0,7</t>
  </si>
  <si>
    <t>Pohled B - řez 3-3 a 4-4 : 66,570*2*0,7</t>
  </si>
  <si>
    <t xml:space="preserve">                dtto úprava nájezdu (řešeno v rámci komunikace) : </t>
  </si>
  <si>
    <t xml:space="preserve">Pohled C - městská část (řešeno v rámci terénních úprav) : </t>
  </si>
  <si>
    <t>Pohled C - řez 1-1 (vyšší část bez brány u rohu se zdí A) : 36,061*2*0,7</t>
  </si>
  <si>
    <t xml:space="preserve">                brána u rohu se zdí A : 3,760*2*0,7</t>
  </si>
  <si>
    <t>Pohled C - řez 5-5 (nižší část bez schodišť) : (1,36+1,2+10,94)*1,95*2*0,7</t>
  </si>
  <si>
    <t xml:space="preserve">                schodiště levé : 2,1*1,95*2*0,7</t>
  </si>
  <si>
    <t xml:space="preserve">                schodiště pravé : 2*1,95*2*0,7</t>
  </si>
  <si>
    <t>Pohled D - řezy 6-6, 7a-7a a 7b-7b (bez schodiště) : 14,05*1,7*2*0,7</t>
  </si>
  <si>
    <t xml:space="preserve">                schodiště : 1,3*1,7*2*0,7</t>
  </si>
  <si>
    <t xml:space="preserve">                zeď u schodiště - levá - krátká : 1,78*1,7*2*0,7</t>
  </si>
  <si>
    <t xml:space="preserve">                zeď u schodiště - pravá - delší : 4,42*1,7*2*0,7</t>
  </si>
  <si>
    <t>Pohled E (bez schodiště a průniku se zdí A) : (7,17*1+3,527)*2*0,7</t>
  </si>
  <si>
    <t xml:space="preserve">                zeď u schodiště - úzká : 1,71*(1+0,55)*2*0,7</t>
  </si>
  <si>
    <t>kanalizace splašková 70 x 1,0 x 0,8 : 70*1*0,8</t>
  </si>
  <si>
    <t>kanalizace dešťová 207 x 1,3 x 0,8 : 207*1,3*0,8</t>
  </si>
  <si>
    <t>132201219R00</t>
  </si>
  <si>
    <t xml:space="preserve">Hloubení rýh šířky přes 60 do 200 cm příplatek za lepivost, v hornině 3,  </t>
  </si>
  <si>
    <t>Odkaz na mn. položky pořadí 10 : 909,56344*0,25</t>
  </si>
  <si>
    <t>Odkaz na mn. položky pořadí 12 : 273,55004*0,25</t>
  </si>
  <si>
    <t>139711101R00</t>
  </si>
  <si>
    <t>Vykopávka v uzavřených prostorách v hornině 1-4</t>
  </si>
  <si>
    <t>s naložením výkopku na dopravní prostředek</t>
  </si>
  <si>
    <t xml:space="preserve">Výkop před zdí - mělký - plocha svislého průmětu - pdf odečet svislý průmět š 1500mm (ručně 30%) : </t>
  </si>
  <si>
    <t>Pohled A - řez 2-2 : 45,188*1,5*0,3</t>
  </si>
  <si>
    <t xml:space="preserve">                dtto zdi od průniku se zdí pohledu C a zeď u schodiště : 9,12*1,5*0,3</t>
  </si>
  <si>
    <t>Pohled B - řez 3-3 a 4-4 : 28,234*1,5*0,3</t>
  </si>
  <si>
    <t xml:space="preserve">                dtto úprava nájezdu : 3,947*1,5*0,3</t>
  </si>
  <si>
    <t>Pohled C - řez 1-1 (vyšší část včetně části u brány na rohu se zdí A) : 16,752*1,5*0,3</t>
  </si>
  <si>
    <t>Pohled C - řez 5-5 (nižší část bez schodišť) levá + pravá : (1,36+1,2+10,94)*1*1,5*0,3</t>
  </si>
  <si>
    <t xml:space="preserve">                schodiště levé : 2,1*1*1,5*0,3</t>
  </si>
  <si>
    <t xml:space="preserve">                schodiště pravé : 2*1*1,5*0,3</t>
  </si>
  <si>
    <t>Pohled D - řezy 6-6, 7a-7a a 7b-7b (včetně části u schodiště) : 16,938*1,5*0,3</t>
  </si>
  <si>
    <t xml:space="preserve">                zeď u schodiště - levá - krátká : 1,78*1*1,5*0,3</t>
  </si>
  <si>
    <t xml:space="preserve">                zeď u schodiště - pravá - delší : 4,42*1*1,5*0,3</t>
  </si>
  <si>
    <t>Pohled E (bez schodiště a průniku se zdí A) : 7,17*1,2*1,5*0,3</t>
  </si>
  <si>
    <t xml:space="preserve">                zeď u schodiště - úzká : 1,71*1,2*1,5*0,3</t>
  </si>
  <si>
    <t xml:space="preserve">Výkop za zdí - hluboký - plocha svislého průmětu - pdf odečet svislý průmět š 2000mm (ručně 30%) : </t>
  </si>
  <si>
    <t>Pohled A - řez 2-2 : 125,054*2*0,3</t>
  </si>
  <si>
    <t xml:space="preserve">                dtto zdi od průniku se zdí pohledu C a zeď u schodiště : 24,193*2*0,3</t>
  </si>
  <si>
    <t>Pohled B - řez 3-3 a 4-4 : 66,570*2*0,3</t>
  </si>
  <si>
    <t>Pohled C - řez 1-1 (vyšší část bez brány u rohu se zdí A) : 36,061*2*0,3</t>
  </si>
  <si>
    <t xml:space="preserve">                brána u rohu se zdí A : 3,760*2*0,3</t>
  </si>
  <si>
    <t>Pohled C - řez 5-5 (nižší část bez schodišť) : (1,36+1,2+10,94)*1,95*2*0,3</t>
  </si>
  <si>
    <t xml:space="preserve">                schodiště levé : 2,1*1,95*2*0,3</t>
  </si>
  <si>
    <t xml:space="preserve">                schodiště pravé : 2*1,95*2*0,3</t>
  </si>
  <si>
    <t>Pohled D - řezy 6-6, 7a-7a a 7b-7b (bez schodiště) : 14,05*1,7*2*0,3</t>
  </si>
  <si>
    <t xml:space="preserve">                schodiště : 1,3*1,7*2*0,3</t>
  </si>
  <si>
    <t xml:space="preserve">                zeď u schodiště - levá - krátká : 1,78*1,7*2*0,3</t>
  </si>
  <si>
    <t xml:space="preserve">                zeď u schodiště - pravá - delší : 4,42*1,7*2*0,3</t>
  </si>
  <si>
    <t>Pohled E (bez schodiště a průniku se zdí A) : (7,17*1+3,527)*2*0,3</t>
  </si>
  <si>
    <t xml:space="preserve">                zeď u schodiště - úzká : 1,71*(1+0,55)*2*0,3</t>
  </si>
  <si>
    <t>151101101R00</t>
  </si>
  <si>
    <t>Zřízení pažení a rozepření stěn rýh příložné  pro jakoukoliv mezerovitost, hloubky do 2 m</t>
  </si>
  <si>
    <t>m2</t>
  </si>
  <si>
    <t>pro podzemní vedení pro všechny šířky rýhy,</t>
  </si>
  <si>
    <t xml:space="preserve">Pro část ZTI : </t>
  </si>
  <si>
    <t>Pažení příložné s rozepřením při hloubce výkopu nad 1,5 m x 200 : 20</t>
  </si>
  <si>
    <t>151101111R00</t>
  </si>
  <si>
    <t>Odstranění pažení a rozepření rýh příložné , hloubky do 2 m</t>
  </si>
  <si>
    <t>pro podzemní vedení s uložením materiálu na vzdálenost do 3 m od kraje výkopu,</t>
  </si>
  <si>
    <t>Odkaz na mn. položky pořadí 13 : 20,00000</t>
  </si>
  <si>
    <t>151101201R00</t>
  </si>
  <si>
    <t>Zřízení pažení stěn výkopu bez rozepření, vzepření příložné, hloubky do 4 m</t>
  </si>
  <si>
    <t xml:space="preserve">Výkop za zdí - hluboký - plocha svislého průmětu - pdf odečet : </t>
  </si>
  <si>
    <t>Pohled A - řez 2-2 : 125,054</t>
  </si>
  <si>
    <t xml:space="preserve">                dtto zdi od průniku se zdí pohledu C a zeď u schodiště : 24,193</t>
  </si>
  <si>
    <t>Pohled B - řez 3-3 a 4-4 : 66,570</t>
  </si>
  <si>
    <t>Pohled C - řez 1-1 (vyšší část bez brány u rohu se zdí A) : 36,061</t>
  </si>
  <si>
    <t xml:space="preserve">                brána u rohu se zdí A : 3,760</t>
  </si>
  <si>
    <t>Pohled C - řez 5-5 (nižší část bez schodišť) : (1,36+1,2+10,94)*1,95</t>
  </si>
  <si>
    <t xml:space="preserve">                schodiště levé : 2,1*1,95</t>
  </si>
  <si>
    <t xml:space="preserve">                schodiště pravé : 2*1,95</t>
  </si>
  <si>
    <t>Pohled D - řezy 6-6, 7a-7a a 7b-7b (bez schodiště) : 14,05*1,7</t>
  </si>
  <si>
    <t xml:space="preserve">                schodiště : 1,3*1,7</t>
  </si>
  <si>
    <t xml:space="preserve">                zeď u schodiště - levá - krátká : 1,78*1,7</t>
  </si>
  <si>
    <t xml:space="preserve">                zeď u schodiště - pravá - delší : 4,42*1,7</t>
  </si>
  <si>
    <t>Pohled E (bez schodiště a průniku se zdí A) : 7,17*1+3,527</t>
  </si>
  <si>
    <t xml:space="preserve">                zeď u schodiště - úzká : 1,71*(1+0,55)</t>
  </si>
  <si>
    <t>151101211R00</t>
  </si>
  <si>
    <t>Odstranění pažení stěn výkopu příložné, hloubky do 4 m</t>
  </si>
  <si>
    <t>s uložením pažin na vzdálenost do 3 m od okraje výkopu,</t>
  </si>
  <si>
    <t>Odkaz na mn. položky pořadí 15 : 339,94050</t>
  </si>
  <si>
    <t>161101101R00</t>
  </si>
  <si>
    <t>Svislé přemístění výkopku z horniny 1 až 4, při hloubce výkopu přes 1 do 2,5 m</t>
  </si>
  <si>
    <t>bez naložení do dopravní nádoby, ale s vyprázdněním dopravní nádoby na hromadu nebo na dopravní prostředek,</t>
  </si>
  <si>
    <t xml:space="preserve">Výkop za zdí - hluboký - plocha svislého průmětu - pdf odečet svislý průmět š 2000mm : </t>
  </si>
  <si>
    <t>Pohled A - řez 2-2 : 125,054*2</t>
  </si>
  <si>
    <t xml:space="preserve">                dtto zdi od průniku se zdí pohledu C a zeď u schodiště : 24,193*2</t>
  </si>
  <si>
    <t>Pohled B - řez 3-3 a 4-4 : 66,570*2</t>
  </si>
  <si>
    <t>Pohled C - řez 1-1 (vyšší část bez brány u rohu se zdí A) : 36,061*2</t>
  </si>
  <si>
    <t xml:space="preserve">                brána u rohu se zdí A : 3,760*2</t>
  </si>
  <si>
    <t>Pohled C - řez 5-5 (nižší část bez schodišť) : (1,36+1,2+10,94)*1,95*2</t>
  </si>
  <si>
    <t xml:space="preserve">                schodiště levé : 2,1*1,95*2</t>
  </si>
  <si>
    <t xml:space="preserve">                schodiště pravé : 2*1,95*2</t>
  </si>
  <si>
    <t>Pohled D - řezy 6-6, 7a-7a a 7b-7b (bez schodiště) : 14,05*1,7*2</t>
  </si>
  <si>
    <t xml:space="preserve">                schodiště : 1,3*1,7*2</t>
  </si>
  <si>
    <t xml:space="preserve">                zeď u schodiště - levá - krátká : 1,78*1,7*2</t>
  </si>
  <si>
    <t xml:space="preserve">                zeď u schodiště - pravá - delší : 4,42*1,7*2</t>
  </si>
  <si>
    <t>Pohled E (bez schodiště a průniku se zdí A) : (7,17*1+3,527)*2</t>
  </si>
  <si>
    <t xml:space="preserve">                zeď u schodiště - úzká : 1,71*(1+0,55)*2</t>
  </si>
  <si>
    <t xml:space="preserve">Pro ZTI : </t>
  </si>
  <si>
    <t>výkop pro jímku dešťových vod : 15</t>
  </si>
  <si>
    <t>162301101R00</t>
  </si>
  <si>
    <t>Vodorovné přemístění výkopku z horniny 1 až 4, na vzdálenost přes 50  do 500 m</t>
  </si>
  <si>
    <t>po suchu, bez naložení výkopku, avšak se složením bez rozhrnutí, zpáteční cesta vozidla.</t>
  </si>
  <si>
    <t xml:space="preserve">pro zpětný zásyp tam a zpět (=x2) v rámci staveniště : </t>
  </si>
  <si>
    <t xml:space="preserve">Výkop před zdí - mělký - plocha svislého průmětu - pdf odečet svislý průmět š 1500mm : </t>
  </si>
  <si>
    <t>Pohled A - řez 2-2 : 45,188*0,6*0,6*2</t>
  </si>
  <si>
    <t xml:space="preserve">                dtto zdi od průniku se zdí pohledu C a zeď u schodiště : 9,12*0,6*0,6*2</t>
  </si>
  <si>
    <t>Pohled B - řez 3-3 a 4-4 : 28,234*0,6*0,6*2</t>
  </si>
  <si>
    <t xml:space="preserve">                dtto úprava nájezdu : 3,947*0,6*0,6*2</t>
  </si>
  <si>
    <t>Pohled C - řez 1-1 (vyšší část včetně části u brány na rohu se zdí A) : 16,752*0,6*0,6*2</t>
  </si>
  <si>
    <t>Pohled C - řez 5-5 (nižší část bez schodišť) levá + pravá : (1,36+1,2+10,94)*1*0,6*0,6*2</t>
  </si>
  <si>
    <t xml:space="preserve">                schodiště levé : 2,1*1*0,6*0,6*2</t>
  </si>
  <si>
    <t xml:space="preserve">                schodiště pravé : 2*1*0,6*0,6*2</t>
  </si>
  <si>
    <t>Pohled D - řezy 6-6, 7a-7a a 7b-7b (včetně části u schodiště) : 16,938*0,6*0,6*2</t>
  </si>
  <si>
    <t xml:space="preserve">                zeď u schodiště - levá - krátká : 1,78*1*0,6*0,6*2</t>
  </si>
  <si>
    <t xml:space="preserve">                zeď u schodiště - pravá - delší : 4,42*1*0,6*0,6*2</t>
  </si>
  <si>
    <t>Pohled E (bez schodiště a průniku se zdí A) : 7,17*1,2*0,6*0,6*2</t>
  </si>
  <si>
    <t xml:space="preserve">                zeď u schodiště - úzká : 1,71*1,2*0,6*0,6*2</t>
  </si>
  <si>
    <t>Pro část ZTI : (56+215+38,5-136+35)*2</t>
  </si>
  <si>
    <t>162701105R00</t>
  </si>
  <si>
    <t>Vodorovné přemístění výkopku z horniny 1 až 4, na vzdálenost přes 9 000  do 10 000 m</t>
  </si>
  <si>
    <t>Odkaz na mn. položky pořadí 6 : 50,88000</t>
  </si>
  <si>
    <t>Odkaz na mn. položky pořadí 8 : 38,52000</t>
  </si>
  <si>
    <t>Odkaz na mn. položky pořadí 10 : 909,56345</t>
  </si>
  <si>
    <t>Odkaz na mn. položky pořadí 12 : 273,55005</t>
  </si>
  <si>
    <t>Odkaz na mn. položky pořadí 22 : 247,46802*-1</t>
  </si>
  <si>
    <t>Odkaz na mn. položky pořadí 23 : 16,70058*-1</t>
  </si>
  <si>
    <t>162701109R00</t>
  </si>
  <si>
    <t>Vodorovné přemístění výkopku příplatek k ceně za každých dalších i započatých 1 000 m přes 10 000 m  z horniny 1 až 4</t>
  </si>
  <si>
    <t>Odkaz na mn. položky pořadí 19 : 1008,34490*20</t>
  </si>
  <si>
    <t>167101102R00</t>
  </si>
  <si>
    <t>Nakládání, skládání, překládání neulehlého výkopku nakládání výkopku  přes 100 m3, z horniny 1 až 4</t>
  </si>
  <si>
    <t xml:space="preserve">nakládání a překládání nad rámec obsažený v položkách hloubení a vodorovných přesunů hornin : </t>
  </si>
  <si>
    <t>Odkaz na mn. položky pořadí 18 : 528,33720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</si>
  <si>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</si>
  <si>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</si>
  <si>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</si>
  <si>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</si>
  <si>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Pohled A - řez 2-2 : 45,188*0,6*0,6*0,7</t>
  </si>
  <si>
    <t xml:space="preserve">                dtto zdi od průniku se zdí pohledu C a zeď u schodiště : 9,12*0,6*0,6*0,7</t>
  </si>
  <si>
    <t>Pohled B - řez 3-3 a 4-4 : 28,234*0,6*0,6*0,7</t>
  </si>
  <si>
    <t xml:space="preserve">                dtto úprava nájezdu : 3,947*0,6*0,6*0,7</t>
  </si>
  <si>
    <t>Pohled C - řez 1-1 (vyšší část včetně části u brány na rohu se zdí A) : 16,752*0,6*0,6*0,7</t>
  </si>
  <si>
    <t>Pohled C - řez 5-5 (nižší část bez schodišť) levá + pravá : (1,36+1,2+10,94)*1*0,6*0,6*0,7</t>
  </si>
  <si>
    <t xml:space="preserve">                schodiště levé : 2,1*1*0,6*0,6*0,7</t>
  </si>
  <si>
    <t xml:space="preserve">                schodiště pravé : 2*1*0,6*0,6*0,7</t>
  </si>
  <si>
    <t>Pohled D - řezy 6-6, 7a-7a a 7b-7b (včetně části u schodiště) : 16,938*0,6*0,6*0,7</t>
  </si>
  <si>
    <t xml:space="preserve">                zeď u schodiště - levá - krátká : 1,78*1*0,6*0,6*0,7</t>
  </si>
  <si>
    <t xml:space="preserve">                zeď u schodiště - pravá - delší : 4,42*1*0,6*0,6*0,7</t>
  </si>
  <si>
    <t>Pohled E (bez schodiště a průniku se zdí A) : 7,17*1,2*0,6*0,6*0,7</t>
  </si>
  <si>
    <t xml:space="preserve">                zeď u schodiště - úzká : 1,71*1,2*0,6*0,6*0,7</t>
  </si>
  <si>
    <t>Pro část ZTI : 56+215+38,5-136+35</t>
  </si>
  <si>
    <t>174101102R00</t>
  </si>
  <si>
    <t>Zásyp sypaninou se zhutněním v uzavřených prostorách s urovnáním povrchu zásypu s ručním zhutněním</t>
  </si>
  <si>
    <t>Pohled A - řez 2-2 : 45,188*0,6*0,6*0,3</t>
  </si>
  <si>
    <t xml:space="preserve">                dtto zdi od průniku se zdí pohledu C a zeď u schodiště : 9,12*0,6*0,6*0,3</t>
  </si>
  <si>
    <t>Pohled B - řez 3-3 a 4-4 : 28,234*0,6*0,6*0,3</t>
  </si>
  <si>
    <t xml:space="preserve">                dtto úprava nájezdu : 3,947*0,6*0,6*0,3</t>
  </si>
  <si>
    <t>Pohled C - řez 1-1 (vyšší část včetně části u brány na rohu se zdí A) : 16,752*0,6*0,6*0,3</t>
  </si>
  <si>
    <t>Pohled C - řez 5-5 (nižší část bez schodišť) levá + pravá : (1,36+1,2+10,94)*1*0,6*0,6*0,3</t>
  </si>
  <si>
    <t xml:space="preserve">                schodiště levé : 2,1*1*0,6*0,6*0,3</t>
  </si>
  <si>
    <t xml:space="preserve">                schodiště pravé : 2*1*0,6*0,6*0,3</t>
  </si>
  <si>
    <t>Pohled D - řezy 6-6, 7a-7a a 7b-7b (včetně části u schodiště) : 16,938*0,6*0,6*0,3</t>
  </si>
  <si>
    <t xml:space="preserve">                zeď u schodiště - levá - krátká : 1,78*1*0,6*0,6*0,3</t>
  </si>
  <si>
    <t xml:space="preserve">                zeď u schodiště - pravá - delší : 4,42*1*0,6*0,6*0,3</t>
  </si>
  <si>
    <t>Pohled E (bez schodiště a průniku se zdí A) : 7,17*1,2*0,6*0,6*0,3</t>
  </si>
  <si>
    <t xml:space="preserve">                zeď u schodiště - úzká : 1,71*1,2*0,6*0,6*0,3</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</si>
  <si>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</si>
  <si>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</si>
  <si>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</si>
  <si>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pískové lože , štěrkopísek nebo prohozená zemina, hutnění po vrstvách 320 x 0,2 x 0,8 : 320*0,2*0,8</t>
  </si>
  <si>
    <t>199000002R00</t>
  </si>
  <si>
    <t>Poplatky za skládku horniny 1- 4, skupina 17 05 04 z Katalogu odpadů</t>
  </si>
  <si>
    <t>Odkaz na mn. položky pořadí 19 : 1008,34490</t>
  </si>
  <si>
    <t>15110RP1</t>
  </si>
  <si>
    <t>Ochrana stávajícího objektu při výkopových pracech pomocí hydraulických pažících stěn</t>
  </si>
  <si>
    <t>m</t>
  </si>
  <si>
    <t>211531111R00</t>
  </si>
  <si>
    <t>Výplň odvodňovacích žeber kamenivem hrubým drceným frakce 16 - 63 mm</t>
  </si>
  <si>
    <t>800-2</t>
  </si>
  <si>
    <t>do rýh bez zhutnění s úpravou povrchu výplně, s vytvořením průduchů z lomového kamene</t>
  </si>
  <si>
    <t>štěrkové  lože  drenážní frakce 3-6 cm</t>
  </si>
  <si>
    <t>štěrkové  lože  drenážní frakce 3-6 cm, 150 x 0,5x0,5= : 150*0,5*0,5</t>
  </si>
  <si>
    <t>271571111R00</t>
  </si>
  <si>
    <t xml:space="preserve">Polštáře zhutněné pod základy štěrkopísek tříděný,  </t>
  </si>
  <si>
    <t>Po výkopu pro novou opěrnou zeď se provede na základovou spáru vrstva štěrkopísku hutněná na hodnotu 300 MPa</t>
  </si>
  <si>
    <t xml:space="preserve">pod žb základovou deskou : </t>
  </si>
  <si>
    <t>Pohled A - řez 2-2 : (7,76+8,02+8,03+8,98+9,22)*(1,65+0,1*2)*0,1</t>
  </si>
  <si>
    <t xml:space="preserve">                dtto zdi od průniku se zdí pohledu C a zeď u schodiště : (0,6+1,6+1,55+2,54+2,59)*(1,65+0,1*2)*0,1</t>
  </si>
  <si>
    <t>Pohled B - řez 3-3 a 4-4 : (7,89+10,55+7,88)*(1,65+0,1*2)*0,1</t>
  </si>
  <si>
    <t xml:space="preserve">                dtto úprava nájezdu (řešeno v rámci zákl. pasu) : </t>
  </si>
  <si>
    <t xml:space="preserve">Pohled C - městská část (odstranění zdi) : </t>
  </si>
  <si>
    <t>Pohled C - řez 1-1 (vyšší část bez brány u rohu se zdí A) : 15,25*(1,65+0,1*2)*0,1</t>
  </si>
  <si>
    <t xml:space="preserve">                brána u rohu se zdí A : 2,67*(1,65+0,1*2)*0,1</t>
  </si>
  <si>
    <t>Pohled C - řez 5-5 (nižší část bez schodišť) : (1,36+1,2+10,94)*(0,9+0,1*2)*0,1</t>
  </si>
  <si>
    <t xml:space="preserve">                schodiště levé : 2,1*(0,9+0,1*2)*0,1</t>
  </si>
  <si>
    <t xml:space="preserve">                schodiště pravé : 2*(0,9+0,1*2)*0,1</t>
  </si>
  <si>
    <t xml:space="preserve">Pohled D - řezy 6-6, 7a-7a a 7b-7b (řešeno v rámci zákl. pasu) : </t>
  </si>
  <si>
    <t xml:space="preserve">                schodiště (řešeno v rámci zákl. pasu) : </t>
  </si>
  <si>
    <t xml:space="preserve">                zeď u schodiště - levá - krátká : 1,78*1,2*0,1</t>
  </si>
  <si>
    <t xml:space="preserve">                zeď u schodiště - pravá - delší : 4,42*1,2*0,1</t>
  </si>
  <si>
    <t>Pohled E (bez schodiště a průniku se zdí A) : 7,17*1,2*0,1</t>
  </si>
  <si>
    <t xml:space="preserve">                zeď u schodiště - úzká : 1,71*1,2*0,1</t>
  </si>
  <si>
    <t>Desky pod schodišti, vytažení mimo stěny ost. předpoklad. : 4*4*0,1</t>
  </si>
  <si>
    <t xml:space="preserve">žb základové pasy : </t>
  </si>
  <si>
    <t xml:space="preserve">Pohled B - řez 3-3 a 4-4 (řešeno v rámci základových desek) : </t>
  </si>
  <si>
    <t xml:space="preserve">                dtto úprava nájezdu (řešeno v rámci zákl. pasu) : (0,4+0,1*2)*3,75*0,1</t>
  </si>
  <si>
    <t>Pohled D - řezy 6-6, 7a-7a a 7b-7b (vč. části u schodiště řešeno v rámci zákl. pasu) : 14,05*(0,9+0,1*2)*0,1</t>
  </si>
  <si>
    <t>289970111R00</t>
  </si>
  <si>
    <t>Geotextílie separační, filtrační, zpevňující polypropylén, 300 g/m2</t>
  </si>
  <si>
    <t>Pro drenáž : 150*0,5*4*1,25</t>
  </si>
  <si>
    <t>311271129R00</t>
  </si>
  <si>
    <t>Zdivo nosné z cihel betonových na MC 15</t>
  </si>
  <si>
    <t>801-1</t>
  </si>
  <si>
    <t>s pomocným lešením o výšce podlahy do 1900 mm a pro zatížení 1,5 kPa,</t>
  </si>
  <si>
    <t xml:space="preserve">základ pro kamenné stupně : </t>
  </si>
  <si>
    <t>Pohled A : 1,55*0,151*6*1/2*0,3*2</t>
  </si>
  <si>
    <t>Pohled C : 0,9*0,1575*4*1/2*0,3*2</t>
  </si>
  <si>
    <t>0,9*0,1575*6*1/2*0,3*2</t>
  </si>
  <si>
    <t>Pohled D : 1,54*0,1575*7*1/2*0,3*2</t>
  </si>
  <si>
    <t>Pohled E : 0,9*0,1575*4*1/2*0,3*2</t>
  </si>
  <si>
    <t>326211331R00</t>
  </si>
  <si>
    <t xml:space="preserve">Zdivo nadzákladové z lomového kamene zdivo nadzákladové z lomového kamene na MC řádkové hrubé, objem nad 3 m3,  </t>
  </si>
  <si>
    <t>831-2</t>
  </si>
  <si>
    <t>upraveného, na maltu MC 10 s vyspárováním maltou MCs, s vypracováním líce</t>
  </si>
  <si>
    <t xml:space="preserve">Pohledová plocha nových kamenných zdí - přední z venkovní strany : </t>
  </si>
  <si>
    <t>Pohled A - řez 2-2, tl.150mm : 92,276*0,15</t>
  </si>
  <si>
    <t xml:space="preserve">                dtto zdi od průniku se zdí pohledu C a zeď u schodiště, tl.150mm : 17,832*0,15</t>
  </si>
  <si>
    <t>Pohled B - řez 3-3 a 4-4, tl.150mm : 55,209*0,15</t>
  </si>
  <si>
    <t xml:space="preserve">                dtto úprava nájezdu, tl.150mm : 0,658*0,15</t>
  </si>
  <si>
    <t xml:space="preserve">Pohled C - městská část (odstranění zdi = neřešeno) : </t>
  </si>
  <si>
    <t>Pohled C - řez 1-1 (vyšší část bez brány u rohu se zdí A), tl.150mm : 30,396*0,15</t>
  </si>
  <si>
    <t xml:space="preserve">                brána u rohu se zdí (není) : </t>
  </si>
  <si>
    <t>Pohled C - řez 5-5 (nižší část bez schodišť) levá + pravá, tl.150mm : (1,529+10,207)*0,15</t>
  </si>
  <si>
    <t xml:space="preserve">                schodiště levé, tl.150mm : 1,19*1*0,15</t>
  </si>
  <si>
    <t xml:space="preserve">                schodiště pravé, tl.150mm : (2,54+5,062)*1*0,15</t>
  </si>
  <si>
    <t>Pohled D - řezy 6-6, 7a-7a a 7b-7b (bez schodiště), tl.150mm : (10,392+0,899)*0,15</t>
  </si>
  <si>
    <t xml:space="preserve">                schodiště (není) : </t>
  </si>
  <si>
    <t xml:space="preserve">                zeď u schodiště - levá - krátká, tl.150mm : 1,78*1,5*0,15</t>
  </si>
  <si>
    <t xml:space="preserve">                zeď u schodiště - pravá - delší, tl.150mm : 4,42*1,5*0,15</t>
  </si>
  <si>
    <t>Pohled E (bez schodiště a průniku se zdí A), tl.150mm : 3,528*0,15</t>
  </si>
  <si>
    <t xml:space="preserve">                zeď u schodiště - úzká, tl.150mm : 1,71*0,85*0,15</t>
  </si>
  <si>
    <t xml:space="preserve">Pohledová plocha nových kamenných zdí - zadní z vnitřní strany : </t>
  </si>
  <si>
    <t>Pohled A - řez 2-2, tl.450mm včetně vnitř. korunového zdiva nad žb dříkem : 8,616*0,45</t>
  </si>
  <si>
    <t xml:space="preserve">                dtto zdi od průniku se zdí pohledu C a zeď u schodiště, tl.450mm včetně vnitř. korunového zdiva nad žb dříkem : 6,037*0,45</t>
  </si>
  <si>
    <t>Pohled B - řez 3-3 a 4-4, tl.450mm včetně vnitř. korunového zdiva nad žb dříkem : 14,189*0,45</t>
  </si>
  <si>
    <t xml:space="preserve">                dtto úprava nájezdu (z vnitřní strany není) : </t>
  </si>
  <si>
    <t>Pohled C - řez 1-1 (vyšší část bez brány u rohu se zdí A), tl.450mm včetně vnitř. korunového zdiva nad žb dříkem : 6,589*0,45</t>
  </si>
  <si>
    <t>Pohled C - řez 5-5 (nižší část bez schodišť) levá + pravá, tl.450mm včetně vnitř. korunového zdiva nad žb dříkem : 0,255*(1,36+1,2+10,94)*0,45</t>
  </si>
  <si>
    <t xml:space="preserve">                schodiště levé, tl.300mm včetně vnitř. korunového zdiva nad žb dříkem : 0,255*2,1*0,45</t>
  </si>
  <si>
    <t xml:space="preserve">                schodiště pravé, tl.300mm včetně vnitř. korunového zdiva nad žb dříkem : 0,255*2*0,45</t>
  </si>
  <si>
    <t>Pohled D - řezy 6-6, 7a-7a a 7b-7b (bez schodiště), tl.450mm včetně vnitř. korunového zdiva nad žb dříkem : 0,32*(14,052+1,2)*0,45</t>
  </si>
  <si>
    <t xml:space="preserve">                zeď u schodiště - levá - krátká, tl.450mm včetně vnitř. korunového zdiva nad žb dříkem : 1,78*0,32*0,45</t>
  </si>
  <si>
    <t xml:space="preserve">                zeď u schodiště - pravá - delší, tl.450mm včetně vnitř. korunového zdiva nad žb dříkem : 4,42*0,32*0,45</t>
  </si>
  <si>
    <t>Pohled E (bez schodiště a průniku se zdí A), tl.450mm včetně vnitř. korunového zdiva nad žb dříkem : 7,17*0,255*0,45</t>
  </si>
  <si>
    <t xml:space="preserve">                zeď u schodiště - úzká, tl.200mm včetně vnitř. korunového zdiva nad žb dříkem : 1,71*0,255*0,45</t>
  </si>
  <si>
    <t xml:space="preserve">Pilíře : </t>
  </si>
  <si>
    <t>Pohled A - řez 2-2 - 600/600/1000-1170 6ks : 0,6*0,6*(1,22+1+1,05+1,05+1,16+1,17)</t>
  </si>
  <si>
    <t>Pohled B - řez 3-3 a 4-4 - 600/600/1160-1170 3ks : 0,6*0,6*(1,17+1,16+1,16)</t>
  </si>
  <si>
    <t xml:space="preserve">Pohled C - městská část (odstranění zdi = pilíře neřešeny) : </t>
  </si>
  <si>
    <t>Pohled C - řez 1-1 (vyšší část bez brány u rohu se zdí A) 700/700/1000-1065 2ks : 0,7*0,7*(1+1)</t>
  </si>
  <si>
    <t xml:space="preserve">Pohled C - řez 5-5 (nižší část bez schodišť) levá + pravá - pilíř řešeny v rámci vyšší části : </t>
  </si>
  <si>
    <t xml:space="preserve">Pohled D - řezy 6-6, 7a-7a a 7b-7b (bez pilířů) : </t>
  </si>
  <si>
    <t xml:space="preserve">Pohled E (bez pilířů) : </t>
  </si>
  <si>
    <t>326211901R00</t>
  </si>
  <si>
    <t>Zdivo nadzákladové z lomového kamene  ,  , příplatek za lícování rubu zdiva</t>
  </si>
  <si>
    <t>Odkaz na mn. položky pořadí 31 : 63,07274</t>
  </si>
  <si>
    <t>327501111R00</t>
  </si>
  <si>
    <t>Výplň za opěrami a protimrazové klíny se zhutněním s kameniva drceného i těženého</t>
  </si>
  <si>
    <t>801-5</t>
  </si>
  <si>
    <t>se zhutněním z kameniva</t>
  </si>
  <si>
    <t>Před vyzděním kamenného líce je možné provést zásyp rubu opěrné zdi pouze do poloviny výšky</t>
  </si>
  <si>
    <t>Zásyp musí být z materiálu propouštějícího vodu, nejlépe ze štěrkopísku nebo štěrku.</t>
  </si>
  <si>
    <t>Konečný zásyp rubu opěrné zdi bude možné dokončit až po dozdění kamenného líce opěrné zdi</t>
  </si>
  <si>
    <t>Pohled A - řez 2-2 : (125,054-0,45*50,89)*2</t>
  </si>
  <si>
    <t>Pohled B - řez 3-3 a 4-4 : (66,570-0,45*30,07)*2</t>
  </si>
  <si>
    <t>Pohled C - řez 1-1 (vyšší část bez brány u rohu se zdí A) : (36,061-0,45*17,92)*2</t>
  </si>
  <si>
    <t>Pohled C - řez 5-5 (nižší část bez schodišť) : ((1,36+1,2+10,94)-0,45*17,6)*1,95*2</t>
  </si>
  <si>
    <t>Pohled D - řezy 6-6, 7a-7a a 7b-7b (bez schodiště) : (14,05*1,7-0,45*21,55)*2</t>
  </si>
  <si>
    <t>Pohled E (bez schodiště a průniku se zdí A) : ((7,17*1+3,527)-0,45*8,88)*2</t>
  </si>
  <si>
    <t>32621RP1</t>
  </si>
  <si>
    <t>Příplatek k položce zdivo nadzákl. z lom.kam.na MC nad 3 m3 řádk.hrubé</t>
  </si>
  <si>
    <t>za obsah dle požadavků PD nad rámec obsahu položek cenové soustavy.</t>
  </si>
  <si>
    <t>Vnější pohledové části zdí budou kamenné. Kámen na pohledovou část opěrných stěn bude vybrán z místní lokality, např. tufit, v šedém odstínu. Hlava opěrné stěny a sloupky budou také kryté tímto kamenem.</t>
  </si>
  <si>
    <t>Vnější kamenný obklad bude kotven pomocí výztuže vložené do opěrné stěny.</t>
  </si>
  <si>
    <t>Všechny opravy stěn, dozdívky budou prováděné za použití původních kamenů nebo cihel získaných z vybourávek stávajících konstrukcí, v případě nedostatku použít betonové CP rozměrů 290 x 140 x 65 mm.</t>
  </si>
  <si>
    <t>451572111R00</t>
  </si>
  <si>
    <t>Lože pod potrubí, stoky a drobné objekty z kameniva drobného těženého 0÷4 mm</t>
  </si>
  <si>
    <t>827-1</t>
  </si>
  <si>
    <t>v otevřeném výkopu,</t>
  </si>
  <si>
    <t>pískové lože , štěrkopísek nebo prohozená zemina, hutnění po vrstvách 427 x 0,4 x 0,8 : 427*0,4*0,8</t>
  </si>
  <si>
    <t>5.001</t>
  </si>
  <si>
    <t>Úprava terénu pod opěrnou zdí (pohled C)</t>
  </si>
  <si>
    <t>Jedná se o rozebrání původní krajnice, a novou úpravu po provedení opěrné zdi. Řešit včetně opravy, případně výměny obrubníku).</t>
  </si>
  <si>
    <t>š cca do 1000mm.</t>
  </si>
  <si>
    <t>Pohled B - řez 3-3 a 4-4 : 7,89+10,55+7,88</t>
  </si>
  <si>
    <t xml:space="preserve">                dtto úprava nájezdu : 3,75</t>
  </si>
  <si>
    <t>631312621R00</t>
  </si>
  <si>
    <t xml:space="preserve">Mazanina z betonu prostého tl. přes 50 do 80 mm třídy C 20/25,  </t>
  </si>
  <si>
    <t>(z kameniva) hlazená dřevěným hladítkem</t>
  </si>
  <si>
    <t>Včetně vytvoření dilatačních spár, bez zaplnění.</t>
  </si>
  <si>
    <t>Skladba S4 - stávající dlažba v chodbě technického objektu : 15*0,08</t>
  </si>
  <si>
    <t>631313611R00</t>
  </si>
  <si>
    <t xml:space="preserve">Mazanina z betonu prostého tl. přes 80 do 120 mm třídy C 16/20 ,  </t>
  </si>
  <si>
    <t>pod drenáží ve spádu : 150*0,5*0,1</t>
  </si>
  <si>
    <t>631313621R00</t>
  </si>
  <si>
    <t xml:space="preserve">Mazanina z betonu prostého tl. přes 80 do 120 mm třídy C 20/25,  </t>
  </si>
  <si>
    <t>Skladba S3 - původní kamenná dlažba  (horní terasa) : 35*0,1</t>
  </si>
  <si>
    <t>Skladba S4 - stávající dlažba v chodbě technického objektu : 15*0,1</t>
  </si>
  <si>
    <t>631319173R00</t>
  </si>
  <si>
    <t>Příplatek za stržení povrchu tloušťka mazaniny od 80 mm do 120 mm</t>
  </si>
  <si>
    <t>spodní vrstvy mazaniny latí před vložením výztuže nebo pletiva pro tloušťku obou vrstev mazaniny</t>
  </si>
  <si>
    <t>Odkaz na mn. položky pořadí 39 : 5,00000</t>
  </si>
  <si>
    <t>631362021R00</t>
  </si>
  <si>
    <t>Výztuž mazanin z betonů a z lehkých betonů ze svařovaných sítí ze svařovaných sítí</t>
  </si>
  <si>
    <t>t</t>
  </si>
  <si>
    <t>včetně distančních prvků</t>
  </si>
  <si>
    <t xml:space="preserve">podkl. bet. uvaž 10kg/m2 : </t>
  </si>
  <si>
    <t>Skladba S3 - původní kamenná dlažba  (horní terasa) : 35*10*1/1000</t>
  </si>
  <si>
    <t>Skladba S4 - stávající dlažba v chodbě technického objektu : 15*10*1/1000</t>
  </si>
  <si>
    <t>631571004R00</t>
  </si>
  <si>
    <t>Násyp  z kameniva  ze štěrkopísku 0-32 tř. I, Kamenivo nestanovené těžené; frakce 0,0 až 32,0 mm</t>
  </si>
  <si>
    <t>pod mazaniny a dlažby, popř. na plochých střechách, vodorovný nebo ve spádu, s udusáním a urovnáním povrchu,</t>
  </si>
  <si>
    <t>Násypy - použít v maximálné míře původní násypy. Ručně hutnit po vrstvách.</t>
  </si>
  <si>
    <t>Skladba S3 - původní kamenná dlažba  (horní terasa) : 35*0,15</t>
  </si>
  <si>
    <t>632451032R00</t>
  </si>
  <si>
    <t>Vyrovnávací potěr z cementové malty v ploše o průměrné (střední) tloušťce od 20 do 30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</si>
  <si>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</si>
  <si>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Pohled A - řez 2-2 : (7,76+8,02+8,03+8,98+9,22)*(1,65+0,1*2)</t>
  </si>
  <si>
    <t xml:space="preserve">                dtto zdi od průniku se zdí pohledu C a zeď u schodiště : (0,6+1,6+1,55+2,54+2,59)*(1,65+0,1*2)</t>
  </si>
  <si>
    <t>Pohled B - řez 3-3 a 4-4 : (7,89+10,55+7,88)*(1,65+0,1*2)</t>
  </si>
  <si>
    <t>Pohled C - řez 1-1 (vyšší část bez brány u rohu se zdí A) : 15,25*(1,65+0,1*2)</t>
  </si>
  <si>
    <t xml:space="preserve">                brána u rohu se zdí A : 2,67*(1,65+0,1*2)</t>
  </si>
  <si>
    <t>Pohled C - řez 5-5 (nižší část bez schodišť) : (1,36+1,2+10,94)*(0,9+0,1*2)</t>
  </si>
  <si>
    <t xml:space="preserve">                schodiště levé : 2,1*(0,9+0,1*2)</t>
  </si>
  <si>
    <t xml:space="preserve">                schodiště pravé : 2*(0,9+0,1*2)</t>
  </si>
  <si>
    <t xml:space="preserve">                zeď u schodiště - levá - krátká : 1,78*1,2</t>
  </si>
  <si>
    <t xml:space="preserve">                zeď u schodiště - pravá - delší : 4,42*1,2</t>
  </si>
  <si>
    <t>Pohled E (bez schodiště a průniku se zdí A) : 7,17*1,2</t>
  </si>
  <si>
    <t xml:space="preserve">                zeď u schodiště - úzká : 1,71*1,2</t>
  </si>
  <si>
    <t>Desky pod schodišti, vytažení mimo stěny ost. předpoklad. : 4*4</t>
  </si>
  <si>
    <t xml:space="preserve">                dtto úprava nájezdu (řešeno v rámci zákl. pasu) : (0,4+0,1*2)*3,75</t>
  </si>
  <si>
    <t>Pohled D - řezy 6-6, 7a-7a a 7b-7b (vč. části u schodiště řešeno v rámci zákl. pasu) : 14,05*(0,9+0,1*2)</t>
  </si>
  <si>
    <t>871313121RU1</t>
  </si>
  <si>
    <t>Montáž potrubí z trub z plastů těsněných gumovým kroužkem  včetně dodávky trub hrdlových  D 110, tloušťky stěny 3,2 mm, délky 5000 mm</t>
  </si>
  <si>
    <t>RTS 23/ I</t>
  </si>
  <si>
    <t>Žlutá</t>
  </si>
  <si>
    <t>v otevřeném výkopu ve sklonu do 20 %,</t>
  </si>
  <si>
    <t>předpoklad provizorního odvedení dešťové vody - povrchové 2x5m : 2*5</t>
  </si>
  <si>
    <t>894201121R00</t>
  </si>
  <si>
    <t>Ostatní konstrukce na trubním vedení z betonu prostého dno šachet tloušťky přes 200 mm   z betonu třídy C 25/30</t>
  </si>
  <si>
    <t>z cementu portlandského nebo struskoportlandského,</t>
  </si>
  <si>
    <t>podbetonování šachet, deš´t.odpadů,vpustí, žlabů betonem prostým : 10</t>
  </si>
  <si>
    <t>894201193R00</t>
  </si>
  <si>
    <t>Ostatní konstrukce na trubním vedení z betonu prostého dno šachet tloušťky přes 200 mm   příplatek k ceně za tloušťku dna do 200 mm</t>
  </si>
  <si>
    <t>Odkaz na mn. položky pořadí 45 : 10,00000</t>
  </si>
  <si>
    <t>899331111R00</t>
  </si>
  <si>
    <t>Výšková úprava uličního vstupu nebo vpustě do 20 cm zvýšením poklopu</t>
  </si>
  <si>
    <t>kus</t>
  </si>
  <si>
    <t>822-1</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</si>
  <si>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</si>
  <si>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rektifikace poklopů a vpustí do dlažby</t>
  </si>
  <si>
    <t>Viz. část ZTI : 28</t>
  </si>
  <si>
    <t>460680034R00</t>
  </si>
  <si>
    <t>Průraz zdivem v kamenné zdi tloušťky 60 cm</t>
  </si>
  <si>
    <t>Pro část ZTI : 4</t>
  </si>
  <si>
    <t>8713RP01</t>
  </si>
  <si>
    <t>Rozebrání a likvidace provizorního odvodnění</t>
  </si>
  <si>
    <t>Rozebrání a likvidace provizorního odvedení dešťové vody.</t>
  </si>
  <si>
    <t>Odkaz na mn. položky pořadí 44 : 10,00000</t>
  </si>
  <si>
    <t>909      R00</t>
  </si>
  <si>
    <t>Hzs-nezmeritelne stavebni prace</t>
  </si>
  <si>
    <t>h</t>
  </si>
  <si>
    <t>Prav.M</t>
  </si>
  <si>
    <t>HZS</t>
  </si>
  <si>
    <t>POL10_</t>
  </si>
  <si>
    <t xml:space="preserve">předpoklad pro demontáže dalších v PD neřešenych prvků : </t>
  </si>
  <si>
    <t>elektroinstalace : 24</t>
  </si>
  <si>
    <t>ost. drobné KDK a stavební prvky : 24</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</si>
  <si>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</si>
  <si>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</si>
  <si>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</si>
  <si>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Dilatace  (30mm EPS)</t>
  </si>
  <si>
    <t>Pohled A - řez 2-2 : 0,15*2,4*2</t>
  </si>
  <si>
    <t>Pohled B - řez 3-3 a 4-4 : 0,15*3,02</t>
  </si>
  <si>
    <t>93196RP1</t>
  </si>
  <si>
    <t>Příplatek k položce vložky do dilatačních spár, polystyren, tl 30 mm, za obsah dle požadavků PD nad rámec obsahu položek cenové soustavy</t>
  </si>
  <si>
    <t>Odkaz na mn. položky pořadí 51 : 1,17300</t>
  </si>
  <si>
    <t>941941031R00</t>
  </si>
  <si>
    <t>Montáž lešení lehkého pracovního řadového s podlahami šířky od 0,80 do 1,00 m, výšky do 10 m</t>
  </si>
  <si>
    <t>800-3</t>
  </si>
  <si>
    <t>včetně kotvení</t>
  </si>
  <si>
    <t>Včetně kotvení lešení.</t>
  </si>
  <si>
    <t>cca 260m2 : 260</t>
  </si>
  <si>
    <t>941941191R00</t>
  </si>
  <si>
    <t>Montáž lešení lehkého pracovního řadového s podlahami příplatek za každý další i započatý měsíc použití lešení  šířky šířky od 0,80 do 1,00 m a výšky do 10 m</t>
  </si>
  <si>
    <t xml:space="preserve">uvaž. 4měs : </t>
  </si>
  <si>
    <t>Odkaz na mn. položky pořadí 53 : 260,00000*4</t>
  </si>
  <si>
    <t>941941831R00</t>
  </si>
  <si>
    <t>Demontáž lešení lehkého řadového s podlahami šířky od 0,8 do 1 m, výšky do 10 m</t>
  </si>
  <si>
    <t>Odkaz na mn. položky pořadí 53 : 260,00000</t>
  </si>
  <si>
    <t>944945012R00</t>
  </si>
  <si>
    <t>Montáž záchytné stříšky šířky do 2 m</t>
  </si>
  <si>
    <t>Pohled A - řez 2-2 : 7,76+8,02+8,03+8,98+9,22</t>
  </si>
  <si>
    <t xml:space="preserve">                dtto zdi od průniku se zdí pohledu C a zeď u schodiště : 0,6+1,6+1,55+2,54+2,59</t>
  </si>
  <si>
    <t>Pohled C - řez 1-1 (vyšší část bez brány u rohu se zdí A) : 15,25</t>
  </si>
  <si>
    <t xml:space="preserve">                brána u rohu se zdí A : 2,67</t>
  </si>
  <si>
    <t>944945192R00</t>
  </si>
  <si>
    <t>Montáž záchytné stříšky příplatek k ceně za každý další i započatý měsíc použití záchytné stříšky  šířky do 2 m</t>
  </si>
  <si>
    <t>Odkaz na mn. položky pořadí 56 : 98,88000*4</t>
  </si>
  <si>
    <t>944945812R00</t>
  </si>
  <si>
    <t>Demontáž záchytné stříšky šířky do 2 m</t>
  </si>
  <si>
    <t>zřizované současně s lehkým nebo těžkým lešením,</t>
  </si>
  <si>
    <t>Odkaz na mn. položky pořadí 56 : 98,88000</t>
  </si>
  <si>
    <t>961021311R00</t>
  </si>
  <si>
    <t>Bourání základů ze zdiva kamenného a smíšeného ze zdiva kamenného</t>
  </si>
  <si>
    <t>801-3</t>
  </si>
  <si>
    <t>nebo vybourání otvorů průřezové plochy přes 4 m2 v základech,</t>
  </si>
  <si>
    <t xml:space="preserve">uvaž š = 800mm 1/3 žel.bet, 1/3 prostý beton, 1/3kamenný základ : </t>
  </si>
  <si>
    <t>Pohled A - řez 2-2 : 45,188*0,8*1/3</t>
  </si>
  <si>
    <t xml:space="preserve">                dtto zdi od průniku se zdí pohledu C a zeď u schodiště : 9,12*0,8*1/3</t>
  </si>
  <si>
    <t>Pohled B - řez 3-3 a 4-4 : 28,234*0,8*1/3</t>
  </si>
  <si>
    <t xml:space="preserve">                dtto úprava nájezdu : 3,947*0,8*1/3</t>
  </si>
  <si>
    <t>Pohled C - řez 1-1 (vyšší část včetně části u brány na rohu se zdí A) : 16,752*0,8*1/3</t>
  </si>
  <si>
    <t>Pohled C - řez 5-5 (nižší část bez schodišť) levá + pravá : (1,36+1,2+10,94)*1*0,8*1/3</t>
  </si>
  <si>
    <t xml:space="preserve">                schodiště levé : 2,1*1*0,8*1/3</t>
  </si>
  <si>
    <t xml:space="preserve">                schodiště pravé : 2*1*0,8*1/3</t>
  </si>
  <si>
    <t>Pohled D - řezy 6-6, 7a-7a a 7b-7b (včetně části u schodiště) : 16,938*0,8*1/3</t>
  </si>
  <si>
    <t xml:space="preserve">                zeď u schodiště - levá - krátká : 1,78*1*0,8*1/3</t>
  </si>
  <si>
    <t xml:space="preserve">                zeď u schodiště - pravá - delší : 4,42*1*0,8*1/3</t>
  </si>
  <si>
    <t>Pohled E (bez schodiště a průniku se zdí A) : 7,17*1,2*0,8*1/3</t>
  </si>
  <si>
    <t xml:space="preserve">                zeď u schodiště - úzká : 1,71*1,2*0,8*1/3</t>
  </si>
  <si>
    <t>961044111R00</t>
  </si>
  <si>
    <t>Bourání základů z betonu prostého</t>
  </si>
  <si>
    <t>961055111R00</t>
  </si>
  <si>
    <t>Bourání základů železobetonových</t>
  </si>
  <si>
    <t>nebo vybourání otvorů průřezové plochy přes 4 m2 v základech</t>
  </si>
  <si>
    <t>962065211R00</t>
  </si>
  <si>
    <t>Bourání mostního zdiva a pilířů bourání opěr dřevěných a pažení opěr, ze dřeva měkkého</t>
  </si>
  <si>
    <t>821-1</t>
  </si>
  <si>
    <t xml:space="preserve">cca 180/180 11 opěrných míst : </t>
  </si>
  <si>
    <t>stojky  cca 180/180 v= do 3m : 0,18*0,18*3*11</t>
  </si>
  <si>
    <t>diagonály cca 180/180 dl. do 3,3m : 0,18*0,18*3,3*11</t>
  </si>
  <si>
    <t>pomocné prvky (špalky, podložky atd. předpkl. 0,5m3) : 0,5</t>
  </si>
  <si>
    <t>962022491R00</t>
  </si>
  <si>
    <t>Bourání zdiva nadzákladového kamenného kamenného  na maltu cementovou</t>
  </si>
  <si>
    <t>nebo vybourání otvorů průřezové plochy přes 4 m2 ve zdivu nadzákladovém, včetně pomocného lešení o výšce podlahy do 1900 mm a pro zatížení do 1,5 kPa  (150 kg/m2),</t>
  </si>
  <si>
    <t xml:space="preserve">Pohledová plocha původních zdí - přední z venkovní strany - pdf odečet - tl.600mm (300mm kámen, 300mm žb stěna ztrac) : </t>
  </si>
  <si>
    <t>Pohled A - řez 2-2, tl.600mm : 115,657*0,3</t>
  </si>
  <si>
    <t xml:space="preserve">                dtto zdi od průniku se zdí pohledu C a zeď u schodiště, tl.600mm : 16,468*0,3</t>
  </si>
  <si>
    <t>Pohled B - řez 3-3 a 4-4, tl.600mm : 57,152*0,3</t>
  </si>
  <si>
    <t xml:space="preserve">                dtto úprava nájezdu (není) : </t>
  </si>
  <si>
    <t xml:space="preserve">Pohled C - městská část (odstranění zdi = plocha bez vrat), tl.600mm řešeno v samostatné části : </t>
  </si>
  <si>
    <t>Pohled C - řez 1-1 (vyšší část bez brány u rohu se zdí A), tl.600mm : 45,383*0,3</t>
  </si>
  <si>
    <t>Pohled C - řez 5-5 (nižší část bez schodišť) levá + pravá, tl.600mm : (1,512+9,637)*0,3</t>
  </si>
  <si>
    <t xml:space="preserve">                schodiště levé : 1,19*1*0,3</t>
  </si>
  <si>
    <t xml:space="preserve">                schodiště pravé : (2,54+5,062)*1*0,3</t>
  </si>
  <si>
    <t>Pohled D - řezy 6-6, 7a-7a a 7b-7b (bez schodiště), tl.600mm : (2,64+6,052)*0,3</t>
  </si>
  <si>
    <t xml:space="preserve">                zeď u schodiště - levá - krátká, tl.400mm : 1,78*1,5*0,3</t>
  </si>
  <si>
    <t xml:space="preserve">                zeď u schodiště - pravá - delší, tl.400mm : 4,42*1,5*0,3</t>
  </si>
  <si>
    <t>Pohled E (bez schodiště a průniku se zdí A), tl.600mm : 3,528*0,3</t>
  </si>
  <si>
    <t xml:space="preserve">                zeď u schodiště - úzká, tl.200mm : 1,71*0,85*0,3</t>
  </si>
  <si>
    <t>962052211R00</t>
  </si>
  <si>
    <t>Bourání zdiva železobetonového nadzákladového</t>
  </si>
  <si>
    <t>nebo vybourání otvorů průřezové plochy přes 4 m2 ve zdivu železobetonovém, včetně pomocného lešení o výšce podlahy do 1900 mm a pro zatížení do 1,5 kPa  (150 kg/m2),</t>
  </si>
  <si>
    <t>963022819R00</t>
  </si>
  <si>
    <t>Bourání kamenných schodišťových stupňů zhotovených na místě</t>
  </si>
  <si>
    <t>oblých, rovných nebo kosých zhotovených na místě,</t>
  </si>
  <si>
    <t>Pohled A : 9*1,655</t>
  </si>
  <si>
    <t>Pohled C : 6*2,75</t>
  </si>
  <si>
    <t>4*2,1</t>
  </si>
  <si>
    <t>6*1,63</t>
  </si>
  <si>
    <t>Pohled D : 4*2,62</t>
  </si>
  <si>
    <t>7*1,31</t>
  </si>
  <si>
    <t>Pohled E : 4*0,96</t>
  </si>
  <si>
    <t>965042141R00</t>
  </si>
  <si>
    <t>Bourání podkladů pod dlažby nebo litých celistvých dlažeb a mazanin  betonových nebo z litého asfaltu, tloušťky do 100 mm, plochy přes 4 m2</t>
  </si>
  <si>
    <t>Skladba S4 - stávající dlažba v chodbě technického objektu : 15*(0,08+0,1)</t>
  </si>
  <si>
    <t>965043341R00</t>
  </si>
  <si>
    <t>Bourání podkladů pod dlažby nebo litých celistvých dlažeb a mazanin  betonových s potěrem nebo teracem, tloušťky do 100 mm, plochy přes 4 m2</t>
  </si>
  <si>
    <t>Skladba S3 - původní kamenná dlažba  (horní terasa) : 35*0,04</t>
  </si>
  <si>
    <t>Skladba S4 - stávající dlažba v chodbě technického objektu : 15*0,02</t>
  </si>
  <si>
    <t>965049111R00</t>
  </si>
  <si>
    <t>Bourání podkladů pod dlažby nebo litých celistvých dlažeb a mazanin  příplatek za bourání mazanin vyztužených svařovanou sítí, tloušťky do 100 mm</t>
  </si>
  <si>
    <t>Odkaz na mn. položky pořadí 66 : 6,20000</t>
  </si>
  <si>
    <t>965082933RT1</t>
  </si>
  <si>
    <t>Odstranění násypu pod podlahami a ochranného na střechách tloušťky do 200 mm, plochy přes 2 m2</t>
  </si>
  <si>
    <t>976027331R00</t>
  </si>
  <si>
    <t>Vybourání kamenných obrub zdiva šachet a žlabů krycích desek kamenných, ukončujících horní plochu zdiva tloušťky přes 100 mm</t>
  </si>
  <si>
    <t xml:space="preserve">Uvažováno š 650mm : </t>
  </si>
  <si>
    <t>Pohled A - řez 2-2 : (7,76+8,02+8,03+8,98+9,22)*0,65</t>
  </si>
  <si>
    <t xml:space="preserve">                dtto zdi od průniku se zdí pohledu C a zeď u schodiště : (0,6+1,6+1,55+2,54+2,59)*0,65</t>
  </si>
  <si>
    <t>Pohled B - řez 3-3 a 4-4 : (7,89+10,55+7,88)*0,65</t>
  </si>
  <si>
    <t xml:space="preserve">                dtto úprava nájezdu : </t>
  </si>
  <si>
    <t>Pohled C - městská část (odstranění zdi) : (4,3+2,4)*0,65</t>
  </si>
  <si>
    <t>Pohled C - řez 1-1 (vyšší část bez brány u rohu se zdí A) : 15,25*0,65</t>
  </si>
  <si>
    <t xml:space="preserve">                brána u rohu se zdí A : 2,67*0,65</t>
  </si>
  <si>
    <t>Pohled C - řez 5-5 (nižší část bez schodišť) : (1,36+1,2+10,94)*0,65</t>
  </si>
  <si>
    <t xml:space="preserve">                schodiště levé : 2,1*0,65</t>
  </si>
  <si>
    <t xml:space="preserve">                schodiště pravé : 2*0,65</t>
  </si>
  <si>
    <t>Pohled D - řezy 6-6, 7a-7a a 7b-7b (bez schodiště) : 14,05*0,65</t>
  </si>
  <si>
    <t xml:space="preserve">                schodiště : 1,3*0,65</t>
  </si>
  <si>
    <t xml:space="preserve">                zeď u schodiště - levá - krátká : 1,78*0,65</t>
  </si>
  <si>
    <t xml:space="preserve">                zeď u schodiště - pravá - delší : 4,42*0,65</t>
  </si>
  <si>
    <t>Pohled E (bez schodiště a průniku se zdí A) : 7,17*0,65</t>
  </si>
  <si>
    <t xml:space="preserve">                zeď u schodiště - úzká : 1,71*0,65</t>
  </si>
  <si>
    <t>96202RP1</t>
  </si>
  <si>
    <t>Příplatek k položce bourání zdiva nadzákladového kamenného na MC, za obsah dle požadavků PD nad rámec obsahu položek cenové soustavy</t>
  </si>
  <si>
    <t>Šetrné bourání, manipulace, dopravy, třídění, čištění za účelem dalšího využití. Uskladnění na místo určené objednatelem.</t>
  </si>
  <si>
    <t>Odkaz na mn. položky pořadí 63 : 83,27235</t>
  </si>
  <si>
    <t>96302RP1</t>
  </si>
  <si>
    <t>Příplatek k položce bourání kamenných.schodišťových stupňů, za obsah dle požadavků PD nad rámec obsahu položek cenové soustavy</t>
  </si>
  <si>
    <t>Odkaz na mn. položky pořadí 65 : 73,06500</t>
  </si>
  <si>
    <t>96508RP01</t>
  </si>
  <si>
    <t>Bourání původní kamenné dlažby (horní terasa), ručně, kamenná dlažba 30 - 50mm - šetrně s očištěním pro dalí použití</t>
  </si>
  <si>
    <t>Skladba S3 - původní kamenná dlažba  (horní terasa) : 35</t>
  </si>
  <si>
    <t>Skladba S4 - stávající dlažba v chodbě technického objektu : 15</t>
  </si>
  <si>
    <t>97602RP1</t>
  </si>
  <si>
    <t>Příplatek k položce vybourání kamenných krycích desek tl. nad 10 cm, za obsah dle požadavků PD nad rámec obsahu položek cenové soustavy</t>
  </si>
  <si>
    <t>Odkaz na mn. položky pořadí 70 : 97,40900</t>
  </si>
  <si>
    <t>998153131R00</t>
  </si>
  <si>
    <t>Přesun hmot pro zdi a valy samostatné vodorovně do 50 m výšky do 20 m</t>
  </si>
  <si>
    <t>Přesun hmot</t>
  </si>
  <si>
    <t>POL7_</t>
  </si>
  <si>
    <t>se svislou nosnou konstrukcí zděnou z cihel, kamene, tvárnic, monolitickou betonovou tyčovou nebo plošnou ( KMCH 1, 2, 3, - JKSO šesté místo )</t>
  </si>
  <si>
    <t xml:space="preserve">Hmotnosti z položek s pořadovými čísly: : </t>
  </si>
  <si>
    <t xml:space="preserve">13,15,24,27,28,29,30,31,33,35,37,38,39,41,42,43,44,45,47,48,51,52,53,54,56,57,63,64, : </t>
  </si>
  <si>
    <t>Součet: : 1606,41692</t>
  </si>
  <si>
    <t>711111132RZ2</t>
  </si>
  <si>
    <t>Provedení izolace proti zemní vlhkosti natěradly za studena na ploše vodorovné nátěrem asfaltovým lakem, 2x nátěr, včetně dodávky laku MOAL</t>
  </si>
  <si>
    <t>800-711</t>
  </si>
  <si>
    <t>Provedení dvojitého nástřiku vodorovných konstrukcí za studena.</t>
  </si>
  <si>
    <t xml:space="preserve">základová deska shora : </t>
  </si>
  <si>
    <t>Pohled A - řez 2-2 : (7,76+8,02+8,03+8,98+9,22)*(1,65-0,45)</t>
  </si>
  <si>
    <t xml:space="preserve">                dtto zdi od průniku se zdí pohledu C a zeď u schodiště : (0,6+1,6+1,55+2,54+2,59)*(1,65-0,45)</t>
  </si>
  <si>
    <t>Pohled B - řez 3-3 a 4-4 : (7,89+10,55+7,88)*(1,65-0,45)</t>
  </si>
  <si>
    <t>Pohled C - řez 1-1 (vyšší část bez brány u rohu se zdí A) : 15,25*(1,65-0,45)</t>
  </si>
  <si>
    <t xml:space="preserve">                brána u rohu se zdí A : 2,67*(1,65-0,45)</t>
  </si>
  <si>
    <t>Pohled C - řez 5-5 (nižší část bez schodišť) : (1,36+1,2+10,94)*(0,9-0,45)</t>
  </si>
  <si>
    <t xml:space="preserve">                schodiště levé : 2,1*(0,9-0,45)</t>
  </si>
  <si>
    <t xml:space="preserve">                schodiště pravé : 2*(0,9-0,45)</t>
  </si>
  <si>
    <t xml:space="preserve">                zeď u schodiště - levá - krátká : 1,78*(1,2-0,45)</t>
  </si>
  <si>
    <t xml:space="preserve">                zeď u schodiště - pravá - delší : 4,42*(1,2-0,45)</t>
  </si>
  <si>
    <t>Pohled E (bez schodiště a průniku se zdí A) : 7,17*(1,2-0,45)</t>
  </si>
  <si>
    <t xml:space="preserve">                zeď u schodiště - úzká : 1,71*(1,2-0,45)</t>
  </si>
  <si>
    <t xml:space="preserve">žb základové pasy shora : </t>
  </si>
  <si>
    <t xml:space="preserve">                dtto úprava nájezdu (řešeno v rámci zákl. pasu) : (0,1*2)*3,75</t>
  </si>
  <si>
    <t>Pohled D - řezy 6-6, 7a-7a a 7b-7b (vč. části u schodiště řešeno v rámci zákl. pasu) : 14,05*(0,9-0,45)</t>
  </si>
  <si>
    <t>711112132RZ2</t>
  </si>
  <si>
    <t>Provedení izolace proti zemní vlhkosti natěradly za studena na ploše svislé, včetně pomocného lešení o výšce podlahy do 1900 mm a pro zatížení do 1,5 kPa. nátěrem asfaltovým lakem, 2x nátěr, včetně dodávky laku MOAL</t>
  </si>
  <si>
    <t xml:space="preserve">Plocha dříku žb opěrných zdí (pohledová plocha zdi + plocha výkopu - koruna - základ) : </t>
  </si>
  <si>
    <t>Pohled A - řez 2-2, tl.450mm : 92,276+45,188-(7,76+8,02+8,03+8,98+9,22)*(0,2+0,6)</t>
  </si>
  <si>
    <t xml:space="preserve">                dtto zdi od průniku se zdí pohledu C a zeď u schodiště, tl.450mm : 17,83+9,12-(0,6+1,6+1,55+2,54+2,59)*(0,2+0,6)</t>
  </si>
  <si>
    <t>Pohled B - řez 3-3 a 4-4, tl.450mm : 55,209+28,234-(7,89+10,55+7,88)*(0,2+0,6)</t>
  </si>
  <si>
    <t xml:space="preserve">                dtto úprava nájezdu  - neřešeno : </t>
  </si>
  <si>
    <t xml:space="preserve">Pohled C - městská část (odstranění zdi)  - neřešeno : </t>
  </si>
  <si>
    <t>Pohled C - řez 1-1 (vyšší část bez brány u rohu se zdí A), tl.450mm : 30,396+16,752-15,25*(0,2+0,6)</t>
  </si>
  <si>
    <t xml:space="preserve">                brána u rohu se zdí A  - neřešeno : </t>
  </si>
  <si>
    <t>Pohled C - řez 5-5 (nižší část bez schodišť), tl.450mm : 11,736+13,5-(1,36+1,2+10,94)*(0,2+0,6)</t>
  </si>
  <si>
    <t xml:space="preserve">                schodiště levé : 1,19+2,1-2,1*(0,2+0,6)</t>
  </si>
  <si>
    <t xml:space="preserve">                schodiště pravé : 7,602+2-2*(0,2+0,6)</t>
  </si>
  <si>
    <t>Pohled D - řezy 6-6, 7a-7a a 7b-7b (bez schodiště), tl.450mm : 11,291+16,938-14,05*(0,2+0,6)</t>
  </si>
  <si>
    <t xml:space="preserve">                schodiště  - neřešeno : </t>
  </si>
  <si>
    <t xml:space="preserve">                zeď u schodiště - levá - krátká, tl.300mm : 2,67+1,78-1,78*(0,2+0,6)</t>
  </si>
  <si>
    <t xml:space="preserve">                zeď u schodiště - pravá - delší, tl.300mm : 6,63+4,42-4,42*(0,2+0,6)</t>
  </si>
  <si>
    <t>Pohled E (bez schodiště a průniku se zdí A), tl.450mm : 3,528+8,604-7,17*(0,2+0,6)</t>
  </si>
  <si>
    <t xml:space="preserve">                zeď u schodiště - úzká, tl.200mm : 1,4535+2,052-1,71*(0,2+0,6)</t>
  </si>
  <si>
    <t xml:space="preserve">žb základová deska : </t>
  </si>
  <si>
    <t>Pohled A - řez 2-2 : (7,76+8,02+8,03+8,98+9,22)*(0,6+0,45)</t>
  </si>
  <si>
    <t xml:space="preserve">                dtto zdi od průniku se zdí pohledu C a zeď u schodiště : (0,6+1,6+1,55+2,54+2,59)*(0,6+0,45)</t>
  </si>
  <si>
    <t>Pohled B - řez 3-3 a 4-4 : (7,89+10,55+7,88)*(0,6+0,45)</t>
  </si>
  <si>
    <t>Pohled C - řez 1-1 (vyšší část bez brány u rohu se zdí A) : 15,25*(0,6+0,45)</t>
  </si>
  <si>
    <t xml:space="preserve">                brána u rohu se zdí A : 2,67*(0,6+0,45)</t>
  </si>
  <si>
    <t>Pohled C - řez 5-5 (nižší část bez schodišť) : (1,36+1,2+10,94)*(0,6+0,7)</t>
  </si>
  <si>
    <t xml:space="preserve">                schodiště levé : 2,1*(0,6+0,7)</t>
  </si>
  <si>
    <t xml:space="preserve">                schodiště pravé : 2*(0,6+0,7)</t>
  </si>
  <si>
    <t xml:space="preserve">                zeď u schodiště - levá - krátká : 1,78*2*0,45</t>
  </si>
  <si>
    <t xml:space="preserve">                zeď u schodiště - pravá - delší : 4,42*2*0,45</t>
  </si>
  <si>
    <t>Pohled E (bez schodiště a průniku se zdí A) : 7,17*2*0,45</t>
  </si>
  <si>
    <t xml:space="preserve">                zeď u schodiště - úzká : 1,71*2*0,45</t>
  </si>
  <si>
    <t xml:space="preserve">                dtto úprava nájezdu (řešeno v rámci zákl. pasu) : 0,9*(2*3,75+2*0,4)</t>
  </si>
  <si>
    <t>Pohled D - řezy 6-6, 7a-7a a 7b-7b (vč. části u schodiště řešeno v rámci zákl. pasu) : 0,9*(14,05*2+0,9*2)</t>
  </si>
  <si>
    <t xml:space="preserve">                zeď u schodiště - levá - krátká (řešeno v rámci základových desek) : </t>
  </si>
  <si>
    <t xml:space="preserve">                zeď u schodiště - pravá - delší (řešeno v rámci základových desek) : </t>
  </si>
  <si>
    <t xml:space="preserve">vnější strana dříku částečně cca 0,5m : </t>
  </si>
  <si>
    <t>Pohled A - řez 2-2 : (7,76+8,02+8,03+8,98+9,22)*0,5</t>
  </si>
  <si>
    <t xml:space="preserve">                dtto zdi od průniku se zdí pohledu C a zeď u schodiště : (0,6+1,6+1,55+2,54+2,59)*0,5</t>
  </si>
  <si>
    <t>Pohled B - řez 3-3 a 4-4 : (7,89+10,55+7,88)*0,5</t>
  </si>
  <si>
    <t xml:space="preserve">                dtto úprava nájezdu : 3,75*0,5</t>
  </si>
  <si>
    <t>Pohled C - městská část (odstranění zdi) : (4,3+2,4)*0,5</t>
  </si>
  <si>
    <t>Pohled C - řez 1-1 (vyšší část bez brány u rohu se zdí A) : 15,25*0,5</t>
  </si>
  <si>
    <t xml:space="preserve">                brána u rohu se zdí A : 2,67*0,5</t>
  </si>
  <si>
    <t>Pohled C - řez 5-5 (nižší část bez schodišť) : (1,36+1,2+10,94)*0,5</t>
  </si>
  <si>
    <t xml:space="preserve">                schodiště levé : 2,1*0,5</t>
  </si>
  <si>
    <t xml:space="preserve">                schodiště pravé : 2*0,5</t>
  </si>
  <si>
    <t>Pohled D - řezy 6-6, 7a-7a a 7b-7b (bez schodiště) : 14,05*0,5</t>
  </si>
  <si>
    <t xml:space="preserve">                schodiště : 1,3*0,5</t>
  </si>
  <si>
    <t xml:space="preserve">                zeď u schodiště - levá - krátká : 1,78*0,5</t>
  </si>
  <si>
    <t xml:space="preserve">                zeď u schodiště - pravá - delší : 4,42*0,5</t>
  </si>
  <si>
    <t>Pohled E (bez schodiště a průniku se zdí A) : 7,17*0,5</t>
  </si>
  <si>
    <t xml:space="preserve">                zeď u schodiště - úzká : 1,71*0,5</t>
  </si>
  <si>
    <t>711141559RZ2</t>
  </si>
  <si>
    <t xml:space="preserve">Provedení izolace proti zemní vlhkosti pásy přitavením vodorovná, 2 vrstvy, s dodávkou izolačního pásu se skleněnou nebo polyesterovou vložkou,  </t>
  </si>
  <si>
    <t>711140102R00</t>
  </si>
  <si>
    <t>Odstranění izolace proti vodě - pásy přitavením vodorovné, 2 vrstvy</t>
  </si>
  <si>
    <t>711786066R00</t>
  </si>
  <si>
    <t>Provedení detailů pryskyřicemi těsnění trubních prostupů tmelem z epoxidové pryskyřice a tkaninou D do 200 mm</t>
  </si>
  <si>
    <t>235200350000R</t>
  </si>
  <si>
    <t>hmota nátěrová na kov epoxidová pryskyřice; S 2200; vrchní; žlutohnědá</t>
  </si>
  <si>
    <t>kg</t>
  </si>
  <si>
    <t>SPCM</t>
  </si>
  <si>
    <t>RTS 23/ II</t>
  </si>
  <si>
    <t>Specifikace</t>
  </si>
  <si>
    <t>POL3_</t>
  </si>
  <si>
    <t>998711201R00</t>
  </si>
  <si>
    <t>Přesun hmot pro izolace proti vodě svisle do 6 m</t>
  </si>
  <si>
    <t>50 m vodorovně měřeno od těžiště půdorysné plochy skládky do těžiště půdorysné plochy objektu</t>
  </si>
  <si>
    <t>762961820R00</t>
  </si>
  <si>
    <t>Rozebrání oplocení s příčníky a dřevěnými sloupky, z tyčoviny půlené</t>
  </si>
  <si>
    <t>800-762</t>
  </si>
  <si>
    <t>se sloupky osové vzdálenosti do 4 m, výšky do 2,5 m osazených do hloubky 1 m</t>
  </si>
  <si>
    <t>délka plotu je a do ceny zahrnout cca 40mb : 40</t>
  </si>
  <si>
    <t>767995101R00</t>
  </si>
  <si>
    <t>Výroba a montáž atypických kovovových doplňků staveb hmotnosti do 5 kg</t>
  </si>
  <si>
    <t>800-767</t>
  </si>
  <si>
    <t>ost drobné pom kce : 50</t>
  </si>
  <si>
    <t>767.001RP1</t>
  </si>
  <si>
    <t>Demontáž stávajícího kovového plotu</t>
  </si>
  <si>
    <t>Stávající kovový plot, bude šetrně s ohledem na budoucí zpětné použití a repasi demontován.</t>
  </si>
  <si>
    <t>Pohled A : 17,88</t>
  </si>
  <si>
    <t>Pohled B : 26,31</t>
  </si>
  <si>
    <t>Z1</t>
  </si>
  <si>
    <t>Prvek Z1 - stávající brána - úprava</t>
  </si>
  <si>
    <t>ks</t>
  </si>
  <si>
    <t>stávající brána  - úprava</t>
  </si>
  <si>
    <t>stávající kovová mříž - úprava tvaru a rozměru, kovářské zpracování</t>
  </si>
  <si>
    <t>pro novou bránu využít stávající prvky</t>
  </si>
  <si>
    <t>celkový rozměr: 2450 x 2900 mm</t>
  </si>
  <si>
    <t>materiál: plné ocelové tyče  24/18 mm</t>
  </si>
  <si>
    <t>krabicový zámek stávající - repase, dolní zástrč, horní zástrč otočná</t>
  </si>
  <si>
    <t>podlahová zarážka z pásové oceli, panty do zdiva</t>
  </si>
  <si>
    <t/>
  </si>
  <si>
    <t>povrchová úprava:</t>
  </si>
  <si>
    <t xml:space="preserve"> antikorozní nátěr, vrchní grafitový nátěr</t>
  </si>
  <si>
    <t>Rozměry jsou orientační. Před započetím výroby nutno přeměřit dle skutečného provedení stavby.</t>
  </si>
  <si>
    <t>Před započetím výroby budou předloženy ke schválení vzorky použitých materiálů.</t>
  </si>
  <si>
    <t>Schémata neslouží jako výrobní dokumentace</t>
  </si>
  <si>
    <t>Z2</t>
  </si>
  <si>
    <t>Prvek Z2 - nová brána - zadní vjezd</t>
  </si>
  <si>
    <t>nová brána - zadní vjezd</t>
  </si>
  <si>
    <t>nová kovová brána dvoukřídlová, kovářské zpracování</t>
  </si>
  <si>
    <t>tvarová kopie brány Z/1</t>
  </si>
  <si>
    <t>celkový rozměr: 3900 x 2150 mm</t>
  </si>
  <si>
    <t>materiál: plné ocelové tyče , rám 24/24 mm, výplň 24/18 mm</t>
  </si>
  <si>
    <t>krabicový zámek s cylidrickou vložkou, dolní zástrč, horní zástrč otočná</t>
  </si>
  <si>
    <t>vč. kotevních a osazovacích prvků</t>
  </si>
  <si>
    <t>Z3</t>
  </si>
  <si>
    <t>Prvek Z3 - nová brána - zadní vjezd</t>
  </si>
  <si>
    <t>celkový rozměr: 3800 x 1200 mm</t>
  </si>
  <si>
    <t>materiál: plné ocelové tyče  rám 24/18 mm, výplň 16/16 mm</t>
  </si>
  <si>
    <t>krabicový zámek s cylidrickou vložkou, dolní zástrč</t>
  </si>
  <si>
    <t>Z4a</t>
  </si>
  <si>
    <t>Prvek Z4 - zábradlí stávající</t>
  </si>
  <si>
    <t>zábradlí stávající a nové</t>
  </si>
  <si>
    <t>kovové zábradlí - oplocení na opěrné zdi, výška 900 mm</t>
  </si>
  <si>
    <t>stávající části demontovat a osadit do nové polohy, rozměrově upravit</t>
  </si>
  <si>
    <t>a - stávající část celkem 43 bm, vč. sloupků 20 ks, výměna a doplnění  25%</t>
  </si>
  <si>
    <t>Z4b</t>
  </si>
  <si>
    <t>Prvek Z4 - zábradlí nové</t>
  </si>
  <si>
    <t>zábradlí nové</t>
  </si>
  <si>
    <t>b - nová část  - celkem 39 bm, vč. sloupků 11 ks</t>
  </si>
  <si>
    <t>sloupky 60/30mm, výplň vodorovné příčle 40/10mm, svislé tyče 16/16 mm</t>
  </si>
  <si>
    <t>Z5</t>
  </si>
  <si>
    <t>Prvek Z5 -  stávající kovové madlo - repase</t>
  </si>
  <si>
    <t xml:space="preserve"> stávající kovové madlo - repase</t>
  </si>
  <si>
    <t>stávající madlo, schodiště SCH1</t>
  </si>
  <si>
    <t>demontovat a znovu osadit do nové zdi</t>
  </si>
  <si>
    <t>kovová tyč O 40 mm, včetně kotevních trnů, dl. 2,4 m</t>
  </si>
  <si>
    <t>kotveno do stěny ve výšce 900 mm</t>
  </si>
  <si>
    <t>odrezit ocelovým kartáčem, vyčistit</t>
  </si>
  <si>
    <t>Z6</t>
  </si>
  <si>
    <t>Prvek Z6 -  stávající zabradlí - repase</t>
  </si>
  <si>
    <t>stávající zabradlí - repase</t>
  </si>
  <si>
    <t>stávající madlo, schodiště SCH2</t>
  </si>
  <si>
    <t>demontovat a znovu osadit, 2x sloupek,  1x vzpěra</t>
  </si>
  <si>
    <t>kovová tyč O 40 mm, sloupek 2 ks, včetně kotevních prvků, dl. 1,7 m</t>
  </si>
  <si>
    <t>ve výšce 900 mm</t>
  </si>
  <si>
    <t>13890201R</t>
  </si>
  <si>
    <t>příplatek pozinkování drobných dílů, zámečnických prvků nebo konstrukcí do 50 kg</t>
  </si>
  <si>
    <t xml:space="preserve">pozn. pozinkování se týká pomocných KDK zám. konstrukcí. Samotné brány, ploty a zábradlí obsahují povrchovou úpravu v rámci svých samostatných kompletních položek viz. popisy. : </t>
  </si>
  <si>
    <t>Odkaz na mn. položky pořadí 94 : 57,50000</t>
  </si>
  <si>
    <t>55399994R</t>
  </si>
  <si>
    <t>výrobek kovový zámečnický, atypický</t>
  </si>
  <si>
    <t>Odkaz na mn. položky pořadí 84 : 50,00000*1,15</t>
  </si>
  <si>
    <t>998767201R00</t>
  </si>
  <si>
    <t>Přesun hmot pro kovové stavební doplňk. konstrukce v objektech výšky do 6 m</t>
  </si>
  <si>
    <t>50 m vodorovně</t>
  </si>
  <si>
    <t>772507140R00</t>
  </si>
  <si>
    <t>Kladení dlažby z kamene do malty z desek o nestejné tloušťce jednoho prvku s rubovou plochou neopracovanou, s úpravou tvaru, tloušťky 30 až 150 mm (krajiny)</t>
  </si>
  <si>
    <t>800-782</t>
  </si>
  <si>
    <t>dlažba dle skladby S3 a S4</t>
  </si>
  <si>
    <t>63241RP20</t>
  </si>
  <si>
    <t>Maltové lože tl.20mm pod kamennou dlažbu</t>
  </si>
  <si>
    <t>63241RP40</t>
  </si>
  <si>
    <t>Maltové lože tl.40mm pod kamennou dlažbu</t>
  </si>
  <si>
    <t>77250RP01</t>
  </si>
  <si>
    <t>Příplatek k položce - Dlažba z kamene různé tl., s úpravou, tl. 3-15 cm, za obsah dle požadavků PD nad rámec obsahu položek cenové soustavy</t>
  </si>
  <si>
    <t>pomocně pro kladení, prodyšné vrstvy, spárování a veškerá související plnění a dodávky pro dle skladeb S3 a S4</t>
  </si>
  <si>
    <t>Odkaz na mn. položky pořadí 96 : 50,00000</t>
  </si>
  <si>
    <t>S3-dl</t>
  </si>
  <si>
    <t>Dodávka kamenné dlažby pro skladbu S3, kamenná dlažba 50mm</t>
  </si>
  <si>
    <t>Skladba S3 - původní kamenná dlažba  (horní terasa) - doplnění dlažby 20% : 35*0,2*1,1</t>
  </si>
  <si>
    <t>S4-dl</t>
  </si>
  <si>
    <t>Dodávka kamenné dlažby pro skladbu S4, kamenná dlažba (mramor) 30mm</t>
  </si>
  <si>
    <t>Dodávka kamenné dlažby pro skladbu S4 - doplnění dlažby  20% : 15*0,2*1,1</t>
  </si>
  <si>
    <t>998772201R00</t>
  </si>
  <si>
    <t>Přesun hmot pro kamenné dlažby, obklady schodišťových stupňů a soklů v objektech výšky do 6 m</t>
  </si>
  <si>
    <t>KA/01</t>
  </si>
  <si>
    <t>Prvek KA1 - SCH1 - schodišťové stupně plné</t>
  </si>
  <si>
    <t>kamenné stupně plné hladké bez profilace</t>
  </si>
  <si>
    <t>schodišťový stupeň s drážkou, sražená přední hrana</t>
  </si>
  <si>
    <t>rozměry</t>
  </si>
  <si>
    <t>plný stupeň 1x -  rozměr 2750/350/~190 mm</t>
  </si>
  <si>
    <t>plný stupeň s drážkou 4x - rozměr 2750/350/~190 mm</t>
  </si>
  <si>
    <t>plný stupeň jalový s drážkou 1x - rozměr 2750/310/~190 mm</t>
  </si>
  <si>
    <t>stupeň z dvou částí  (1/3 + 2/3 délky)</t>
  </si>
  <si>
    <t>materiál: mistní kámen podle výběru</t>
  </si>
  <si>
    <t xml:space="preserve">                andezit, spilit, (alt. žula)</t>
  </si>
  <si>
    <t>KA/02</t>
  </si>
  <si>
    <t>Prvek KA2 - SCH2 - schodišťové stupně plné</t>
  </si>
  <si>
    <t>plný stupeň 1x -  rozměr 1950/340/~190 mm</t>
  </si>
  <si>
    <t>plný stupeň s drážkou 2x - rozměr 1950/340/~190 mm</t>
  </si>
  <si>
    <t>plný stupeň jalový s drážkou 1x - rozměr 1950/250/~190 mm</t>
  </si>
  <si>
    <t>KA/03</t>
  </si>
  <si>
    <t>Prvek KA3 - SCH3 - schodišťové stupně plné</t>
  </si>
  <si>
    <t>plný stupeň 1x -  rozměr 1500-1730/320/~210 mm</t>
  </si>
  <si>
    <t>plný stupeň s drážkou 7x - rozměr 1500-1730/320/~210 mm</t>
  </si>
  <si>
    <t>plný stupeň jalový s drážkou 1x - rozměr 1500-1730/250/~210 mm</t>
  </si>
  <si>
    <t>KA/04</t>
  </si>
  <si>
    <t>Prvek KA4 - SCH4 - schodišťové stupně plné</t>
  </si>
  <si>
    <t>plný stupeň 1x -  rozměr 1000/340/~200 mm</t>
  </si>
  <si>
    <t>plný stupeň s drážkou 2x - rozměr 1000/340/~200 mm</t>
  </si>
  <si>
    <t>plný stupeň jalový s drážkou 1x - rozměr 1000/340/~200 mm</t>
  </si>
  <si>
    <t>KA/05</t>
  </si>
  <si>
    <t>Prvek KA5 - SCH5 - schodišťové stupně plné</t>
  </si>
  <si>
    <t>plný stupeň 1x -  rozměr 1300/310/~200 mm</t>
  </si>
  <si>
    <t>plný stupeň s drážkou 5x - rozměr 1300/310/~200 mm</t>
  </si>
  <si>
    <t>plný stupeň jalový s drážkou 1x - rozměr 1300/250/~200 mm</t>
  </si>
  <si>
    <t>KA/06</t>
  </si>
  <si>
    <t>Prvek KA6 - SCH6 - schodišťové stupně plné</t>
  </si>
  <si>
    <t>plný stupeň 1x -  rozměr 1600/370/~180 mm</t>
  </si>
  <si>
    <t>plný stupeň s drážkou 4x - rozměr 1600/370/~180 mm</t>
  </si>
  <si>
    <t>plný stupeň jalový s drážkou 1x - rozměr 1600/300/~180 mm</t>
  </si>
  <si>
    <t>KA/07</t>
  </si>
  <si>
    <t>Prvek KA7 - SCH7 - schodišťové stupně plné</t>
  </si>
  <si>
    <t>plný stupeň 1x -  rozměr 340/210 mm, dl. 3,2 bm</t>
  </si>
  <si>
    <t>plný stupeň s drážkou 1x - rozměr 350/210 mm, dl. 1,7 bm</t>
  </si>
  <si>
    <t>plný stupeň 1x -  rozměr 340/210 mm, dl. 3,2 bm : 3,2</t>
  </si>
  <si>
    <t>plný stupeň s drážkou 1x - rozměr 350/210 mm, dl. 1,7 bm : 1,7</t>
  </si>
  <si>
    <t>KA/08</t>
  </si>
  <si>
    <t>Prvek KA8 - SCH8 - schodišťové stupně plné</t>
  </si>
  <si>
    <t>plný stupeň 1x -  rozměr 340/190 mm, dl. 4,5 bm</t>
  </si>
  <si>
    <t>plný stupeň s drážkou 1x - rozměr 340/190 mm, dl. 3,2 bm</t>
  </si>
  <si>
    <t>plný stupeň s drážkou 1x - rozměr 350/190 mm, dl. 1,85 bm</t>
  </si>
  <si>
    <t>plný stupeň 1x -  rozměr 340/190 mm, dl. 4,5 bm : 4,5</t>
  </si>
  <si>
    <t>plný stupeň s drážkou 1x - rozměr 340/190 mm, dl. 3,2 bm : 3,2</t>
  </si>
  <si>
    <t>plný stupeň s drážkou 1x - rozměr 350/190 mm, dl. 1,85 bm : 1,85</t>
  </si>
  <si>
    <t>KA/09</t>
  </si>
  <si>
    <t>Prvek KA9 - krycí desky opěrné stěny</t>
  </si>
  <si>
    <t>krycí desky opěrné stěny</t>
  </si>
  <si>
    <t>rozměr š 700/ tl. 100, dl. 600-900mm, celkem - 128 bm</t>
  </si>
  <si>
    <t>(tl. stěny 600mm) přesah 50mm - šířka 700 mm</t>
  </si>
  <si>
    <t>KA/10</t>
  </si>
  <si>
    <t>Prvek KA10 - krycí desky sloupků</t>
  </si>
  <si>
    <t>krycí desky sloupku  ( sloupek 600/600 mm, s přesahem 50mm)</t>
  </si>
  <si>
    <t>a- rozměr 700/700 mm, výška 100-170 mm horní hrana ve spádu</t>
  </si>
  <si>
    <t>b - atyp rozměr  700/850 mmv. 100-170 mm</t>
  </si>
  <si>
    <t>b - atyp rozměr  600/750 mmv. 100-170 mm</t>
  </si>
  <si>
    <t>a- rozměr 700/700 mm, výška 100-170 mm : 0,7*0,7*10</t>
  </si>
  <si>
    <t>b - atyp rozměr  700/850 mmv. 100-170 mm : 0,7*0,85*1</t>
  </si>
  <si>
    <t>b - atyp rozměr  600/750 mmv. 100-170 mm : 0,6*0,75*1</t>
  </si>
  <si>
    <t>KA/11</t>
  </si>
  <si>
    <t>Prvek KA11 - kamenný sokl - stávající</t>
  </si>
  <si>
    <t>bm</t>
  </si>
  <si>
    <t>kamenný sokl - stávající</t>
  </si>
  <si>
    <t>stávající kamenné desky kontrola, výměna nebo doplnění  25%</t>
  </si>
  <si>
    <t>desky nově osadit pomocí typových nerezopvých kotev  - nové</t>
  </si>
  <si>
    <t>rozměry výška 300-600, š.400-600 mm, tl. ~60mm</t>
  </si>
  <si>
    <t>materiál - pískovec</t>
  </si>
  <si>
    <t>998782201R00</t>
  </si>
  <si>
    <t>Přesun hmot pro kamenné obklady v objektech výšky do 6 m</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</si>
  <si>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</si>
  <si>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</si>
  <si>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</si>
  <si>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</si>
  <si>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</si>
  <si>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</si>
  <si>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</si>
  <si>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</si>
  <si>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</si>
  <si>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</si>
  <si>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</si>
  <si>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59,60,61,62,63,64,65,66,67,69,70,73,79,83, : </t>
  </si>
  <si>
    <t>Součet: : 776,58561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</si>
  <si>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</si>
  <si>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</si>
  <si>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</si>
  <si>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</si>
  <si>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</si>
  <si>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22520,98273</t>
  </si>
  <si>
    <t>979082111R00</t>
  </si>
  <si>
    <t>Vnitrostaveništní doprava suti a vybouraných hmot do 10 m</t>
  </si>
  <si>
    <t>979082121R00</t>
  </si>
  <si>
    <t>Vnitrostaveništní doprava suti a vybouraných hmot příplatek k ceně za každých dalších 5 m</t>
  </si>
  <si>
    <t>Součet: : 7765,85611</t>
  </si>
  <si>
    <t>979990101R00</t>
  </si>
  <si>
    <t>Poplatek za uložení, směsi betonu a cihel,  , skupina 17 01 01 a 17 01 02 z Katalogu odpadů</t>
  </si>
  <si>
    <t>Součet: : 773,26959</t>
  </si>
  <si>
    <t>979990161R00</t>
  </si>
  <si>
    <t>Poplatek za uložení, dřevo,  , skupina 17 02 01 z Katalogu odpadů</t>
  </si>
  <si>
    <t>kategorie 17 02 01 dřevo</t>
  </si>
  <si>
    <t>Součet: : 3,31602</t>
  </si>
  <si>
    <t>štěrkové lože</t>
  </si>
  <si>
    <t>Do ceny příplatkové položky zahrnout : uzavření dilatace těsnícím provazcem a izolačním pružným tmelem. V místě dilatační spáry bude probíhat vodorovná výztuž.</t>
  </si>
  <si>
    <t>Opěrné stěny budou dilatovány po cca 15-20m, dilatační spára bude vyplněna polystyrenem EPS( Dilatace  30mm EPS je obsažena v samostatné položce.),</t>
  </si>
  <si>
    <t xml:space="preserve"> žárově zinkovat pro venkovní použití, 2x základní</t>
  </si>
  <si>
    <t>Provedení a osazení jednotlivých prvků je uvažováno včetně povrchové úpravy.</t>
  </si>
  <si>
    <t>tvarová kopie   stávajícího oplocení</t>
  </si>
  <si>
    <t>včetně kotevních prvků</t>
  </si>
  <si>
    <t>SCH1 - schodišťové stupně plné</t>
  </si>
  <si>
    <t>Schodišťové stupně provést dle skutečného provedení výškových úrovní v objektu.</t>
  </si>
  <si>
    <t>Před započetím výroby budou předloženy ke schválení vzorky použitých materiálů, způsobu opracování a případné profilace</t>
  </si>
  <si>
    <t>Budou použity kvalitní materiály, mrazuvzdorné, bez výrazných barevných přechodů.</t>
  </si>
  <si>
    <t>Barevnost dle dochovaných prvků.</t>
  </si>
  <si>
    <t>SCH2 - schodišťové stupně plné</t>
  </si>
  <si>
    <t>SCH3 - schodišťové stupně plné</t>
  </si>
  <si>
    <t>SCH4 - schodišťové stupně plné</t>
  </si>
  <si>
    <t>SCH5 - schodišťové stupně plné</t>
  </si>
  <si>
    <t>SCH6 - schodišťové stupně plné</t>
  </si>
  <si>
    <t>SCH7 - schodišťové stupně plné</t>
  </si>
  <si>
    <t>SCH8 - schodišťové stupně plné</t>
  </si>
  <si>
    <t>krycí desky sloupků</t>
  </si>
  <si>
    <t>typové nerezové kotvy - trny (cca 4ks/bm)</t>
  </si>
  <si>
    <t>Pohled C - městská část (odstranění zdi) uvaž v šíři 3m : 3*(4,3+2,4)*0,15</t>
  </si>
  <si>
    <t>Odkaz na mn. položky pořadí 1 : 3,01500*20</t>
  </si>
  <si>
    <t>180401212R00</t>
  </si>
  <si>
    <t>Založení trávníku luční trávník, výsevem, na svahu přes 1:5 do 1:2</t>
  </si>
  <si>
    <t>823-1</t>
  </si>
  <si>
    <t>na půdě předem připravené s pokosením, naložením, odvozem odpadu do 20 km a se složením,</t>
  </si>
  <si>
    <t>Pohled C - městská část (odstranění zdi) uvaž v šíři 3m : 3*(4,3+2,4)</t>
  </si>
  <si>
    <t>182001123R00</t>
  </si>
  <si>
    <t>Plošná úprava terénu při nerovnostech terénu přes 100 do 150 mm, na svahu přes 1:2 do 1:1</t>
  </si>
  <si>
    <t>s urovnáním povrchu, bez doplnění ornice, v hornině 1 až 4,</t>
  </si>
  <si>
    <t>úprava terénu, vysvahovat</t>
  </si>
  <si>
    <t>182301123R00</t>
  </si>
  <si>
    <t>Rozprostření a urovnání ornice ve svahu v souvislé ploše do 500 m2, tloušťka vrstvy přes 150 do 200 mm</t>
  </si>
  <si>
    <t>s případným nutným přemístěním hromad nebo dočasných skládek na místo potřeby ze vzdálenosti do 30 m, ve svahu sklonu přes 1 : 5,</t>
  </si>
  <si>
    <t>Odkaz na mn. položky pořadí 1 : 3,01500</t>
  </si>
  <si>
    <t>00572400R</t>
  </si>
  <si>
    <t>směs travní parková, pro běžnou zátěž</t>
  </si>
  <si>
    <t>10364200R</t>
  </si>
  <si>
    <t>ornice pro pozemkové úpravy</t>
  </si>
  <si>
    <t>RTS 22/ II</t>
  </si>
  <si>
    <t>Odkaz na mn. položky pořadí 4 : 20,10000*0,2</t>
  </si>
  <si>
    <t>Pohled C - městská část (odstranění zdi) - uvaž tl.300mm, š = 600mm : (4,3+2,4)*0,6*0,3</t>
  </si>
  <si>
    <t>Pohled C - městská část (odstranění zdi = plocha bez vrat), tl.600mm (300mm kámen, 300mm žb stěna ztrac) : 12,754*0,3</t>
  </si>
  <si>
    <t xml:space="preserve">7,8,10,11, : </t>
  </si>
  <si>
    <t>Součet: : 6,72531</t>
  </si>
  <si>
    <t xml:space="preserve">9,10,11,12, : </t>
  </si>
  <si>
    <t>Součet: : 23,40655</t>
  </si>
  <si>
    <t>Součet: : 678,79010</t>
  </si>
  <si>
    <t>Součet: : 234,06555</t>
  </si>
  <si>
    <t>Poplatek za skládku za uložení, směsi betonu a cihel,  , skupina 17 01 01 a 17 01 02 z Katalogu odpadů</t>
  </si>
  <si>
    <t>162201102R00</t>
  </si>
  <si>
    <t>Vodorovné přemístění výkopku z horniny 1 až 4, na vzdálenost přes 20  do 50 m</t>
  </si>
  <si>
    <t xml:space="preserve">zemina z vrtů : </t>
  </si>
  <si>
    <t>viz. statika v.č.201 zesílení stávajících základových kcí konírny : 120*3,14*0,05*0,05</t>
  </si>
  <si>
    <t>viz. statika v.č.202 zesílení stávajících základových kcí tech. místnosti : 130*3,14*0,05*0,05</t>
  </si>
  <si>
    <t>Odkaz na mn. položky pořadí 2 : 1,96250*20</t>
  </si>
  <si>
    <t>Odkaz na mn. položky pořadí 2 : 1,96250</t>
  </si>
  <si>
    <t>229941118R00</t>
  </si>
  <si>
    <t>Mikropilota z šroubovicová z hliníkové slitiny průměru 100 mm</t>
  </si>
  <si>
    <t>Zavibrování pilot, nadstavování pilot, dodávka pilot.</t>
  </si>
  <si>
    <t>viz. statika v.č.201 zesílení stávajících základových kcí konírny : 120</t>
  </si>
  <si>
    <t>viz. statika v.č.202 zesílení stávajících základových kcí tech. místnosti : 130</t>
  </si>
  <si>
    <t>229946122R00</t>
  </si>
  <si>
    <t>Hlavy trubkových mikropilot namáhaných tlakem i tahem střídavě, nebo jen tahem, průměru přes 80 do 105 mm</t>
  </si>
  <si>
    <t>Po osazení piloty vrt vyplnit maltou STATICAL R30N.</t>
  </si>
  <si>
    <t>Zadavatel umožňuje nabídnout rovnocenné řešení.</t>
  </si>
  <si>
    <t>viz. statika v.č.201 zesílení stávajících základových kcí konírny : 39</t>
  </si>
  <si>
    <t>viz. statika v.č.202 zesílení stávajících základových kcí tech. místnosti : 43</t>
  </si>
  <si>
    <t>262303372R00</t>
  </si>
  <si>
    <t>Vrty pro injektáž svislé vrt povrchový, průměr přes 93 do 156 mm, hloubka 0 - 25 m, hornina třídy 3</t>
  </si>
  <si>
    <t>viz. statika v.č.201 zesílení stávajících základových kcí konírny : 39*2,5</t>
  </si>
  <si>
    <t>viz. statika v.č.202 zesílení stávajících základových kcí tech. místnosti : 43*2,5</t>
  </si>
  <si>
    <t>262308304R00</t>
  </si>
  <si>
    <t>Příplatek za vrty pro injektáže povrchové do 156 mm vrty šikmé, sklon od 0° do 10°, hloubka 0 - 75 m, hornina třídy 3</t>
  </si>
  <si>
    <t>Odkaz na mn. položky pořadí 8 : 205,00000</t>
  </si>
  <si>
    <t>342241162R00</t>
  </si>
  <si>
    <t>Příčky z tvárnic pálených Příčky z tvárnic keramických pálených tloušťky 140 mm, z cihel plných, P 15, na maltu MVC 2,5</t>
  </si>
  <si>
    <t>jednoduché nebo příčky zděné do svislé dřevěné, cihelné, betonové nebo ocelové konstrukce na jakoukoliv maltu vápenocementovou (MVC) nebo cementovou (MC),</t>
  </si>
  <si>
    <t>Včetně pomocného lešení výšky do 1900 mm a pro zatížení do 1,5 kPa.</t>
  </si>
  <si>
    <t>6.2 budova technického zázemí předpoklad : 15*3,5</t>
  </si>
  <si>
    <t>380941113RS2</t>
  </si>
  <si>
    <t>Dodatečná helikální výztuž 1 prut, průměr 8 mm, pevnost v tahu 1192 MPa, uložení v drážce, v cihelném zdivu</t>
  </si>
  <si>
    <t>801-4</t>
  </si>
  <si>
    <t>frézování drážek v cihelném zdivu, zbavení drážky hrubších nečistot a prachových částí, vypláchnutí drážky vodou, vlepení výztuže a aplikace malty nebo tmelu,</t>
  </si>
  <si>
    <t>Včetně pomocného pracovního lešení o výšce podlahy do 1900 mm a pro zatížení do 1,5 kPa.</t>
  </si>
  <si>
    <t xml:space="preserve">6.2 budova technického zázemí předpoklad : </t>
  </si>
  <si>
    <t>Celkem trhliny 30 bm, (výztuž  O 8, dl. 1,0m po 300mm / na 1bm, tj. 3m/1bm spáry), viz popis TZ, a podle technického listu dodávané výztuže   uvaž. 2/3 v drážce : 3*30*2/3</t>
  </si>
  <si>
    <t>380942113RS2</t>
  </si>
  <si>
    <t>Dodatečná helikální výztuž 1 prut, průměr 8 mm, pevnost v tahu 1192 MPa, uložení ve vrtu, v cihelném zdivu</t>
  </si>
  <si>
    <t>Celkem trhliny 30 bm, (výztuž  O 8, dl. 1,0m po 300mm / na 1bm, tj. 3m/1bm spáry), viz popis TZ, a podle technického listu dodávané výztuže   1/3 uvaž. vrt : 3*30*1/3</t>
  </si>
  <si>
    <t>342241RP01</t>
  </si>
  <si>
    <t>Příplatek k položce Příčky z cihel plných pálených 290 mm, tl. 140 mm, za obsah dle požadavků PD nad rámec obsahu položek cenové soustavy</t>
  </si>
  <si>
    <t>Postupné vyzdívání v rámci přezdívání.</t>
  </si>
  <si>
    <t>Odkaz na mn. položky pořadí 10 : 52,50000</t>
  </si>
  <si>
    <t>612421637R00</t>
  </si>
  <si>
    <t>Omítky vnitřní stěn vápenné nebo vápenocementové v podlaží i ve schodišti štukové</t>
  </si>
  <si>
    <t>6.2 budova technického zázemí předpoklad : 15*3,5*2</t>
  </si>
  <si>
    <t>61944T01</t>
  </si>
  <si>
    <t>Oprava prasklin š. do 20mm hl.do 150-300mm, vyčištění stlačeným vzduchem, do hloubky vyplnění rozpínavou maltou</t>
  </si>
  <si>
    <t>Po délce prasklin bude odstraněna omítka. Praskliny budou vyčištěny stlačeným vzduchem a do hloubky vyplněny rozpínavou maltou (Standart vuskoret).</t>
  </si>
  <si>
    <t>Zadavatel umožňuje nabídnout jiné  rovnocenné řešení.</t>
  </si>
  <si>
    <t>Kompletní provedení dle informací obsažených v PD (textová i výkresová část, technologické postupy, restaurátorské záměry atd.).</t>
  </si>
  <si>
    <t>Provedení je včetně montáže, demontáže, dodávky, repase, přesunu hmot, přesunu a likvidace vybouraných hmot a veškerých dalších nutných souvisejících plnění a dodávek potřebných pro kompletní a úspěšné dokončení a předání.</t>
  </si>
  <si>
    <t>6.2 budova technického zázemí předpoklad : 30</t>
  </si>
  <si>
    <t>962031116R00</t>
  </si>
  <si>
    <t>Bourání příček z cihel pálených plných, tloušťky 140 mm</t>
  </si>
  <si>
    <t>nebo vybourání otvorů průřezové plochy přes 4 m2 v příčkách, včetně pomocného lešení o výšce podlahy do 1900 mm a pro zatížení do 1,5 kPa  (150 kg/m2),</t>
  </si>
  <si>
    <t>970051160R00</t>
  </si>
  <si>
    <t>Jádrové vrtání, kruhové prostupy v železobetonu jádrové vrtání , do D 160 mm</t>
  </si>
  <si>
    <t>viz. statika v.č.202 zesílení stávajících základových kcí tech. místnosti : 43*1</t>
  </si>
  <si>
    <t>970055160R00</t>
  </si>
  <si>
    <t>Jádrové vrtání, kruhové prostupy v železobetonu příplatek za šikmé jádrové vrtání, do D 160 mm</t>
  </si>
  <si>
    <t>Odkaz na mn. položky pořadí 17 : 140,50000</t>
  </si>
  <si>
    <t>973031813R00</t>
  </si>
  <si>
    <t>Vysekání v cihelném zdivu výklenků a kapes kapes pro zavázání nových příček na jakoukoliv maltu vápennou nebo vápenocementovou, tloušťky do 150 mm</t>
  </si>
  <si>
    <t>6.2 budova technického zázemí předpoklad : 4*3,5</t>
  </si>
  <si>
    <t>962031RP01</t>
  </si>
  <si>
    <t>Příplatek k položce Bourání příček z cihel pálených plných tl. 140 mm, za obsah dle požadavků PD nad rámec obsahu položek cenové soustavy</t>
  </si>
  <si>
    <t>Odkaz na mn. položky pořadí 16 : 52,50000</t>
  </si>
  <si>
    <t>999281108R00</t>
  </si>
  <si>
    <t xml:space="preserve">Přesun hmot pro opravy a údržbu objektů pro opravy a údržbu dosavadních objektů včetně vnějších plášťů  výšky do 12 m,  </t>
  </si>
  <si>
    <t>oborů 801, 803, 811 a 812</t>
  </si>
  <si>
    <t xml:space="preserve">6,7,8,9,10,11,12,14,15,16, : </t>
  </si>
  <si>
    <t>Součet: : 23,96320</t>
  </si>
  <si>
    <t>784422271R00</t>
  </si>
  <si>
    <t>Malby vápenné se začištěním v místnostech do 3,8 m, jednobarevné, dvojnásobné s dvojnásobným pačokováním</t>
  </si>
  <si>
    <t>800-784</t>
  </si>
  <si>
    <t>Odkaz na mn. položky pořadí 14 : 105,00000</t>
  </si>
  <si>
    <t>ostatní - předpoklad : 100</t>
  </si>
  <si>
    <t xml:space="preserve">16,17,19, : </t>
  </si>
  <si>
    <t>Součet: : 23,93222</t>
  </si>
  <si>
    <t>Součet: : 694,03438</t>
  </si>
  <si>
    <t>Součet: : 239,32220</t>
  </si>
  <si>
    <t>Šetrné bourání, posupné provádění v rámci přezdívání, manipulace, dopravy, třídění, čištění za účelem dalšího využití. Uskladnění na místo určené objednatelem.</t>
  </si>
  <si>
    <t>273321311R00</t>
  </si>
  <si>
    <t>Beton základových desek železový třídy C 16/20</t>
  </si>
  <si>
    <t>bez dodávky a uložení výztuže</t>
  </si>
  <si>
    <t>Pohled A - řez 2-2 : (7,76+8,02+8,03+8,98+9,22)*(1,65*0,45+0,75*0,15)</t>
  </si>
  <si>
    <t xml:space="preserve">                dtto zdi od průniku se zdí pohledu C a zeď u schodiště : (0,6+1,6+1,55+2,54+2,59)*(1,65*0,45+0,75*0,15)</t>
  </si>
  <si>
    <t>Pohled B - řez 3-3 a 4-4 : (7,89+10,55+7,88)*(1,65*0,45+0,75*0,15)</t>
  </si>
  <si>
    <t>Pohled C - řez 1-1 (vyšší část bez brány u rohu se zdí A) : 15,25*(1,65*0,45+0,75*0,15)</t>
  </si>
  <si>
    <t xml:space="preserve">                brána u rohu se zdí A : 2,67*(1,65*0,45+0,75*0,15)</t>
  </si>
  <si>
    <t>Pohled C - řez 5-5 (nižší část bez schodišť) : (1,36+1,2+10,94)*(0,9*0,45+0,15*0,15)</t>
  </si>
  <si>
    <t xml:space="preserve">                schodiště levé : 2,1*(0,9*0,45+0,15*0,15)</t>
  </si>
  <si>
    <t xml:space="preserve">                schodiště pravé : 2*(0,9*0,45+0,15*0,15)</t>
  </si>
  <si>
    <t xml:space="preserve">                zeď u schodiště - levá - krátká : 1,78*1,2*0,45</t>
  </si>
  <si>
    <t xml:space="preserve">                zeď u schodiště - pravá - delší : 4,42*1,2*0,45</t>
  </si>
  <si>
    <t>Pohled E (bez schodiště a průniku se zdí A) : 7,17*1,2*0,45</t>
  </si>
  <si>
    <t xml:space="preserve">                zeď u schodiště - úzká : 1,71*1,2*0,45</t>
  </si>
  <si>
    <t>Desky pod schodišti, vytažení mimo stěny ost. předpoklad. : 4*0,3</t>
  </si>
  <si>
    <t>273351215R00</t>
  </si>
  <si>
    <t>Bednění stěn základových desek zřízení</t>
  </si>
  <si>
    <t>svislé nebo šikmé (odkloněné) , půdorysně přímé nebo zalomené, stěn základových desek ve volných nebo zapažených jámách, rýhách, šachtách, včetně případných vzpěr,</t>
  </si>
  <si>
    <t>273351216R00</t>
  </si>
  <si>
    <t>Bednění stěn základových desek odstranění</t>
  </si>
  <si>
    <t>Včetně očištění, vytřídění a uložení bednicího materiálu.</t>
  </si>
  <si>
    <t>Odkaz na mn. položky pořadí 2 : 152,33850</t>
  </si>
  <si>
    <t>274321311R00</t>
  </si>
  <si>
    <t>Beton základových pasů železový třídy C 16/20</t>
  </si>
  <si>
    <t>včetně dodávky a uložení betonu, bez výztuže</t>
  </si>
  <si>
    <t xml:space="preserve">                dtto úprava nájezdu (řešeno v rámci zákl. pasu) : 0,4*0,9*3,75</t>
  </si>
  <si>
    <t>Pohled D - řezy 6-6, 7a-7a a 7b-7b (vč. části u schodiště řešeno v rámci zákl. pasu) : 14,05*(0,9*0,45+0,6*0,61)</t>
  </si>
  <si>
    <t>274351215R00</t>
  </si>
  <si>
    <t>Bednění stěn základových pasů zřízení</t>
  </si>
  <si>
    <t>svislé nebo šikmé (odkloněné), půdorysně přímé nebo zalomené, stěn základových pasů ve volných nebo zapažených jámách, rýhách, šachtách, včetně případných vzpěr,</t>
  </si>
  <si>
    <t>274351216R00</t>
  </si>
  <si>
    <t>Bednění stěn základových pasů odstranění</t>
  </si>
  <si>
    <t>Odkaz na mn. položky pořadí 5 : 34,38000</t>
  </si>
  <si>
    <t>274354032R00</t>
  </si>
  <si>
    <t>Bednění stěn základových pasů Bednění prostupu základy průřezu do 0,05 m2, délky prostupu do 0,5 m</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</si>
  <si>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</si>
  <si>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327366111R00</t>
  </si>
  <si>
    <t>Výztuž ŽB konstrukcí opěrných zdí ocel 10 505, průměr do 12 mm</t>
  </si>
  <si>
    <t xml:space="preserve">viz. tab. výztuže : </t>
  </si>
  <si>
    <t>poz. 2 : 0,905</t>
  </si>
  <si>
    <t>poz. 3 : 2,684</t>
  </si>
  <si>
    <t>poz. 4 : 0,188</t>
  </si>
  <si>
    <t>poz. 5 : 0,316</t>
  </si>
  <si>
    <t>poz. 6 : 0,032</t>
  </si>
  <si>
    <t>rezerva, ztratné a prostřih : 0,1*4,125</t>
  </si>
  <si>
    <t>327366112R00</t>
  </si>
  <si>
    <t>Výztuž ŽB konstrukcí opěrných zdí ocel 10 505, průměr přes 12 do 32 mm</t>
  </si>
  <si>
    <t>poz. 1 : 4,289</t>
  </si>
  <si>
    <t>rezerva, prostřih a ztratné : 0,1*4,289</t>
  </si>
  <si>
    <t>327368211R00</t>
  </si>
  <si>
    <t xml:space="preserve">Výztuž ŽB konstrukcí opěrných zdí svařované sítě,  </t>
  </si>
  <si>
    <t xml:space="preserve">viz. tab výztuže (hmotnost 10,68kg/m2, přesahy a ztratné 15%) : </t>
  </si>
  <si>
    <t>řez 5-5 š 1500mm, délka 6000mm, 4ks : 1,5*6*4*10,68*1/1000*1,15</t>
  </si>
  <si>
    <t>řezy 6-6 a 7-7 š 1200mm délka 4000mm, 4ks : 1,2*4*4*10,68*1/1000*1,15</t>
  </si>
  <si>
    <t>dtto š 1700mm délka 4000mm, 6ks : 1,7*4*6*10,68*1/1000*1,15</t>
  </si>
  <si>
    <t>341321310R00</t>
  </si>
  <si>
    <t>Beton stěn nosných a výplňových železový třídy C 16/20</t>
  </si>
  <si>
    <t>bez výztuže, s pomocným lešením o výšce podlahy do 1,90 m a pro zatížení do 1,5 kPa,</t>
  </si>
  <si>
    <t>Pohled A - řez 2-2, tl.450mm : (92,276+45,188-(7,76+8,02+8,03+8,98+9,22)*(0,2+0,6))*0,45</t>
  </si>
  <si>
    <t xml:space="preserve">                dtto zdi od průniku se zdí pohledu C a zeď u schodiště, tl.450mm : (17,83+9,12-(0,6+1,6+1,55+2,54+2,59)*(0,2+0,6))*0,45</t>
  </si>
  <si>
    <t>Pohled B - řez 3-3 a 4-4, tl.450mm : (55,209+28,234-(7,89+10,55+7,88)*(0,2+0,6))*0,45</t>
  </si>
  <si>
    <t>Pohled C - řez 1-1 (vyšší část bez brány u rohu se zdí A), tl.450mm : (30,396+16,752-15,25*(0,2+0,6))*0,45</t>
  </si>
  <si>
    <t>Pohled C - řez 5-5 (nižší část bez schodišť), tl.450mm : (11,736+13,5-(1,36+1,2+10,94)*(0,2+0,6))*0,45</t>
  </si>
  <si>
    <t xml:space="preserve">                schodiště levé : (1,19+2,1-2,1*(0,2+0,6))*0,45</t>
  </si>
  <si>
    <t xml:space="preserve">                schodiště pravé : (7,602+2-2*(0,2+0,6))*0,45</t>
  </si>
  <si>
    <t>Pohled D - řezy 6-6, 7a-7a a 7b-7b (bez schodiště), tl.450mm : (11,291+16,938-14,05*(0,2+0,6))*0,45</t>
  </si>
  <si>
    <t xml:space="preserve">                zeď u schodiště - levá - krátká, tl.300mm : (2,67+1,78-1,78*(0,2+0,6))*0,3</t>
  </si>
  <si>
    <t xml:space="preserve">                zeď u schodiště - pravá - delší, tl.300mm : (6,63+4,42-4,42*(0,2+0,6))*0,3</t>
  </si>
  <si>
    <t>Pohled E (bez schodiště a průniku se zdí A), tl.450mm : (3,528+8,604-7,17*(0,2+0,6))*0,45</t>
  </si>
  <si>
    <t xml:space="preserve">                zeď u schodiště - úzká, tl.200mm : (1,4535+2,052-1,71*(0,2+0,6))*0,45</t>
  </si>
  <si>
    <t>341351105R00</t>
  </si>
  <si>
    <t>Bednění stěn a příček oboustranné zřízení</t>
  </si>
  <si>
    <t>svislé nebo šikmé (odkloněné), půdorysně přímé nebo zalomené, stěn nosných, výplňových, nebo příček, včetně vzpěr nebo jiného zajištění</t>
  </si>
  <si>
    <t>Pohled A - řez 2-2, tl.450mm : (92,276+45,188-(7,76+8,02+8,03+8,98+9,22)*(0,2+0,6))*2</t>
  </si>
  <si>
    <t xml:space="preserve">                dtto zdi od průniku se zdí pohledu C a zeď u schodiště, tl.450mm : (17,83+9,12-(0,6+1,6+1,55+2,54+2,59)*(0,2+0,6))*2</t>
  </si>
  <si>
    <t>Pohled B - řez 3-3 a 4-4, tl.450mm : (55,209+28,234-(7,89+10,55+7,88)*(0,2+0,6))*2</t>
  </si>
  <si>
    <t>Pohled C - řez 1-1 (vyšší část bez brány u rohu se zdí A), tl.450mm : (30,396+16,752-15,25*(0,2+0,6))*2</t>
  </si>
  <si>
    <t>Pohled C - řez 5-5 (nižší část bez schodišť), tl.450mm : (11,736+13,5-(1,36+1,2+10,94)*(0,2+0,6))*2</t>
  </si>
  <si>
    <t xml:space="preserve">                schodiště levé : (1,19+2,1-2,1*(0,2+0,6))*2</t>
  </si>
  <si>
    <t xml:space="preserve">                schodiště pravé : (7,602+2-2*(0,2+0,6))*2</t>
  </si>
  <si>
    <t>Pohled D - řezy 6-6, 7a-7a a 7b-7b (bez schodiště), tl.450mm : (11,291+16,938-14,05*(0,2+0,6))*2</t>
  </si>
  <si>
    <t xml:space="preserve">                zeď u schodiště - levá - krátká, tl.300mm : (2,67+1,78-1,78*(0,2+0,6))*2</t>
  </si>
  <si>
    <t xml:space="preserve">                zeď u schodiště - pravá - delší, tl.300mm : (6,63+4,42-4,42*(0,2+0,6))*2</t>
  </si>
  <si>
    <t>Pohled E (bez schodiště a průniku se zdí A), tl.450mm : (3,528+8,604-7,17*(0,2+0,6))*2</t>
  </si>
  <si>
    <t xml:space="preserve">                zeď u schodiště - úzká, tl.200mm : (1,4535+2,052-1,71*(0,2+0,6))*2</t>
  </si>
  <si>
    <t>341351106R00</t>
  </si>
  <si>
    <t>Bednění stěn a příček oboustranné odstranění</t>
  </si>
  <si>
    <t>Odkaz na mn. položky pořadí 12 : 562,29500</t>
  </si>
  <si>
    <t>32736RP1</t>
  </si>
  <si>
    <t>Příplatek k položce výztuž opěrných zdí, ocel B500B (10 505), D do 12 mm, za obsah dle požadavků PD nad rámec obsahu položek cenové soustavy</t>
  </si>
  <si>
    <t>viz. technologický postup při rekonstrukci opěrné zdi</t>
  </si>
  <si>
    <t>7. U výztuže pol. 4 se ohnuté konce v délce 90 mm ochrání před betonem navléknutím plastových trubiček. Tyto ochráněné části se přiloží těsně k bednění.</t>
  </si>
  <si>
    <t>8. Po odbednění a zatvrdnutí betonu se tyto konce ohnou do polohy kolmé k líci betonu a budou sloužit pro kotvení kamenné přizdívky</t>
  </si>
  <si>
    <t>rezerva, ztratné a prostřih : 0,1*0,188</t>
  </si>
  <si>
    <t>Pohled A - řez 2-2 : (1,65*0,45+0,75*0,15)*2+0,45*2,4*2</t>
  </si>
  <si>
    <t>Pohled B - řez 3-3 a 4-4 : (1,65*0,45+0,75*0,15)+0,45*3,02</t>
  </si>
  <si>
    <t>Odkaz na mn. položky pořadí 15 : 6,08400</t>
  </si>
  <si>
    <t>998152122R00</t>
  </si>
  <si>
    <t>Přesun hmot pro oplocení a objekty zvláštní,monol. vodorovně do 50 m výšky přes 3 do 10 m</t>
  </si>
  <si>
    <t>na novostavbách a změnách objektů pro oplocení (815 2 JKSo), objekty zvláštní pro chov živočichů (815 3 JKSO), objekty pozemní různé (815 9 JKSO) se svislou nosnou konstrukcí monolitickou betonovou tyčovou nebo plošnou ( KMCH 2 a 3 - JKSO šesté místo)</t>
  </si>
  <si>
    <t xml:space="preserve">1,2,4,5,7,8,9,10,11,12,14,15,16, : </t>
  </si>
  <si>
    <t>Součet: : 634,98731</t>
  </si>
  <si>
    <t>štěrkopískové lože pod jímku z dešťových vod : 0,15*5,2*2,55</t>
  </si>
  <si>
    <t>271571112R00</t>
  </si>
  <si>
    <t xml:space="preserve">Polštáře zhutněné pod základy štěrkopísek netříděný,  </t>
  </si>
  <si>
    <t>pod roznášecí ž.b. desku jímky dešťových vod : 0,15*3,55*6,3</t>
  </si>
  <si>
    <t>273321321R00</t>
  </si>
  <si>
    <t>Beton základových desek železový třídy C 20/25</t>
  </si>
  <si>
    <t>roznášecí ž.b. deska jímky dešťových vod : 0,15*3,25*6</t>
  </si>
  <si>
    <t>roznášecí ž.b. deska jímky dešťových vod : 0,15*(3,25*2+6*2)</t>
  </si>
  <si>
    <t>Odkaz na mn. položky pořadí 4 : 2,77500</t>
  </si>
  <si>
    <t>273362021R00</t>
  </si>
  <si>
    <t>Uložení výztuže základových desek ze svařovaných sítí ze svařovaných sítí</t>
  </si>
  <si>
    <t>roznášecí ž.b. deska jímky dešťových vod : 4,4*1,2*1/1000*3,25*6</t>
  </si>
  <si>
    <t>597121211RT3</t>
  </si>
  <si>
    <t>Montáž odvodňovacích trub betonových štěrbinových s dodávkou trouby s vnitřním spádem, profilu 220x260 mm, délky 1,0 m</t>
  </si>
  <si>
    <t>zřízení podkladního betonu tl. 100 mm, položení lože ze suchého betonu tl. 30 mm,</t>
  </si>
  <si>
    <t>3+1+5+5</t>
  </si>
  <si>
    <t>931627111R00</t>
  </si>
  <si>
    <t xml:space="preserve">Úprava dilatační spáry úprava asfaltovou zálivkou za horka nebo za studena včetně tvarování, osazení a svařování plechu,  ,  </t>
  </si>
  <si>
    <t>konstrukcí z prostého nebo železového betonu</t>
  </si>
  <si>
    <t>Včetně očistění ploch spár před úpravou a očistění okolí spáry po úpravě.</t>
  </si>
  <si>
    <t>Odkaz na mn. položky pořadí 10 : 45,00000*10</t>
  </si>
  <si>
    <t>597101020RAA</t>
  </si>
  <si>
    <t>Odvodňovací žlaby komunikací a zpevněných ploch žlab odvodnovací polymerbetonový včetně dodávky roštu a žlabu, pro zatížení B125, Žlab odvodňovací polymerbetonový s krytem; s odtokem ve dně; DN = 110; zatížení: B 125; mříž: litina; můstková; l = 1 000 mm; b = 130 mm; h = 115 mm</t>
  </si>
  <si>
    <t>AP-HSV</t>
  </si>
  <si>
    <t>Agregovaná položka</t>
  </si>
  <si>
    <t>POL2_</t>
  </si>
  <si>
    <t>montáž odvodňovacích žlabů a vpustí k odvodňovacím žlabům z polymerbetonu, včetně betonového lože popř. obetonování, s dodávkou žlabů a vpustí.</t>
  </si>
  <si>
    <t>3,5+3</t>
  </si>
  <si>
    <t>5534298183R</t>
  </si>
  <si>
    <t>Mříž vtoková materiál: nerez; štěrbinová; zatížení: C 250; l = 1 000 mm; b = 130 mm</t>
  </si>
  <si>
    <t>Štěrbinový žlab do dlažby, nerez, vpust se svislým odtokem DN100, mříž pro zatížení B125 kN,, vybírací koš</t>
  </si>
  <si>
    <t>(10+3,5+13,5*2)*1,1</t>
  </si>
  <si>
    <t>zaokr. : 0,45</t>
  </si>
  <si>
    <t>59229001R</t>
  </si>
  <si>
    <t>Žlab odvodňovací betonový štěrbinový; zatížení: D 400; l = 1 000 mm; b = 220 mm; h = 260 mm</t>
  </si>
  <si>
    <t>837395121RT2</t>
  </si>
  <si>
    <t>Výsek a montáž kameninové odbočné tvarovky včetně dodávky trouby a odbočky délka trouby 2500 mm, DN 400 mm, DN odbočky  400/200 mm</t>
  </si>
  <si>
    <t>na kameninovém potrubí, odsekání betonu a nového obetonování betonem B 10,</t>
  </si>
  <si>
    <t>kanalizace dešťová : 1</t>
  </si>
  <si>
    <t>871318111R00</t>
  </si>
  <si>
    <t>Kladení drenážního potrubí z plastických hmot</t>
  </si>
  <si>
    <t>drenáže : 150</t>
  </si>
  <si>
    <t>871313121R00</t>
  </si>
  <si>
    <t>Montáž potrubí z trub z plastů těsněných gumovým kroužkem  DN 150 mm</t>
  </si>
  <si>
    <t>POL1_1</t>
  </si>
  <si>
    <t>kanalizace splašková DN125 : 8</t>
  </si>
  <si>
    <t>kanalizace dešťová DN110 : 27</t>
  </si>
  <si>
    <t>kanalizace dešťová DN125 : 25</t>
  </si>
  <si>
    <t>drenáže - potrubí kanalizační KG 110mm : 10</t>
  </si>
  <si>
    <t>871353121R00</t>
  </si>
  <si>
    <t>Montáž potrubí z trub z plastů těsněných gumovým kroužkem  DN 200 mm</t>
  </si>
  <si>
    <t>kanalizace dešťová 160 : 80</t>
  </si>
  <si>
    <t>kanalizace dešťová 200 : 75</t>
  </si>
  <si>
    <t>877182121R00</t>
  </si>
  <si>
    <t>Montáž elektrotvarovek přirážka za 1 spoj elektrotvarovky, vnějšího průměru 50 mm</t>
  </si>
  <si>
    <t>kanalizace splašková - výtlak uvažováno prům. po 4m : 65/4</t>
  </si>
  <si>
    <t>0,75</t>
  </si>
  <si>
    <t>891355321R00</t>
  </si>
  <si>
    <t>Montáž vodovodních armatur na potrubí zpětných klapek, DN 200 mm</t>
  </si>
  <si>
    <t>892241111R00</t>
  </si>
  <si>
    <t>Tlakové zkoušky vodovodního potrubí DN do 80 mm</t>
  </si>
  <si>
    <t>přísun, montáže, demontáže a odsunu zkoušecího čerpadla, napuštění tlakovou vodou a dodání vody pro tlakovou zkoušku,</t>
  </si>
  <si>
    <t>Odkaz na mn. položky pořadí 26 : 65,00000</t>
  </si>
  <si>
    <t>892561111R00</t>
  </si>
  <si>
    <t>Zkoušky těsnosti kanalizačního potrubí zkouška těsnosti kanalizačního potrubí vodou  do DN 125 mm</t>
  </si>
  <si>
    <t>vodou nebo vzduchem,</t>
  </si>
  <si>
    <t>Odkaz na mn. položky pořadí 14 : 70,00000</t>
  </si>
  <si>
    <t>892571111R00</t>
  </si>
  <si>
    <t>Zkoušky těsnosti kanalizačního potrubí zkouška těsnosti kanalizačního potrubí vodou  do DN 200 mm</t>
  </si>
  <si>
    <t>Odkaz na mn. položky pořadí 15 : 155,00000</t>
  </si>
  <si>
    <t>892855114R00</t>
  </si>
  <si>
    <t>Kamerové prohlídky potrubí do 200 m</t>
  </si>
  <si>
    <t>895941311RT2</t>
  </si>
  <si>
    <t xml:space="preserve">Zřízení vpusti kanalizační uliční z betonových dílců  včetně dodávky dílců pro uliční vpusti TBV  pro typ UVB-50 </t>
  </si>
  <si>
    <t>včetně zřízení lože ze štěrkopísku,</t>
  </si>
  <si>
    <t>Dvorní vpust  plastová systemová  DN 300 mříž  lit. 300x300 mm, B125 kN, podbetonovaná</t>
  </si>
  <si>
    <t>kanalizace dešťová : 4</t>
  </si>
  <si>
    <t>899104111RT2</t>
  </si>
  <si>
    <t>Osazení poklopů litinových a ocelových včetně dodávky poklopu litinového s rámem   šachtového D 650 mm</t>
  </si>
  <si>
    <t>kanalizace splašková : 1</t>
  </si>
  <si>
    <t>899502111R00</t>
  </si>
  <si>
    <t>Stupadla do šachet a drobných objektů kapsová osazovaná při zdění a betonáži</t>
  </si>
  <si>
    <t>šachty dešťové kanalizace : 7+7+4</t>
  </si>
  <si>
    <t>899731113R00</t>
  </si>
  <si>
    <t>Signalizační vodič CYY, 4 mm2</t>
  </si>
  <si>
    <t>kanalizace splašková : 65</t>
  </si>
  <si>
    <t>užitkový vodovod : 107</t>
  </si>
  <si>
    <t>722174216R00</t>
  </si>
  <si>
    <t>Montáž potrubí rovného z plastů svařovaného polyfuzně, D přes 40 do 50 mm</t>
  </si>
  <si>
    <t>800-721</t>
  </si>
  <si>
    <t>analogicky dle popisu v PD se jedná o montáž výtlačného potrubí splaškové kanalizace a užitkového vodovodu.</t>
  </si>
  <si>
    <t>kanalizace splašková - výtlak 50 : 65</t>
  </si>
  <si>
    <t>460110001R00</t>
  </si>
  <si>
    <t>Sonda pro vyhledání kabelů - výkop</t>
  </si>
  <si>
    <t>Vyhledávací sondy stávajícího kanalizačního potrubí.</t>
  </si>
  <si>
    <t>460110101R00</t>
  </si>
  <si>
    <t>Sonda pro vyhledání kabelů - zához</t>
  </si>
  <si>
    <t>Odkaz na mn. položky pořadí 27 : 4,00000</t>
  </si>
  <si>
    <t>460490012R00</t>
  </si>
  <si>
    <t>Fólie výstražná z PVC, šířka 33 cm</t>
  </si>
  <si>
    <t>kanalizace splašková (černá) : 65</t>
  </si>
  <si>
    <t>užitkový vodovod (modrá) : 107</t>
  </si>
  <si>
    <t>8-001RP01</t>
  </si>
  <si>
    <t>Přečerpávací stanice, šachta plastová prům. 1000 mm, plastová samonosná, vstupní komín prům.600 mm,, poklop litinový s rámem, prům. 625 mm, B125 kN, podbetonovaná, čerpadlo fekální s řezacím zařízením</t>
  </si>
  <si>
    <t>Přečerpávací stanice, šachta plaStová prům. 1000 mm, plastová samonosná, vstupní komín prům.600 mm, poklop litinový s rámem, prům. 625 mm, B125 kN, podbetonovaná, čerpadlo fekální s řezacím zařízením, 400 V, 1,5 kW výtlak DN40 s pojistným ventilem , uzávěrem , spínací skříň 400 V , plovákové spínání, signalizace poruchy, propojovací kabely - komplet</t>
  </si>
  <si>
    <t>8-002RP01</t>
  </si>
  <si>
    <t>Plovák spínací 230V, kabel 10 m, spínací skříń, signalizace světelná</t>
  </si>
  <si>
    <t>8-003RP01</t>
  </si>
  <si>
    <t>Filtr dešťových vod  1x nátok DN200, 2x odtok DN200,  poklop litinový</t>
  </si>
  <si>
    <t>Filtr dešťových vod ASIO AS PURAIN PR200HD 1x nátok DN200, 2x odtok DN200,    poklop litinový prům.400 mm, zatížení 125 kN, podbetonovaní filtru</t>
  </si>
  <si>
    <t>8-004RP01</t>
  </si>
  <si>
    <t>Montáž jímky dešťových vod, usazení</t>
  </si>
  <si>
    <t>Montáž - osazení jímky dešťových vod, plastovéL 10000 litrů.</t>
  </si>
  <si>
    <t>Zemní práce řešeny samostatně v rámci části D.1.1 architektonicko stavebního řešení.</t>
  </si>
  <si>
    <t>8-005RP01</t>
  </si>
  <si>
    <t>Vybírací koš do dvorních vpustí prům 300mm, nerez</t>
  </si>
  <si>
    <t>8-006RP01</t>
  </si>
  <si>
    <t>Demontáž  stávajícího žlabu a vpustí</t>
  </si>
  <si>
    <t>8-007RP01</t>
  </si>
  <si>
    <t>Výšková přeložka stávajícíh elektrokabelů</t>
  </si>
  <si>
    <t>Výšková přeložka stávajícíh elektrokabelů.</t>
  </si>
  <si>
    <t>8-011RP01</t>
  </si>
  <si>
    <t>Demontáž dvorních žlabů</t>
  </si>
  <si>
    <t>Demontáž dvorních žlabů.</t>
  </si>
  <si>
    <t>8-012RP01</t>
  </si>
  <si>
    <t>Demontáž žumpy</t>
  </si>
  <si>
    <t>Demontáž žumpy. Vyčištění, odvoz a likvidace odpadu.</t>
  </si>
  <si>
    <t>411320232RA0</t>
  </si>
  <si>
    <t>Stropy ze ŽB do bednění z desek štěpkocementových z betonu C 16/20 , tloušťky 150 mm, tloušťka štěpkocementových bednicích desek 25 mm, výztuž 90 kg/m3</t>
  </si>
  <si>
    <t>beton stropů deskových, výztuž z betonářské oceli 10 335, bednění stropů Velox zabudované podhledů  rovných, podpěrná konstrukce stropů výšky do 6 m.</t>
  </si>
  <si>
    <t>Betonová zákrytová deska tl.15 cm, vyztužená armovací sítí 10x10, bednění, rozměr 3,0 x 3,0 m</t>
  </si>
  <si>
    <t>Betonová zákrytopvá deska tl.15 cm, vyztužená armovací sítí 10x10, bednění, rozměr 3,0 x 3,0 m : 3*3</t>
  </si>
  <si>
    <t>894410010RAB</t>
  </si>
  <si>
    <t>Šachty z betonových dílců šachta z betonových dílců s monolitickým dnem. Včetně betonu a bednění vyrovnávacího prstence. pro DN 200, výška vstupu 1,60 m, Dílec betonový šachtový</t>
  </si>
  <si>
    <t>kanalizační, obložením dna betonem C 25/30 z cementu portlandského nebo struskoportlandského, podkladní prstenec z prostého betonu C -/7,5 pod poklop do výšky 10 cm, dodávka a osazení poklopu litinového kruhového včetně rámu.</t>
  </si>
  <si>
    <t>dešťová kanalizace : 1</t>
  </si>
  <si>
    <t>drenáže : 1</t>
  </si>
  <si>
    <t>894410010RAC</t>
  </si>
  <si>
    <t>Šachty z betonových dílců šachta z betonových dílců s monolitickým dnem. Včetně betonu a bednění vyrovnávacího prstence. pro DN 200, výška vstupu 2,10 m, Dílec betonový šachtový</t>
  </si>
  <si>
    <t>dešťová kanalizace : 1+1</t>
  </si>
  <si>
    <t>894431121RCA</t>
  </si>
  <si>
    <t>Šachty plastové plastové šachty z dílců D 315 mm, dno přímé, D 200 mm, délka šachtové roury 2,00 m, poklop litina 12,5 t, Díl plastový šachtový</t>
  </si>
  <si>
    <t>Plastové dno, šachta z korugované trouby, těsnění, šachtová roura teleskopická, čtvercový rám do teleskopické trouby, poklop litinový.</t>
  </si>
  <si>
    <t>drenáže : 1+1+1+1</t>
  </si>
  <si>
    <t>894431133RCA</t>
  </si>
  <si>
    <t>Šachty plastové plastové šachty z dílců D 315 mm, dno s jedním přítokem, D 200 mm, délka šachtové roury 3,00 m, poklop litina 12,5 t, Díl plastový šachtový</t>
  </si>
  <si>
    <t>drenáže : 1+1+1</t>
  </si>
  <si>
    <t>894431311RCA</t>
  </si>
  <si>
    <t>Šachty plastové plastové šachty z dílců D 425 mm, dno přímé s výkyvnými hrdly, D 200 mm, délka šachtové roury 1,50 m, poklop litina 12,5 t, Díl plastový šachtový</t>
  </si>
  <si>
    <t>Plastové dno, šachta z korugované trouby, těsnění, šachtová roura teleskopická, rám do teleskopické trouby, poklop litinový.</t>
  </si>
  <si>
    <t>kanalizace dešťová : 5</t>
  </si>
  <si>
    <t>28600193R</t>
  </si>
  <si>
    <t>Trubka plastová materiál: PE-X; ohebná; DN = 40; de = 50,0 mm; tl. stěny = 4,6 mm; PN 6; SDR 11,0; teplota média do 95 °C</t>
  </si>
  <si>
    <t>potrubí plastové vhodné pro spojování elektrotvarovkami PEHD 100 SDR 11 50x4,6mm</t>
  </si>
  <si>
    <t>kanalizace splašková - výtlak : 65*1,1</t>
  </si>
  <si>
    <t>28611223.AR</t>
  </si>
  <si>
    <t>Trubka plastová drenážní spoj: drážkový; potrubí: jednovrstvé; materiál: PVC; povrch: žebrovaný; ohebná; DN = 100; vsakovací plocha = 34,0 cm2/m</t>
  </si>
  <si>
    <t>Odkaz na mn. položky pořadí 13 : 150,00000*1,1</t>
  </si>
  <si>
    <t>286147801R</t>
  </si>
  <si>
    <t>Trubka plastová pro venkovní kanalizaci spoj: hrdlový; potrubí: jednovrstvé; materiál: PP; povrch: hladký; DN/OD = 110; de = 110,0 mm; tl. stěny = 4,2 mm; l = 1 000 mm; SN 16</t>
  </si>
  <si>
    <t>kanalizace dešťová DN110 : 3</t>
  </si>
  <si>
    <t>drenáže - potrubí kanalizační KG 110mm : 1</t>
  </si>
  <si>
    <t>286147803R</t>
  </si>
  <si>
    <t>Trubka plastová pro venkovní kanalizaci spoj: hrdlový; potrubí: jednovrstvé; materiál: PP; povrch: hladký; DN/OD = 110; de = 110,0 mm; tl. stěny = 4,2 mm; l = 3 000 mm; SN 16</t>
  </si>
  <si>
    <t>kanalizace dešťová DN110 : 1</t>
  </si>
  <si>
    <t>drenáže - potrubí kanalizační KG 110mm : 3</t>
  </si>
  <si>
    <t>286147806R</t>
  </si>
  <si>
    <t>Trubka plastová pro venkovní kanalizaci spoj: hrdlový; potrubí: jednovrstvé; materiál: PP; povrch: hladký; DN/OD = 110; de = 110,0 mm; tl. stěny = 4,2 mm; l = 6 000 mm; SN 16</t>
  </si>
  <si>
    <t>kanalizace dešťová DN110 : 4</t>
  </si>
  <si>
    <t>286147811R</t>
  </si>
  <si>
    <t>Trubka plastová pro venkovní kanalizaci spoj: hrdlový; potrubí: jednovrstvé; materiál: PP; povrch: hladký; DN/OD = 125; de = 125,0 mm; tl. stěny = 4,8 mm; l = 1 000 mm; SN 16</t>
  </si>
  <si>
    <t>kanalizace splašková 125 : 3</t>
  </si>
  <si>
    <t>kanalizace dešťová 125 : 1</t>
  </si>
  <si>
    <t>286147813R</t>
  </si>
  <si>
    <t>Trubka plastová pro venkovní kanalizaci spoj: hrdlový; potrubí: jednovrstvé; materiál: PP; povrch: hladký; DN/OD = 125; de = 125,0 mm; tl. stěny = 4,8 mm; l = 3 000 mm; SN 16</t>
  </si>
  <si>
    <t>kanalizace splašková DN125 : 2</t>
  </si>
  <si>
    <t>286147816R</t>
  </si>
  <si>
    <t>Trubka plastová pro venkovní kanalizaci spoj: hrdlový; potrubí: jednovrstvé; materiál: PP; povrch: hladký; DN/OD = 125; de = 125,0 mm; tl. stěny = 4,8 mm; l = 6 000 mm; SN 16</t>
  </si>
  <si>
    <t>kanalizace dešťová 125 : 4</t>
  </si>
  <si>
    <t>286147821R</t>
  </si>
  <si>
    <t>Trubka plastová pro venkovní kanalizaci spoj: hrdlový; potrubí: jednovrstvé; materiál: PP; povrch: hladký; DN/OD = 160; de = 160,0 mm; tl. stěny = 6,2 mm; l = 1 000 mm; SN 16</t>
  </si>
  <si>
    <t>kanalizace dešťová 160 : 4</t>
  </si>
  <si>
    <t>286147823R</t>
  </si>
  <si>
    <t>Trubka plastová pro venkovní kanalizaci spoj: hrdlový; potrubí: jednovrstvé; materiál: PP; povrch: hladký; DN/OD = 160; de = 160,0 mm; tl. stěny = 6,2 mm; l = 3 000 mm; SN 16</t>
  </si>
  <si>
    <t>kanalizace dešťová 160 : 3</t>
  </si>
  <si>
    <t>286147826R</t>
  </si>
  <si>
    <t>Trubka plastová pro venkovní kanalizaci spoj: hrdlový; potrubí: jednovrstvé; materiál: PP; povrch: hladký; DN/OD = 160; de = 160,0 mm; tl. stěny = 6,2 mm; l = 6 000 mm; SN 16</t>
  </si>
  <si>
    <t>kanalizace dešťová 160 : 12</t>
  </si>
  <si>
    <t>286147831R</t>
  </si>
  <si>
    <t>Trubka plastová pro venkovní kanalizaci spoj: hrdlový; potrubí: jednovrstvé; materiál: PP; povrch: hladký; DN/OD = 200; de = 200,0 mm; tl. stěny = 7,7 mm; l = 1 000 mm; SN 16</t>
  </si>
  <si>
    <t>kanalizace dešťová 200 : 7</t>
  </si>
  <si>
    <t>286147833R</t>
  </si>
  <si>
    <t>Trubka plastová pro venkovní kanalizaci spoj: hrdlový; potrubí: jednovrstvé; materiál: PP; povrch: hladký; DN/OD = 200; de = 200,0 mm; tl. stěny = 7,7 mm; l = 3 000 mm; SN 16</t>
  </si>
  <si>
    <t>kanalizace dešťová 200 : 5</t>
  </si>
  <si>
    <t>286147836R</t>
  </si>
  <si>
    <t>Trubka plastová pro venkovní kanalizaci spoj: hrdlový; potrubí: jednovrstvé; materiál: PP; povrch: hladký; DN/OD = 200; de = 200,0 mm; tl. stěny = 7,7 mm; l = 6 000 mm; SN 16</t>
  </si>
  <si>
    <t>kanalizace dešťová 200 : 10</t>
  </si>
  <si>
    <t>286538004R</t>
  </si>
  <si>
    <t>spojka/nátrubek PE-100; SDR 11,0; PN 10, PN 16; elektrotvarovka; D = 68,0 mm; di = 50,0 mm; spoj elektrosvařovaný</t>
  </si>
  <si>
    <t>Odkaz na mn. položky pořadí 16 : 17,00000</t>
  </si>
  <si>
    <t>286979215R</t>
  </si>
  <si>
    <t>nádrž akumulační podzemní; materiál: PE; objem 10 000 l; tvar válec; l = 3 410 mm; v = 2 225 mm; d = 2 130 mm</t>
  </si>
  <si>
    <t>dešťová jímka : 1</t>
  </si>
  <si>
    <t>286979RP01</t>
  </si>
  <si>
    <t>Příplatek k položce nádoba podzemní plastová na vodu 10000 l, za obsah dle požadavků PD nad rámec obsahu položek cenové soustavy</t>
  </si>
  <si>
    <t>komplet</t>
  </si>
  <si>
    <t>422835417R</t>
  </si>
  <si>
    <t>klapka zpětná pro užitkovou nebo odpadní vodu; PN 16; základní provedení, se šikmým sedlem; DN 200; L = 500 mm; ovládání samočinné; pracovní teplota do 80 ° C; těleso tvárná litina</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</si>
  <si>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</si>
  <si>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</si>
  <si>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</si>
  <si>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</si>
  <si>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 xml:space="preserve">1,2,3,4,6,7,8,10,11,12,15,17,22,23,24,25,26,29,45,46,47,48,49,50,51,52,53,54,55,56,57,58,59,60,62, : </t>
  </si>
  <si>
    <t>Součet: : 44,80235</t>
  </si>
  <si>
    <t>721110806R00</t>
  </si>
  <si>
    <t>Demontáž potrubí z kameninových trub přes DN 100 do DN 200</t>
  </si>
  <si>
    <t>normálních a kyselinovzdorných,</t>
  </si>
  <si>
    <t>721110916R00</t>
  </si>
  <si>
    <t>Opravy odpadního potrubí kameninového propojení dosavadního potrubí , DN 125</t>
  </si>
  <si>
    <t>splašková kanalizace : 1</t>
  </si>
  <si>
    <t>721110918R00</t>
  </si>
  <si>
    <t>Opravy odpadního potrubí kameninového propojení dosavadního potrubí , DN 200</t>
  </si>
  <si>
    <t>Napojení na stávající kameninové potrubí DN150-400</t>
  </si>
  <si>
    <t>kanalizace dešťová : 2</t>
  </si>
  <si>
    <t>721176124R00</t>
  </si>
  <si>
    <t>Potrubí HT svodné (ležaté) v zemi vnější průměr D 75 mm, tloušťka stěny 2,7 mm, DN 70</t>
  </si>
  <si>
    <t>včetně tvarovek, objímek. Bez zednických výpomocí.</t>
  </si>
  <si>
    <t>Potrubí včetně tvarovek. Bez zednických výpomocí.</t>
  </si>
  <si>
    <t>Chránička potrubí PVC  kanalizační DN 70</t>
  </si>
  <si>
    <t>užitkový vodovod : 20</t>
  </si>
  <si>
    <t>721242110RT2</t>
  </si>
  <si>
    <t>Lapač střešních splavenin D 125 mm, s otáč.kul.kloubem na odtoku, s košem , se suchou a nezámr.klapkou,čistícím víčkem a vylam.těs. kroužky pro připoj.potrub.svodů D 75, 90, 100 a 110 mm, včetně dodávky materiálu</t>
  </si>
  <si>
    <t>kanalizace dešťová : 7</t>
  </si>
  <si>
    <t>721242804R00</t>
  </si>
  <si>
    <t>Demontáž lapačů střešních splavenin DN 125</t>
  </si>
  <si>
    <t>721263003RT1</t>
  </si>
  <si>
    <t>Koncové klapky D 110 mm, Koncová klapka (žabí) s klapkou z nerezové oceli, mat.ABS , včetně dodávky materiálu</t>
  </si>
  <si>
    <t>drenáže : 2</t>
  </si>
  <si>
    <t>721273200RT3</t>
  </si>
  <si>
    <t>Ventilační hlavice D 110 mm, souprava z PP</t>
  </si>
  <si>
    <t>721290821R00</t>
  </si>
  <si>
    <t>Vnitrostaveništní přemístění vybouraných hmot svislý , v objektech výšky do 6m</t>
  </si>
  <si>
    <t>vodorovně do 100 m</t>
  </si>
  <si>
    <t>Odkaz na dem. hmot. položky pořadí 64 : 0,53400</t>
  </si>
  <si>
    <t>Odkaz na dem. hmot. položky pořadí 69 : 0,17619</t>
  </si>
  <si>
    <t>998721101R00</t>
  </si>
  <si>
    <t>Přesun hmot pro vnitřní kanalizaci v objektech výšky do 6 m</t>
  </si>
  <si>
    <t>50 m vodorovně, měřeno od těžiště půdorysné plochy skládky do těžiště půdorysné plochy objektu</t>
  </si>
  <si>
    <t xml:space="preserve">65,66,67,68,70,71, : </t>
  </si>
  <si>
    <t>Součet: : 0,60570</t>
  </si>
  <si>
    <t>877162121R00</t>
  </si>
  <si>
    <t>Montáž elektrotvarovek přirážka za 1 spoj elektrotvarovky, vnějšího průměru 32 mm</t>
  </si>
  <si>
    <t>užitkový vodovod 32 : 12/4</t>
  </si>
  <si>
    <t>877172121R00</t>
  </si>
  <si>
    <t>Montáž elektrotvarovek přirážka za 1 spoj elektrotvarovky, vnějšího průměru 40 mm</t>
  </si>
  <si>
    <t>užitkový vodovod 40 : 95/4</t>
  </si>
  <si>
    <t>0,25</t>
  </si>
  <si>
    <t>722172911R00</t>
  </si>
  <si>
    <t>Opravy vodovodního potrubí z plastových trubek propojení plastového potrubí polyfuzí, D 16 mm</t>
  </si>
  <si>
    <t>užitkový vodovod : 1</t>
  </si>
  <si>
    <t>722174214R00</t>
  </si>
  <si>
    <t>Montáž potrubí rovného z plastů svařovaného polyfuzně, D přes 25 do 32 mm</t>
  </si>
  <si>
    <t>Obsahuje 1 spoj na 4 m délky rozvodu, bez dodávky potrubí, bez montáže a dodávky tvarovek a závěsů. Včetně zednických výpomocí.</t>
  </si>
  <si>
    <t>Včetně pomocného lešení o výšce podlahy do 1900 mm a pro zatížení do 1,5 kPa.</t>
  </si>
  <si>
    <t>užitkový vodovod 32 : 12</t>
  </si>
  <si>
    <t>722174215R00</t>
  </si>
  <si>
    <t>Montáž potrubí rovného z plastů svařovaného polyfuzně, D přes 32 do 40 mm</t>
  </si>
  <si>
    <t>užitkový vodovod 40 : 95</t>
  </si>
  <si>
    <t>722178714R00</t>
  </si>
  <si>
    <t>Potrubí vícevrstvé PP-RCT/ PP-RCT+BF/ PP-RCT, D 40 mm, s 5,5 mm, S 3,2, polyfúzně svařované</t>
  </si>
  <si>
    <t>včetně tvarovek, bez zednických výpomocí</t>
  </si>
  <si>
    <t>Potrubí včetně tvarovek a zednických výpomocí.</t>
  </si>
  <si>
    <t>užitkový vodovod : 10</t>
  </si>
  <si>
    <t>722181213RW2</t>
  </si>
  <si>
    <t>Izolace vodovodního potrubí návleková z trubic z pěnového polyetylenu, tloušťka stěny 13 mm, d 45 mm</t>
  </si>
  <si>
    <t>V položce je kalkulována dodávka izolační trubice, spon a lepicí pásky.</t>
  </si>
  <si>
    <t>užitkový vodovod : 40</t>
  </si>
  <si>
    <t>722225113R00</t>
  </si>
  <si>
    <t>Sací koš s koženou klapkou, vnější závit, litinový, DN 25, PN 10, včetně dodávky materiálu</t>
  </si>
  <si>
    <t>Sací koš G 1 s jedním závitem a kulovým ventilem, plovák</t>
  </si>
  <si>
    <t>722237123R00</t>
  </si>
  <si>
    <t>Kohout kulový, mosazný, vnitřní-vnitřní závit, DN 25, PN 35, včetně dodávky materiálu</t>
  </si>
  <si>
    <t>Kohout kulový přímý G 1 PN 42 do 185°C vnitřní závit</t>
  </si>
  <si>
    <t>722237133R00</t>
  </si>
  <si>
    <t>Kohout kulový s vypouštěním, mosazný, vnitřní-vnitřní závit, DN 25, PN 35, včetně dodávky materiálu</t>
  </si>
  <si>
    <t>Kohout kulový přímý G 1/2 PN 42 do 185°C vnitřní závit s vypouštěním</t>
  </si>
  <si>
    <t>722290234R00</t>
  </si>
  <si>
    <t>Proplach a dezinfekce vodovodního potrubí do DN 80</t>
  </si>
  <si>
    <t>Včetně dodání desinfekčního prostředku.</t>
  </si>
  <si>
    <t>užitkový vodovod : 117</t>
  </si>
  <si>
    <t>734235132R00</t>
  </si>
  <si>
    <t>Kohout kulový s odvodněním, mosazný, DN 20, PN 42, vnitřní-vnitřní, včetně dodávky materiálu</t>
  </si>
  <si>
    <t>800-731</t>
  </si>
  <si>
    <t>Kohout kulový přímý G 3/4 PN 42 do 185°C vnitřní závit</t>
  </si>
  <si>
    <t>užitkový vodovod : 2</t>
  </si>
  <si>
    <t>734293323R00</t>
  </si>
  <si>
    <t>Kohout kulový, výtokový (zahradní), mosazný, DN 20x25, PN 10, včetně dodávky materiálu</t>
  </si>
  <si>
    <t>Kulový kohout zahradní s vnějším závitem a páčkou PN 15, T 120 °C G 3/4 - 1"</t>
  </si>
  <si>
    <t>8-008RP01</t>
  </si>
  <si>
    <t>Vodní zásuvka</t>
  </si>
  <si>
    <t>Vodní zásuvka s ventilem v zemní plastové šachtičce s kulovým uzávěrem 3/4" a čepem rychlospojky, hadice.</t>
  </si>
  <si>
    <t>8-009RP01</t>
  </si>
  <si>
    <t>Čerpací automat na dešťovou vodu, Zadavatel umožňuje nabídnout rovnocenné řešení.</t>
  </si>
  <si>
    <t>Čerpací automat na dešťovou vodu WILO-RAIN3-45M, 230V, 0,8 kW, Zadavatel umožňuje nabídnout rovnocenné řešení.</t>
  </si>
  <si>
    <t>8-010RP01</t>
  </si>
  <si>
    <t>Filtr propíratelný</t>
  </si>
  <si>
    <t>Filtr propíratelný  FX50- 1" včetně filtrační vložky 50 mikronů, Zadavatel umožňuje nabídnout rovnocenné řešení.</t>
  </si>
  <si>
    <t>28600191R</t>
  </si>
  <si>
    <t>Trubka plastová materiál: PE-X; ohebná; DN = 25; de = 32,0 mm; tl. stěny = 2,9 mm; PN 6; SDR 11,0; teplota média do 95 °C</t>
  </si>
  <si>
    <t>užitkový vodovod 32 : 12*1,1</t>
  </si>
  <si>
    <t>28600192R</t>
  </si>
  <si>
    <t>Trubka plastová materiál: PE-X; ohebná; DN = 32; de = 40,0 mm; tl. stěny = 3,7 mm; PN 6; SDR 11,0; teplota média do 95 °C</t>
  </si>
  <si>
    <t>užitkový vodovod 40 : 95*1,2</t>
  </si>
  <si>
    <t>286538002R</t>
  </si>
  <si>
    <t>spojka/nátrubek PE-100; SDR 11,0; PN 10, PN 16; elektrotvarovka; D = 45,0 mm; di = 32,0 mm; spoj elektrosvařovaný</t>
  </si>
  <si>
    <t>Odkaz na mn. položky pořadí 74 : 3,00000</t>
  </si>
  <si>
    <t>286538003R</t>
  </si>
  <si>
    <t>spojka/nátrubek PE-100; SDR 11,0; PN 10, PN 16; elektrotvarovka; D = 54,0 mm; di = 40,0 mm; spoj elektrosvařovaný</t>
  </si>
  <si>
    <t>Odkaz na mn. položky pořadí 75 : 24,00000</t>
  </si>
  <si>
    <t>998722101R00</t>
  </si>
  <si>
    <t>Přesun hmot pro vnitřní vodovod v objektech výšky do 6 m</t>
  </si>
  <si>
    <t>vodorovně do 50 m</t>
  </si>
  <si>
    <t xml:space="preserve">77,78,79,80,81,82,83,84,85,86,90,91,92,93, : </t>
  </si>
  <si>
    <t>Součet: : 0,29052</t>
  </si>
  <si>
    <t>Provedení je včetně přesunu hmot, přesunu a likvidace suti, povrchové úpravy, repasí, restaurátorských záměrů,</t>
  </si>
  <si>
    <t>Jímka dešťových vod, plastová Li-Lo XL 10000 litrů, 2x vstupní šachta prům.600 mm, 2x poklop prům.625 mm litinový s rámem pro zatížení 125 kN</t>
  </si>
  <si>
    <t>210010311RT1</t>
  </si>
  <si>
    <t>Montáž krabice plastové univerzální, kruhové, o průměru 73 mm, hloubky 42 mm, s víčkem, do zdiva, bez zapojení, včetně dodávky</t>
  </si>
  <si>
    <t>210010527R00</t>
  </si>
  <si>
    <t>Připojení svorkovnice věnečkové</t>
  </si>
  <si>
    <t>210120813R00</t>
  </si>
  <si>
    <t>Montáž chrániče proudového, třípólového, do 40 A</t>
  </si>
  <si>
    <t>doplnění rozvaděče : 3+1</t>
  </si>
  <si>
    <t>210120823R00</t>
  </si>
  <si>
    <t>Montáž chrániče proudového, čtyřpólového, do 40 A</t>
  </si>
  <si>
    <t>doplnění rozvaděče : 1</t>
  </si>
  <si>
    <t>210810045RT1</t>
  </si>
  <si>
    <t>Montáž kabelu CYKY 750 V, 3 x 1,5 mm2, pevně uloženého, včetně dodávky kabelu</t>
  </si>
  <si>
    <t>silové a řídící kabely : 60</t>
  </si>
  <si>
    <t>210810046RT3</t>
  </si>
  <si>
    <t>Montáž kabelu CYKY 750 V, 3 x 2,5 mm2, pevně uloženého, včetně dodávky kabelu</t>
  </si>
  <si>
    <t>silové a řídící kabely : 130</t>
  </si>
  <si>
    <t>210810056RT1</t>
  </si>
  <si>
    <t>Montáž kabelu CYKY 750 V, 5 x 2,5 mm2, pevně uloženého, včetně dodávky kabelu</t>
  </si>
  <si>
    <t>silové a řídící kabely : 200</t>
  </si>
  <si>
    <t>210810057RT2</t>
  </si>
  <si>
    <t>Montáž kabelu CYKY 750 V, 5 žilového, pevně uloženého, včetně dodávky kabelu CYKY 5 x 6 mm2</t>
  </si>
  <si>
    <t>silové a řídící kabely : 30</t>
  </si>
  <si>
    <t>222260546R00</t>
  </si>
  <si>
    <t>Montáž trubky elektroinstalační plastové korugované, ohebné, průměr 63 mm, uložené na povrchu</t>
  </si>
  <si>
    <t>M22</t>
  </si>
  <si>
    <t>222280215R00</t>
  </si>
  <si>
    <t>Kabel UTP kat.6 v trubkách</t>
  </si>
  <si>
    <t>222410171R00</t>
  </si>
  <si>
    <t>Síťový zdroj 230 V/24 VAC do 100 VA zálohovaný</t>
  </si>
  <si>
    <t>650061611R00</t>
  </si>
  <si>
    <t xml:space="preserve">Montáž jističe modulárního, jednopólového, do 25 A </t>
  </si>
  <si>
    <t>M65</t>
  </si>
  <si>
    <t>doplnění rozvaděče : 1+1</t>
  </si>
  <si>
    <t>650061641R00</t>
  </si>
  <si>
    <t xml:space="preserve">Montáž jističe modulárního, třípólového, do 25 A </t>
  </si>
  <si>
    <t>650061642R00</t>
  </si>
  <si>
    <t>Montáž jističe modulárního, třípólového, do 80 A</t>
  </si>
  <si>
    <t>650071131R00</t>
  </si>
  <si>
    <t>Montáž stykače DC, dvoupólového, do 40 A</t>
  </si>
  <si>
    <t>doplnění rozvaděče : 2</t>
  </si>
  <si>
    <t>Pol__0001</t>
  </si>
  <si>
    <t>Napáječ sběrnice</t>
  </si>
  <si>
    <t>DALIpwr - napaječ sběrnice DALI. Zadavatel umožňuje nabídnout rovnocenné řešení.</t>
  </si>
  <si>
    <t>Pol__0002</t>
  </si>
  <si>
    <t>Spínací jednotka</t>
  </si>
  <si>
    <t>DALI rel 4 - spínací jednotka, zadavatel umožňuje nabídnout rovnocenné řešení.</t>
  </si>
  <si>
    <t>Pol__0013</t>
  </si>
  <si>
    <t>Lišta propojovací 3pólová, 10mm2</t>
  </si>
  <si>
    <t>Pol__0019</t>
  </si>
  <si>
    <t>Servisní zásuvka 230V</t>
  </si>
  <si>
    <t>Servisní zásuvka 230V.</t>
  </si>
  <si>
    <t>Pol__0021</t>
  </si>
  <si>
    <t>Úprava rozváděče</t>
  </si>
  <si>
    <t>Úprava rozváděče.</t>
  </si>
  <si>
    <t>Pol__0022</t>
  </si>
  <si>
    <t>Programování řídicího systému</t>
  </si>
  <si>
    <t>Programování řídicího systému.</t>
  </si>
  <si>
    <t>Pol__0023</t>
  </si>
  <si>
    <t>Revize rozváděče</t>
  </si>
  <si>
    <t>Revize rozváděče.</t>
  </si>
  <si>
    <t>Pol__0032</t>
  </si>
  <si>
    <t>Výsuvný el. sloupel, komplet</t>
  </si>
  <si>
    <t>Pol__0049</t>
  </si>
  <si>
    <t>Připojení rozváděče RS a ovládacího panelu</t>
  </si>
  <si>
    <t>Připojení rozváděče RS a ovládacího panelu.</t>
  </si>
  <si>
    <t>34561401R</t>
  </si>
  <si>
    <t xml:space="preserve">svorka spojovací krabicová řady 273 se zásuvným svorkovým spojem pro plné vodiče, barva šedá, 5 svěrných míst </t>
  </si>
  <si>
    <t>Svorka Wago 1,5mm2 šedá</t>
  </si>
  <si>
    <t>doplnění rozvaděče : 10</t>
  </si>
  <si>
    <t>34561403R</t>
  </si>
  <si>
    <t>svorka spojovací krabicová řady 273 se zásuvným svorkovým spojem pro plné vodiče, barva tmavě šedá, 2 svěrná místa</t>
  </si>
  <si>
    <t>Svorka Wago 2,5mm2 šedá, modrá</t>
  </si>
  <si>
    <t>doplnění rozvaděče : 23+7</t>
  </si>
  <si>
    <t>34561407R</t>
  </si>
  <si>
    <t>svorka spojovací krabicová řady 273 se zásuvným svorkovým spojem pro plné vodiče, barva tmavě šedá, 8 svěrných míst</t>
  </si>
  <si>
    <t>Svorka 6mm2 šedá</t>
  </si>
  <si>
    <t xml:space="preserve">doplnění rozvaděče : </t>
  </si>
  <si>
    <t>šedá : 3</t>
  </si>
  <si>
    <t>modrá : 1</t>
  </si>
  <si>
    <t>34561664R</t>
  </si>
  <si>
    <t>svornice RSA PE 10; typ řadová; jmen.nap. 750 V stříd., 830 V stejnosm.</t>
  </si>
  <si>
    <t>Lišta N,PE, 10mm2</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</si>
  <si>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</si>
  <si>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</si>
  <si>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35822001040R</t>
  </si>
  <si>
    <t>jistič modulární jmen.proud 16,00 A; charakt. C; počet pólů 1; jmenovitá zkratová schopnost/230 V a.c. 10 kA; tepl.okolí -25 do + 55 °C; IP 20</t>
  </si>
  <si>
    <t>Jistič C16/1</t>
  </si>
  <si>
    <t>35822002316R</t>
  </si>
  <si>
    <t>jistič modulární jmen.proud 32,00 A; charakt. B; počet pólů 3; jmenovitá zkratová schopnost/230 V a.c. 10 kA; tepl.okolí -25 do + 55 °C; IP 20</t>
  </si>
  <si>
    <t>Jistič B32/3</t>
  </si>
  <si>
    <t>35822002331R</t>
  </si>
  <si>
    <t>jistič modulární jmen.proud 16,00 A; charakt. C; počet pólů 3; jmenovitá zkratová schopnost/230 V a.c. 10 kA; tepl.okolí -25 do + 55 °C; IP 20</t>
  </si>
  <si>
    <t>Jistič C16/3</t>
  </si>
  <si>
    <t>35822003011R</t>
  </si>
  <si>
    <t>jistič modulární systém s instalací na lištu; jmen.proud 10,00 A; charakt. B; počet pólů 1; jmenovitá zkratová schopnost/230 V a.c. 10 kA; tepl.okolí -25 do + 55 °C; IP 20</t>
  </si>
  <si>
    <t>jistič B10/1</t>
  </si>
  <si>
    <t>35825723.AR</t>
  </si>
  <si>
    <t>relé jisticí rozdílové nadproudové; řada D, 3-pólová; pro použití s pojistkami-montáž pod stykač; třída 10A-pro připojení šroubovými svorkami; vel. 18 až 25 A</t>
  </si>
  <si>
    <t>Stykač 2Z/20A</t>
  </si>
  <si>
    <t>358890405R</t>
  </si>
  <si>
    <t>chránič proudový; typ AC; jmen.proud 25,00 A; počet pólů 4; jmen.reziduální proud 30 mA; IP 20; tepl.okolí -5 do + 40 °C</t>
  </si>
  <si>
    <t>Proudový chránič 25/4/0.03</t>
  </si>
  <si>
    <t>358890406R</t>
  </si>
  <si>
    <t>chránič proudový; typ AC; jmen.proud 40,00 A; počet pólů 4; jmen.reziduální proud 30 mA; IP 20; tepl.okolí -5 do + 40 °C</t>
  </si>
  <si>
    <t>Proudový chránič 40/4/0.03</t>
  </si>
  <si>
    <t>358891502R</t>
  </si>
  <si>
    <t>chránič nadproudový; typ AC; jmen.proud 10,00 A; počet pólů 1+N; jmen.reziduální proud 30 mA; IP 20; charakt. B; tepl.okolí od -5 do+ 40 °C</t>
  </si>
  <si>
    <t>Chránič s jističem B10/1N/0.03</t>
  </si>
  <si>
    <t>doplnění rozvaděče : 3</t>
  </si>
  <si>
    <t>371201305R</t>
  </si>
  <si>
    <t>kabel UTP Elite, Cat6, venkovní PE+PVC, odolný proti UV záření</t>
  </si>
  <si>
    <t>5510701RP01</t>
  </si>
  <si>
    <t>Dodávka zdroje 24V DC/2A pro dotykový panel</t>
  </si>
  <si>
    <t>Pol__0041</t>
  </si>
  <si>
    <t>V1 - sloupkové hranolové svítidlo, LED 13W, předřadník DALI, Zadavatel umožňuje nabídnout rovnocenné řešení.</t>
  </si>
  <si>
    <t>POL1_9</t>
  </si>
  <si>
    <t>V1 - sloupkové hranolové svítidlo, LED 13W, předřadník DALI. Zadavatel umožňuje nabídnout rovnocenné řešení.</t>
  </si>
  <si>
    <t>Pol__0042</t>
  </si>
  <si>
    <t>V2 - zápustné, nástěnné čtvercové svítidlo, LED 11,5W</t>
  </si>
  <si>
    <t>V2 - zápustné, nástěnné čtvercové svítidlo, LED 11,5W.</t>
  </si>
  <si>
    <t>Pol__0048</t>
  </si>
  <si>
    <t>Světelná zkouška a kontrola umístění svítidel</t>
  </si>
  <si>
    <t>Světelná zkouška a kontrola umístění svítidel.</t>
  </si>
  <si>
    <t>Pol__0051</t>
  </si>
  <si>
    <t>Programování a nastavení světelných scén</t>
  </si>
  <si>
    <t>Programování a nastavení světelných scén.</t>
  </si>
  <si>
    <t>Pol__0036</t>
  </si>
  <si>
    <t>Dotykový ovládací panel</t>
  </si>
  <si>
    <t>Dotykový ovládací panel FTC 05. Zadavatel umožňuje nabídnout rovnocenné řešení.</t>
  </si>
  <si>
    <t>Pol__0037</t>
  </si>
  <si>
    <t>Krabice do zdi</t>
  </si>
  <si>
    <t>Krabice do zdi.</t>
  </si>
  <si>
    <t>Pol__0038</t>
  </si>
  <si>
    <t>Převodník</t>
  </si>
  <si>
    <t>Převodník DALI/232. Zadavatel umožňuje nabídnout rovnocenné řešení.</t>
  </si>
  <si>
    <t>Pol__0039</t>
  </si>
  <si>
    <t>Instalace řídicího systému</t>
  </si>
  <si>
    <t>Instalace řídicího systému.</t>
  </si>
  <si>
    <t>Pol__0040</t>
  </si>
  <si>
    <t>Oživení a programování řídicího systému</t>
  </si>
  <si>
    <t>Oživení a programování řídicího systému.</t>
  </si>
  <si>
    <t>Cena dle Pískovny Černovice. www.piskovna-cernovice.cz</t>
  </si>
  <si>
    <t>Odkaz na mn. položky pořadí 56 : 21,00000</t>
  </si>
  <si>
    <t>silové a řídící kabely : 120</t>
  </si>
  <si>
    <t>460010024RT2</t>
  </si>
  <si>
    <t>Vytýčení kabelové trasy v zastavěném prostoru, délka trasy do 500 m</t>
  </si>
  <si>
    <t>km</t>
  </si>
  <si>
    <t>460200153RT2</t>
  </si>
  <si>
    <t>Výkop kabelové rýhy 35/70 cm  hor.3, ruční výkop rýhy</t>
  </si>
  <si>
    <t>460420351RT1</t>
  </si>
  <si>
    <t>Zřízení lože,kryt cihly 35 cm /podél/,zásyp 5 cm, lože a zásyp ze štěrkopísku</t>
  </si>
  <si>
    <t>460570153R00</t>
  </si>
  <si>
    <t>Zához rýhy 35/70 cm, hornina třídy 3, se zhutněním</t>
  </si>
  <si>
    <t>460600001RT8</t>
  </si>
  <si>
    <t>Naložení a odvoz zeminy, odvoz na vzdálenost 10000 m</t>
  </si>
  <si>
    <t>0,35*0,2*300</t>
  </si>
  <si>
    <t>460600002R00</t>
  </si>
  <si>
    <t>Příplatek za odvoz za každých dalších 1000 m</t>
  </si>
  <si>
    <t>Odkaz na mn. položky pořadí 56 : 21,00000*10</t>
  </si>
  <si>
    <t>Pol__0050</t>
  </si>
  <si>
    <t>Projekt skutečného stavu</t>
  </si>
  <si>
    <t>Pol__0052</t>
  </si>
  <si>
    <t>Revize elektroinstalace vč. osvětlení</t>
  </si>
  <si>
    <t>Pol__0053</t>
  </si>
  <si>
    <t>Přesuny hmot, doprava, produkce</t>
  </si>
  <si>
    <t>Pol__0054</t>
  </si>
  <si>
    <t>Likvidace a odvoz odpadu z realizace</t>
  </si>
  <si>
    <t>Pol__0055</t>
  </si>
  <si>
    <t>Předání, zaškolení</t>
  </si>
  <si>
    <t>Pol__0020</t>
  </si>
  <si>
    <t>Drobný montážní materiál</t>
  </si>
  <si>
    <t>201      R00</t>
  </si>
  <si>
    <t>Podíl přidružených výkonů</t>
  </si>
  <si>
    <t>POL99_7</t>
  </si>
  <si>
    <t>203      R00</t>
  </si>
  <si>
    <t>Zednické výpomoci M 21 podle čl.13-5a</t>
  </si>
  <si>
    <t>Stavební přípomoce (sekání drážek, průrazy)</t>
  </si>
  <si>
    <t>111104111R00</t>
  </si>
  <si>
    <t>Pokosení trávníku trávník parterový, v rovině nebo na svahu do 1:5, odvoz do 20 km se složením</t>
  </si>
  <si>
    <t>s případným naložením shrabků na dopravní prostředek, odvozem do 20 km a se složením,</t>
  </si>
  <si>
    <t xml:space="preserve">250,000 : </t>
  </si>
  <si>
    <t xml:space="preserve">Součet : </t>
  </si>
  <si>
    <t>250</t>
  </si>
  <si>
    <t>113106122R00</t>
  </si>
  <si>
    <t>Rozebrání komunikací pro pěší s jakýmkoliv ložem a výplní spár  z kamenných dlaždic nebo desek</t>
  </si>
  <si>
    <t>s přemístěním hmot na skládku na vzdálenost do 3 m nebo s naložením na dopravní prostředek</t>
  </si>
  <si>
    <t>159,0; dle VK, kryt z betonových dlaždic tl. 100 mm, odvoz na recyklaci : 159</t>
  </si>
  <si>
    <t>25,0; dle VK, kryt z betonových dlaždic tl. 50 mm, odvoz na recyklaci : 25</t>
  </si>
  <si>
    <t>113107410R00</t>
  </si>
  <si>
    <t>Odstranění podkladů nebo krytů z kameniva těženého, v ploše jednotlivě nad 50 m2, tloušťka vrstvy 100 mm</t>
  </si>
  <si>
    <t>12,0; dle VK, kryt z kačírku tl. 10 cm : 12</t>
  </si>
  <si>
    <t>113107520R00</t>
  </si>
  <si>
    <t>Odstranění podkladů nebo krytů z kameniva hrubého drceného, v ploše jednotlivě do 50 m2, tloušťka vrstvy 200 mm</t>
  </si>
  <si>
    <t>25,0; dle VK, pod krytem z betonových dlaždic, tl.15 cm : 25</t>
  </si>
  <si>
    <t>12,0; dle VK, pod krytem z kačírku, tl. 15 cm : 12</t>
  </si>
  <si>
    <t>11,0; dle VK, pod cementovým krytem rampy u garáží, tl. 18 cm : 11</t>
  </si>
  <si>
    <t>113107620R00</t>
  </si>
  <si>
    <t>Odstranění podkladů nebo krytů z kameniva hrubého drceného, v ploše jednotlivě nad 50 m2, tloušťka vrstvy 200 mm</t>
  </si>
  <si>
    <t>159,0; dle VK, pod krytem z betonových dlaždic, tl. 15 cm : 159</t>
  </si>
  <si>
    <t>113107630R00</t>
  </si>
  <si>
    <t>Odstranění podkladů nebo krytů z kameniva hrubého drceného, v ploše jednotlivě nad 50 m2, tloušťka vrstvy 300 mm</t>
  </si>
  <si>
    <t>294,0; dle VK, pod asfaltovým krytem, tl. 30 cm : 294</t>
  </si>
  <si>
    <t>113108410R00</t>
  </si>
  <si>
    <t>Odstranění podkladů nebo krytů živičných, v ploše jednotlivě nad 50 m2, tloušťka vrstvy 100 mm</t>
  </si>
  <si>
    <t>294,0; dle VK, asfaltový kryt tl. 10 cm : 294</t>
  </si>
  <si>
    <t>113109330R00</t>
  </si>
  <si>
    <t>Odstranění podkladů nebo krytů z betonu prostého, v ploše jednotlivě do 50 m2, tloušťka vrstvy 300 mm</t>
  </si>
  <si>
    <t>11,0; dle VK, rampa u garáží, tl. 22 cm : 11</t>
  </si>
  <si>
    <t>113202111R00</t>
  </si>
  <si>
    <t>Vytrhání obrub z krajníků nebo obrubníků stojatých</t>
  </si>
  <si>
    <t>s vybouráním lože, s přemístěním hmot na skládku na vzdálenost do 3 m nebo naložením na dopravní prostředek</t>
  </si>
  <si>
    <t>36,0; dle VK, žulové obrubníky 200/250/1000, budou očištěny a odvezeny na skládku investora : 36</t>
  </si>
  <si>
    <t>24,0; dle VK, kamenné obrubníky 100/200/500, budou očištěny a odvezeny na skládku investora : 24</t>
  </si>
  <si>
    <t>30,0; dle VK, betonové obrubníky 150/250/1000, budou očištěny a odvezeny na skládku investora : 30</t>
  </si>
  <si>
    <t>113204111R00</t>
  </si>
  <si>
    <t>Vytrhání obrub záhonových</t>
  </si>
  <si>
    <t>26,0; dle VK, betonové obrubníky 50/200/500, budou očištěny a odvezeny na skládku investora : 26</t>
  </si>
  <si>
    <t>121103111R00</t>
  </si>
  <si>
    <t>Skrývka zemin schopných zúrodnění v rovině, nebo na svahu do 1:5</t>
  </si>
  <si>
    <t>823-2</t>
  </si>
  <si>
    <t>s naložením na dopravní prostředek nebo s přehozením do 3 m,</t>
  </si>
  <si>
    <t>216,0*0,10; sejmutí travnatého drnu, převod z m2 na m3, odvoz na kompostárnu : 216*0,1</t>
  </si>
  <si>
    <t>122202201R00</t>
  </si>
  <si>
    <t>Odkopávky a prokopávky pro silnice v hornině 3 do 100 m3</t>
  </si>
  <si>
    <t>s přemístěním výkopku v příčných profilech na vzdálenost do 15 m nebo s naložením na dopravní prostředek.</t>
  </si>
  <si>
    <t>27,0; dle VK, bude použit zpět do násypů : 27</t>
  </si>
  <si>
    <t>122202209R00</t>
  </si>
  <si>
    <t>Odkopávky a prokopávky pro silnice v hornině 3 příplatek za lepivost horniny</t>
  </si>
  <si>
    <t>27,000*0,30; předpokládaná 30% lepivost, fakturace dle skutečnosti : 27*0,3</t>
  </si>
  <si>
    <t>122101401R00</t>
  </si>
  <si>
    <t>Vykopávky v zemnících na suchu v horninách 1 a 2  do 100 m3</t>
  </si>
  <si>
    <t>s přehozením výkopku na vzdálenost do 3 m nebo s naložením na dopravní prostředek,</t>
  </si>
  <si>
    <t>10,000; nakládání výkopku na mezideponii pro zásypy : 10</t>
  </si>
  <si>
    <t>122101402R00</t>
  </si>
  <si>
    <t>Vykopávky v zemnících na suchu v horninách 1 a 2  přes 100 do 1 000 m3</t>
  </si>
  <si>
    <t>250,0*0,20; převod z m2 na m3, naložení úrodné zeminy na mezideponii nebo v zemníku na dopravní prostředek : 250*0,2</t>
  </si>
  <si>
    <t>96,0*0,4*0,4; rýha pro drenáž, převod z m na m3 : 96*0,4*0,4</t>
  </si>
  <si>
    <t>15,360*0,30; předpokládaná 30% lepivost, fakturace dle skutečnosti : 15,36*0,3</t>
  </si>
  <si>
    <t>132201210R00</t>
  </si>
  <si>
    <t xml:space="preserve">Hloubení rýh šířky přes 60 do 200 cm do 50 m3, v hornině 3, hloubení strojně </t>
  </si>
  <si>
    <t>10*(0,25*2,3)*1,20*0,30; dle VK, rýha pro kamenné „prahy" 200/250/2300 mm, přidáno 20 % na mezery mezi dílci, tl. dílců 20 cm + 10 cm lože, převod z ks na m3 : 10*(0,25*2,3)*1,20*0,30</t>
  </si>
  <si>
    <t>2,070*0,30; předpoklad 30% lepivosti, fakturace dle skutečnosti : 2,07*0,3</t>
  </si>
  <si>
    <t>27,000; odvoz na mezideponii (výkopek zůstane na mezideponii pro využití do jiných SO) : 27</t>
  </si>
  <si>
    <t>10,000; odvoz z mezideponie na místo uložení : 10</t>
  </si>
  <si>
    <t>50,000; doprava zeminy z mezideponie nebo zemníku na místo uložení : 50</t>
  </si>
  <si>
    <t>15,360+2,070; hloubení rýh : 15,36+2,07</t>
  </si>
  <si>
    <t xml:space="preserve">pro zásyp v množství 10,000 m3 bude využito odkopávek v množství 27,000 m3 s tím, že přebytek zůstane na mezideponii pro využití v rámci jiných SO : </t>
  </si>
  <si>
    <t>21,600; odvoz sejmutého drnu do kompostárny : 21,6</t>
  </si>
  <si>
    <t>(20-10)*17,430; skládka v předpokládané vzdálenosti do 20 km od místa stavby : (20-10)*17,430</t>
  </si>
  <si>
    <t>(20-10)*21,600; kompostárna v předpokládané vzdálenosti do 20 km od místa stavby : (20-10)*21,600</t>
  </si>
  <si>
    <t>162702199R00</t>
  </si>
  <si>
    <t>Poplatek za skládku drnu</t>
  </si>
  <si>
    <t>Odkaz na mn. položky pořadí 1 : 250,00000*0,1</t>
  </si>
  <si>
    <t>171101141R00</t>
  </si>
  <si>
    <t>Uložení sypaniny do násypů zhutněných z jakýchkoliv hornin pro jakýkoliv způsob uložení při průměrném množství násypu  do 0,75 m3/m silnice nobo železnice</t>
  </si>
  <si>
    <t>s rozprostřením sypaniny ve vrstvách a s hrubým urovnáním,</t>
  </si>
  <si>
    <t>18,0; dle VK, z nakupovaného materiálu : 18</t>
  </si>
  <si>
    <t>10,0; dle VK, zásypy podél obrubníků, použit výkopek : 10</t>
  </si>
  <si>
    <t>181006113R00</t>
  </si>
  <si>
    <t>Rozprostření zemin schopných zúrodnění sklon svahu do 1:5, tloušťka přes 150 do 200 mm</t>
  </si>
  <si>
    <t>v rovině a ve sklonu do 1:5 ve sklonu přes 1:5</t>
  </si>
  <si>
    <t>250,0; dle VK : 250</t>
  </si>
  <si>
    <t>181101102R00</t>
  </si>
  <si>
    <t>Úprava pláně v zářezech v hornině 1 až 4, se zhutněním</t>
  </si>
  <si>
    <t>vyrovnáním výškových rozdílů, ploch vodorovných a ploch do sklonu 1 : 5.</t>
  </si>
  <si>
    <t>532,0; dle VK : 532</t>
  </si>
  <si>
    <t>42,0*0,80; silniční obrubník (žulový) : 42*0,8</t>
  </si>
  <si>
    <t>30,0*0,60; chodníkový obrubník (žulový) : 30*0,6</t>
  </si>
  <si>
    <t>26,0*0,50; záhonový obrubník (žulový) : 26*0,5</t>
  </si>
  <si>
    <t>183405211RT1</t>
  </si>
  <si>
    <t>Výsev trávníku hydroosevem výsev na ornici, včetně dodávky travního semene</t>
  </si>
  <si>
    <t>Včetně hmot potřebných k provedení hydroosevu a dodávky travního semene.</t>
  </si>
  <si>
    <t>185804312R00</t>
  </si>
  <si>
    <t xml:space="preserve">Zalití rostlin vodou plocha přes 20 m2,  </t>
  </si>
  <si>
    <t>250,000*0,01*3; 10 litrů na 1 m2, trojí zalití : 250,000*0,01*3</t>
  </si>
  <si>
    <t>965049112RT1</t>
  </si>
  <si>
    <t>Bourání podkladů pod dlažby nebo litých celistvých dlažeb a mazanin  příplatek za bourání mazanin vyztužených svařovanou sítí, tloušťky přes 100 mm</t>
  </si>
  <si>
    <t>Odkaz na mn. položky pořadí 8 : 11,00000*0,3</t>
  </si>
  <si>
    <t>zk-001</t>
  </si>
  <si>
    <t>Splnění požadavků na kontrolu zemních prací</t>
  </si>
  <si>
    <t>sada</t>
  </si>
  <si>
    <t>Požadavky na kontrolu zemních prací:</t>
  </si>
  <si>
    <t>Průkazní zkoušky k vyjádření shody s předpoklady projektu provádí zhotovitel.</t>
  </si>
  <si>
    <t>Kontrola zhutnění – parametr míry zhutnění D dle ČSN 72 1006, tab.4:</t>
  </si>
  <si>
    <t>Aktivní zóna D 3 102%</t>
  </si>
  <si>
    <t>Četnost zkoušek kontroly míry zhutnění – 1 sada zkoušek na 100 m2.</t>
  </si>
  <si>
    <t>Modul deformace Edef,2 a poměr modulů, dle ČSN 72 1006, tab.7:</t>
  </si>
  <si>
    <t>Těleso násypu Edef,2 3 15 MPa</t>
  </si>
  <si>
    <t>Aktivní zóna ve všech případech Edef,2 3 30 MPa</t>
  </si>
  <si>
    <t>Případné nové podložní vrstvy účelové komunikace musí být řádně zhutněny. Kontrola</t>
  </si>
  <si>
    <t>zhutnění – parametr míry zhutnění D dle ČSN 72 1006, tab.4:</t>
  </si>
  <si>
    <t>Těleso násypu D 3 95%</t>
  </si>
  <si>
    <t>Veškerý materiál použitý do konstrukcí musí odpovídat požadavkům ČSN. Hutnění</t>
  </si>
  <si>
    <t>pláně musí odpovídat požadavkům ČSN 72 1006. Provádění musí být v souladu se zásadami</t>
  </si>
  <si>
    <t>Dodatku Technických podmínek schválených MD ČR TP 170 Katalog vozovek pozemních</t>
  </si>
  <si>
    <t>komunikací.</t>
  </si>
  <si>
    <t>5832012R</t>
  </si>
  <si>
    <t>zemina zahradní; tříděná; frakce 0,0 až 8,0 mm</t>
  </si>
  <si>
    <t>POL3_0</t>
  </si>
  <si>
    <t>250,000*0,20; celková potřeba humózní zeminy na ohumusování, převod z m2 na m3 : 250*0,2*2</t>
  </si>
  <si>
    <t>5832111R</t>
  </si>
  <si>
    <t>zemina recyklovaná; tříděná; hutnitelná; frakce 0,0 až 32,0 mm</t>
  </si>
  <si>
    <t>18,0; pro násypy (včetně dopravy) : 18*2</t>
  </si>
  <si>
    <t>211971110R00</t>
  </si>
  <si>
    <t xml:space="preserve">Zřízení opláštění odvod. žeber z geotextilie o sklonu do 1:2,5,  </t>
  </si>
  <si>
    <t>v rýze nebo v zářezu se stěnami,</t>
  </si>
  <si>
    <t>96,0*0,4*4; převod z m na m2, rozměr rýhy 40x40 cm, bez přesahů : 96,0*0,4*4</t>
  </si>
  <si>
    <t>212792112R00</t>
  </si>
  <si>
    <t>Montáž trativodů z flexibilních trubek jakékoliv DN</t>
  </si>
  <si>
    <t>se zřízením štěrkopískového lože pod trubky a s jejich obsypem v průměrném celkovém množství do 0,15 m3/m,</t>
  </si>
  <si>
    <t>96,0; dle VK : 96</t>
  </si>
  <si>
    <t>Odkaz na mn. položky pořadí 35 : 96,00000*1,1</t>
  </si>
  <si>
    <t>69366051R</t>
  </si>
  <si>
    <t>Geosyntetika typ: geotextilie; netkaná; materiál: PP; tl (2 kPa) = 2,8 mm; plošná hmotnost = 200 g/m2; Pevnost v tahu podélně = 6,0 kN/m; Pevnost v tahu příčně = 15,0 kN/m</t>
  </si>
  <si>
    <t>153,600*1,05*1,02; 5 % na přesahy, 2 % ztratné : 153,600*1,05*1,02</t>
  </si>
  <si>
    <t>451561111R00</t>
  </si>
  <si>
    <t>Lože pod dlažby z kameniva kamenivo drcené drobné, tloušťka do 100 mm</t>
  </si>
  <si>
    <t>Včetně urovnání líce vrstvy.</t>
  </si>
  <si>
    <t>10*(0,25*2,3)*1,20; dle VK, doplnění podkladu pod kamenné „prahy" 200/250/2300 mm, přidáno 20 % na mezery mezi dílci, tl. doplňované vrstvy 6 cm, fr. 4/8 mm, převod z ks na m2 : 10*(0,25*2,3)*1,20</t>
  </si>
  <si>
    <t>465921135R00</t>
  </si>
  <si>
    <t>Kladení dlažby betonové, železobetonové desky</t>
  </si>
  <si>
    <t>položka použita pomocně pro stávající kamenné desky, použita vyzískaná a očištěná s případným doplněním novým materiálem</t>
  </si>
  <si>
    <t>395,0; dle VK, položka použita pomocně pro nové kamenné desky rozměru max. 250 x 150 a tloušťky 150 mm : 395</t>
  </si>
  <si>
    <t>118,0; dle VK, položka použita pomocně pro nové kamenné desky rozměru max. 250 x 150 a tloušťky 150 mm : 118</t>
  </si>
  <si>
    <t>7,0; dle VK, položka použita pomocně pro stávající kamenné desky, použita vyzískaná a očištěná s případným doplněním novým materiálem : 7</t>
  </si>
  <si>
    <t>564811111R00</t>
  </si>
  <si>
    <t>Podklad ze štěrkodrti s rozprostřením a zhutněním frakce 0-32 mm, tloušťka po zhutnění 50 mm</t>
  </si>
  <si>
    <t>24,0; dle VK, oprava plochy u vjezdových vrat s asfaltovým krytem v městském parku, doplnění na zaválcování, ŠDb fr. 0/32 mm : 24</t>
  </si>
  <si>
    <t>564851111R00</t>
  </si>
  <si>
    <t>Podklad ze štěrkodrti s rozprostřením a zhutněním frakce 0-63 mm, tloušťka po zhutnění 150 mm</t>
  </si>
  <si>
    <t>7,0; dle VK, pod dlažbou z kamenných desek, ŠDb fr. 0/32 mm : 7</t>
  </si>
  <si>
    <t>12,0; dle VK, pod valounkovou dlažbou (okapový chodník - viz kap. 60), ŠDb fr. 0/32 mm : 12</t>
  </si>
  <si>
    <t>118,0; dle VK pod kamennými dlaždicemi, ŠDb fr. 0/32 mm : 118</t>
  </si>
  <si>
    <t>564861111R00</t>
  </si>
  <si>
    <t>Podklad ze štěrkodrti s rozprostřením a zhutněním frakce 0-63 mm, tloušťka po zhutnění 200 mm</t>
  </si>
  <si>
    <t>395,0; dle VK pod kamennými dlaždicemi, ŠDb fr. 0/32 mm : 395</t>
  </si>
  <si>
    <t>565131111R00</t>
  </si>
  <si>
    <t>Podklad z kameniva obaleného asfaltem ACP 16+, v pruhu šířky do 3 m, třídy 1, tloušťka po zhutnění 50 mm</t>
  </si>
  <si>
    <t>s rozprostřením a zhutněním</t>
  </si>
  <si>
    <t>24,0; dle VK, oprava plochy u vjezdových vrat s asfaltovým krytem v městském parku : 24</t>
  </si>
  <si>
    <t>573111121R00</t>
  </si>
  <si>
    <t>Postřik infiltrační asfaltovým pojivem množství zbytkového asfaltu 0,6 kg/m2</t>
  </si>
  <si>
    <t>573231127R00</t>
  </si>
  <si>
    <t>Postřik spojovací kationaktivní emulzí KAE , množství zbytkového asfaltu 0,70 kg/m2</t>
  </si>
  <si>
    <t>bez posypu kamenivem</t>
  </si>
  <si>
    <t>577131111R00</t>
  </si>
  <si>
    <t>Beton asfaltový s rozprostřením a zhutněním v pruhu šířky do 3 m, ACO 11+, tloušťky 40 mm, plochy přes 1000 m2</t>
  </si>
  <si>
    <t>584121111R00</t>
  </si>
  <si>
    <t xml:space="preserve">Osazení silničních panelů jakéhokoliv druhu a velikosti </t>
  </si>
  <si>
    <t>ze železového betonu, s provedením podkladu z kameniva těženého do tl. 4 cm</t>
  </si>
  <si>
    <t>analogicky:</t>
  </si>
  <si>
    <t>položka použita pomocně pro kamenné „prahy"</t>
  </si>
  <si>
    <t>10*(0,25*2,3); dle VK, kamenné „prahy" 200/250/2300 mm do lože z drti frakce 4/8mm tl.100mm, převod z ks na m2 : 10*(0,25*2,3)</t>
  </si>
  <si>
    <t>58380343R</t>
  </si>
  <si>
    <t>obrubník kamenný přímý; materiálová skupina I/2 (žula); š = 200 mm; h = 250 mm; l = 800 až 2 000 mm</t>
  </si>
  <si>
    <t>položka použita pomocně pro kamenné „prahy" 200/250/2300 mm</t>
  </si>
  <si>
    <t>10*2,3*1,01; dle VK, položka použita pomocně pro kamenné „prahy" 200/250/2300 mm, převod z ks na m, ztratné 1 % : 10*2,3*1,01</t>
  </si>
  <si>
    <t>58381349R</t>
  </si>
  <si>
    <t>dlažba kamenná deska; formátová; žula; tl = 100,0 mm; max. dl = 1500 mm; povrch tryskaný</t>
  </si>
  <si>
    <t>položka použita pomocně pro nové kamenné desky rozměru max. 250 x 150 a tloušťky 150 mm</t>
  </si>
  <si>
    <t xml:space="preserve"> ztratné 5 % : (395,0+118,0)*1,05</t>
  </si>
  <si>
    <t>583814RP01T</t>
  </si>
  <si>
    <t>Deska dlažební formátová Buršice\Velenice 40x40x8 cm povrch řezaný</t>
  </si>
  <si>
    <t>(7,0-7,0*0,9)*1,03; položka použita pomocně pro doplnění stávajících kamenných desek, ztratné 3 % : (7,0-7,0*0,9)*1,03</t>
  </si>
  <si>
    <t xml:space="preserve">Pozn.: pokud bude tato dlažba totožná s nově zřizovanou kamennou dlažbou v ostatní části areálu, tuto položku bude možné zrušit a výměru převést do příslušné (předchozí) položky. : </t>
  </si>
  <si>
    <t>58381Rp01</t>
  </si>
  <si>
    <t>Příplatek k položce dlažba kamenná deska; formátová; žula; tl = 100,0 mm, za obsah dle požadavků PD nad rámec obsahu položek cenové soustavy</t>
  </si>
  <si>
    <t>Jedná se o kamenné desky o rozměru max. 250 x 150 a tloušťky 150 mm</t>
  </si>
  <si>
    <t>Odkaz na mn. položky pořadí 49 : 538,65000</t>
  </si>
  <si>
    <t>639571210R00</t>
  </si>
  <si>
    <t>Kačírek pro okapový chodník tl. 100 mm</t>
  </si>
  <si>
    <t>12,0; dle VK, podél fasády konírny (ŠD v kap. 50) : 12</t>
  </si>
  <si>
    <t>3; dle VK : 3</t>
  </si>
  <si>
    <t>899332111R00</t>
  </si>
  <si>
    <t>Výšková úprava uličního vstupu nebo vpustě do 20 cm snížením poklopu</t>
  </si>
  <si>
    <t>899431111R00</t>
  </si>
  <si>
    <t>Výšková úprava uličního vstupu nebo vpustě do 20 cm zvýšením krytu šoupěte</t>
  </si>
  <si>
    <t>1; dle VK : 1</t>
  </si>
  <si>
    <t>899432111R00</t>
  </si>
  <si>
    <t>Výšková úprava uličního vstupu nebo vpustě do 20 cm snížením krytu šoupěte</t>
  </si>
  <si>
    <t>457621412R00</t>
  </si>
  <si>
    <t xml:space="preserve">Plášťové těsnění z vodostavebního asfaltobetonu všechny sklony, úprava spár zálivkou, přes 1 do 2 kg zálivky na 1 m spáry,  </t>
  </si>
  <si>
    <t>Těsnění spár zálivkou za tepla pro komůrky š 15 mm hl 30 mm s těsnicím profilem</t>
  </si>
  <si>
    <t>20,0; dle VK, provedení spáry asfaltového krytu pružnou asfaltovou zálivkou : 20</t>
  </si>
  <si>
    <t>917161111R00</t>
  </si>
  <si>
    <t>Osazení chodníkového obrubníku kamenného ležatého, s boční opěrou z betonu prostého, do lože z betonu prostého C 12/15</t>
  </si>
  <si>
    <t>se zřízením lože tl. 80-100 mm</t>
  </si>
  <si>
    <t>42,0; dle VK, kamenný obrubník 250 x 200 mm : 42</t>
  </si>
  <si>
    <t>917461111R00</t>
  </si>
  <si>
    <t>Osazení chodníkového obrubníku kamenného stojatého, s boční opěrou z betonu prostého, do lože z betonu prostého C 12/15</t>
  </si>
  <si>
    <t>26,0; dle VK, kamenné krajníky 50 x 200 mm : 26</t>
  </si>
  <si>
    <t>30,0; dle VK, kamenné krajníky 80 x 250 mm : 30</t>
  </si>
  <si>
    <t>919731122R00</t>
  </si>
  <si>
    <t>Zarovnání styčné plochy podkladu nebo krytu živičné, tloušťky přes 50 do 100 mm</t>
  </si>
  <si>
    <t>podél vybourané části komunikace nebo zpevněné plochy</t>
  </si>
  <si>
    <t>20,0; dle VK, řez frikční pilou asfaltového krytu tl. 90 mm : 20</t>
  </si>
  <si>
    <t>919735111R00</t>
  </si>
  <si>
    <t>Řezání stávajících krytů nebo podkladů živičných, hloubky do  50 mm</t>
  </si>
  <si>
    <t>včetně spotřeby vody</t>
  </si>
  <si>
    <t>20,0; dle VK, pro provedení spáry asfaltového krytu pružnou asfaltovou zálivkou (pro vytvoření spáry 15mm řešeno násobkem 2x) : 20*2</t>
  </si>
  <si>
    <t>919735112R00</t>
  </si>
  <si>
    <t>Řezání stávajících krytů nebo podkladů živičných, hloubky přes 50 do 100 mm</t>
  </si>
  <si>
    <t>58380211R</t>
  </si>
  <si>
    <t>krajník silniční materiálová skupina I/2 (žula); š = 130 mm; h = 200 mm; l = 300 až 800 mm</t>
  </si>
  <si>
    <t>analogicky dle popisi v PD:</t>
  </si>
  <si>
    <t>položka použita pomocně pro krajník 50/200/1000 mm</t>
  </si>
  <si>
    <t>26,000*1,01; ztratné 1 %, položka použita pomocně pro krajník 50/200/1000 mm : 26*1,01</t>
  </si>
  <si>
    <t>58380220RP01T</t>
  </si>
  <si>
    <t>Krajník silniční kamenný, (bSM) žula, G 3 11x25x80-250</t>
  </si>
  <si>
    <t>položka použita pomocně pro krajník 80/250/1000 mm</t>
  </si>
  <si>
    <t>30,000*1,01; ztratné 1 %, položka použita pomocně pro krajník 80/250/1000 mm : 30*1,01</t>
  </si>
  <si>
    <t>58380333R</t>
  </si>
  <si>
    <t>obrubník kamenný přímý; materiálová skupina I/2 (žula); š = 250 mm; h = 200 mm; l = 800 až 2 000 mm</t>
  </si>
  <si>
    <t>42,000*1,01; ztratné 1 % : 42*1,01</t>
  </si>
  <si>
    <t>"16,0*0,50*0,4; dle VK, bourání betonového odvodňovacího žlábku šířky 500 mm vč. bet. lože, délka x šířka x hloubka_x000D_
" : 16,0*0,50*0,4</t>
  </si>
  <si>
    <t>9,5*0,20*0,3; dle VK, bourání betonového odvodňovacího žlábku šířky 500 mm vč. bet. lože, délka x šířka x hloubka : 9,5*0,20*0,3</t>
  </si>
  <si>
    <t>979024441R00</t>
  </si>
  <si>
    <t>Očištění vybouraných obrubníků, dlaždic obrubníků, krajníků vybouraných z jakéhokoliv lože a s jakoukoliv výplní spár</t>
  </si>
  <si>
    <t>krajníků, desek nebo panelů od spojovacího materiálu s odklizením a uložením očištěných hmot a spojovacího materiálu na skládku na vzdálenost do 10 m</t>
  </si>
  <si>
    <t>998223011R00</t>
  </si>
  <si>
    <t>Přesun hmot pozemních komunikací, kryt dlážděný jakékoliv délky objektu</t>
  </si>
  <si>
    <t>POL7_1</t>
  </si>
  <si>
    <t>vodorovně do 200 m</t>
  </si>
  <si>
    <t xml:space="preserve">28,32,33,34,35,36,37,38,39,40,41,42,43,44,45,46,47,48,49,50,51,52,53,54,55,56,57,58,59,63,64,65, : </t>
  </si>
  <si>
    <t>Součet: : 708,77652</t>
  </si>
  <si>
    <t>POL8_1</t>
  </si>
  <si>
    <t xml:space="preserve">2,3,4,5,6,7,8,9,10,66, : </t>
  </si>
  <si>
    <t>Součet: : 439,61000</t>
  </si>
  <si>
    <t>Součet: : 12748,69000</t>
  </si>
  <si>
    <t>Součet: : 4396,10000</t>
  </si>
  <si>
    <t>979999973R00</t>
  </si>
  <si>
    <t>Poplatek za uložení, zemina a kamení,  , skupina 17 05 04 z Katalogu odpadů</t>
  </si>
  <si>
    <t>Součet: : 295,02227</t>
  </si>
  <si>
    <t>979999981R00</t>
  </si>
  <si>
    <t>Poplatek za recyklaci, betonu, kusovost do 1600 cm2, skupina 17 01 01 z Katalogu odpadů</t>
  </si>
  <si>
    <t>Součet: : 61,54540</t>
  </si>
  <si>
    <t>979999995R00</t>
  </si>
  <si>
    <t>Poplatek za recyklaci, obalovaného kameniva a asfaltu, kusovost do 1600 cm2, skupina 17 03 02 z Katalogu odpadů</t>
  </si>
  <si>
    <t>170 302</t>
  </si>
  <si>
    <t>Součet: : 64,66663</t>
  </si>
  <si>
    <t>755</t>
  </si>
  <si>
    <t>111301111R00</t>
  </si>
  <si>
    <t>Sejmutí drnu sejmutí drnu tl. do 100 mm s nařezáním, vyrýpnutím, zvednutím, přemístěním a složením na vzdálenost do 50 m nebo s naložením na dopravní prostředek</t>
  </si>
  <si>
    <t>Zelená</t>
  </si>
  <si>
    <t>tl. do 10 cm s nařezáním, vyrýpnutím, zvednutím, přemístěním a složením na vzdálenost do 50 m nebo s naložením na dopravní prostředek,</t>
  </si>
  <si>
    <t xml:space="preserve">755,000 : </t>
  </si>
  <si>
    <t>113106241R00</t>
  </si>
  <si>
    <t>Rozebrání vozovek a ploch s jakoukoliv výplní spár   v jakékoliv ploše, ze silničních panelů jakýchkoliv rozměrů, kladených do jakéhokoliv lože a se spárami zalitými živicí nebo cementovou maltou</t>
  </si>
  <si>
    <t>779,0; dle VK, rozebrání provizorní panelové cesty a zařízení staveniště v městském parku, odvoz do skladu investora k dalšímu využití, rozebrání včetně pískového lože tl. 15 cm (odvoz na skládku) : 779</t>
  </si>
  <si>
    <t>113107415R00</t>
  </si>
  <si>
    <t>Odstranění podkladů nebo krytů z kameniva těženého, v ploše jednotlivě nad 50 m2, tloušťka vrstvy 150 mm</t>
  </si>
  <si>
    <t>pískové lože pod provizor. panel vozovkou : 779</t>
  </si>
  <si>
    <t>779,0*0,15; sejmutí 150mm, převod z m2 na m3 : 779*0,15</t>
  </si>
  <si>
    <t>755,0*0,10</t>
  </si>
  <si>
    <t>151,000; doprava zeminy z mezideponie nebo zemníku na místo uložení : 151,000</t>
  </si>
  <si>
    <t>Odkaz na mn. položky pořadí 5 : 116,85000</t>
  </si>
  <si>
    <t>Odkaz na mn. položky pořadí 6 : 75,50000</t>
  </si>
  <si>
    <t>Odkaz na mn. položky pořadí 8 : 192,35000*10</t>
  </si>
  <si>
    <t>162702111R00</t>
  </si>
  <si>
    <t xml:space="preserve">Vodorovné přemístění drnu vzdálenost přes 5000 do 6000 m,  </t>
  </si>
  <si>
    <t>na suchu, bez naložení na dopravní prostředek, avšak se složením,</t>
  </si>
  <si>
    <t>162702119R00</t>
  </si>
  <si>
    <t>Vodorovné přemístění drnu  , příplatek za každých dalších i započatých 1000 m</t>
  </si>
  <si>
    <t>Odkaz na mn. položky pořadí 10 : 755,00000*14</t>
  </si>
  <si>
    <t>Vodorovné přemístění drnu Poplatek za skládku drnu</t>
  </si>
  <si>
    <t>Odkaz na mn. položky pořadí 10 : 755,00000*0,1</t>
  </si>
  <si>
    <t>755,0; dle VK : 755</t>
  </si>
  <si>
    <t>755,000*0,01*3; 10 litrů na 1 m2, trojí zalití : 755,000*0,01*3</t>
  </si>
  <si>
    <t>Odkaz na mn. položky pořadí 8 : 192,35000</t>
  </si>
  <si>
    <t>564231111R00</t>
  </si>
  <si>
    <t>Podklad nebo podsyp ze štěrkopísku tloušťka po zhutnění 100 mm, Kamenivo nestanovené těžené; frakce 0,0 až 32,0 mm</t>
  </si>
  <si>
    <t>s rozprostřením, vlhčením a zhutněním</t>
  </si>
  <si>
    <t>pískové lože pod provizor. panel vozovkou (10cm je nad rámec lože panelů) : 779</t>
  </si>
  <si>
    <t>10,0; dle VK, nájezd na panelovou plochu ze stávající parkové cesty z válcovaného betonu tl. 220 mm, ŠDb fr. 0/32 mm : 10</t>
  </si>
  <si>
    <t>567211222R00</t>
  </si>
  <si>
    <t>Podklad z prostého betonu třídy II., tloušťky 220 mm</t>
  </si>
  <si>
    <t>584921121R00</t>
  </si>
  <si>
    <t>Zřízení zpev. ploch ze silničních panelů do lože zřízení zpevněné plochy ze silničních panelů osazených do lože z kameniva tl. 50 mm</t>
  </si>
  <si>
    <t>- kameniva frakce 0 - 32 mm,</t>
  </si>
  <si>
    <t>- rozprostření podkladu,</t>
  </si>
  <si>
    <t>- osazení silničních panelů.</t>
  </si>
  <si>
    <t>779,0; dle VK, provizorní panelová cesta a zařízení staveniště v městském parku : 779</t>
  </si>
  <si>
    <t>59381233R</t>
  </si>
  <si>
    <t>panel pro komunikace pro provizorní vozovku; železobetonový; IZD; l = 300,0 cm; š = 100,0 cm; h = 18,0 cm; užitné zatížení 6,00 kN/m2; beton C 25/30; XF1</t>
  </si>
  <si>
    <t>Poznámka:</t>
  </si>
  <si>
    <t>Jedná se o dodávku panelů pro panelovou cestu pro zajištění příjezdu vozidel s cementovým betonem a dalším stavebním materiálem na stavbu.</t>
  </si>
  <si>
    <t>Tonáž vozidel  (nákladní vozidla, domíchávače betonu, čerpadla betonu) a s tím spojený požadavek na únosnost souvrství panelové vozovky je plně v gesci zhotovitele a tato skutečnost bude zahrnuta do jednotkové ceny panelů.</t>
  </si>
  <si>
    <t>Je možné použít silniční panely i jiných rozměrů při dodržení výše uvedené únosnosti.  V takovém případě musí být dodržena  jednotková cena na přepočtený m2 a nedojde k navýšení celkové ceny dodávky panelů, pokud nedojde k navýšení výměry - plochy dodaných a uložených panelů.</t>
  </si>
  <si>
    <t>779,000/(3,0*1)*1,01</t>
  </si>
  <si>
    <t>998226011R00</t>
  </si>
  <si>
    <t>Přesun hmot komunikací a letišť, kryt montovaný ze silničních panelů ze železobetonu  jakékoliv délky objektu</t>
  </si>
  <si>
    <t xml:space="preserve">14,18,19,20,21,22,23,24,25, : </t>
  </si>
  <si>
    <t>Součet: : 892,12384</t>
  </si>
  <si>
    <t xml:space="preserve">3,4, : </t>
  </si>
  <si>
    <t>Součet: : 614,27266</t>
  </si>
  <si>
    <t>Součet: : 17813,90714</t>
  </si>
  <si>
    <t>Součet: : 6142,72660</t>
  </si>
  <si>
    <t>Součet: : 257,06697</t>
  </si>
  <si>
    <t>97999rp01</t>
  </si>
  <si>
    <t>Náklady na recyklaci silničních panelů</t>
  </si>
  <si>
    <t>Bez odvozu a manipulace, které jsou zahrnuty v položkách odvozů suti a vybouraných hmot.</t>
  </si>
  <si>
    <t>Silniční panely po ukončení stavby nebudou ponechány na stavbě a nebudou ve vlastnictví objednatele.</t>
  </si>
  <si>
    <t>Součet: : 357,20569</t>
  </si>
  <si>
    <t xml:space="preserve">550,000 : </t>
  </si>
  <si>
    <t>550</t>
  </si>
  <si>
    <t>550,0*0,10; sejmutí travnatého drnu, převod z m2 na m3, odvoz na kompostárnu : 550*0,1</t>
  </si>
  <si>
    <t>550,0*0,20; převod z m2 na m3, naložení úrodné zeminy na mezideponii nebo v zemníku na dopravní prostředek : 550,0*0,20</t>
  </si>
  <si>
    <t>110,000; doprava zeminy z mezideponie nebo zemníku na místo uložení : 110</t>
  </si>
  <si>
    <t>55,000; odvoz sejmutého drnu do kompostárny : 55</t>
  </si>
  <si>
    <t>(20-10)*55,000; kompostárna v předpokládané vzdálenosti do 20 km od místa stavby : (20-10)*55,000</t>
  </si>
  <si>
    <t>550,0; dle VK : 550</t>
  </si>
  <si>
    <t>550,000*0,01*3; 10 litrů na 1 m2, trojí zalití : 550,000*0,01*3</t>
  </si>
  <si>
    <t>550,000*0,20; celková potřeba humózní zeminy na ohumusování, převod z m2 na m3 : 550,000*0,20*2</t>
  </si>
  <si>
    <t>825,0; dle VK, oprava cesty v městském parku, doplnění na zaválcování, ŠDb fr. 0/32 mm : 825</t>
  </si>
  <si>
    <t xml:space="preserve">Fakturace bude dle  výměry provedeného rozsahu. : </t>
  </si>
  <si>
    <t>565131111RT2</t>
  </si>
  <si>
    <t>825,0; dle VK, oprava cesty v městském parku : 825</t>
  </si>
  <si>
    <t>577112113RT2</t>
  </si>
  <si>
    <t>Beton asfaltový z modifikovaného asfaltu v pruhu šířky do 3 m, ACO 11 S , tloušťky 40 mm, plochy od 201 do 1000 m2</t>
  </si>
  <si>
    <t>8,0; dle VK, provedení spáry asfaltového krytu pružnou asfaltovou zálivkou : 8</t>
  </si>
  <si>
    <t>8,0; dle VK, řez frikční pilou asfaltového krytu tl. 90 mm : 8</t>
  </si>
  <si>
    <t>8,0; dle VK, pro provedení spáry asfaltového krytu pružnou asfaltovou zálivkou : 8</t>
  </si>
  <si>
    <t>998225111R00</t>
  </si>
  <si>
    <t>Přesun hmot komunikací a letišť, kryt živičný jakékoliv délky objektu</t>
  </si>
  <si>
    <t xml:space="preserve">9,12,13,14,15,16,17,18, : </t>
  </si>
  <si>
    <t>Součet: : 514,77900</t>
  </si>
  <si>
    <t>112101102R00</t>
  </si>
  <si>
    <t>Kácení stromů listnatých  o průměru kmene přes 300 do 500 mm</t>
  </si>
  <si>
    <t>s odřezáním kmene a odvětvením, včetně případného odklizení kmene a větví na oddělené hromady na vzdálenost do 50 m nebo s naložením na dopravní prostředek,</t>
  </si>
  <si>
    <t>111 21-</t>
  </si>
  <si>
    <t>Odstranění tisů o pro kmene do 200</t>
  </si>
  <si>
    <t>111212111R00</t>
  </si>
  <si>
    <t>Odstranění nevhodných dřevin výška do 1 m, v rovině nebo na svahu do 1:5, s odstraněním pařezu</t>
  </si>
  <si>
    <t>o průměru kmene (krčku) do 10 cm s odklizením vytěžené dřevní hmoty na vzdálenost do 50 m, se složením na hromady, nebo s naložením na dopravní prostředek,</t>
  </si>
  <si>
    <t xml:space="preserve">Záhonek 5m2+záhonek 3,5m2, plocha s info tab 12m2+plocha podél jezírka s keři 13,7m2+ plocha u zídky s přísavníkem 27m2 : </t>
  </si>
  <si>
    <t>111203111R00</t>
  </si>
  <si>
    <t>Odtsranění pařezu odfrézováním do hloubky 500 mm pod úroveň terénu odstranění pařezu odfrézováním až do hloubky 500 mm</t>
  </si>
  <si>
    <t>112201101R00</t>
  </si>
  <si>
    <t>Odstranění pařezů pod úrovní terénu vykopáním  o průměru přes 100 do 300 mm</t>
  </si>
  <si>
    <t>s jejich vykopáním nebo vytrháním, s přesekáním kořenů a s případným nutným přemístěním pařezů na hromady do vzdálenosti do 50 m nebo s naložením na dopravní prostředek,</t>
  </si>
  <si>
    <t>12ks tisu : 12</t>
  </si>
  <si>
    <t>112301rp01</t>
  </si>
  <si>
    <t>Odstranění stávající vegetace a popínavého porostu na opěrné zdi a oplocení, kompletně odstranění včetně odvozu a likvidace vč. poplatků za likvidaci</t>
  </si>
  <si>
    <t xml:space="preserve">viz. stávající stav : </t>
  </si>
  <si>
    <t>vnější líc opěrných zdí a plotu : 84</t>
  </si>
  <si>
    <t>vnitřní líc opěrných zdí a plotu : 46</t>
  </si>
  <si>
    <t>ostatní nezaměřené předpoklad cca 20m2 : 20</t>
  </si>
  <si>
    <t>183101212R00</t>
  </si>
  <si>
    <t>Hloubení jamek s výměnou půdy na 50 % v rovině objem přes 0,01 do 0,02 m3</t>
  </si>
  <si>
    <t>pro vysazování rostlin v hornině 1 až 4 s výměnou půdy na 50%, s případným naložením přebytečných výkopků na dopravní prostředek, s odvozem na vzdálenost do 20 km a se složením,</t>
  </si>
  <si>
    <t>184 10 -</t>
  </si>
  <si>
    <t>Výsadba keře bez balu v rovině</t>
  </si>
  <si>
    <t>184801121R00</t>
  </si>
  <si>
    <t>Ošetření dřevin solitérní dřeviny, v rovině nebo na svahu 1:5</t>
  </si>
  <si>
    <t>t.j. odplevelení s nakypřením nebo vypletí, odstranění poškozených částí dřeviny s případným složením odpadu na hromady, naložením na dopravní prostředek, odvozem do 20 km a se složením,</t>
  </si>
  <si>
    <t>185804311R00</t>
  </si>
  <si>
    <t xml:space="preserve">Zalití rostlin vodou plocha do 20 m2,  </t>
  </si>
  <si>
    <t>POL1_0</t>
  </si>
  <si>
    <t>183101213R00</t>
  </si>
  <si>
    <t>Hloubení jamek s výměnou půdy na 50 % v rovině objem přes 0,02 do 0,05</t>
  </si>
  <si>
    <t>184 10</t>
  </si>
  <si>
    <t>Výsadba okr. travin v rovině</t>
  </si>
  <si>
    <t>18480-1131</t>
  </si>
  <si>
    <t>Následné ošetření vysazených travin</t>
  </si>
  <si>
    <t>183205111R00</t>
  </si>
  <si>
    <t xml:space="preserve">Založení záhonu v rovině nebo na svahu 1:5, hornina třídy 1 - 2 ,  </t>
  </si>
  <si>
    <t>pro vysazování rostlin s urovnáním a s případným naložením odpadu na dopravní prostředek, s odvozem na vzdálenost do 20 km a se složením,</t>
  </si>
  <si>
    <t>Včetně jednoho obdělání půdy nakopáním, frézováním nebo rytím.</t>
  </si>
  <si>
    <t>183101113R00</t>
  </si>
  <si>
    <t>Hloubení jamek bez výměny půdy v rovině objem přes 0,02 do 0,05 m3</t>
  </si>
  <si>
    <t>pro vysazování rostlin v hornině 1 až 4 bez výměny půdy, s případným naložením přebytečných výkopků na dopravní prostředek, s odvozem na vzdálenost do 20 km a se složením,</t>
  </si>
  <si>
    <t>růže</t>
  </si>
  <si>
    <t>183101112R00</t>
  </si>
  <si>
    <t>Hloubení jamek bez výměny půdy v rovině objem přes 0,01 do 0,02 m3</t>
  </si>
  <si>
    <t>trvalky</t>
  </si>
  <si>
    <t>184102211R00</t>
  </si>
  <si>
    <t xml:space="preserve">Výsadba keře bez balu výška do 1 m, v rovině nebo na svahu do 1:5,  </t>
  </si>
  <si>
    <t>do předem vyhloubené jamky se zalitím,</t>
  </si>
  <si>
    <t>184 10-2211</t>
  </si>
  <si>
    <t>Výsadba trvalek do předem připravené jamky v rovině</t>
  </si>
  <si>
    <t>185804111R00</t>
  </si>
  <si>
    <t>Ošetření květin ošetření vysázených květin v rovině</t>
  </si>
  <si>
    <t>tj. vypletí s případným odstraněním odkvetlých částí rostlin, s naložením odpadu na dopravní prostředek, odvozem do 20 km a se složením,</t>
  </si>
  <si>
    <t>182001111R00</t>
  </si>
  <si>
    <t>Plošná úprava terénu při nerovnostech terénu přes 50 do 100 mm, v rovině nebo na svahu do 1:5</t>
  </si>
  <si>
    <t>181301114R00</t>
  </si>
  <si>
    <t>Rozprostření a urovnání ornice v rovině v souvislé ploše přes 500 m2, tloušťka vrstvy přes 200 do 250 mm</t>
  </si>
  <si>
    <t>s případným nutným přemístěním hromad nebo dočasných skládek na místo potřeby ze vzdálenosti do 30 m, v rovině nebo ve svahu do 1 : 5,</t>
  </si>
  <si>
    <t>181 41-11</t>
  </si>
  <si>
    <t>Založení trávníku výsevem na půdě předem připravené  v rovině a na svahu</t>
  </si>
  <si>
    <t>1004 m2Trávníky 25cm, 8.4m2 Záhony 30cm : 1004*0,25*1,4*1,1</t>
  </si>
  <si>
    <t>ztratné 10% : 8,4*0,3*1,4*1,1</t>
  </si>
  <si>
    <t>Pol__0026</t>
  </si>
  <si>
    <t>Hnojivo Sylvamix (2tab/keř, 1 tab ostatní rostliny) , (1tab - 1 g ), Zadavatel umožňuje nabídnout rovnocenné řešení.</t>
  </si>
  <si>
    <t>tab</t>
  </si>
  <si>
    <t>výměra : 96</t>
  </si>
  <si>
    <t>ztratné 10% : 96*0,1</t>
  </si>
  <si>
    <t>Pol__0027</t>
  </si>
  <si>
    <t>Travní směs  25g/m2 , trávník parterový 216m2</t>
  </si>
  <si>
    <t>výměra : 5,4</t>
  </si>
  <si>
    <t>ztratné : 5,4*0,1</t>
  </si>
  <si>
    <t>výměra : 197</t>
  </si>
  <si>
    <t>ztratné : 197*0,1</t>
  </si>
  <si>
    <t>Pol__0029</t>
  </si>
  <si>
    <t>Taxus baccata vel. kon. 3l</t>
  </si>
  <si>
    <t>výměra : 3</t>
  </si>
  <si>
    <t>ztratné 10% : 3*0,1</t>
  </si>
  <si>
    <t>Pol__0030</t>
  </si>
  <si>
    <t>Ilex aquifolium  vel.kon. 2,5l</t>
  </si>
  <si>
    <t>výměra : 2</t>
  </si>
  <si>
    <t>ztratné 10% : 2*0,1</t>
  </si>
  <si>
    <t>Pol__0031</t>
  </si>
  <si>
    <t>Rosa mini ´Balduin´ vel.kon. 2,5l</t>
  </si>
  <si>
    <t>výměra : 20</t>
  </si>
  <si>
    <t>ztratné 10% : 20*0,1</t>
  </si>
  <si>
    <t>Lavandula angustifolia 0,5l</t>
  </si>
  <si>
    <t>Pol__0033</t>
  </si>
  <si>
    <t>Salvia nemorosa , 0.5l</t>
  </si>
  <si>
    <t>Pol__0034</t>
  </si>
  <si>
    <t>Alchemilla epipsila, 0.5l</t>
  </si>
  <si>
    <t>výměra : 10</t>
  </si>
  <si>
    <t>ztratné 10% : 10*0,1</t>
  </si>
  <si>
    <t>Pol__0035</t>
  </si>
  <si>
    <t>Miscanthus sinensis2l</t>
  </si>
  <si>
    <t>výměra : 6</t>
  </si>
  <si>
    <t>ztratné 10% : 6*0,1</t>
  </si>
  <si>
    <t>998231311R00</t>
  </si>
  <si>
    <t>Přesun hmot pro krajinářské a sadovnické úpravy přesun hmot pro sadovnické a krajinářské úpravy do 5000 m vodorovně, bez svislého přesunu</t>
  </si>
  <si>
    <t xml:space="preserve">5,26,27,28,29,30,31,32,33,34,35,36, : </t>
  </si>
  <si>
    <t>Součet: : 390,77952</t>
  </si>
  <si>
    <t>Odvětrávací kanál : 21,8+7,22</t>
  </si>
  <si>
    <t>Rozebrání pro nové svody (plochy mimo odvětrací kanál) 4ks : 1,2*1,8*4</t>
  </si>
  <si>
    <t>113107320R00</t>
  </si>
  <si>
    <t>Odstranění podkladů nebo krytů z kameniva těženého, v ploše jednotlivě do 50 m2, tloušťka vrstvy 200 mm</t>
  </si>
  <si>
    <t>Odkaz na mn. položky pořadí 4 : 29,54760*0,1</t>
  </si>
  <si>
    <t>Odvětrávací kanál : 0,8*0,975*(21,8+7,22)</t>
  </si>
  <si>
    <t>Rozebrání pro nové svody (plochy mimo odvětrací kanál) 4ks : 0,8*1,2*1,8*4</t>
  </si>
  <si>
    <t>Odvětrávací kanál : 0,975*(21,8+7,22)</t>
  </si>
  <si>
    <t>Rozebrání pro nové svody (plochy mimo odvětrací kanál) 4ks : 1,1*(1,2*2+1,8)*4</t>
  </si>
  <si>
    <t>Odkaz na mn. položky pořadí 5 : 46,77450</t>
  </si>
  <si>
    <t>Odkaz na mn. položky pořadí 4 : 29,54760</t>
  </si>
  <si>
    <t>Odkaz na mn. položky pořadí 10 : 14,16700*-1</t>
  </si>
  <si>
    <t>Odkaz na mn. položky pořadí 7 : 15,38060*20</t>
  </si>
  <si>
    <t>171201201R00</t>
  </si>
  <si>
    <t>Uložení sypaniny na dočasnou skládku tak, že na 1 m2 plochy připadá přes 2 m3 výkopku nebo ornice</t>
  </si>
  <si>
    <t>Odkaz na mn. položky pořadí 7 : 15,38060</t>
  </si>
  <si>
    <t>Odvětrávací kanál : 0,4*(0,44+0,185)*(21,8+7,22)</t>
  </si>
  <si>
    <t>181101111R00</t>
  </si>
  <si>
    <t>Úprava pláně v zářezech bez rozlišení horniny, se zhutněním - ručně</t>
  </si>
  <si>
    <t>Odvětrávací kanál : 0,8*(21,8+7,22)</t>
  </si>
  <si>
    <t>Odkaz na mn. položky pořadí 9 : 15,38060</t>
  </si>
  <si>
    <t>113106RP01</t>
  </si>
  <si>
    <t>Příplatek k položce rozebrání dlažeb z kamenných desek, za obsah dle požadavků PD nad rámec obsahu položek cenové soustavy</t>
  </si>
  <si>
    <t>Šetrné rozebrání s očištěním, opravou a doplněním pro zpětné použití - položení.</t>
  </si>
  <si>
    <t>štěrk frakce 36-70</t>
  </si>
  <si>
    <t>Odvětrávací kanál : (0,1*0,4+0,4*0,35)*(21,8+7,22)</t>
  </si>
  <si>
    <t>212753114R00</t>
  </si>
  <si>
    <t>Plastové drenážní trubky montáž ohebné plastové drenážní trubky do rýhy, DN 100, bez lože</t>
  </si>
  <si>
    <t>Odvětrávací kanál : 21,8+7,22+2</t>
  </si>
  <si>
    <t>216904391R00</t>
  </si>
  <si>
    <t>Očištění ploch tlak. vodou nebo stlač. vzduchem  ,  , příplatek za ruční dočištění ocelovými kartáči</t>
  </si>
  <si>
    <t>Odvětrávací kanál - obnažený základ : 0,975*(21,8+7,22)</t>
  </si>
  <si>
    <t>Odvětrávací kanál : (0,8+0,35*2+0,4)*(21,8+7,22)*1,2</t>
  </si>
  <si>
    <t>Odvětrávací kanál : 0,2*0,35*(21,8+7,22)</t>
  </si>
  <si>
    <t>21275RP</t>
  </si>
  <si>
    <t>Ukončení drenáže chrličem přes opěrnou zeď</t>
  </si>
  <si>
    <t>21276RP</t>
  </si>
  <si>
    <t>Odvodňovací propoj dna kanálu do drenáže dl.cca 400mm</t>
  </si>
  <si>
    <t>21277RP</t>
  </si>
  <si>
    <t>Nasávací otvor viz. detail D1</t>
  </si>
  <si>
    <t>Nasávací otvor pro odvětrávací kanál (vybourání, zapravení, trubka, mřížka) dle detailu D1</t>
  </si>
  <si>
    <t>273320140RA0</t>
  </si>
  <si>
    <t xml:space="preserve">Základové desky ze železobetonu včetně bednění z betonu C 20/25, výztuž 90 kg/m3,  </t>
  </si>
  <si>
    <t>výztuže, odbednění a podkladu ze štěrkopísku.</t>
  </si>
  <si>
    <t>Odvětrávací kanál - dno a zákad zídky : (0,4*0,19+0,2*0,15)*(21,8+7,22)</t>
  </si>
  <si>
    <t>Odkaz na mn. položky pořadí 15 : 31,02000*1,1</t>
  </si>
  <si>
    <t>319201311R00</t>
  </si>
  <si>
    <t>Vyrovnání nerovného povrchu jakoukoliv maltou  do 30 mm</t>
  </si>
  <si>
    <t>vnitřního i vnějšího zdiva, bez odsekání vadných cihel, bez pomocného lešení,</t>
  </si>
  <si>
    <t>411121221RT2</t>
  </si>
  <si>
    <t>Osazování stropních desek š. do 60, dl. do 90 cm, včetně dodávky PZD 9/10  59x29x6,5</t>
  </si>
  <si>
    <t>RTS 19/ I</t>
  </si>
  <si>
    <t>Odvětrávací kanál : (21,8+7,22)/0,3</t>
  </si>
  <si>
    <t>zaokrouhlení na celé ks nahoru : 0,26667</t>
  </si>
  <si>
    <t>ztratné 5% = zaokrouhleno na celé ks : 5</t>
  </si>
  <si>
    <t>5-001</t>
  </si>
  <si>
    <t>Okapový chodník z pískovcové dlažby 600/600/60mm do maltového lože</t>
  </si>
  <si>
    <t>Odvětrávací kanál : 0,6*(21,8+7,22)</t>
  </si>
  <si>
    <t>5-002</t>
  </si>
  <si>
    <t>Okapový chodník z pískovcové dlažby 600/600/60mm do lože z drtě frakce 4-8mm tl.40mm</t>
  </si>
  <si>
    <t>Zpětná montáž pískovcové dlažby 600/600/60mm do drtě</t>
  </si>
  <si>
    <t>612425931R00</t>
  </si>
  <si>
    <t>Omítka vápenná vnitřního ostění omítkou štukovou</t>
  </si>
  <si>
    <t>okenního nebo dveřního, z pomocného pracovního lešení o výšce podlahy do 1900 mm a pro zatížení do 1,5 kPa,</t>
  </si>
  <si>
    <t>předpoklad pro opravy ostění u opravovaných otvorů cca 50m2 : 50</t>
  </si>
  <si>
    <t>602016195R00</t>
  </si>
  <si>
    <t>Jádrová omítka hloubková penetrace stěn silikátová</t>
  </si>
  <si>
    <t>Hloubkovou penetraci GTM (silikátová báze, částečně sjednocení nasákavosti podkladu), neomezí paropropustnost zpevňovaných vrstev.</t>
  </si>
  <si>
    <t>Odkaz na mn. položky pořadí 32 : 570,11205</t>
  </si>
  <si>
    <t>Odkaz na mn. položky pořadí 33 : 87,51000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</si>
  <si>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</si>
  <si>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</si>
  <si>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</si>
  <si>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zakrývání výplní na fasádě : </t>
  </si>
  <si>
    <t xml:space="preserve">Okna : </t>
  </si>
  <si>
    <t>OR01 : 1,22*1,64*9</t>
  </si>
  <si>
    <t>OR02 : 1,22*1,9*12</t>
  </si>
  <si>
    <t>OR03 : 1,22*1,5*5</t>
  </si>
  <si>
    <t>OR04 : 1,2*1,4*1</t>
  </si>
  <si>
    <t>OR05 : 0,9*0,65*2</t>
  </si>
  <si>
    <t>OR06 : 0,78*1,22*4</t>
  </si>
  <si>
    <t>OR07 : 0,3*0,43*2</t>
  </si>
  <si>
    <t>OR08 : 0,7*1,07*9</t>
  </si>
  <si>
    <t>OR09 : 1,05*1,3*1</t>
  </si>
  <si>
    <t>OR10 : 0,9*0,65*1</t>
  </si>
  <si>
    <t>OR11 : 1,84*1,35*1</t>
  </si>
  <si>
    <t>OR12 : 1,1*1,9*1</t>
  </si>
  <si>
    <t xml:space="preserve">Dveře : </t>
  </si>
  <si>
    <t>DR01 : 1*2,1*1</t>
  </si>
  <si>
    <t>DR02 : 2,083*3,25*1</t>
  </si>
  <si>
    <t>DR03 : 1*2,1*1</t>
  </si>
  <si>
    <t>DR04 : 2,35*4,025*1+1*(2,35*2+4,025)</t>
  </si>
  <si>
    <t>DR05 : 1*2,1*1</t>
  </si>
  <si>
    <t>DR06 : 0,8*2,1*1</t>
  </si>
  <si>
    <t>622412515RT2</t>
  </si>
  <si>
    <t>Nátěr vnějsích omítek stěn vápenný, složitost 1-2, odstín II, na opravovanou omítku</t>
  </si>
  <si>
    <t>Penetrace + 2 x krycí nátěr.</t>
  </si>
  <si>
    <t>622412525RT2</t>
  </si>
  <si>
    <t>Nátěr vnějsích omítek stěn vápenný, složitost 3-4, odstín II, na opravovanou omítku</t>
  </si>
  <si>
    <t>622421743R00</t>
  </si>
  <si>
    <t>Oprava vnějších omítek vápenných štukových stupeň členitosti 4, v množství opravované plochy přes 20 do 30 %, z omítkových směsí památkářských, bez nátěru, včetně nákladů na umělecké dekorace zhotovené přímo na fasádě i dekorace vytvořené mimo stavbu a aplikované na fasádu</t>
  </si>
  <si>
    <t>bez otlučení vadných míst</t>
  </si>
  <si>
    <t xml:space="preserve">TP/100 štukované plochy (oprava z 30%) : </t>
  </si>
  <si>
    <t xml:space="preserve">Plocha fasády dwg odečet : </t>
  </si>
  <si>
    <t>Pohled - jižní průčelí : 256,19</t>
  </si>
  <si>
    <t>Pohled - východní průčelí : 259,95</t>
  </si>
  <si>
    <t>při pohledu na východní průčelí  levý  bok opěrného pilíře : 16,73</t>
  </si>
  <si>
    <t>zadní - madelní stěna schodiště : 6,96</t>
  </si>
  <si>
    <t>Řezopohled II. - II. severní průčelí (vč. pravého boku opěrného pilíře) : 79,30</t>
  </si>
  <si>
    <t>Řezopohled I. - I. jižní průčelí : 78,01</t>
  </si>
  <si>
    <t xml:space="preserve">odpočet otvorů - okna : </t>
  </si>
  <si>
    <t>OR01 : -1*1,22*1,64*9</t>
  </si>
  <si>
    <t>OR02 : -1*1,22*1,9*12</t>
  </si>
  <si>
    <t>OR03 : -1*1,22*1,5*5</t>
  </si>
  <si>
    <t>OR04 : -1*1,2*1,4*1</t>
  </si>
  <si>
    <t>OR05 : -1*0,9*0,65*2</t>
  </si>
  <si>
    <t>OR06 : -1*0,78*1,22*4</t>
  </si>
  <si>
    <t>OR07 : -1*0,3*0,43*2</t>
  </si>
  <si>
    <t>OR08 : -1*0,7*1,07*9</t>
  </si>
  <si>
    <t>OR09 : -1*1,05*1,3*1</t>
  </si>
  <si>
    <t>OR10 : -1*0,9*0,65*1</t>
  </si>
  <si>
    <t>OR11 : -1*1,84*1,35*1</t>
  </si>
  <si>
    <t>OR12 : -1*1,1*1,9*1</t>
  </si>
  <si>
    <t xml:space="preserve">odpočet otvorů - dveře : </t>
  </si>
  <si>
    <t>DR01 : -1*1*2,1*1</t>
  </si>
  <si>
    <t>DR02 : -1*2,083*3,25*1</t>
  </si>
  <si>
    <t>DR03 : -1*1*2,1*1</t>
  </si>
  <si>
    <t>DR04 : -1*(2,35*4,025*1+0,55*(2,35*2+4,025))</t>
  </si>
  <si>
    <t>DR05 : -1*1*2,1*1</t>
  </si>
  <si>
    <t>DR06 : -1*0,8*2,1*1</t>
  </si>
  <si>
    <t xml:space="preserve">přípočet ostění a nadpraží - okna : </t>
  </si>
  <si>
    <t>OR01 : 0,3*(1,22+1,64*2)*9</t>
  </si>
  <si>
    <t>OR02 : 0,3*(1,22+1,9*2)*12</t>
  </si>
  <si>
    <t>OR03 : 0,3*(1,22+1,5*2)*5</t>
  </si>
  <si>
    <t>OR04 : 0,3*(1,2+1,4*2)*1</t>
  </si>
  <si>
    <t>OR05 : 0,3*(0,9+0,65*2)*2</t>
  </si>
  <si>
    <t>OR06 : 0,3*(0,78+1,22*2)*4</t>
  </si>
  <si>
    <t>OR07 : 0,3*(0,3+0,43*2)*2</t>
  </si>
  <si>
    <t>OR08 : 0,3*(0,7+1,07*2)*9</t>
  </si>
  <si>
    <t>OR09 : 0,3*(1,05+1,3*2)*1</t>
  </si>
  <si>
    <t>OR10 : 0,3*(0,9+0,65*2)*1</t>
  </si>
  <si>
    <t>OR11 : 0,3*(1,84+1,35*2)*1</t>
  </si>
  <si>
    <t>OR12 : 0,3*(1,1+1,9*2)*1</t>
  </si>
  <si>
    <t xml:space="preserve">přípočet ostění a nadpraží - dveře : </t>
  </si>
  <si>
    <t>DR01 : 0,3*(1+2,1*2)*1</t>
  </si>
  <si>
    <t>DR02 : 0,3*(2,083+3,25*2)*1</t>
  </si>
  <si>
    <t>DR03 : 0,3*(1+2,1*2)*1</t>
  </si>
  <si>
    <t xml:space="preserve">DR04 ostění i nadpraží jsou z kamene : </t>
  </si>
  <si>
    <t>DR05 : 0,3*(1+2,1*2)*1</t>
  </si>
  <si>
    <t>DR06 : 0,3*(0,8+2,1*2)*1</t>
  </si>
  <si>
    <t>odpočet plochy soklu vykázaného v rámci samostatných položek : -42,14</t>
  </si>
  <si>
    <t xml:space="preserve">odpočet plochy pilířů vykázaných samostatně : </t>
  </si>
  <si>
    <t>při pohledu na východní průčelí  čelo opěrného pilíře : -1*11,91</t>
  </si>
  <si>
    <t>při pohledu na východní průčelí  levý  bok opěrného pilíře : -1*16,73</t>
  </si>
  <si>
    <t>při pohledu na východní průčelí  pravý  bok opěrného pilíře : -1*16,73</t>
  </si>
  <si>
    <t>622474412RT1</t>
  </si>
  <si>
    <t>Omítka vnějších stěn štuková, složitost fasády 1-2, skladba: vápenný postřik, vápenná jádrová vrstva tl. 15 mm, štuková vrstva tl. 3 mm,  , vápenný štuk tl. 3 mm</t>
  </si>
  <si>
    <t>TP/100 štukované plochy (oprava 100%) - soklové partie po odstranění prvku KN01 : 42,14</t>
  </si>
  <si>
    <t xml:space="preserve">TP/100 štukované plochy (oprava 100%) - sanace opěrného pilře : </t>
  </si>
  <si>
    <t>při pohledu na východní průčelí  čelo opěrného pilíře : 11,91</t>
  </si>
  <si>
    <t>při pohledu na východní průčelí  pravý  bok opěrného pilíře : 16,73</t>
  </si>
  <si>
    <t>622904115R00</t>
  </si>
  <si>
    <t>Očištění fasád tlakovou vodou, složitost fasády 3 - 5</t>
  </si>
  <si>
    <t>627452931R00</t>
  </si>
  <si>
    <t>Spárování starého zdiva zdí a valů cihelného, do hloubky 50 mm, cementovou maltou</t>
  </si>
  <si>
    <t>zatření spár jakoukoliv maltou cementovou, s vyškrabáním spár, s vypláchnutím spár vodou a očištěním povrchu zdiva po vyspárování, s odklizením materiálu do 20 m</t>
  </si>
  <si>
    <t>783801812R00</t>
  </si>
  <si>
    <t xml:space="preserve">Odstranění starých nátěrů z omítek stěn, oškrabáním </t>
  </si>
  <si>
    <t>800-783</t>
  </si>
  <si>
    <t>Z celé plochy odstranit barvy.</t>
  </si>
  <si>
    <t>Odkaz na mn. položky pořadí 57 : 570,11205</t>
  </si>
  <si>
    <t>784011111R00</t>
  </si>
  <si>
    <t xml:space="preserve">Ostatní práce oprášení/ometení podkladu,  ,   </t>
  </si>
  <si>
    <t>Před nanášením omítek podklad odprášit (fasáda např. Omytí tlakovou vodou, následné ometení hrubou metlou, koštětem).</t>
  </si>
  <si>
    <t>Odkaz na mn. položky pořadí 34 : 657,62205</t>
  </si>
  <si>
    <t>602015RP1</t>
  </si>
  <si>
    <t>Stěrka paropropustná s potlačením vzniku smršťovacích trhlin</t>
  </si>
  <si>
    <t>Pro sjednocení vzhledu (zrnitosti) fasád v případě ponechávaných a nově doplňovaných omítek štukování stěrka UNI-FS s obsahem vláken, zrnitost 1mm, barva přírodně bílá (zadavatel umožňuje nabídnout rovnocenné řešení). Navržená stěrka potlačuje možnost vzniku smršťovacích trhlin, je dostatečně paropropustná i pro nanášení na paropropustné sanační systémy.</t>
  </si>
  <si>
    <t>Stěrka UNI-FS (zadavatel umožňuje nabídnout rovnocenné řešení) vykazuje po svém vyzrání dostatečnou paropropustnost a je proto vhodná i pro aplikaci na paropropustné omítkové systémy. po svém vyzrání není hydrofobní, je proto třeba ji chránit před působením atmosférických vlivů, příp. kondenzaci vlhkosti na jejím povrchu v interiéru vhodným fasádním nátěrem malbou.</t>
  </si>
  <si>
    <t>62045RP1</t>
  </si>
  <si>
    <t>Omítka nahození obnaženého základu lžicí</t>
  </si>
  <si>
    <t>62241RP1</t>
  </si>
  <si>
    <t>Příplatek k položce nátěr stěn vněj.,slož.1-2 vápenný,oprav.omít.</t>
  </si>
  <si>
    <t>Konečné povrchové úpravy – fasádní nátěry:</t>
  </si>
  <si>
    <t>Pro konečné povrchové úpravy - nátěry fasád, prováděné na omítkách se zvýšenou paropropustností (trasvápenné omítky, omítky WTA) je nutno použít materiály, splňující následující podmínky:</t>
  </si>
  <si>
    <t>Difúzní vlastnosti odpovídající rd &lt; 0,2m (ekvivalentní difúzní tloušťka).</t>
  </si>
  <si>
    <t>Koeficient nasákavosti w &lt; 0,2 kg/m2n0,5</t>
  </si>
  <si>
    <t>Tyto vlastnosti splňují:</t>
  </si>
  <si>
    <t>Vápenný nátěr LV 300 (modifikovaný výhradně fermeži, bez moderních přísad). Zadavatel umožňuje nabídnout rovnocenné řešení.</t>
  </si>
  <si>
    <t>Silikátový nátěr Antika F v kombinaci se silikátovou penetraci MTG. Zadavatel umožňuje nabídnout rovnocenné řešení.</t>
  </si>
  <si>
    <t>Je vhodné provést výběr příslušného odstínu/příslušných odstínů dle barevnic, následně pro konečné odsouhlasení vhodného odstínu vynést vzorky.</t>
  </si>
  <si>
    <t>Odkaz na mn. položky pořadí 30 : 87,51000</t>
  </si>
  <si>
    <t>62241RP2</t>
  </si>
  <si>
    <t>Příplatek k položce nátěr stěn vněj.,slož.3-4 vápenný,oprav.omít., za obsah dle požadavků PD nad rámec obsahu položek cenové soustavy</t>
  </si>
  <si>
    <t>Odkaz na mn. položky pořadí 31 : 570,11205</t>
  </si>
  <si>
    <t>62242RP1</t>
  </si>
  <si>
    <t>Příplatek k položce - oprava vněj.om.vápenné štuk. stěn,sl.IV,do 30%, za obsah dle požadavků PD nad rámec obsahu položek cenové soustavy</t>
  </si>
  <si>
    <t>Nová štuková vrstva:</t>
  </si>
  <si>
    <t>Pro oblasti zdiva, nezasažené působením vlhkosti a vodorozpustných solí užití následujících materiálů:</t>
  </si>
  <si>
    <t>Místní 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t>
  </si>
  <si>
    <t>Sjednocení vzhledu povrchů:</t>
  </si>
  <si>
    <t>Pro sjednocení vzhledu (zrnitosti) ponechávaných a nově doplňovaných omítek – štukovaní bude použita trasvápenná štuková omítka TKFP - zrnitost 0,6mm, Barva bílá  (zadavatel umožňuje nabídnout rovnocenné řešení). Trasvápenná omítka vykazuje po svém vyzrání dostatečnou paropropustnost a je proto vhodná i pro aplikace na paropropustné omítkové systémy. Po svém vyzrání není hydrofobní, je proto třeba ji chránit před působením atmosférických vlivů, příp. kondenzaci vlhkosti na jejím povrchu v ineriéru vhodným fasádním nátěrem malbou.</t>
  </si>
  <si>
    <t>Spáry šíbrovat, vyplnit rozpínavou maltou, povrch omítky utáhnout s hydr. vápnem.</t>
  </si>
  <si>
    <t>Do ceny zohlednit vyrovnání a příplatky za tloušťku omítek vzhledem k členitosti a charakteru objektu.</t>
  </si>
  <si>
    <t>Do ceny zohlednit opravy štukových prvků šambrán, říms atd.</t>
  </si>
  <si>
    <t>Do ceny zohlednit vyspravení trhlin v rozsahu a způsobem předepsaným dle PD.</t>
  </si>
  <si>
    <t>62247RP1</t>
  </si>
  <si>
    <t>Příplatek k položce - omítka vnějí vápenná štuková složitost 1-2, za obsah dle požadavků PD nad rámec obsahu položek cenové soustavy</t>
  </si>
  <si>
    <t>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t>
  </si>
  <si>
    <t>Násyp  z kameniva  ze štěrkopísku 0-32 tř. I</t>
  </si>
  <si>
    <t>Rozebrání pro nové svody (plochy mimo odvětrací kanál) 4ks : 0,2*1,2*1,8*4</t>
  </si>
  <si>
    <t>632451136R00</t>
  </si>
  <si>
    <t>Potěr pískocementový na mazaninách hlazený dřevěným hladítkem  o tloušťce od 40 do 50 mm</t>
  </si>
  <si>
    <t>nebo betonových podkladech (400 kg cementu/m3)</t>
  </si>
  <si>
    <t>Odvětrávací kanál : 0,4*(21,8+7,22)</t>
  </si>
  <si>
    <t>941941042R00</t>
  </si>
  <si>
    <t>Montáž lešení lehkého pracovního řadového s podlahami šířky od 1,00 do 1,20 m, výšky přes 10 do 30 m</t>
  </si>
  <si>
    <t xml:space="preserve">Plocha fasádního  lešení - dwg - odečet ploch : </t>
  </si>
  <si>
    <t>Pohled - jižní průčelí : 269,60</t>
  </si>
  <si>
    <t>Pohled - východní průčelí : 323,23</t>
  </si>
  <si>
    <t>při pohledu na východní průčelí  levý  bok opěrného pilíře : 16,74</t>
  </si>
  <si>
    <t>Řezopohled II. - II. severní průčelí (vč. pravého boku opěrného pilíře) : 107,48</t>
  </si>
  <si>
    <t>Řezopohled I. - I. jižní průčelí : 114,58</t>
  </si>
  <si>
    <t>941941292R00</t>
  </si>
  <si>
    <t>Montáž lešení lehkého pracovního řadového s podlahami příplatek za každý další i započatý měsíc použití lešení  šířky od 1,00 do 1,20 m a výšky přes 10 do 30 m</t>
  </si>
  <si>
    <t>Odkaz na mn. položky pořadí 46 : 831,63000*8</t>
  </si>
  <si>
    <t>941941842R00</t>
  </si>
  <si>
    <t>Demontáž lešení lehkého řadového s podlahami šířky přes 1 do 1,2 m, výšky přes 10 do 30 m</t>
  </si>
  <si>
    <t>Odkaz na mn. položky pořadí 46 : 831,63000</t>
  </si>
  <si>
    <t>944944013R00</t>
  </si>
  <si>
    <t xml:space="preserve">Montáž ochranné sítě z umělých vláken </t>
  </si>
  <si>
    <t>944944033R00</t>
  </si>
  <si>
    <t>Montáž ochranné sítě příplatek k ceně za každý další i započatý měsíc použití ochranných sítí  z umělých vláken</t>
  </si>
  <si>
    <t>Odkaz na mn. položky pořadí 49 : 831,63000*8</t>
  </si>
  <si>
    <t>944944083R00</t>
  </si>
  <si>
    <t xml:space="preserve">Demontáž ochranné sítě z umělých vláken </t>
  </si>
  <si>
    <t>Odkaz na mn. položky pořadí 49 : 831,63000</t>
  </si>
  <si>
    <t xml:space="preserve">Obvod - základna lešení : </t>
  </si>
  <si>
    <t>Pohled - jižní průčelí : 21,8+1,5</t>
  </si>
  <si>
    <t>Pohled - východní průčelí : 29,97</t>
  </si>
  <si>
    <t>při pohledu na východní průčelí  levý  bok opěrného pilíře (80%) : (2,4+1*2)*0,8</t>
  </si>
  <si>
    <t>Řezopohled II. - II. severní průčelí (vč. pravého boku opěrného pilíře) : 11,7</t>
  </si>
  <si>
    <t>Řezopohled I. - I. jižní průčelí : 11,02</t>
  </si>
  <si>
    <t>Odkaz na mn. položky pořadí 52 : 79,51000*8</t>
  </si>
  <si>
    <t>Odkaz na mn. položky pořadí 52 : 79,51000</t>
  </si>
  <si>
    <t>965082933RT2</t>
  </si>
  <si>
    <t>978013191R00</t>
  </si>
  <si>
    <t>Otlučení omítek vápenných nebo vápenocementových vnitřních s vyškrabáním spár, s očištěním zdiva stěn, v rozsahu do 100 %</t>
  </si>
  <si>
    <t>978015241R00</t>
  </si>
  <si>
    <t>Otlučení omítek vápenných nebo vápenocementových vnějších s vyškrabáním spár, s očištěním zdiva  1. až 4. stupni složitosti, v rozsahu do 30 %</t>
  </si>
  <si>
    <t>978015291R00</t>
  </si>
  <si>
    <t>Otlučení omítek vápenných nebo vápenocementových vnějších s vyškrabáním spár, s očištěním zdiva  1. až 4. stupni složitosti, v rozsahu do 100 %</t>
  </si>
  <si>
    <t>978015411R00</t>
  </si>
  <si>
    <t>Odstranění štukové vrstvy z omítek stěn vnějších, složitosti 1-4</t>
  </si>
  <si>
    <t>978021191R00</t>
  </si>
  <si>
    <t>Otlučení cementových omítek vnitřních stěn v rozsahu do 100 %</t>
  </si>
  <si>
    <t>978015RP1</t>
  </si>
  <si>
    <t>Příplatek k položce - otlučení omítek vnějších MVC v složit.1-4 do 30 %, za obsah dle požadavků PD nad rámec obsahu položek cenové soustavy</t>
  </si>
  <si>
    <t>Části omítek zasažené působením vlhkosti a vodorozpustných solí a sokl s cementovou omítkou:</t>
  </si>
  <si>
    <t>Omítky poškozené působením vlhkosti a vodorozpustných solí odstranit s přesahem nejméně +50cm přes hranici viditelného poškození (svisle i vodorovně). Spáry proškrábnout na hloubku cca 20mm</t>
  </si>
  <si>
    <t>Odstranění poškozených omítek provést co nejdříve/s předstihem alespoň 3 měsíců před nanášením nových paropropustných omítek - umožní se alespoň částečné ,,vydýchání" vlhkosti ze zavlhčeného zdiva, případné mrazové škody na otlučeném zdivu u fasád, i při několikaletém obnažení zdiva jsou minimální ve srovnání s možnosti vydýchání vlhkosti ze zdiva.</t>
  </si>
  <si>
    <t>978016RP1</t>
  </si>
  <si>
    <t>Příplatek k položce - otlučení omítek vnějších MVC v složit.1-4 do 100 %, za obsah dle požadavků PD nad rámec obsahu položek cenové soustavy</t>
  </si>
  <si>
    <t>Odkaz na mn. položky pořadí 58 : 87,51000</t>
  </si>
  <si>
    <t>978023411R00</t>
  </si>
  <si>
    <t>Vysekání, vyškrábání a vyčištění spár zdiva cihelného  mimo komínového</t>
  </si>
  <si>
    <t>Odkaz na mn. položky pořadí 60 : 28,29450</t>
  </si>
  <si>
    <t>999281148R00</t>
  </si>
  <si>
    <t>Přesun hmot pro opravy a údržbu objektů pro opravy a údržbu dosavadních objektů včetně vnějších plášťů  výšky do 12 m, nošením</t>
  </si>
  <si>
    <t xml:space="preserve">5,14,17,18,23,24,25,28,29,30,31,32,33,34,35,36,37,39,40,45,46,47,48,51,53,54, : </t>
  </si>
  <si>
    <t>Součet: : 62,55664</t>
  </si>
  <si>
    <t>711111001RZ2</t>
  </si>
  <si>
    <t>Provedení izolace proti zemní vlhkosti natěradly za studena na ploše vodorovné nátěrem penetračním, 1 x nátěr, včetně dodávky penetračního laku ALP-M</t>
  </si>
  <si>
    <t>Penetrace pod pásy z modifikovaného asfaltu.</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</si>
  <si>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</si>
  <si>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</si>
  <si>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Odvětrávací kanál : 0,2*(21,8+7,22)</t>
  </si>
  <si>
    <t>711141559RT1</t>
  </si>
  <si>
    <t xml:space="preserve">Provedení izolace proti zemní vlhkosti pásy přitavením vodorovná, 1 vrstva, bez dodávky izolačních pásů,  </t>
  </si>
  <si>
    <t>711142559RT1</t>
  </si>
  <si>
    <t xml:space="preserve">Provedení izolace proti zemní vlhkosti pásy přitavením svislá, 1 vrstva, bez dodávky izolačních pásů,  </t>
  </si>
  <si>
    <t>62811151R</t>
  </si>
  <si>
    <t>Pás hydroizolační asfaltový funkce: separační; nosná vložka: impregnovaná hadrová lepenka; asfalt: oxidovaný</t>
  </si>
  <si>
    <t>Odkaz na mn. položky pořadí 67 : 11,60800*1,2</t>
  </si>
  <si>
    <t>Odkaz na mn. položky pořadí 68 : 5,80400*1,2</t>
  </si>
  <si>
    <t>napojení nových litinových svodů na kanalizaci z kameniny</t>
  </si>
  <si>
    <t>KL08 : 5</t>
  </si>
  <si>
    <t>721140806R00</t>
  </si>
  <si>
    <t>Demontáž potrubí z litinových trub přes DN 100 do DN 200</t>
  </si>
  <si>
    <t>odpadního nebo dešťového,</t>
  </si>
  <si>
    <t>721140917R00</t>
  </si>
  <si>
    <t>Opravy odpadního potrubí litinového propojení dosavadního potrubí , DN 150</t>
  </si>
  <si>
    <t>napojení prvku KL08 na svody z litiny</t>
  </si>
  <si>
    <t>721242117R00</t>
  </si>
  <si>
    <t>Lapač střešních splavenin DN 150, litina, včetně dodávky materiálu</t>
  </si>
  <si>
    <t>72115RP1</t>
  </si>
  <si>
    <t>Litinový svod - vpusť - nový o průměru 150mm</t>
  </si>
  <si>
    <t>výška cca 1000mm</t>
  </si>
  <si>
    <t>průměr pro svod 150mm</t>
  </si>
  <si>
    <t>(lapač střešních splavenin  je řešen samostatnou položkou)</t>
  </si>
  <si>
    <t>998721201R00</t>
  </si>
  <si>
    <t>762342202RT4</t>
  </si>
  <si>
    <t>Montáž laťování střech o sklonu do 60° při vzdálenost latí do 220 mm, včetně dodávky latí 40/60 mm</t>
  </si>
  <si>
    <t>předpoklad částečně přeložení ccca 50m2 : 50</t>
  </si>
  <si>
    <t>762342811R00</t>
  </si>
  <si>
    <t>Demontáž bednění a laťování laťování střech o sklonu do 60 stupňů včetně všech nadstřešních konstrukcí rozteč latí do 22 cm</t>
  </si>
  <si>
    <t>998762202R00</t>
  </si>
  <si>
    <t>Přesun hmot pro konstrukce tesařské v objektech výšky do 12 m</t>
  </si>
  <si>
    <t>764554203R00</t>
  </si>
  <si>
    <t>Odpadní trouby z měděného plechu dodávka a montáž odpadní trouby z Cu plechu, kruhové včetně zděří, manžet, odboček, kolen, odskoků, výpustí vody a přechodových kusů  průměru 120 mm</t>
  </si>
  <si>
    <t>800-764</t>
  </si>
  <si>
    <t>KL09 : 7,8</t>
  </si>
  <si>
    <t>764554204R00</t>
  </si>
  <si>
    <t>Odpadní trouby z měděného plechu dodávka a montáž odpadní trouby z Cu plechu, kruhové včetně zděří, manžet, odboček, kolen, odskoků, výpustí vody a přechodových kusů  průměru 150 mm</t>
  </si>
  <si>
    <t>KL07 : 6,3+37,7</t>
  </si>
  <si>
    <t>764454802R00</t>
  </si>
  <si>
    <t>Demontáž odpadních trub nebo součástí trub kruhových , o průměru 120 mm</t>
  </si>
  <si>
    <t>KL01</t>
  </si>
  <si>
    <t>Prvek KL01 - nový dekorativní kotlík včetně nového svodu, rozměry: viz detail</t>
  </si>
  <si>
    <t>nový dekorativní kotlík včetně nového svodu</t>
  </si>
  <si>
    <t>materiál: měď</t>
  </si>
  <si>
    <t>výroba nového kotlíku:</t>
  </si>
  <si>
    <t>tvarová kopie stávajícího</t>
  </si>
  <si>
    <t>velikost nového kotlíku bude zvětšena  o cca 15% z rozměru stávajícího</t>
  </si>
  <si>
    <t>napojení na nový svod o 150</t>
  </si>
  <si>
    <t>KL02</t>
  </si>
  <si>
    <t>Prvek KL02 - nový dekorativní kotlík včetně nového svodu, rozměry: viz detail</t>
  </si>
  <si>
    <t>stav: špatný čistíci kus s malým průměrem.</t>
  </si>
  <si>
    <t xml:space="preserve">            nový litinový svod o 150mm/ 7bm</t>
  </si>
  <si>
    <t>KL03-n-typ2</t>
  </si>
  <si>
    <t>Prvek KL03 - oplechování okenního parapetu - nové, rozměry: r.š.370mm</t>
  </si>
  <si>
    <t>oplechování okenního parapetu - nové oplechování typ 2 r.š. 370mm</t>
  </si>
  <si>
    <t>stav: nutno skontrolovat případně opravit</t>
  </si>
  <si>
    <t>KL03-s-typ1</t>
  </si>
  <si>
    <t>Prvek KL03 - oplechování okenního parapetu - stávající, rozměry: r.š.420mm</t>
  </si>
  <si>
    <t>oplechování okenního parapetu - stávající oplechování typ 1 r.š. 420mm</t>
  </si>
  <si>
    <t>KL03-s-typ2</t>
  </si>
  <si>
    <t>Prvek KL03 - oplechování okenního parapetu - stávající, rozměry: r.š.370mm</t>
  </si>
  <si>
    <t>oplechování okenního parapetu - stávající oplechování typ 2 r.š. 370mm</t>
  </si>
  <si>
    <t>KL04</t>
  </si>
  <si>
    <t>Prvek KL04 - stávající oplechování korunní římsy, rozměry: r.š.210mm</t>
  </si>
  <si>
    <t>stávající oplechování korunní římsy</t>
  </si>
  <si>
    <t>Rš: 210mm</t>
  </si>
  <si>
    <t>stav: nutno skontrolovat případně opravit - vyrovnat</t>
  </si>
  <si>
    <t>návrh: oprava</t>
  </si>
  <si>
    <t>délka na fasádě  22m cca : 22</t>
  </si>
  <si>
    <t>KL05</t>
  </si>
  <si>
    <t>Prvek KL05 - stávající oplechování střešního štítu, rozměry: r.š.800mm</t>
  </si>
  <si>
    <t>stávající oplechování střešního štítu</t>
  </si>
  <si>
    <t>Rš: 800mm</t>
  </si>
  <si>
    <t>délka na fasádě  36m cca : 36</t>
  </si>
  <si>
    <t>KL06</t>
  </si>
  <si>
    <t>Prvek KL06 - stávající okapní žlab, r.š.400</t>
  </si>
  <si>
    <t>stávající okapní žlab</t>
  </si>
  <si>
    <t>približná celková délka žlabů: 53,4m</t>
  </si>
  <si>
    <t xml:space="preserve"> </t>
  </si>
  <si>
    <t>približná celková délka žlabů : 53,4</t>
  </si>
  <si>
    <t>KL09</t>
  </si>
  <si>
    <t>Prvek KL09 - stříška proti dešti a stříška proti hmyzu viz. detail 01, průměr 120mm</t>
  </si>
  <si>
    <t>stříška proti dešti a stříška proti hmyzu viz. detail 01</t>
  </si>
  <si>
    <t>998764203R00</t>
  </si>
  <si>
    <t>Přesun hmot pro konstrukce klempířské v objektech výšky do 24 m</t>
  </si>
  <si>
    <t>765391916R00</t>
  </si>
  <si>
    <t>Ostatní pokrývačské práce přeložení pálené krytiny  z tašek bobrovek, střech složitých, částečně do malty</t>
  </si>
  <si>
    <t>800-765</t>
  </si>
  <si>
    <t>59660011R</t>
  </si>
  <si>
    <t>taška základní; pálená hlína; bobrovka kulatý řez; l = 380,0 mm; š = 180 mm</t>
  </si>
  <si>
    <t>předpokad předběžně 500ks : 500</t>
  </si>
  <si>
    <t>998765202R00</t>
  </si>
  <si>
    <t>Přesun hmot pro krytiny tvrdé v objektech výšky do 12 m</t>
  </si>
  <si>
    <t>766.000.POZN_1</t>
  </si>
  <si>
    <t>Tuto položku necenit, ale do cen položek repasí okenních otvorů zahrnout</t>
  </si>
  <si>
    <t>Kalkul</t>
  </si>
  <si>
    <t xml:space="preserve">		</t>
  </si>
  <si>
    <t xml:space="preserve">			</t>
  </si>
  <si>
    <t xml:space="preserve">	vnitřní žaluzie na křídlech (prostory kanceláří 6 kusů) budou demontovány a bude dohodnuto s investorem o jejich opětovné instalaci nebo výměně</t>
  </si>
  <si>
    <t>766.000.POZN_2</t>
  </si>
  <si>
    <t>Tuto položku necenit, ale do cen položek opravy dveří zahrnout</t>
  </si>
  <si>
    <t>Postup opravy dveří  DR/05, DR/06</t>
  </si>
  <si>
    <t>Obnova nátěrů a drobné doplnění,či oprava (bez nutnosti rozebrání dveřní konstrukce)</t>
  </si>
  <si>
    <t>zárubně zůstávají v ostění,křídla opravena dílensky</t>
  </si>
  <si>
    <t>1/  zjistit stav včetně kontroly funkce dveří</t>
  </si>
  <si>
    <t>2/  svěšená dveřní křídla očíslovat včetně rámů,pro jejich opětovné osazení</t>
  </si>
  <si>
    <t>3/  odstranit staré nátěry</t>
  </si>
  <si>
    <t>4/  oprava dřevěných částí, popřípadě jejich výměna</t>
  </si>
  <si>
    <t xml:space="preserve">      materiály,použitá dřevina musí být tříděná-jakostní třída I.</t>
  </si>
  <si>
    <t xml:space="preserve">      bez suků a vad,vysoké hustoty</t>
  </si>
  <si>
    <t>6/  přebroušení</t>
  </si>
  <si>
    <t>7/  dřevo opatřit impregnačním nátěrem (proti houbám a dřevokaz. hmyzu)</t>
  </si>
  <si>
    <t>8/ nový transparentní nátěr, bude postupováno dle stávajících prvků včetně barevnosti</t>
  </si>
  <si>
    <t>Postup repasí dveřního kování</t>
  </si>
  <si>
    <t>1/  opatrně demontovat, pečlivě očíslovat, pro jejich opětovné osazení</t>
  </si>
  <si>
    <t>2/  prověřit funkčnost, následně opravit</t>
  </si>
  <si>
    <t>3/  opatřit protikorozním nátěrem,mosaz vyčistit</t>
  </si>
  <si>
    <t>4/  ocel nový vrchní krycí nátěr odstín dle stávajícího</t>
  </si>
  <si>
    <t>5/ novodobé kování v provedení chrom/plast bude nahrazeno  mosazným dle vzoru na ostatních dveřích</t>
  </si>
  <si>
    <t>Po demontáži dveří je možné, že budou zjištěny skryté vady,které způsobí změnu zvoleného postupu.</t>
  </si>
  <si>
    <t>Tyto zkutečnosti budou komisionelně posouzeny a případné změny řešení ( např. místo repase výroba kopie)</t>
  </si>
  <si>
    <t>budou projednány ve správním řízení.</t>
  </si>
  <si>
    <t>přesný popis povrchové úpravy viz TP/101</t>
  </si>
  <si>
    <t>DR01</t>
  </si>
  <si>
    <t>Prvek DR01 - stávající dřevěné dveře, rozm.:1000/2100mm</t>
  </si>
  <si>
    <t>stávající dřevěné dveře</t>
  </si>
  <si>
    <t>masivní dřevěné dveře do kamenného ostění</t>
  </si>
  <si>
    <t>masivní rámová konstrukce, výplň masivní latě</t>
  </si>
  <si>
    <t>kování: kované závěsy,kovaná klika se štítkem</t>
  </si>
  <si>
    <t xml:space="preserve">            zámek vložkový</t>
  </si>
  <si>
    <t>provedení: přírodní dřevo,transparentní nátěr</t>
  </si>
  <si>
    <t>stav: dveře v dobrém stavu</t>
  </si>
  <si>
    <t>návrh: očištění,drobná oprava povrchové úpravy</t>
  </si>
  <si>
    <t>DR03</t>
  </si>
  <si>
    <t>Prvek DR03 - stávající dřevěné dveře, rozm.:900/1970mm</t>
  </si>
  <si>
    <t>masivní dřevěná rámová zárubeň s obložkou</t>
  </si>
  <si>
    <t>křídlo otvíravé dovnitř,rámové s jednou vodorovnou příčlí,výplň svislá prkna</t>
  </si>
  <si>
    <t>masivní dřevěný práh</t>
  </si>
  <si>
    <t>kování: dveřní panty ocel, klika se štítkem kovaná, štítek kovaný</t>
  </si>
  <si>
    <t>2x zámek vložkový</t>
  </si>
  <si>
    <t>DR05</t>
  </si>
  <si>
    <t>Prvek DR05 - stávající dřevěné dveře, rozm.:900/1970mm</t>
  </si>
  <si>
    <t>kování: dveřní panty ocel, klika se štítkem kovaná</t>
  </si>
  <si>
    <t>1x zámek vložkový</t>
  </si>
  <si>
    <t>stav: povrchová úprava poškozena vlivem povětrnostních podmínek</t>
  </si>
  <si>
    <t>návrh: celková repase</t>
  </si>
  <si>
    <t>DR06</t>
  </si>
  <si>
    <t>Prvek DR06 - stávající dřevěné dveře, rozm.:700/1970mm</t>
  </si>
  <si>
    <t>kování: dveřní panty ocel, klika se štítkem chrom/plast</t>
  </si>
  <si>
    <t>výměna kliky se štítkem, vzor viz pol. OR/05</t>
  </si>
  <si>
    <t>OR01</t>
  </si>
  <si>
    <t>Prvek OR01 - stávající okno dřevěné, rozm.:1220/1640mm</t>
  </si>
  <si>
    <t>sdružené, dva rámy šroubované k sobě, dvojí zasklení</t>
  </si>
  <si>
    <t>dvoukřídlé, otevíravé dovnitř</t>
  </si>
  <si>
    <t>vnější křídla- dělená třemi vodorovnými příčlemi,</t>
  </si>
  <si>
    <t>každé křídlo s čtyřmi tabulkami,do sklenářského tmelu</t>
  </si>
  <si>
    <t>vnitřní křídla - svislé obdélné tabulky vsazené do olověných profilů,</t>
  </si>
  <si>
    <t>tři vodorovné ocel.vzpěry na křídle</t>
  </si>
  <si>
    <t>z vnitřní strany na skl.tabulích nalepena vzorovaná průsvitná/neprůhledná fólie</t>
  </si>
  <si>
    <t>5 kusů,  4 kusy oken bez vnitřní folie</t>
  </si>
  <si>
    <t>sklo: čiré s nepravidelným vzorem (ruční sklo)</t>
  </si>
  <si>
    <t>kování: okenní dvoucestná rozvora,oliva se štítkem bílá mosaz/ozdobná oliva se štítkem,mosaz</t>
  </si>
  <si>
    <t>okenní panty válečkové, hladké, mosazné, spojovací šrouby v křídlech mosaz</t>
  </si>
  <si>
    <t>vnitřní dřevěný parapet hl. cca 400mm</t>
  </si>
  <si>
    <t>provedení: masiv dub, transparentní lak</t>
  </si>
  <si>
    <t xml:space="preserve">                dřevěná okapnice s oplechováním(měděný plech)</t>
  </si>
  <si>
    <t xml:space="preserve"> stav: poškozený krycí nátěr , vypraskaný skl.tmel vlivem povětrnostních podmínek</t>
  </si>
  <si>
    <t xml:space="preserve"> návrh: celková repase, výměna fólie na sk.tabulkách</t>
  </si>
  <si>
    <t>OR02</t>
  </si>
  <si>
    <t>Prvek OR02 - stávající okno dřevěné, rozm.:1220/1900mm</t>
  </si>
  <si>
    <t>vnější křídla- dělená dvěmi vodorovnými příčlemi,</t>
  </si>
  <si>
    <t>8 kusů,  4 kusy oken bez vnitřní folie</t>
  </si>
  <si>
    <t>kování: okenní dvoucestná rozvora,ozdobná oliva se štítkem,mosaz</t>
  </si>
  <si>
    <t>poznámka: jedna tabulka v olovu rozbitá</t>
  </si>
  <si>
    <t>OR03</t>
  </si>
  <si>
    <t>Prvek OR03 - stávající okno dřevěné, rozm.:1220/1500mm</t>
  </si>
  <si>
    <t>každé křídlo s třemi tabulkami,do sklenářského tmelu</t>
  </si>
  <si>
    <t>dvě vodorovné ocel.vzpěry na křídle</t>
  </si>
  <si>
    <t>vnitřní dřevěný parapet hl. cca 120mm 3kusy,2 kusy bez parapetu</t>
  </si>
  <si>
    <t>OR04</t>
  </si>
  <si>
    <t>Prvek OR04 - stávající okno dřevěné, rozm.:1200/1400mm</t>
  </si>
  <si>
    <t>poznámka:ze strany interiéru vestavěná instalace výstavy, nepřístupno</t>
  </si>
  <si>
    <t>(při opravě je nutné počítat s demontáží výstavního panelu)</t>
  </si>
  <si>
    <t>OR05</t>
  </si>
  <si>
    <t>Prvek OR05 - stávající okno dřevěné, rozm.:900/650mm</t>
  </si>
  <si>
    <t>jednokřídlé, vyklápěcí dovnitř</t>
  </si>
  <si>
    <t>dělené jednou svislou příčlí,dvě tabulky</t>
  </si>
  <si>
    <t>kování: okenní jazýčkový uzávěr, ozdobná oliva se štítkem,mosaz</t>
  </si>
  <si>
    <t>vnitřní dřevěný parapet hl. cca 470mm</t>
  </si>
  <si>
    <t xml:space="preserve"> návrh: celková repase</t>
  </si>
  <si>
    <t>OR06</t>
  </si>
  <si>
    <t>Prvek OR06 - stávající okno dřevěné, rozm.780/1220mm</t>
  </si>
  <si>
    <t>jednokřídlé, otevíravé dovnitř</t>
  </si>
  <si>
    <t>dřevěný parapet v interiéru hl.cca 250mm</t>
  </si>
  <si>
    <t>OR07</t>
  </si>
  <si>
    <t>Prvek OR07 - stávající okno dřevěné, rozm.:300/430mm</t>
  </si>
  <si>
    <t>jednoduché dřevěné s jedním zasklením</t>
  </si>
  <si>
    <t>otvíravé dovnitř,jednokřídlové</t>
  </si>
  <si>
    <t>sklo: čiré</t>
  </si>
  <si>
    <t>kování: okenní jazýčkový uzávěr, půloliva se štítkem, hliník</t>
  </si>
  <si>
    <t>okenní panty válečkové, hladké, mosazné</t>
  </si>
  <si>
    <t>bez dřevěného parapetu v interiéru</t>
  </si>
  <si>
    <t xml:space="preserve">           výměna okenní kličky za mosaznou vč. štítku</t>
  </si>
  <si>
    <t>OR08</t>
  </si>
  <si>
    <t>Prvek OR08 - stávající okno dřevěné, rozm.:700/1070mm</t>
  </si>
  <si>
    <t>OR09</t>
  </si>
  <si>
    <t>Prvek OR09 - stávající okno dřevěné, rozm.:1050/1300mm</t>
  </si>
  <si>
    <t>vnější i vnitřní křídla- dělená dvěmi vodorovnými příčlemi,</t>
  </si>
  <si>
    <t>kování:dvoucestná rozvora,oliva se štítkem,hliník</t>
  </si>
  <si>
    <t>OR10</t>
  </si>
  <si>
    <t>Prvek OR10 - stávající okno dřevěné, rozm.:900/650mm</t>
  </si>
  <si>
    <t>severní fasáda</t>
  </si>
  <si>
    <t>OR11</t>
  </si>
  <si>
    <t>Prvek OR11 - stávající okno dřevěné, rozm.:1840/1350mm</t>
  </si>
  <si>
    <t>tříkřídlé, otvíravé dovnitř, rám s dvěmi svislými příčlemi</t>
  </si>
  <si>
    <t>křídla dělená dvěmi vodorovnými příčlemi, třítabulková</t>
  </si>
  <si>
    <t>parapet v interiéru obložen keramickým obkladem- demontovat</t>
  </si>
  <si>
    <t>nahradit novým dřevěným hl. cca 250mm</t>
  </si>
  <si>
    <t>dvě krajní křídla předělat na výklopné dovnitř s ovládací pákou</t>
  </si>
  <si>
    <t>umístěnou na spodní hranu okenního parapetu</t>
  </si>
  <si>
    <t>nový dřevěný parapet</t>
  </si>
  <si>
    <t>OR12</t>
  </si>
  <si>
    <t>Prvek OR12 - stávající okno dřevěné, rozm.:1100/1900mm</t>
  </si>
  <si>
    <t>vnitřní dřevěný parapet hl. cca 220mm</t>
  </si>
  <si>
    <t>998766203R00</t>
  </si>
  <si>
    <t>Přesun hmot pro konstrukce truhlářské v objektech výšky do 24 m</t>
  </si>
  <si>
    <t>800-766</t>
  </si>
  <si>
    <t>767995103R00</t>
  </si>
  <si>
    <t>Výroba a montáž atypických kovovových doplňků staveb hmotnosti přes 10 do 20 kg</t>
  </si>
  <si>
    <t>Odvětrávací kanál : 7,09*(21,8+7,22)</t>
  </si>
  <si>
    <t>767.000.POZN_2</t>
  </si>
  <si>
    <t>Postup opravy  ocelových dveří DR/02, DR/04</t>
  </si>
  <si>
    <t>rámy zůstávají v ostění</t>
  </si>
  <si>
    <t>1/ demontovat zasklení, bezpečně uložit</t>
  </si>
  <si>
    <t>2/ rámy ponechat na místě a provést opravu</t>
  </si>
  <si>
    <t>3/ odstranit staré vrstvy barvy</t>
  </si>
  <si>
    <t>4/ konstrukci zbavit koroze a očistit dle ČSN</t>
  </si>
  <si>
    <t>5/ provést základní antikorozní nátěr</t>
  </si>
  <si>
    <t>6/ provést minimálně 2x silnovrstvý vrchní nátěr na ocelové konstrukce grafitovým typem barvy</t>
  </si>
  <si>
    <t>7/ skleněné výplně vyčistit</t>
  </si>
  <si>
    <t>8/ osadit do rámů</t>
  </si>
  <si>
    <t>9/ zalištovat</t>
  </si>
  <si>
    <t>76799R1</t>
  </si>
  <si>
    <t>žárové zinkování+2x ochranný nátěr</t>
  </si>
  <si>
    <t>Odvětrávací kanál : 7,09*(21,8+7,22)*1,15</t>
  </si>
  <si>
    <t>DR02</t>
  </si>
  <si>
    <t>Prvek DR02 - stávající ocelová stěna, rozm.:2083/3250mm</t>
  </si>
  <si>
    <t>obvodový nosný rám kotvený do ostění</t>
  </si>
  <si>
    <t>s dvoukřídlovými dveřmi otvíravými dovnitř, s obloukovým zakončením</t>
  </si>
  <si>
    <t>krajní pole pevná, nadsvětlík obloukový pevný</t>
  </si>
  <si>
    <t>kované pruty stočené do rostlinného dekoru</t>
  </si>
  <si>
    <t>z vnitřní strany zasklení čirým jednoduchým sklem, zalištované</t>
  </si>
  <si>
    <t>kování: dveřní panty otvíravé kované, klika se štítkem kovaná</t>
  </si>
  <si>
    <t>zámek vložkový, dveřní zástrče horní/dolní</t>
  </si>
  <si>
    <t>provedení: ocel pod nástřik, odstín tmavá šedá</t>
  </si>
  <si>
    <t>stav: místy poškozena povrchová úprava</t>
  </si>
  <si>
    <t>DR04</t>
  </si>
  <si>
    <t>Prvek DR04 - stávající ocelová stěna, rozm.:2350/4025mm</t>
  </si>
  <si>
    <t>pevná; ocelový nosný rám s dvěmi svislými a dvěmi vodorovnými příčlemi</t>
  </si>
  <si>
    <t>v horní části do oblouku</t>
  </si>
  <si>
    <t>děleno na devět polí, v každém poli pět dělících svislých hraněných tyčí</t>
  </si>
  <si>
    <t>kotený do ostění otvoru</t>
  </si>
  <si>
    <t>z vnitřní strany prosklení- skleněné obdélné tabulky v olověných profilech</t>
  </si>
  <si>
    <t>zalištováno do obvodového rámu</t>
  </si>
  <si>
    <t>ocelová vzpěra v interiéru</t>
  </si>
  <si>
    <t>Z01</t>
  </si>
  <si>
    <t>Prvek Z01 - stávající okenní kovaná mříž, rozm.:1200/1640mm, pásek 15x15mm</t>
  </si>
  <si>
    <t>stávající okenní kovaná mříž</t>
  </si>
  <si>
    <t>pevná</t>
  </si>
  <si>
    <t>ocelový obvodový rám kotvený do okennního ostění</t>
  </si>
  <si>
    <t>diagonální kované pruty hraněné vzájemně provlékané</t>
  </si>
  <si>
    <t>provedení: ocel kovářsky zpracovaná</t>
  </si>
  <si>
    <t xml:space="preserve">                  kovářská čerň</t>
  </si>
  <si>
    <t>prověřit kotvení popřípadě opravit</t>
  </si>
  <si>
    <t>Z02</t>
  </si>
  <si>
    <t>Prvek Z02 - stávající okenní kovaná mříž, rozm.:1200/1900mm, pásek 15x15mm</t>
  </si>
  <si>
    <t>Z03</t>
  </si>
  <si>
    <t>Prvek Z03 - stávající okenní kovaná mříž, rozm.:1140/1450mm, pásek 15x15mm</t>
  </si>
  <si>
    <t>Z04</t>
  </si>
  <si>
    <t>Prvek Z04 - stávající okenní kovaná mříž, rozm.:1200/1400mm, pásek 15x15mm</t>
  </si>
  <si>
    <t>Z05</t>
  </si>
  <si>
    <t>Prvek Z05 - stávající okenní kovaná mříž</t>
  </si>
  <si>
    <t>Z06</t>
  </si>
  <si>
    <t>Prvek Z06 - stávající okenní kovaná mříž, približně: 760x1140mm, pásek 15x15mm</t>
  </si>
  <si>
    <t>ocelové kované pruty hraněné, svislé a vodorovné</t>
  </si>
  <si>
    <t>spojované kovanými nýty/objímkami</t>
  </si>
  <si>
    <t>kotveno do okenního ostěný</t>
  </si>
  <si>
    <t>Z07</t>
  </si>
  <si>
    <t>Prvek Z07 - stávající kovaná mříž, rozměr: 1260x1950mm, pásek 15x15mm</t>
  </si>
  <si>
    <t>stávající kovaná mříž</t>
  </si>
  <si>
    <t>Kovaná mříž umístěna ve schodišťové stěně.</t>
  </si>
  <si>
    <t>pravá, otevíravá ven.</t>
  </si>
  <si>
    <t>ocelový obvodový rám kotvený do ostění</t>
  </si>
  <si>
    <t>kování: kované otočné panty</t>
  </si>
  <si>
    <t xml:space="preserve">             krabicový zámek kovaný</t>
  </si>
  <si>
    <t xml:space="preserve">             klika kovaná</t>
  </si>
  <si>
    <t>Z08</t>
  </si>
  <si>
    <t>Prvek Z08 - stávající okenní kovaná mříž v interiéru, Rozměry: 700x1090, pásek 15x15mm</t>
  </si>
  <si>
    <t>stávající okenní kovaná mříž v interiéru</t>
  </si>
  <si>
    <t>sklopná do interiéru</t>
  </si>
  <si>
    <t>kotveno do kovaných úchytů na stěně</t>
  </si>
  <si>
    <t>kovaná zástřč pro zajištění uzavřené polohy</t>
  </si>
  <si>
    <t>Z09</t>
  </si>
  <si>
    <t>Prvek Z09 - stávající okenní kovaná mříž v interiéru, Rozměry: 1050/1300, pásek 15x15mm</t>
  </si>
  <si>
    <t>otvíravá do interiéru,dvoukřídlová</t>
  </si>
  <si>
    <t>Z10</t>
  </si>
  <si>
    <t>Prvek Z10 - stávající dekorativní kovové madlo, šírka pásoviny: 40mm, výška kuželek: 50 mm</t>
  </si>
  <si>
    <t>stávající dekorativní kovové madlo</t>
  </si>
  <si>
    <t>ocelová pásovina šíře 40mm</t>
  </si>
  <si>
    <t>ocelové kuželky výška 50mm - 11kusů</t>
  </si>
  <si>
    <t>celková délka 5500mm</t>
  </si>
  <si>
    <t>Z11</t>
  </si>
  <si>
    <t>Prvek Z11 - stávající exterierové kované madlo, délka madla: 1450mm, výška zábradlí: 1000mm</t>
  </si>
  <si>
    <t>stávající exterierové kované madlo</t>
  </si>
  <si>
    <t>kovaná tyč na koncích ztočená</t>
  </si>
  <si>
    <t>provlečena do dvou kovaných objímek kotvených do fasády</t>
  </si>
  <si>
    <t>Z12</t>
  </si>
  <si>
    <t>Prvek Z12 - stávající exterierové kované madlo, délka madla: 2700mm, výška zábradlí: 750mm</t>
  </si>
  <si>
    <t>Z13</t>
  </si>
  <si>
    <t>Prvek Z13 - stávající exterierové kované madlo, délka madla: 1250mm, výška zábradlí: 100mm</t>
  </si>
  <si>
    <t>provlečena do tří kovaných svislých stojek  kotvených do madelní desky a kamenných stupňů</t>
  </si>
  <si>
    <t>Z14</t>
  </si>
  <si>
    <t>Prvek Z14 - stávající exterierová lampa, rozměr: 340x580 mm</t>
  </si>
  <si>
    <t>stávající exterierová lampa</t>
  </si>
  <si>
    <t>Umístěná na střed nad hlavníma dveřma v 1NP.</t>
  </si>
  <si>
    <t>Bodově kotveno na fasádě.</t>
  </si>
  <si>
    <t>ocelová konstrukce kovářsky zpracovaná</t>
  </si>
  <si>
    <t>zasklení: sklo mléčné</t>
  </si>
  <si>
    <t>Z15</t>
  </si>
  <si>
    <t>Prvek Z15 - stávající exterierová mřížka průduchu, stávající rozměr: 210x210mm</t>
  </si>
  <si>
    <t>bude demontována a nahrazena novým typem</t>
  </si>
  <si>
    <t>nový vzor bude sejmut dle stávajících mřížek umístěných na uliční fasádě( viz vzor)</t>
  </si>
  <si>
    <t>rozměr bude zachovám dle stávajících průduchů</t>
  </si>
  <si>
    <t>před výrobou nutno zaměřit</t>
  </si>
  <si>
    <t>stav: poškozeno korozí</t>
  </si>
  <si>
    <t>návrh:  TP/101. výroba kopie mřížky viz uliční fasáda</t>
  </si>
  <si>
    <t>13331734R</t>
  </si>
  <si>
    <t>Tyč ocelová válcovaná za tepla průřez: rovnoramenné L; značka: S235JR (1.0038); a = 60 mm; b = 60 mm; t = 8,0 mm</t>
  </si>
  <si>
    <t>Odvětrávací kanál : 7,09*(21,8+7,22)*1/1000*1,15</t>
  </si>
  <si>
    <t>998767203R00</t>
  </si>
  <si>
    <t>Přesun hmot pro kovové stavební doplňk. konstrukce v objektech výšky do 24 m</t>
  </si>
  <si>
    <t>KN01</t>
  </si>
  <si>
    <t>Prvek KN01 - kamenný sokl u fasády</t>
  </si>
  <si>
    <t>kamenný sokl u fasády</t>
  </si>
  <si>
    <t>Pískovcový sokl po obvodu fasády.</t>
  </si>
  <si>
    <t>V různých místech fasády různá výška a šírka kamenů.</t>
  </si>
  <si>
    <t>Sokl opatrně sejmout, a uložit,desky budou opět  použity pro zádlažbu okapního chodníku.</t>
  </si>
  <si>
    <t>Odstranit ocel. Kotvy i cementovou maltu.</t>
  </si>
  <si>
    <t>Nahradit vápennou soklovou omítkou viz. detail 01. (omítka řešena samostatně položkami ve fasádě)</t>
  </si>
  <si>
    <t>U přechodu do dlažby negativní drážka.</t>
  </si>
  <si>
    <t>približná plošná výměra - celková plocha : 42,14</t>
  </si>
  <si>
    <t>KN02</t>
  </si>
  <si>
    <t>Prvek KN02 - zvýrazněné kamenné nároží na fasádě</t>
  </si>
  <si>
    <t>zvýrazněné kamenné nároží na fasádě</t>
  </si>
  <si>
    <t>Umístění: Jihozápadní roh a jihovýchodní roh jižní fasády</t>
  </si>
  <si>
    <t>Jihovýchodní roh východní fasády.</t>
  </si>
  <si>
    <t>Žulové kameny průměrné velikosti: 300x300x450mm</t>
  </si>
  <si>
    <t>ochrana při stavbě: v průvěhu stavby ochránit</t>
  </si>
  <si>
    <t>Návrh: vyspárovat maltou s hydraulickým vápnem.</t>
  </si>
  <si>
    <t>Opatřit lazurní vrstvou vápenné barvy.</t>
  </si>
  <si>
    <t>přibližná plocha obnažené částí kamenů: 5m2 východní fasáda + 1m2 jižní</t>
  </si>
  <si>
    <t>celková približná plocha pro nátěr: 6m2</t>
  </si>
  <si>
    <t>plocha: 5m2 východní fasáda + 1m2 jižní : 5+1</t>
  </si>
  <si>
    <t>KN03</t>
  </si>
  <si>
    <t>Prvek KN03 - kamenné obložení schodišťové stěny, Rozměry: 440x40x5500</t>
  </si>
  <si>
    <t>Kamenné obložení schodišťové stěny</t>
  </si>
  <si>
    <t>Umísťení: Jihozápadní roh a jihovýchodní roh jižní fasády</t>
  </si>
  <si>
    <t>Návrh: očistit, spárovat - viz TP/103</t>
  </si>
  <si>
    <t>KN04</t>
  </si>
  <si>
    <t>Prvek KN04 - Hlavice sloupků u schodiště, Rozměry: podstava 500x500x350mm cca, průměr koule: 320mm cca</t>
  </si>
  <si>
    <t>Hlavice sloupků u schodiště</t>
  </si>
  <si>
    <t>Hodnocení: Kamenné profilované zakončení sloupu u schodišťový stěny.</t>
  </si>
  <si>
    <t>Materiál: žula</t>
  </si>
  <si>
    <t>KN05</t>
  </si>
  <si>
    <t>Prvek KN05 - kamenné schodiště na fasádě</t>
  </si>
  <si>
    <t>kamenné schodiště na fasádě</t>
  </si>
  <si>
    <t>počet stupňů: 20, rozměry: cca 300x175mm</t>
  </si>
  <si>
    <t>šírka schodište: 1250-1300 - nutno doměřit</t>
  </si>
  <si>
    <t>KN06</t>
  </si>
  <si>
    <t>Prvek KN06 - Kamenný obklad u schodiště, orientační rozměr 130x300mm</t>
  </si>
  <si>
    <t xml:space="preserve">                   v délce celého schodiště po obou stranách</t>
  </si>
  <si>
    <t>ochrana při stavbě: nechránit</t>
  </si>
  <si>
    <t>Návrh: Odstranit v celé dílce. Nahradit soklovou omítkou a omývatelným povrchem.</t>
  </si>
  <si>
    <t>v=130mm : (0,3+0,175)*20*2</t>
  </si>
  <si>
    <t>KN07</t>
  </si>
  <si>
    <t>Prvek KN07 - Kamenný obklad u vchodu, orientační rozměr 130x450mm</t>
  </si>
  <si>
    <t>Kamenný obklad u vchodu</t>
  </si>
  <si>
    <t xml:space="preserve">                   v délce cca 5 bm</t>
  </si>
  <si>
    <t>v délce cca 5 bm : 5</t>
  </si>
  <si>
    <t>KN08</t>
  </si>
  <si>
    <t>Prvek KN08 - kamenné ostění</t>
  </si>
  <si>
    <t>Otvor s gotickou klenbou z kamenného ostění.</t>
  </si>
  <si>
    <t>Typ kamene: žula</t>
  </si>
  <si>
    <t>Návrh: omýt, spárovat - viz TP/103</t>
  </si>
  <si>
    <t>998782203R00</t>
  </si>
  <si>
    <t>Přesun hmot pro kamenné obklady v objektech výšky do 60 m</t>
  </si>
  <si>
    <t>TP/102</t>
  </si>
  <si>
    <t>TP/102 – Povrchová úprava dřevěných konstrukcí (podhled markýzy)</t>
  </si>
  <si>
    <t>Odstranit zbytky barvy a spáry vyšpánovat, zkontrolovat ukotvení.</t>
  </si>
  <si>
    <t>Odstranit starší vrstvy barvy.</t>
  </si>
  <si>
    <t>Dřevěnou konstrukcí repasovat (zkontrolovat).</t>
  </si>
  <si>
    <t>Napustit proti hnilobě.</t>
  </si>
  <si>
    <t>1 × základní lazurní nátěr.</t>
  </si>
  <si>
    <t>Olejovosková barva pro exteriér.</t>
  </si>
  <si>
    <t>2 × vrchní lazurní nátěr – polomat.</t>
  </si>
  <si>
    <t>TP/102 – Povrchová úprava dřevěných konstrukcí (podhled markýzy) : 6*1,8*2,5</t>
  </si>
  <si>
    <t>ZV01</t>
  </si>
  <si>
    <t>Prvek ZV01  -  nástěnný obraz Nejsvětější trojice, rozm.:1200x1900mm, orientační rozměr</t>
  </si>
  <si>
    <t> nástěnný obraz Nejsvětější trojice</t>
  </si>
  <si>
    <t>Umístění: Dvorní-východní fasáda středního traktu 2.NP</t>
  </si>
  <si>
    <t>Hodnocení: Podléha restaurátorskému režimu</t>
  </si>
  <si>
    <t xml:space="preserve">                    - restaurátorský průzkum a záměr</t>
  </si>
  <si>
    <t xml:space="preserve">                    - projednání s památk. organizacemi</t>
  </si>
  <si>
    <t xml:space="preserve">                    - vlastní restaurování</t>
  </si>
  <si>
    <t xml:space="preserve">                    - předání a vypracování rest. zprávy</t>
  </si>
  <si>
    <t>restaurátor s licencí MK ČR</t>
  </si>
  <si>
    <t>SV01</t>
  </si>
  <si>
    <t>Prvek SV01 stávající historizující svítidlo</t>
  </si>
  <si>
    <t>Nová LED dióda</t>
  </si>
  <si>
    <t>1 x Stávající historizující svítidlo (nad vstupem do dvora)</t>
  </si>
  <si>
    <t>Výměna svetělného zdroje za LED s paticí E27, 7.5W, 2700K</t>
  </si>
  <si>
    <t>SV02</t>
  </si>
  <si>
    <t>Prvek SV01 nové nástěnné venkovní svítidlo</t>
  </si>
  <si>
    <t>Nové nástěnné venkovní svítidlo</t>
  </si>
  <si>
    <t>Nové LED svítidlo značky iGuzzini - Allure - hliníkové - bílé.</t>
  </si>
  <si>
    <t>7.1W 530.4lm - 2700K</t>
  </si>
  <si>
    <t>https://www.iguzzini.com/s650/</t>
  </si>
  <si>
    <t>Demontovat stávající moderní svítidlá (3x).</t>
  </si>
  <si>
    <t>Na místech demontovaných svítidel Instalovat nové svítidlá.</t>
  </si>
  <si>
    <t>návrh: demontace stávajících, instalace nových</t>
  </si>
  <si>
    <t xml:space="preserve">1,2,56,57,58,59,60,61,64,73,79,83, : </t>
  </si>
  <si>
    <t>Součet: : 46,50380</t>
  </si>
  <si>
    <t>979011311R00</t>
  </si>
  <si>
    <t>Svislá doprava suti a vybouraných hmot shozem s naložením suti do shozu</t>
  </si>
  <si>
    <t>Součet: : 9,30076</t>
  </si>
  <si>
    <t>Součet: : 1348,61016</t>
  </si>
  <si>
    <t>Součet: : 186,01519</t>
  </si>
  <si>
    <t>979999999R00</t>
  </si>
  <si>
    <t>Poplatek za recyklaci, suti s 10 % příměsi dřeva, plastu apod.,  , skupina 17 01 07 z Katalogu odpadů</t>
  </si>
  <si>
    <t>ARCHEO-002</t>
  </si>
  <si>
    <t>Archeologický dohled při výkopech hlubších než 300mm</t>
  </si>
  <si>
    <t xml:space="preserve">m3    </t>
  </si>
  <si>
    <t>ON26-02</t>
  </si>
  <si>
    <t>Ochrana stávajících dlažeb</t>
  </si>
  <si>
    <t>Stávající dlažba bude ochráněna vrstvou geotextilie a folie</t>
  </si>
  <si>
    <t>Pohled - jižní průčelí : (21,8+1,5)*3</t>
  </si>
  <si>
    <t>Pohled - východní průčelí : 29,97*3</t>
  </si>
  <si>
    <t>při pohledu na východní průčelí  levý  bok opěrného pilíře (80%) : (2,4+1*2)*3</t>
  </si>
  <si>
    <t>Řezopohled II. - II. severní průčelí (vč. pravého boku opěrného pilíře) : 11,7*3</t>
  </si>
  <si>
    <t>Řezopohled I. - I. jižní průčelí : 11,02*3</t>
  </si>
  <si>
    <t>Provedení je včetně montáže, demontáže původních konstrukcí, dodávky, přesunu hmot, přesunu a likvidace suti, povrchové úpravy, repasí, restaurátorských záměrů,</t>
  </si>
  <si>
    <t>hodnocení: stávající sběrný kotlík malého průměru neumožňuje dostatečnou</t>
  </si>
  <si>
    <t>průtočnost dešťové vody. Návrh kotlíku s větším průměrem.</t>
  </si>
  <si>
    <t>ochrana při stavbě:  sejmutí pro výrobu kopie</t>
  </si>
  <si>
    <t>návrh: nový čistící kus výroba tvarové kopie,</t>
  </si>
  <si>
    <t>hodnocení: mírné zdeformování</t>
  </si>
  <si>
    <t>ochrana při stavbě: ochránit prknem</t>
  </si>
  <si>
    <t>návrh:  oprava</t>
  </si>
  <si>
    <t xml:space="preserve">	Postup repase</t>
  </si>
  <si>
    <t xml:space="preserve">	Obnova nátěrů a drobné doplnění (např. okapnička) či oprava (bez nutnosti rozebrání okenní konstrukce)</t>
  </si>
  <si>
    <t xml:space="preserve">	Rámy zůstávají v ostění,křídla opravena dílensky</t>
  </si>
  <si>
    <t xml:space="preserve">	Postup opravy</t>
  </si>
  <si>
    <t xml:space="preserve">	1/  zjistit stav včetně kontroly funkce okna</t>
  </si>
  <si>
    <t xml:space="preserve">	2/  svěšená okenní křídla očíslovat včetně rámů,pro jejich opětovné osazení</t>
  </si>
  <si>
    <t xml:space="preserve">	3/  v průběhu průzkumu odstranit staré nátěry</t>
  </si>
  <si>
    <t xml:space="preserve">	4/ odstranit oplechování okapnice,prověřit stav dřeva,popřípadě opravit či vyměnit</t>
  </si>
  <si>
    <t xml:space="preserve">	5/ nově oplechovat,měděný plech</t>
  </si>
  <si>
    <t xml:space="preserve">	6/  odstranit kyt</t>
  </si>
  <si>
    <t xml:space="preserve">	7/  odstranit zasklení,očíslovat skl.tabule pro opětovné navrácení</t>
  </si>
  <si>
    <t xml:space="preserve">	8/  oprava dřevěných částí, popřípadě jejich výměna</t>
  </si>
  <si>
    <t xml:space="preserve">	9/ v případě doplnění některých částí je nutné respektovat stávající</t>
  </si>
  <si>
    <t xml:space="preserve">	      materiály,použitá dřevina musí být tříděná-jakostní třída I.,středový hranol</t>
  </si>
  <si>
    <t xml:space="preserve">	      bez suků a vad,vysoké hustoty</t>
  </si>
  <si>
    <t xml:space="preserve">	10/  přebroušení</t>
  </si>
  <si>
    <t xml:space="preserve">	11/  dřevo opatřit impregnačním nátěrem (proti houbám a dřevokaz. hmyzu)</t>
  </si>
  <si>
    <t xml:space="preserve">	12/  nově zasklít stávajícími tabulemi</t>
  </si>
  <si>
    <t xml:space="preserve">	13/ v případě chybějících nebo poškozených tabulí skla bude použito</t>
  </si>
  <si>
    <t xml:space="preserve">	      sklo totožné dle dochovaných (vzor ručně tažené )</t>
  </si>
  <si>
    <t xml:space="preserve">	14/ nově zatmelit, tmel opatřit proti vysychání (fermežový tmel)</t>
  </si>
  <si>
    <t xml:space="preserve">	15/ lazurní nátěr pro ochranu  dřeva v exteriéru (dubové dřevo)</t>
  </si>
  <si>
    <t xml:space="preserve">	     ( impregnace,základní nátěr a finální nátěr v jednom)</t>
  </si>
  <si>
    <t xml:space="preserve">	     2x nátěr( zajistí dřevu ochranu proti klimatickým podmínkám,</t>
  </si>
  <si>
    <t xml:space="preserve">	     ochranu vůči vlhkosti,modrání,hnilobě,plísni,řasám,hmyzu či UV záření)</t>
  </si>
  <si>
    <t xml:space="preserve">	Postup repasí okenního kování</t>
  </si>
  <si>
    <t xml:space="preserve">	1/  opatrně demontovat, pečlivě očíslovat, pro jejich opětovné osazení</t>
  </si>
  <si>
    <t xml:space="preserve">	2/  odstranit staré nátěry/ mosaz vyčistit</t>
  </si>
  <si>
    <t xml:space="preserve">	1/  prověřit funkčnost, následně opravit</t>
  </si>
  <si>
    <t xml:space="preserve">	3/  u oceli pod krycí nátěr opatřit protikorozním nátěrem</t>
  </si>
  <si>
    <t xml:space="preserve">	4/  u oceli nový vrchní krycí nátěr odstín dle stávajícího</t>
  </si>
  <si>
    <t xml:space="preserve">	5/  nevhodné kování bude nahrazeno a neexistující doplněno kopiemi dle dochovaných vzorů</t>
  </si>
  <si>
    <t xml:space="preserve">          dřevěný parapet v interiéru je součástí opravy oken</t>
  </si>
  <si>
    <t xml:space="preserve">          mříže v interiéru a exteriéru viz zámečnické prvky</t>
  </si>
  <si>
    <t xml:space="preserve">	oplechování vnějších okenních parapetů v exteriéru viz klempířské prvky</t>
  </si>
  <si>
    <t>5/ v případě doplnění některých částí je nutné respektovat stávající</t>
  </si>
  <si>
    <t>U všech repasovaných dveří dojde před realizací k detailní prohlídce,kde se posoudí stav dřeva a jeho konstrukce.</t>
  </si>
  <si>
    <t>stávající okno dřevěné</t>
  </si>
  <si>
    <t>Obnova nátěrů</t>
  </si>
  <si>
    <t>stávající ocelová stěna</t>
  </si>
  <si>
    <t>ochrana při stavbě:    ochránit</t>
  </si>
  <si>
    <t>stav: poškozená povrchová úprava</t>
  </si>
  <si>
    <t>návrh:  TP/101</t>
  </si>
  <si>
    <t>ocelový obvodový rám</t>
  </si>
  <si>
    <t>návrh:  TP/101, nový světelný zdroj - dióda</t>
  </si>
  <si>
    <t>provedení: ocel</t>
  </si>
  <si>
    <t>ochrana při stavbě:   demontáž stávající plechové mřížky</t>
  </si>
  <si>
    <t>Hodnocení: žulové kamenné desky jako obklad vrchní části schodišťové stěny na východní části fasády</t>
  </si>
  <si>
    <t>Kamenný obklad u schodiště</t>
  </si>
  <si>
    <t>Hodnocení: Obklad z kamenných desek přibližné velikosti: 130x300mm</t>
  </si>
  <si>
    <t>Hodnocení: Obklad z kamenných desek přibližné velikosti: 130x450mm</t>
  </si>
  <si>
    <t>Kamenné ostění</t>
  </si>
  <si>
    <t>ochrana při stavbě: v průběhu stavby ochránít geoteftílií a bedněním</t>
  </si>
  <si>
    <t>Allure - Wall-mounted luminaire - Warm White - Integrated power supply - AS (Down) optic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</si>
</sst>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rgb="FFDF7000"/>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21" fillId="0" borderId="0" xfId="0" applyNumberFormat="1" applyFont="1" applyAlignment="1">
      <alignment wrapText="1"/>
    </xf>
    <xf numFmtId="0" fontId="18"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7" fillId="0" borderId="18" xfId="0" applyNumberFormat="1" applyFont="1" applyBorder="1" applyAlignment="1">
      <alignment vertical="top" wrapText="1"/>
    </xf>
    <xf numFmtId="165"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8"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3" t="s">
        <v>39</v>
      </c>
      <c r="B2" s="73"/>
      <c r="C2" s="73"/>
      <c r="D2" s="73"/>
      <c r="E2" s="73"/>
      <c r="F2" s="73"/>
      <c r="G2" s="73"/>
    </row>
  </sheetData>
  <sheetProtection algorithmName="SHA-512" hashValue="saV3ShGwGMU9nVbuJinKg9vSOyFkMYbnxvb6GIzLDbxDtSA9QHkv3PLSjMFBK7guxxFFwhjKCqHUHWRuk0zDfA==" saltValue="0wZDUnliyqJjiawzR5Xo4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04"/>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4" t="s">
        <v>41</v>
      </c>
      <c r="C1" s="75"/>
      <c r="D1" s="75"/>
      <c r="E1" s="75"/>
      <c r="F1" s="75"/>
      <c r="G1" s="75"/>
      <c r="H1" s="75"/>
      <c r="I1" s="75"/>
      <c r="J1" s="76"/>
    </row>
    <row r="2" spans="1:15" ht="36" customHeight="1" x14ac:dyDescent="0.2">
      <c r="A2" s="2"/>
      <c r="B2" s="105" t="s">
        <v>22</v>
      </c>
      <c r="C2" s="106"/>
      <c r="D2" s="107" t="s">
        <v>43</v>
      </c>
      <c r="E2" s="108" t="s">
        <v>44</v>
      </c>
      <c r="F2" s="109"/>
      <c r="G2" s="109"/>
      <c r="H2" s="109"/>
      <c r="I2" s="109"/>
      <c r="J2" s="110"/>
      <c r="O2" s="1"/>
    </row>
    <row r="3" spans="1:15" ht="27" hidden="1" customHeight="1" x14ac:dyDescent="0.2">
      <c r="A3" s="2"/>
      <c r="B3" s="111"/>
      <c r="C3" s="106"/>
      <c r="D3" s="112"/>
      <c r="E3" s="113"/>
      <c r="F3" s="114"/>
      <c r="G3" s="114"/>
      <c r="H3" s="114"/>
      <c r="I3" s="114"/>
      <c r="J3" s="115"/>
    </row>
    <row r="4" spans="1:15" ht="23.25" customHeight="1" x14ac:dyDescent="0.2">
      <c r="A4" s="2"/>
      <c r="B4" s="116"/>
      <c r="C4" s="117"/>
      <c r="D4" s="118"/>
      <c r="E4" s="119"/>
      <c r="F4" s="119"/>
      <c r="G4" s="119"/>
      <c r="H4" s="119"/>
      <c r="I4" s="119"/>
      <c r="J4" s="120"/>
    </row>
    <row r="5" spans="1:15" ht="24" customHeight="1" x14ac:dyDescent="0.2">
      <c r="A5" s="2"/>
      <c r="B5" s="31" t="s">
        <v>42</v>
      </c>
      <c r="D5" s="121" t="s">
        <v>45</v>
      </c>
      <c r="E5" s="88"/>
      <c r="F5" s="88"/>
      <c r="G5" s="88"/>
      <c r="H5" s="18" t="s">
        <v>40</v>
      </c>
      <c r="I5" s="125" t="s">
        <v>49</v>
      </c>
      <c r="J5" s="8"/>
    </row>
    <row r="6" spans="1:15" ht="15.75" customHeight="1" x14ac:dyDescent="0.2">
      <c r="A6" s="2"/>
      <c r="B6" s="28"/>
      <c r="C6" s="53"/>
      <c r="D6" s="122" t="s">
        <v>46</v>
      </c>
      <c r="E6" s="89"/>
      <c r="F6" s="89"/>
      <c r="G6" s="89"/>
      <c r="H6" s="18" t="s">
        <v>34</v>
      </c>
      <c r="I6" s="22"/>
      <c r="J6" s="8"/>
    </row>
    <row r="7" spans="1:15" ht="15.75" customHeight="1" x14ac:dyDescent="0.2">
      <c r="A7" s="2"/>
      <c r="B7" s="29"/>
      <c r="C7" s="54"/>
      <c r="D7" s="124" t="s">
        <v>48</v>
      </c>
      <c r="E7" s="123" t="s">
        <v>47</v>
      </c>
      <c r="F7" s="90"/>
      <c r="G7" s="90"/>
      <c r="H7" s="24"/>
      <c r="I7" s="23"/>
      <c r="J7" s="34"/>
    </row>
    <row r="8" spans="1:15" ht="24" hidden="1" customHeight="1" x14ac:dyDescent="0.2">
      <c r="A8" s="2"/>
      <c r="B8" s="31" t="s">
        <v>20</v>
      </c>
      <c r="D8" s="126" t="s">
        <v>50</v>
      </c>
      <c r="H8" s="18" t="s">
        <v>40</v>
      </c>
      <c r="I8" s="125" t="s">
        <v>54</v>
      </c>
      <c r="J8" s="8"/>
    </row>
    <row r="9" spans="1:15" ht="15.75" hidden="1" customHeight="1" x14ac:dyDescent="0.2">
      <c r="A9" s="2"/>
      <c r="B9" s="2"/>
      <c r="D9" s="126" t="s">
        <v>51</v>
      </c>
      <c r="H9" s="18" t="s">
        <v>34</v>
      </c>
      <c r="I9" s="125" t="s">
        <v>55</v>
      </c>
      <c r="J9" s="8"/>
    </row>
    <row r="10" spans="1:15" ht="15.75" hidden="1" customHeight="1" x14ac:dyDescent="0.2">
      <c r="A10" s="2"/>
      <c r="B10" s="35"/>
      <c r="C10" s="54"/>
      <c r="D10" s="124" t="s">
        <v>53</v>
      </c>
      <c r="E10" s="127" t="s">
        <v>52</v>
      </c>
      <c r="F10" s="24"/>
      <c r="G10" s="14"/>
      <c r="H10" s="14"/>
      <c r="I10" s="36"/>
      <c r="J10" s="34"/>
    </row>
    <row r="11" spans="1:15" ht="24" customHeight="1" x14ac:dyDescent="0.2">
      <c r="A11" s="2"/>
      <c r="B11" s="31" t="s">
        <v>19</v>
      </c>
      <c r="D11" s="128"/>
      <c r="E11" s="128"/>
      <c r="F11" s="128"/>
      <c r="G11" s="128"/>
      <c r="H11" s="18" t="s">
        <v>40</v>
      </c>
      <c r="I11" s="133"/>
      <c r="J11" s="8"/>
    </row>
    <row r="12" spans="1:15" ht="15.75" customHeight="1" x14ac:dyDescent="0.2">
      <c r="A12" s="2"/>
      <c r="B12" s="28"/>
      <c r="C12" s="53"/>
      <c r="D12" s="129"/>
      <c r="E12" s="129"/>
      <c r="F12" s="129"/>
      <c r="G12" s="129"/>
      <c r="H12" s="18" t="s">
        <v>34</v>
      </c>
      <c r="I12" s="133"/>
      <c r="J12" s="8"/>
    </row>
    <row r="13" spans="1:15" ht="15.75" customHeight="1" x14ac:dyDescent="0.2">
      <c r="A13" s="2"/>
      <c r="B13" s="29"/>
      <c r="C13" s="54"/>
      <c r="D13" s="132"/>
      <c r="E13" s="130"/>
      <c r="F13" s="131"/>
      <c r="G13" s="131"/>
      <c r="H13" s="19"/>
      <c r="I13" s="23"/>
      <c r="J13" s="34"/>
    </row>
    <row r="14" spans="1:15" ht="24" customHeight="1" x14ac:dyDescent="0.2">
      <c r="A14" s="2"/>
      <c r="B14" s="43" t="s">
        <v>21</v>
      </c>
      <c r="C14" s="55"/>
      <c r="D14" s="56"/>
      <c r="E14" s="57"/>
      <c r="F14" s="44"/>
      <c r="G14" s="44"/>
      <c r="H14" s="45"/>
      <c r="I14" s="44"/>
      <c r="J14" s="46"/>
    </row>
    <row r="15" spans="1:15" ht="32.25" customHeight="1" x14ac:dyDescent="0.2">
      <c r="A15" s="2"/>
      <c r="B15" s="35" t="s">
        <v>32</v>
      </c>
      <c r="C15" s="58"/>
      <c r="D15" s="52"/>
      <c r="E15" s="83"/>
      <c r="F15" s="83"/>
      <c r="G15" s="84"/>
      <c r="H15" s="84"/>
      <c r="I15" s="84" t="s">
        <v>29</v>
      </c>
      <c r="J15" s="85"/>
    </row>
    <row r="16" spans="1:15" ht="23.25" customHeight="1" x14ac:dyDescent="0.2">
      <c r="A16" s="197" t="s">
        <v>24</v>
      </c>
      <c r="B16" s="38" t="s">
        <v>24</v>
      </c>
      <c r="C16" s="59"/>
      <c r="D16" s="60"/>
      <c r="E16" s="80"/>
      <c r="F16" s="81"/>
      <c r="G16" s="80"/>
      <c r="H16" s="81"/>
      <c r="I16" s="80">
        <f>SUMIF(F154:F200,A16,I154:I200)+SUMIF(F154:F200,"PSU",I154:I200)</f>
        <v>0</v>
      </c>
      <c r="J16" s="82"/>
    </row>
    <row r="17" spans="1:10" ht="23.25" customHeight="1" x14ac:dyDescent="0.2">
      <c r="A17" s="197" t="s">
        <v>25</v>
      </c>
      <c r="B17" s="38" t="s">
        <v>25</v>
      </c>
      <c r="C17" s="59"/>
      <c r="D17" s="60"/>
      <c r="E17" s="80"/>
      <c r="F17" s="81"/>
      <c r="G17" s="80"/>
      <c r="H17" s="81"/>
      <c r="I17" s="80">
        <f>SUMIF(F154:F200,A17,I154:I200)</f>
        <v>0</v>
      </c>
      <c r="J17" s="82"/>
    </row>
    <row r="18" spans="1:10" ht="23.25" customHeight="1" x14ac:dyDescent="0.2">
      <c r="A18" s="197" t="s">
        <v>26</v>
      </c>
      <c r="B18" s="38" t="s">
        <v>26</v>
      </c>
      <c r="C18" s="59"/>
      <c r="D18" s="60"/>
      <c r="E18" s="80"/>
      <c r="F18" s="81"/>
      <c r="G18" s="80"/>
      <c r="H18" s="81"/>
      <c r="I18" s="80">
        <f>SUMIF(F154:F200,A18,I154:I200)</f>
        <v>0</v>
      </c>
      <c r="J18" s="82"/>
    </row>
    <row r="19" spans="1:10" ht="23.25" customHeight="1" x14ac:dyDescent="0.2">
      <c r="A19" s="197" t="s">
        <v>245</v>
      </c>
      <c r="B19" s="38" t="s">
        <v>27</v>
      </c>
      <c r="C19" s="59"/>
      <c r="D19" s="60"/>
      <c r="E19" s="80"/>
      <c r="F19" s="81"/>
      <c r="G19" s="80"/>
      <c r="H19" s="81"/>
      <c r="I19" s="80">
        <f>SUMIF(F154:F200,A19,I154:I200)</f>
        <v>0</v>
      </c>
      <c r="J19" s="82"/>
    </row>
    <row r="20" spans="1:10" ht="23.25" customHeight="1" x14ac:dyDescent="0.2">
      <c r="A20" s="197" t="s">
        <v>246</v>
      </c>
      <c r="B20" s="38" t="s">
        <v>28</v>
      </c>
      <c r="C20" s="59"/>
      <c r="D20" s="60"/>
      <c r="E20" s="80"/>
      <c r="F20" s="81"/>
      <c r="G20" s="80"/>
      <c r="H20" s="81"/>
      <c r="I20" s="80">
        <f>SUMIF(F154:F200,A20,I154:I200)</f>
        <v>0</v>
      </c>
      <c r="J20" s="82"/>
    </row>
    <row r="21" spans="1:10" ht="23.25" customHeight="1" x14ac:dyDescent="0.2">
      <c r="A21" s="2"/>
      <c r="B21" s="48" t="s">
        <v>29</v>
      </c>
      <c r="C21" s="61"/>
      <c r="D21" s="62"/>
      <c r="E21" s="86"/>
      <c r="F21" s="87"/>
      <c r="G21" s="86"/>
      <c r="H21" s="87"/>
      <c r="I21" s="86">
        <f>SUM(I16:J20)</f>
        <v>0</v>
      </c>
      <c r="J21" s="96"/>
    </row>
    <row r="22" spans="1:10" ht="33" customHeight="1" x14ac:dyDescent="0.2">
      <c r="A22" s="2"/>
      <c r="B22" s="42" t="s">
        <v>33</v>
      </c>
      <c r="C22" s="59"/>
      <c r="D22" s="60"/>
      <c r="E22" s="63"/>
      <c r="F22" s="39"/>
      <c r="G22" s="33"/>
      <c r="H22" s="33"/>
      <c r="I22" s="33"/>
      <c r="J22" s="40"/>
    </row>
    <row r="23" spans="1:10" ht="23.25" customHeight="1" x14ac:dyDescent="0.2">
      <c r="A23" s="2">
        <f>ZakladDPHSni*SazbaDPH1/100</f>
        <v>0</v>
      </c>
      <c r="B23" s="38" t="s">
        <v>12</v>
      </c>
      <c r="C23" s="59"/>
      <c r="D23" s="60"/>
      <c r="E23" s="64">
        <v>15</v>
      </c>
      <c r="F23" s="39" t="s">
        <v>0</v>
      </c>
      <c r="G23" s="94">
        <f>ZakladDPHSniVypocet</f>
        <v>0</v>
      </c>
      <c r="H23" s="95"/>
      <c r="I23" s="95"/>
      <c r="J23" s="40" t="str">
        <f t="shared" ref="J23:J28" si="0">Mena</f>
        <v>CZK</v>
      </c>
    </row>
    <row r="24" spans="1:10" ht="23.25" customHeight="1" x14ac:dyDescent="0.2">
      <c r="A24" s="2">
        <f>(A23-INT(A23))*100</f>
        <v>0</v>
      </c>
      <c r="B24" s="38" t="s">
        <v>13</v>
      </c>
      <c r="C24" s="59"/>
      <c r="D24" s="60"/>
      <c r="E24" s="64">
        <f>SazbaDPH1</f>
        <v>15</v>
      </c>
      <c r="F24" s="39" t="s">
        <v>0</v>
      </c>
      <c r="G24" s="92">
        <f>A23</f>
        <v>0</v>
      </c>
      <c r="H24" s="93"/>
      <c r="I24" s="93"/>
      <c r="J24" s="40" t="str">
        <f t="shared" si="0"/>
        <v>CZK</v>
      </c>
    </row>
    <row r="25" spans="1:10" ht="23.25" customHeight="1" x14ac:dyDescent="0.2">
      <c r="A25" s="2">
        <f>ZakladDPHZakl*SazbaDPH2/100</f>
        <v>0</v>
      </c>
      <c r="B25" s="38" t="s">
        <v>14</v>
      </c>
      <c r="C25" s="59"/>
      <c r="D25" s="60"/>
      <c r="E25" s="64">
        <v>21</v>
      </c>
      <c r="F25" s="39" t="s">
        <v>0</v>
      </c>
      <c r="G25" s="94">
        <f>ZakladDPHZaklVypocet</f>
        <v>0</v>
      </c>
      <c r="H25" s="95"/>
      <c r="I25" s="95"/>
      <c r="J25" s="40" t="str">
        <f t="shared" si="0"/>
        <v>CZK</v>
      </c>
    </row>
    <row r="26" spans="1:10" ht="23.25" customHeight="1" x14ac:dyDescent="0.2">
      <c r="A26" s="2">
        <f>(A25-INT(A25))*100</f>
        <v>0</v>
      </c>
      <c r="B26" s="32" t="s">
        <v>15</v>
      </c>
      <c r="C26" s="65"/>
      <c r="D26" s="52"/>
      <c r="E26" s="66">
        <f>SazbaDPH2</f>
        <v>21</v>
      </c>
      <c r="F26" s="30" t="s">
        <v>0</v>
      </c>
      <c r="G26" s="77">
        <f>A25</f>
        <v>0</v>
      </c>
      <c r="H26" s="78"/>
      <c r="I26" s="78"/>
      <c r="J26" s="37" t="str">
        <f t="shared" si="0"/>
        <v>CZK</v>
      </c>
    </row>
    <row r="27" spans="1:10" ht="23.25" customHeight="1" thickBot="1" x14ac:dyDescent="0.25">
      <c r="A27" s="2">
        <f>ZakladDPHSni+DPHSni+ZakladDPHZakl+DPHZakl</f>
        <v>0</v>
      </c>
      <c r="B27" s="31" t="s">
        <v>4</v>
      </c>
      <c r="C27" s="67"/>
      <c r="D27" s="68"/>
      <c r="E27" s="67"/>
      <c r="F27" s="16"/>
      <c r="G27" s="79">
        <f>CenaCelkem-(ZakladDPHSni+DPHSni+ZakladDPHZakl+DPHZakl)</f>
        <v>0</v>
      </c>
      <c r="H27" s="79"/>
      <c r="I27" s="79"/>
      <c r="J27" s="41"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A27</f>
        <v>0</v>
      </c>
      <c r="H29" s="172"/>
      <c r="I29" s="172"/>
      <c r="J29" s="173" t="s">
        <v>86</v>
      </c>
    </row>
    <row r="30" spans="1:10" ht="12.75" customHeight="1" x14ac:dyDescent="0.2">
      <c r="A30" s="2"/>
      <c r="B30" s="2"/>
      <c r="J30" s="9"/>
    </row>
    <row r="31" spans="1:10" ht="30" customHeight="1" x14ac:dyDescent="0.2">
      <c r="A31" s="2"/>
      <c r="B31" s="2"/>
      <c r="J31" s="9"/>
    </row>
    <row r="32" spans="1:10" ht="18.75" customHeight="1" x14ac:dyDescent="0.2">
      <c r="A32" s="2"/>
      <c r="B32" s="17"/>
      <c r="C32" s="69" t="s">
        <v>11</v>
      </c>
      <c r="D32" s="70"/>
      <c r="E32" s="70"/>
      <c r="F32" s="15" t="s">
        <v>10</v>
      </c>
      <c r="G32" s="26"/>
      <c r="H32" s="27"/>
      <c r="I32" s="26"/>
      <c r="J32" s="9"/>
    </row>
    <row r="33" spans="1:10" ht="47.25" customHeight="1" x14ac:dyDescent="0.2">
      <c r="A33" s="2"/>
      <c r="B33" s="2"/>
      <c r="J33" s="9"/>
    </row>
    <row r="34" spans="1:10" s="21" customFormat="1" ht="18.75" customHeight="1" x14ac:dyDescent="0.2">
      <c r="A34" s="20"/>
      <c r="B34" s="20"/>
      <c r="C34" s="71"/>
      <c r="D34" s="97"/>
      <c r="E34" s="98"/>
      <c r="G34" s="99"/>
      <c r="H34" s="100"/>
      <c r="I34" s="100"/>
      <c r="J34" s="25"/>
    </row>
    <row r="35" spans="1:10" ht="12.75" customHeight="1" x14ac:dyDescent="0.2">
      <c r="A35" s="2"/>
      <c r="B35" s="2"/>
      <c r="D35" s="91" t="s">
        <v>2</v>
      </c>
      <c r="E35" s="91"/>
      <c r="H35" s="10" t="s">
        <v>3</v>
      </c>
      <c r="J35" s="9"/>
    </row>
    <row r="36" spans="1:10" ht="13.5" customHeight="1" thickBot="1" x14ac:dyDescent="0.25">
      <c r="A36" s="11"/>
      <c r="B36" s="11"/>
      <c r="C36" s="72"/>
      <c r="D36" s="72"/>
      <c r="E36" s="72"/>
      <c r="F36" s="12"/>
      <c r="G36" s="12"/>
      <c r="H36" s="12"/>
      <c r="I36" s="12"/>
      <c r="J36" s="13"/>
    </row>
    <row r="37" spans="1:10" ht="27" customHeight="1" x14ac:dyDescent="0.2">
      <c r="B37" s="136" t="s">
        <v>16</v>
      </c>
      <c r="C37" s="137"/>
      <c r="D37" s="137"/>
      <c r="E37" s="137"/>
      <c r="F37" s="138"/>
      <c r="G37" s="138"/>
      <c r="H37" s="138"/>
      <c r="I37" s="138"/>
      <c r="J37" s="139"/>
    </row>
    <row r="38" spans="1:10"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
      <c r="A39" s="135">
        <v>1</v>
      </c>
      <c r="B39" s="145" t="s">
        <v>56</v>
      </c>
      <c r="C39" s="146"/>
      <c r="D39" s="146"/>
      <c r="E39" s="146"/>
      <c r="F39" s="147">
        <f>'00 OVN001 Naklady'!AE75+'01 D.1.1 Pol'!AE1333+'01 D.1.1m Pol'!AE86+'01 D.1.2a Pol'!AE142+'01 D.1.2b Pol'!AE204+'01 D.1.4a Pol'!AE358+'01 D.1.4b Pol'!AE234+'01 D.2.1-001 Pol'!AE291+'01 D.2.1-001.1 Pol'!AE137+'01 D.2.1-001.2 Pol'!AE94+'01 D.2.2 Pol'!AE108+'02 D.1.1 Pol'!AE1644</f>
        <v>0</v>
      </c>
      <c r="G39" s="148">
        <f>'00 OVN001 Naklady'!AF75+'01 D.1.1 Pol'!AF1333+'01 D.1.1m Pol'!AF86+'01 D.1.2a Pol'!AF142+'01 D.1.2b Pol'!AF204+'01 D.1.4a Pol'!AF358+'01 D.1.4b Pol'!AF234+'01 D.2.1-001 Pol'!AF291+'01 D.2.1-001.1 Pol'!AF137+'01 D.2.1-001.2 Pol'!AF94+'01 D.2.2 Pol'!AF108+'02 D.1.1 Pol'!AF1644</f>
        <v>0</v>
      </c>
      <c r="H39" s="149">
        <f>(F39*SazbaDPH1/100)+(G39*SazbaDPH2/100)</f>
        <v>0</v>
      </c>
      <c r="I39" s="149">
        <f>F39+G39+H39</f>
        <v>0</v>
      </c>
      <c r="J39" s="150" t="str">
        <f>IF(_xlfn.SINGLE(CenaCelkemVypocet)=0,"",I39/_xlfn.SINGLE(CenaCelkemVypocet)*100)</f>
        <v/>
      </c>
    </row>
    <row r="40" spans="1:10" ht="25.5" customHeight="1" x14ac:dyDescent="0.2">
      <c r="A40" s="135">
        <v>2</v>
      </c>
      <c r="B40" s="151"/>
      <c r="C40" s="152" t="s">
        <v>57</v>
      </c>
      <c r="D40" s="152"/>
      <c r="E40" s="152"/>
      <c r="F40" s="153">
        <f>'00 OVN001 Naklady'!AE75</f>
        <v>0</v>
      </c>
      <c r="G40" s="154">
        <f>'00 OVN001 Naklady'!AF75</f>
        <v>0</v>
      </c>
      <c r="H40" s="154">
        <f>(F40*SazbaDPH1/100)+(G40*SazbaDPH2/100)</f>
        <v>0</v>
      </c>
      <c r="I40" s="154">
        <f>F40+G40+H40</f>
        <v>0</v>
      </c>
      <c r="J40" s="155" t="str">
        <f>IF(_xlfn.SINGLE(CenaCelkemVypocet)=0,"",I40/_xlfn.SINGLE(CenaCelkemVypocet)*100)</f>
        <v/>
      </c>
    </row>
    <row r="41" spans="1:10" ht="25.5" customHeight="1" x14ac:dyDescent="0.2">
      <c r="A41" s="135">
        <v>3</v>
      </c>
      <c r="B41" s="156" t="s">
        <v>58</v>
      </c>
      <c r="C41" s="146" t="s">
        <v>57</v>
      </c>
      <c r="D41" s="146"/>
      <c r="E41" s="146"/>
      <c r="F41" s="157">
        <f>'00 OVN001 Naklady'!AE75</f>
        <v>0</v>
      </c>
      <c r="G41" s="149">
        <f>'00 OVN001 Naklady'!AF75</f>
        <v>0</v>
      </c>
      <c r="H41" s="149">
        <f>(F41*SazbaDPH1/100)+(G41*SazbaDPH2/100)</f>
        <v>0</v>
      </c>
      <c r="I41" s="149">
        <f>F41+G41+H41</f>
        <v>0</v>
      </c>
      <c r="J41" s="150" t="str">
        <f>IF(_xlfn.SINGLE(CenaCelkemVypocet)=0,"",I41/_xlfn.SINGLE(CenaCelkemVypocet)*100)</f>
        <v/>
      </c>
    </row>
    <row r="42" spans="1:10" ht="25.5" customHeight="1" x14ac:dyDescent="0.2">
      <c r="A42" s="135">
        <v>2</v>
      </c>
      <c r="B42" s="151"/>
      <c r="C42" s="152" t="s">
        <v>59</v>
      </c>
      <c r="D42" s="152"/>
      <c r="E42" s="152"/>
      <c r="F42" s="153"/>
      <c r="G42" s="154"/>
      <c r="H42" s="154">
        <f>(F42*SazbaDPH1/100)+(G42*SazbaDPH2/100)</f>
        <v>0</v>
      </c>
      <c r="I42" s="154"/>
      <c r="J42" s="155"/>
    </row>
    <row r="43" spans="1:10" ht="25.5" customHeight="1" x14ac:dyDescent="0.2">
      <c r="A43" s="135">
        <v>2</v>
      </c>
      <c r="B43" s="151" t="s">
        <v>60</v>
      </c>
      <c r="C43" s="152" t="s">
        <v>61</v>
      </c>
      <c r="D43" s="152"/>
      <c r="E43" s="152"/>
      <c r="F43" s="153">
        <f>'01 D.1.1 Pol'!AE1333+'01 D.1.1m Pol'!AE86+'01 D.1.2a Pol'!AE142+'01 D.1.2b Pol'!AE204+'01 D.1.4a Pol'!AE358+'01 D.1.4b Pol'!AE234+'01 D.2.1-001 Pol'!AE291+'01 D.2.1-001.1 Pol'!AE137+'01 D.2.1-001.2 Pol'!AE94+'01 D.2.2 Pol'!AE108</f>
        <v>0</v>
      </c>
      <c r="G43" s="154">
        <f>'01 D.1.1 Pol'!AF1333+'01 D.1.1m Pol'!AF86+'01 D.1.2a Pol'!AF142+'01 D.1.2b Pol'!AF204+'01 D.1.4a Pol'!AF358+'01 D.1.4b Pol'!AF234+'01 D.2.1-001 Pol'!AF291+'01 D.2.1-001.1 Pol'!AF137+'01 D.2.1-001.2 Pol'!AF94+'01 D.2.2 Pol'!AF108</f>
        <v>0</v>
      </c>
      <c r="H43" s="154">
        <f>(F43*SazbaDPH1/100)+(G43*SazbaDPH2/100)</f>
        <v>0</v>
      </c>
      <c r="I43" s="154">
        <f>F43+G43+H43</f>
        <v>0</v>
      </c>
      <c r="J43" s="155" t="str">
        <f>IF(_xlfn.SINGLE(CenaCelkemVypocet)=0,"",I43/_xlfn.SINGLE(CenaCelkemVypocet)*100)</f>
        <v/>
      </c>
    </row>
    <row r="44" spans="1:10" ht="25.5" customHeight="1" x14ac:dyDescent="0.2">
      <c r="A44" s="135">
        <v>3</v>
      </c>
      <c r="B44" s="156" t="s">
        <v>62</v>
      </c>
      <c r="C44" s="146" t="s">
        <v>63</v>
      </c>
      <c r="D44" s="146"/>
      <c r="E44" s="146"/>
      <c r="F44" s="157">
        <f>'01 D.1.1 Pol'!AE1333</f>
        <v>0</v>
      </c>
      <c r="G44" s="149">
        <f>'01 D.1.1 Pol'!AF1333</f>
        <v>0</v>
      </c>
      <c r="H44" s="149">
        <f>(F44*SazbaDPH1/100)+(G44*SazbaDPH2/100)</f>
        <v>0</v>
      </c>
      <c r="I44" s="149">
        <f>F44+G44+H44</f>
        <v>0</v>
      </c>
      <c r="J44" s="150" t="str">
        <f>IF(_xlfn.SINGLE(CenaCelkemVypocet)=0,"",I44/_xlfn.SINGLE(CenaCelkemVypocet)*100)</f>
        <v/>
      </c>
    </row>
    <row r="45" spans="1:10" ht="25.5" customHeight="1" x14ac:dyDescent="0.2">
      <c r="A45" s="135">
        <v>3</v>
      </c>
      <c r="B45" s="156" t="s">
        <v>64</v>
      </c>
      <c r="C45" s="146" t="s">
        <v>65</v>
      </c>
      <c r="D45" s="146"/>
      <c r="E45" s="146"/>
      <c r="F45" s="157">
        <f>'01 D.1.1m Pol'!AE86</f>
        <v>0</v>
      </c>
      <c r="G45" s="149">
        <f>'01 D.1.1m Pol'!AF86</f>
        <v>0</v>
      </c>
      <c r="H45" s="149">
        <f>(F45*SazbaDPH1/100)+(G45*SazbaDPH2/100)</f>
        <v>0</v>
      </c>
      <c r="I45" s="149">
        <f>F45+G45+H45</f>
        <v>0</v>
      </c>
      <c r="J45" s="150" t="str">
        <f>IF(_xlfn.SINGLE(CenaCelkemVypocet)=0,"",I45/_xlfn.SINGLE(CenaCelkemVypocet)*100)</f>
        <v/>
      </c>
    </row>
    <row r="46" spans="1:10" ht="25.5" customHeight="1" x14ac:dyDescent="0.2">
      <c r="A46" s="135">
        <v>3</v>
      </c>
      <c r="B46" s="156" t="s">
        <v>66</v>
      </c>
      <c r="C46" s="146" t="s">
        <v>67</v>
      </c>
      <c r="D46" s="146"/>
      <c r="E46" s="146"/>
      <c r="F46" s="157">
        <f>'01 D.1.2a Pol'!AE142</f>
        <v>0</v>
      </c>
      <c r="G46" s="149">
        <f>'01 D.1.2a Pol'!AF142</f>
        <v>0</v>
      </c>
      <c r="H46" s="149">
        <f>(F46*SazbaDPH1/100)+(G46*SazbaDPH2/100)</f>
        <v>0</v>
      </c>
      <c r="I46" s="149">
        <f>F46+G46+H46</f>
        <v>0</v>
      </c>
      <c r="J46" s="150" t="str">
        <f>IF(_xlfn.SINGLE(CenaCelkemVypocet)=0,"",I46/_xlfn.SINGLE(CenaCelkemVypocet)*100)</f>
        <v/>
      </c>
    </row>
    <row r="47" spans="1:10" ht="25.5" customHeight="1" x14ac:dyDescent="0.2">
      <c r="A47" s="135">
        <v>3</v>
      </c>
      <c r="B47" s="156" t="s">
        <v>68</v>
      </c>
      <c r="C47" s="146" t="s">
        <v>69</v>
      </c>
      <c r="D47" s="146"/>
      <c r="E47" s="146"/>
      <c r="F47" s="157">
        <f>'01 D.1.2b Pol'!AE204</f>
        <v>0</v>
      </c>
      <c r="G47" s="149">
        <f>'01 D.1.2b Pol'!AF204</f>
        <v>0</v>
      </c>
      <c r="H47" s="149">
        <f>(F47*SazbaDPH1/100)+(G47*SazbaDPH2/100)</f>
        <v>0</v>
      </c>
      <c r="I47" s="149">
        <f>F47+G47+H47</f>
        <v>0</v>
      </c>
      <c r="J47" s="150" t="str">
        <f>IF(_xlfn.SINGLE(CenaCelkemVypocet)=0,"",I47/_xlfn.SINGLE(CenaCelkemVypocet)*100)</f>
        <v/>
      </c>
    </row>
    <row r="48" spans="1:10" ht="25.5" customHeight="1" x14ac:dyDescent="0.2">
      <c r="A48" s="135">
        <v>3</v>
      </c>
      <c r="B48" s="156" t="s">
        <v>70</v>
      </c>
      <c r="C48" s="146" t="s">
        <v>71</v>
      </c>
      <c r="D48" s="146"/>
      <c r="E48" s="146"/>
      <c r="F48" s="157">
        <f>'01 D.1.4a Pol'!AE358</f>
        <v>0</v>
      </c>
      <c r="G48" s="149">
        <f>'01 D.1.4a Pol'!AF358</f>
        <v>0</v>
      </c>
      <c r="H48" s="149">
        <f>(F48*SazbaDPH1/100)+(G48*SazbaDPH2/100)</f>
        <v>0</v>
      </c>
      <c r="I48" s="149">
        <f>F48+G48+H48</f>
        <v>0</v>
      </c>
      <c r="J48" s="150" t="str">
        <f>IF(_xlfn.SINGLE(CenaCelkemVypocet)=0,"",I48/_xlfn.SINGLE(CenaCelkemVypocet)*100)</f>
        <v/>
      </c>
    </row>
    <row r="49" spans="1:52" ht="25.5" customHeight="1" x14ac:dyDescent="0.2">
      <c r="A49" s="135">
        <v>3</v>
      </c>
      <c r="B49" s="156" t="s">
        <v>72</v>
      </c>
      <c r="C49" s="146" t="s">
        <v>73</v>
      </c>
      <c r="D49" s="146"/>
      <c r="E49" s="146"/>
      <c r="F49" s="157">
        <f>'01 D.1.4b Pol'!AE234</f>
        <v>0</v>
      </c>
      <c r="G49" s="149">
        <f>'01 D.1.4b Pol'!AF234</f>
        <v>0</v>
      </c>
      <c r="H49" s="149">
        <f>(F49*SazbaDPH1/100)+(G49*SazbaDPH2/100)</f>
        <v>0</v>
      </c>
      <c r="I49" s="149">
        <f>F49+G49+H49</f>
        <v>0</v>
      </c>
      <c r="J49" s="150" t="str">
        <f>IF(_xlfn.SINGLE(CenaCelkemVypocet)=0,"",I49/_xlfn.SINGLE(CenaCelkemVypocet)*100)</f>
        <v/>
      </c>
    </row>
    <row r="50" spans="1:52" ht="25.5" customHeight="1" x14ac:dyDescent="0.2">
      <c r="A50" s="135">
        <v>3</v>
      </c>
      <c r="B50" s="156" t="s">
        <v>74</v>
      </c>
      <c r="C50" s="146" t="s">
        <v>75</v>
      </c>
      <c r="D50" s="146"/>
      <c r="E50" s="146"/>
      <c r="F50" s="157">
        <f>'01 D.2.1-001 Pol'!AE291</f>
        <v>0</v>
      </c>
      <c r="G50" s="149">
        <f>'01 D.2.1-001 Pol'!AF291</f>
        <v>0</v>
      </c>
      <c r="H50" s="149">
        <f>(F50*SazbaDPH1/100)+(G50*SazbaDPH2/100)</f>
        <v>0</v>
      </c>
      <c r="I50" s="149">
        <f>F50+G50+H50</f>
        <v>0</v>
      </c>
      <c r="J50" s="150" t="str">
        <f>IF(_xlfn.SINGLE(CenaCelkemVypocet)=0,"",I50/_xlfn.SINGLE(CenaCelkemVypocet)*100)</f>
        <v/>
      </c>
    </row>
    <row r="51" spans="1:52" ht="25.5" customHeight="1" x14ac:dyDescent="0.2">
      <c r="A51" s="135">
        <v>3</v>
      </c>
      <c r="B51" s="156" t="s">
        <v>76</v>
      </c>
      <c r="C51" s="146" t="s">
        <v>77</v>
      </c>
      <c r="D51" s="146"/>
      <c r="E51" s="146"/>
      <c r="F51" s="157">
        <f>'01 D.2.1-001.1 Pol'!AE137</f>
        <v>0</v>
      </c>
      <c r="G51" s="149">
        <f>'01 D.2.1-001.1 Pol'!AF137</f>
        <v>0</v>
      </c>
      <c r="H51" s="149">
        <f>(F51*SazbaDPH1/100)+(G51*SazbaDPH2/100)</f>
        <v>0</v>
      </c>
      <c r="I51" s="149">
        <f>F51+G51+H51</f>
        <v>0</v>
      </c>
      <c r="J51" s="150" t="str">
        <f>IF(_xlfn.SINGLE(CenaCelkemVypocet)=0,"",I51/_xlfn.SINGLE(CenaCelkemVypocet)*100)</f>
        <v/>
      </c>
    </row>
    <row r="52" spans="1:52" ht="25.5" customHeight="1" x14ac:dyDescent="0.2">
      <c r="A52" s="135">
        <v>3</v>
      </c>
      <c r="B52" s="156" t="s">
        <v>78</v>
      </c>
      <c r="C52" s="146" t="s">
        <v>79</v>
      </c>
      <c r="D52" s="146"/>
      <c r="E52" s="146"/>
      <c r="F52" s="157">
        <f>'01 D.2.1-001.2 Pol'!AE94</f>
        <v>0</v>
      </c>
      <c r="G52" s="149">
        <f>'01 D.2.1-001.2 Pol'!AF94</f>
        <v>0</v>
      </c>
      <c r="H52" s="149">
        <f>(F52*SazbaDPH1/100)+(G52*SazbaDPH2/100)</f>
        <v>0</v>
      </c>
      <c r="I52" s="149">
        <f>F52+G52+H52</f>
        <v>0</v>
      </c>
      <c r="J52" s="150" t="str">
        <f>IF(_xlfn.SINGLE(CenaCelkemVypocet)=0,"",I52/_xlfn.SINGLE(CenaCelkemVypocet)*100)</f>
        <v/>
      </c>
    </row>
    <row r="53" spans="1:52" ht="25.5" customHeight="1" x14ac:dyDescent="0.2">
      <c r="A53" s="135">
        <v>3</v>
      </c>
      <c r="B53" s="156" t="s">
        <v>80</v>
      </c>
      <c r="C53" s="146" t="s">
        <v>81</v>
      </c>
      <c r="D53" s="146"/>
      <c r="E53" s="146"/>
      <c r="F53" s="157">
        <f>'01 D.2.2 Pol'!AE108</f>
        <v>0</v>
      </c>
      <c r="G53" s="149">
        <f>'01 D.2.2 Pol'!AF108</f>
        <v>0</v>
      </c>
      <c r="H53" s="149">
        <f>(F53*SazbaDPH1/100)+(G53*SazbaDPH2/100)</f>
        <v>0</v>
      </c>
      <c r="I53" s="149">
        <f>F53+G53+H53</f>
        <v>0</v>
      </c>
      <c r="J53" s="150" t="str">
        <f>IF(_xlfn.SINGLE(CenaCelkemVypocet)=0,"",I53/_xlfn.SINGLE(CenaCelkemVypocet)*100)</f>
        <v/>
      </c>
    </row>
    <row r="54" spans="1:52" ht="25.5" customHeight="1" x14ac:dyDescent="0.2">
      <c r="A54" s="135">
        <v>2</v>
      </c>
      <c r="B54" s="151" t="s">
        <v>82</v>
      </c>
      <c r="C54" s="152" t="s">
        <v>83</v>
      </c>
      <c r="D54" s="152"/>
      <c r="E54" s="152"/>
      <c r="F54" s="153">
        <f>'02 D.1.1 Pol'!AE1644</f>
        <v>0</v>
      </c>
      <c r="G54" s="154">
        <f>'02 D.1.1 Pol'!AF1644</f>
        <v>0</v>
      </c>
      <c r="H54" s="154">
        <f>(F54*SazbaDPH1/100)+(G54*SazbaDPH2/100)</f>
        <v>0</v>
      </c>
      <c r="I54" s="154">
        <f>F54+G54+H54</f>
        <v>0</v>
      </c>
      <c r="J54" s="155" t="str">
        <f>IF(_xlfn.SINGLE(CenaCelkemVypocet)=0,"",I54/_xlfn.SINGLE(CenaCelkemVypocet)*100)</f>
        <v/>
      </c>
    </row>
    <row r="55" spans="1:52" ht="25.5" customHeight="1" x14ac:dyDescent="0.2">
      <c r="A55" s="135">
        <v>3</v>
      </c>
      <c r="B55" s="156" t="s">
        <v>62</v>
      </c>
      <c r="C55" s="146" t="s">
        <v>84</v>
      </c>
      <c r="D55" s="146"/>
      <c r="E55" s="146"/>
      <c r="F55" s="157">
        <f>'02 D.1.1 Pol'!AE1644</f>
        <v>0</v>
      </c>
      <c r="G55" s="149">
        <f>'02 D.1.1 Pol'!AF1644</f>
        <v>0</v>
      </c>
      <c r="H55" s="149">
        <f>(F55*SazbaDPH1/100)+(G55*SazbaDPH2/100)</f>
        <v>0</v>
      </c>
      <c r="I55" s="149">
        <f>F55+G55+H55</f>
        <v>0</v>
      </c>
      <c r="J55" s="150" t="str">
        <f>IF(_xlfn.SINGLE(CenaCelkemVypocet)=0,"",I55/_xlfn.SINGLE(CenaCelkemVypocet)*100)</f>
        <v/>
      </c>
    </row>
    <row r="56" spans="1:52" ht="25.5" customHeight="1" x14ac:dyDescent="0.2">
      <c r="A56" s="135"/>
      <c r="B56" s="158" t="s">
        <v>85</v>
      </c>
      <c r="C56" s="159"/>
      <c r="D56" s="159"/>
      <c r="E56" s="160"/>
      <c r="F56" s="161">
        <f>SUMIF(A39:A55,"=1",F39:F55)</f>
        <v>0</v>
      </c>
      <c r="G56" s="162">
        <f>SUMIF(A39:A55,"=1",G39:G55)</f>
        <v>0</v>
      </c>
      <c r="H56" s="162">
        <f>SUMIF(A39:A55,"=1",H39:H55)</f>
        <v>0</v>
      </c>
      <c r="I56" s="162">
        <f>SUMIF(A39:A55,"=1",I39:I55)</f>
        <v>0</v>
      </c>
      <c r="J56" s="163">
        <f>SUMIF(A39:A55,"=1",J39:J55)</f>
        <v>0</v>
      </c>
    </row>
    <row r="58" spans="1:52" x14ac:dyDescent="0.2">
      <c r="A58" t="s">
        <v>87</v>
      </c>
      <c r="B58" t="s">
        <v>88</v>
      </c>
    </row>
    <row r="59" spans="1:52" x14ac:dyDescent="0.2">
      <c r="B59" s="175" t="s">
        <v>89</v>
      </c>
      <c r="C59" s="175"/>
      <c r="D59" s="175"/>
      <c r="E59" s="175"/>
      <c r="F59" s="175"/>
      <c r="G59" s="175"/>
      <c r="H59" s="175"/>
      <c r="I59" s="175"/>
      <c r="J59" s="175"/>
      <c r="AZ59" s="174" t="str">
        <f>B59</f>
        <v>1. PODMÍNKY PRO ZPRACOVÁNÍ NABÍDKOVÉ CENY</v>
      </c>
    </row>
    <row r="61" spans="1:52" x14ac:dyDescent="0.2">
      <c r="B61" s="175" t="s">
        <v>90</v>
      </c>
      <c r="C61" s="175"/>
      <c r="D61" s="175"/>
      <c r="E61" s="175"/>
      <c r="F61" s="175"/>
      <c r="G61" s="175"/>
      <c r="H61" s="175"/>
      <c r="I61" s="175"/>
      <c r="J61" s="175"/>
      <c r="AZ61" s="174" t="str">
        <f>B61</f>
        <v xml:space="preserve">        Preambule</v>
      </c>
    </row>
    <row r="63" spans="1:52" ht="51" x14ac:dyDescent="0.2">
      <c r="B63" s="175" t="s">
        <v>91</v>
      </c>
      <c r="C63" s="175"/>
      <c r="D63" s="175"/>
      <c r="E63" s="175"/>
      <c r="F63" s="175"/>
      <c r="G63" s="175"/>
      <c r="H63" s="175"/>
      <c r="I63" s="175"/>
      <c r="J63" s="175"/>
      <c r="AZ63" s="174" t="str">
        <f>B63</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4" spans="1:52" ht="51" x14ac:dyDescent="0.2">
      <c r="B64" s="175" t="s">
        <v>92</v>
      </c>
      <c r="C64" s="175"/>
      <c r="D64" s="175"/>
      <c r="E64" s="175"/>
      <c r="F64" s="175"/>
      <c r="G64" s="175"/>
      <c r="H64" s="175"/>
      <c r="I64" s="175"/>
      <c r="J64" s="175"/>
      <c r="AZ64" s="174" t="str">
        <f>B64</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6" spans="2:52" x14ac:dyDescent="0.2">
      <c r="B66" s="175" t="s">
        <v>93</v>
      </c>
      <c r="C66" s="175"/>
      <c r="D66" s="175"/>
      <c r="E66" s="175"/>
      <c r="F66" s="175"/>
      <c r="G66" s="175"/>
      <c r="H66" s="175"/>
      <c r="I66" s="175"/>
      <c r="J66" s="175"/>
      <c r="AZ66" s="174" t="str">
        <f>B66</f>
        <v xml:space="preserve">        Vymezení některých pojmů</v>
      </c>
    </row>
    <row r="69" spans="2:52" x14ac:dyDescent="0.2">
      <c r="B69" s="175" t="s">
        <v>94</v>
      </c>
      <c r="C69" s="175"/>
      <c r="D69" s="175"/>
      <c r="E69" s="175"/>
      <c r="F69" s="175"/>
      <c r="G69" s="175"/>
      <c r="H69" s="175"/>
      <c r="I69" s="175"/>
      <c r="J69" s="175"/>
      <c r="AZ69" s="174" t="str">
        <f>B69</f>
        <v>Pro účely zpracování nabídkové ceny se jsou použity některé pojmy, pod kterými se rozumí:</v>
      </c>
    </row>
    <row r="70" spans="2:52" ht="38.25" x14ac:dyDescent="0.2">
      <c r="B70" s="175" t="s">
        <v>95</v>
      </c>
      <c r="C70" s="175"/>
      <c r="D70" s="175"/>
      <c r="E70" s="175"/>
      <c r="F70" s="175"/>
      <c r="G70" s="175"/>
      <c r="H70" s="175"/>
      <c r="I70" s="175"/>
      <c r="J70" s="175"/>
      <c r="AZ70" s="174" t="str">
        <f>B70</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1" spans="2:52" ht="38.25" x14ac:dyDescent="0.2">
      <c r="B71" s="175" t="s">
        <v>96</v>
      </c>
      <c r="C71" s="175"/>
      <c r="D71" s="175"/>
      <c r="E71" s="175"/>
      <c r="F71" s="175"/>
      <c r="G71" s="175"/>
      <c r="H71" s="175"/>
      <c r="I71" s="175"/>
      <c r="J71" s="175"/>
      <c r="AZ71" s="174" t="str">
        <f>B71</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2" spans="2:52" ht="51" x14ac:dyDescent="0.2">
      <c r="B72" s="175" t="s">
        <v>97</v>
      </c>
      <c r="C72" s="175"/>
      <c r="D72" s="175"/>
      <c r="E72" s="175"/>
      <c r="F72" s="175"/>
      <c r="G72" s="175"/>
      <c r="H72" s="175"/>
      <c r="I72" s="175"/>
      <c r="J72" s="175"/>
      <c r="AZ72" s="174" t="str">
        <f>B72</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3" spans="2:52" ht="76.5" x14ac:dyDescent="0.2">
      <c r="B73" s="175" t="s">
        <v>98</v>
      </c>
      <c r="C73" s="175"/>
      <c r="D73" s="175"/>
      <c r="E73" s="175"/>
      <c r="F73" s="175"/>
      <c r="G73" s="175"/>
      <c r="H73" s="175"/>
      <c r="I73" s="175"/>
      <c r="J73" s="175"/>
      <c r="AZ73" s="174" t="str">
        <f>B73</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4" spans="2:52" ht="51" x14ac:dyDescent="0.2">
      <c r="B74" s="175" t="s">
        <v>99</v>
      </c>
      <c r="C74" s="175"/>
      <c r="D74" s="175"/>
      <c r="E74" s="175"/>
      <c r="F74" s="175"/>
      <c r="G74" s="175"/>
      <c r="H74" s="175"/>
      <c r="I74" s="175"/>
      <c r="J74" s="175"/>
      <c r="AZ74" s="174" t="str">
        <f>B74</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6" spans="2:52" x14ac:dyDescent="0.2">
      <c r="B76" s="175" t="s">
        <v>100</v>
      </c>
      <c r="C76" s="175"/>
      <c r="D76" s="175"/>
      <c r="E76" s="175"/>
      <c r="F76" s="175"/>
      <c r="G76" s="175"/>
      <c r="H76" s="175"/>
      <c r="I76" s="175"/>
      <c r="J76" s="175"/>
      <c r="AZ76" s="174" t="str">
        <f>B76</f>
        <v xml:space="preserve">        Cenová soustava</v>
      </c>
    </row>
    <row r="78" spans="2:52" x14ac:dyDescent="0.2">
      <c r="B78" s="175" t="s">
        <v>101</v>
      </c>
      <c r="C78" s="175"/>
      <c r="D78" s="175"/>
      <c r="E78" s="175"/>
      <c r="F78" s="175"/>
      <c r="G78" s="175"/>
      <c r="H78" s="175"/>
      <c r="I78" s="175"/>
      <c r="J78" s="175"/>
      <c r="AZ78" s="174" t="str">
        <f>B78</f>
        <v xml:space="preserve">        Použitá cenová soustava</v>
      </c>
    </row>
    <row r="79" spans="2:52" ht="38.25" x14ac:dyDescent="0.2">
      <c r="B79" s="175" t="s">
        <v>102</v>
      </c>
      <c r="C79" s="175"/>
      <c r="D79" s="175"/>
      <c r="E79" s="175"/>
      <c r="F79" s="175"/>
      <c r="G79" s="175"/>
      <c r="H79" s="175"/>
      <c r="I79" s="175"/>
      <c r="J79" s="175"/>
      <c r="AZ79" s="174" t="str">
        <f>B79</f>
        <v>Soupisy stavebních prací, dodávek a služeb jsou zpracovány s použitím cenové soustavy zpracované společností RTS, a.s.. Položky z cenové soustavy mají uveden odkaz na cenovou soustavu včetně označení příslušného ceníku.</v>
      </c>
    </row>
    <row r="81" spans="2:52" x14ac:dyDescent="0.2">
      <c r="B81" s="175" t="s">
        <v>103</v>
      </c>
      <c r="C81" s="175"/>
      <c r="D81" s="175"/>
      <c r="E81" s="175"/>
      <c r="F81" s="175"/>
      <c r="G81" s="175"/>
      <c r="H81" s="175"/>
      <c r="I81" s="175"/>
      <c r="J81" s="175"/>
      <c r="AZ81" s="174" t="str">
        <f>B81</f>
        <v xml:space="preserve">        Technické podmínky</v>
      </c>
    </row>
    <row r="82" spans="2:52" ht="38.25" x14ac:dyDescent="0.2">
      <c r="B82" s="175" t="s">
        <v>104</v>
      </c>
      <c r="C82" s="175"/>
      <c r="D82" s="175"/>
      <c r="E82" s="175"/>
      <c r="F82" s="175"/>
      <c r="G82" s="175"/>
      <c r="H82" s="175"/>
      <c r="I82" s="175"/>
      <c r="J82" s="175"/>
      <c r="AZ82" s="174" t="str">
        <f>B82</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4" spans="2:52" x14ac:dyDescent="0.2">
      <c r="B84" s="175" t="s">
        <v>105</v>
      </c>
      <c r="C84" s="175"/>
      <c r="D84" s="175"/>
      <c r="E84" s="175"/>
      <c r="F84" s="175"/>
      <c r="G84" s="175"/>
      <c r="H84" s="175"/>
      <c r="I84" s="175"/>
      <c r="J84" s="175"/>
      <c r="AZ84" s="174" t="str">
        <f>B84</f>
        <v>Individuální položky</v>
      </c>
    </row>
    <row r="85" spans="2:52" ht="76.5" x14ac:dyDescent="0.2">
      <c r="B85" s="175" t="s">
        <v>106</v>
      </c>
      <c r="C85" s="175"/>
      <c r="D85" s="175"/>
      <c r="E85" s="175"/>
      <c r="F85" s="175"/>
      <c r="G85" s="175"/>
      <c r="H85" s="175"/>
      <c r="I85" s="175"/>
      <c r="J85" s="175"/>
      <c r="AZ85" s="174" t="str">
        <f>B85</f>
        <v>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v>
      </c>
    </row>
    <row r="87" spans="2:52" x14ac:dyDescent="0.2">
      <c r="B87" s="175" t="s">
        <v>107</v>
      </c>
      <c r="C87" s="175"/>
      <c r="D87" s="175"/>
      <c r="E87" s="175"/>
      <c r="F87" s="175"/>
      <c r="G87" s="175"/>
      <c r="H87" s="175"/>
      <c r="I87" s="175"/>
      <c r="J87" s="175"/>
      <c r="AZ87" s="174" t="str">
        <f>B87</f>
        <v>Ostatní podmínky</v>
      </c>
    </row>
    <row r="88" spans="2:52" ht="38.25" x14ac:dyDescent="0.2">
      <c r="B88" s="175" t="s">
        <v>108</v>
      </c>
      <c r="C88" s="175"/>
      <c r="D88" s="175"/>
      <c r="E88" s="175"/>
      <c r="F88" s="175"/>
      <c r="G88" s="175"/>
      <c r="H88" s="175"/>
      <c r="I88" s="175"/>
      <c r="J88" s="175"/>
      <c r="AZ88" s="174" t="str">
        <f>B88</f>
        <v>Do jednotkových cen položek soupisu je třeba promítnout i veškeré náklady na činnosti a dodávky vepsané formou poznámek, nebo doplnění k jednotlivým položkám - zejména popisy typu: "analogicky dle popisu v PD......"</v>
      </c>
    </row>
    <row r="90" spans="2:52" x14ac:dyDescent="0.2">
      <c r="B90" s="175" t="s">
        <v>109</v>
      </c>
      <c r="C90" s="175"/>
      <c r="D90" s="175"/>
      <c r="E90" s="175"/>
      <c r="F90" s="175"/>
      <c r="G90" s="175"/>
      <c r="H90" s="175"/>
      <c r="I90" s="175"/>
      <c r="J90" s="175"/>
      <c r="AZ90" s="174" t="str">
        <f>B90</f>
        <v xml:space="preserve">        Závaznost a změna soupisu</v>
      </c>
    </row>
    <row r="92" spans="2:52" x14ac:dyDescent="0.2">
      <c r="B92" s="175" t="s">
        <v>110</v>
      </c>
      <c r="C92" s="175"/>
      <c r="D92" s="175"/>
      <c r="E92" s="175"/>
      <c r="F92" s="175"/>
      <c r="G92" s="175"/>
      <c r="H92" s="175"/>
      <c r="I92" s="175"/>
      <c r="J92" s="175"/>
      <c r="AZ92" s="174" t="str">
        <f>B92</f>
        <v xml:space="preserve">        Závaznost soupisu</v>
      </c>
    </row>
    <row r="93" spans="2:52" ht="38.25" x14ac:dyDescent="0.2">
      <c r="B93" s="175" t="s">
        <v>111</v>
      </c>
      <c r="C93" s="175"/>
      <c r="D93" s="175"/>
      <c r="E93" s="175"/>
      <c r="F93" s="175"/>
      <c r="G93" s="175"/>
      <c r="H93" s="175"/>
      <c r="I93" s="175"/>
      <c r="J93" s="175"/>
      <c r="AZ93" s="174" t="str">
        <f>B93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5" spans="2:52" x14ac:dyDescent="0.2">
      <c r="B95" s="175" t="s">
        <v>112</v>
      </c>
      <c r="C95" s="175"/>
      <c r="D95" s="175"/>
      <c r="E95" s="175"/>
      <c r="F95" s="175"/>
      <c r="G95" s="175"/>
      <c r="H95" s="175"/>
      <c r="I95" s="175"/>
      <c r="J95" s="175"/>
      <c r="AZ95" s="174" t="str">
        <f>B95</f>
        <v xml:space="preserve">        Zvláštní podmínky pro stanovení nabídkové ceny</v>
      </c>
    </row>
    <row r="97" spans="2:52" x14ac:dyDescent="0.2">
      <c r="B97" s="175" t="s">
        <v>113</v>
      </c>
      <c r="C97" s="175"/>
      <c r="D97" s="175"/>
      <c r="E97" s="175"/>
      <c r="F97" s="175"/>
      <c r="G97" s="175"/>
      <c r="H97" s="175"/>
      <c r="I97" s="175"/>
      <c r="J97" s="175"/>
      <c r="AZ97" s="174" t="str">
        <f>B97</f>
        <v xml:space="preserve">        Přeprava vybouraných hmot, suti a vytěžené zeminy</v>
      </c>
    </row>
    <row r="98" spans="2:52" ht="76.5" x14ac:dyDescent="0.2">
      <c r="B98" s="175" t="s">
        <v>114</v>
      </c>
      <c r="C98" s="175"/>
      <c r="D98" s="175"/>
      <c r="E98" s="175"/>
      <c r="F98" s="175"/>
      <c r="G98" s="175"/>
      <c r="H98" s="175"/>
      <c r="I98" s="175"/>
      <c r="J98" s="175"/>
      <c r="AZ98" s="174" t="str">
        <f>B98</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00" spans="2:52" x14ac:dyDescent="0.2">
      <c r="B100" s="175" t="s">
        <v>115</v>
      </c>
      <c r="C100" s="175"/>
      <c r="D100" s="175"/>
      <c r="E100" s="175"/>
      <c r="F100" s="175"/>
      <c r="G100" s="175"/>
      <c r="H100" s="175"/>
      <c r="I100" s="175"/>
      <c r="J100" s="175"/>
      <c r="AZ100" s="174" t="str">
        <f>B100</f>
        <v xml:space="preserve">        Vnitrostaveništní přesun stavebního materiálu</v>
      </c>
    </row>
    <row r="101" spans="2:52" ht="51" x14ac:dyDescent="0.2">
      <c r="B101" s="175" t="s">
        <v>116</v>
      </c>
      <c r="C101" s="175"/>
      <c r="D101" s="175"/>
      <c r="E101" s="175"/>
      <c r="F101" s="175"/>
      <c r="G101" s="175"/>
      <c r="H101" s="175"/>
      <c r="I101" s="175"/>
      <c r="J101" s="175"/>
      <c r="AZ101" s="174" t="str">
        <f>B101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02" spans="2:52" ht="51" x14ac:dyDescent="0.2">
      <c r="B102" s="175" t="s">
        <v>117</v>
      </c>
      <c r="C102" s="175"/>
      <c r="D102" s="175"/>
      <c r="E102" s="175"/>
      <c r="F102" s="175"/>
      <c r="G102" s="175"/>
      <c r="H102" s="175"/>
      <c r="I102" s="175"/>
      <c r="J102" s="175"/>
      <c r="AZ102" s="174" t="str">
        <f>B102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4" spans="2:52" x14ac:dyDescent="0.2">
      <c r="B104" s="175" t="s">
        <v>118</v>
      </c>
      <c r="C104" s="175"/>
      <c r="D104" s="175"/>
      <c r="E104" s="175"/>
      <c r="F104" s="175"/>
      <c r="G104" s="175"/>
      <c r="H104" s="175"/>
      <c r="I104" s="175"/>
      <c r="J104" s="175"/>
      <c r="AZ104" s="174" t="str">
        <f>B104</f>
        <v xml:space="preserve">        Příplatky za ztížené podmínky prací</v>
      </c>
    </row>
    <row r="105" spans="2:52" ht="25.5" x14ac:dyDescent="0.2">
      <c r="B105" s="175" t="s">
        <v>119</v>
      </c>
      <c r="C105" s="175"/>
      <c r="D105" s="175"/>
      <c r="E105" s="175"/>
      <c r="F105" s="175"/>
      <c r="G105" s="175"/>
      <c r="H105" s="175"/>
      <c r="I105" s="175"/>
      <c r="J105" s="175"/>
      <c r="AZ105" s="174" t="str">
        <f>B105</f>
        <v>Pokud soupis položku příplatku za ztížené podmínky obsahuje, je dodavatel povinen ji ocenit bez ohledu na to, že tento příplatek dodavatel standardně neuplatňuje.</v>
      </c>
    </row>
    <row r="107" spans="2:52" x14ac:dyDescent="0.2">
      <c r="B107" s="175" t="s">
        <v>120</v>
      </c>
      <c r="C107" s="175"/>
      <c r="D107" s="175"/>
      <c r="E107" s="175"/>
      <c r="F107" s="175"/>
      <c r="G107" s="175"/>
      <c r="H107" s="175"/>
      <c r="I107" s="175"/>
      <c r="J107" s="175"/>
      <c r="AZ107" s="174" t="str">
        <f>B107</f>
        <v xml:space="preserve">        Vedlejší a ostatní náklady</v>
      </c>
    </row>
    <row r="108" spans="2:52" ht="25.5" x14ac:dyDescent="0.2">
      <c r="B108" s="175" t="s">
        <v>121</v>
      </c>
      <c r="C108" s="175"/>
      <c r="D108" s="175"/>
      <c r="E108" s="175"/>
      <c r="F108" s="175"/>
      <c r="G108" s="175"/>
      <c r="H108" s="175"/>
      <c r="I108" s="175"/>
      <c r="J108" s="175"/>
      <c r="AZ108" s="174" t="str">
        <f>B108</f>
        <v>Tyto náklady jsou popsány v samostatném soupisu stavebních prací, dodávek a služeb s tím, že dodavatel je povinen v rámci těchto nákladů ocenit všechny definované náklady souhrnně pro celou stavbu.</v>
      </c>
    </row>
    <row r="112" spans="2:52" x14ac:dyDescent="0.2">
      <c r="B112" s="175" t="s">
        <v>122</v>
      </c>
      <c r="C112" s="175"/>
      <c r="D112" s="175"/>
      <c r="E112" s="175"/>
      <c r="F112" s="175"/>
      <c r="G112" s="175"/>
      <c r="H112" s="175"/>
      <c r="I112" s="175"/>
      <c r="J112" s="175"/>
      <c r="AZ112" s="174" t="str">
        <f>B112</f>
        <v>2. SPECIFICKÉ PODMÍNKY PRO ZPRACOVÁNÍ NABÍDKOVÉ CENY</v>
      </c>
    </row>
    <row r="114" spans="2:52" x14ac:dyDescent="0.2">
      <c r="B114" s="175" t="s">
        <v>123</v>
      </c>
      <c r="C114" s="175"/>
      <c r="D114" s="175"/>
      <c r="E114" s="175"/>
      <c r="F114" s="175"/>
      <c r="G114" s="175"/>
      <c r="H114" s="175"/>
      <c r="I114" s="175"/>
      <c r="J114" s="175"/>
      <c r="AZ114" s="174" t="str">
        <f>B114</f>
        <v>Zde doplní zpracovatel soupisu  případná specifika týkající se konkrétní zakázky.</v>
      </c>
    </row>
    <row r="115" spans="2:52" ht="38.25" x14ac:dyDescent="0.2">
      <c r="B115" s="175" t="s">
        <v>124</v>
      </c>
      <c r="C115" s="175"/>
      <c r="D115" s="175"/>
      <c r="E115" s="175"/>
      <c r="F115" s="175"/>
      <c r="G115" s="175"/>
      <c r="H115" s="175"/>
      <c r="I115" s="175"/>
      <c r="J115" s="175"/>
      <c r="AZ115" s="174" t="str">
        <f>B115</f>
        <v>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v>
      </c>
    </row>
    <row r="118" spans="2:52" x14ac:dyDescent="0.2">
      <c r="B118" s="175" t="s">
        <v>125</v>
      </c>
      <c r="C118" s="175"/>
      <c r="D118" s="175"/>
      <c r="E118" s="175"/>
      <c r="F118" s="175"/>
      <c r="G118" s="175"/>
      <c r="H118" s="175"/>
      <c r="I118" s="175"/>
      <c r="J118" s="175"/>
      <c r="AZ118" s="174" t="str">
        <f>B118</f>
        <v>3. ELEKTRONICKÁ PODOBA SOUPISU</v>
      </c>
    </row>
    <row r="120" spans="2:52" x14ac:dyDescent="0.2">
      <c r="B120" s="175" t="s">
        <v>126</v>
      </c>
      <c r="C120" s="175"/>
      <c r="D120" s="175"/>
      <c r="E120" s="175"/>
      <c r="F120" s="175"/>
      <c r="G120" s="175"/>
      <c r="H120" s="175"/>
      <c r="I120" s="175"/>
      <c r="J120" s="175"/>
      <c r="AZ120" s="174" t="str">
        <f>B120</f>
        <v xml:space="preserve">        Elektronická podoba soupisu</v>
      </c>
    </row>
    <row r="121" spans="2:52" ht="25.5" x14ac:dyDescent="0.2">
      <c r="B121" s="175" t="s">
        <v>127</v>
      </c>
      <c r="C121" s="175"/>
      <c r="D121" s="175"/>
      <c r="E121" s="175"/>
      <c r="F121" s="175"/>
      <c r="G121" s="175"/>
      <c r="H121" s="175"/>
      <c r="I121" s="175"/>
      <c r="J121" s="175"/>
      <c r="AZ121" s="174" t="str">
        <f>B121</f>
        <v>V souladu se zákonem jsou předložené soupisy zpracovány i v elektronické podobě.  Elektronickou podobou soupisu stavebních prací, dodávek a služeb je formát MS EXCEL.</v>
      </c>
    </row>
    <row r="122" spans="2:52" x14ac:dyDescent="0.2">
      <c r="B122" s="175" t="s">
        <v>128</v>
      </c>
      <c r="C122" s="175"/>
      <c r="D122" s="175"/>
      <c r="E122" s="175"/>
      <c r="F122" s="175"/>
      <c r="G122" s="175"/>
      <c r="H122" s="175"/>
      <c r="I122" s="175"/>
      <c r="J122" s="175"/>
      <c r="AZ122" s="174" t="str">
        <f>B122</f>
        <v>Popis formátu soupisu odpovídá svou strukturou vzorovému soupisu volně dostupnému na internetové adrese:</v>
      </c>
    </row>
    <row r="124" spans="2:52" x14ac:dyDescent="0.2">
      <c r="B124" s="175" t="s">
        <v>129</v>
      </c>
      <c r="C124" s="175"/>
      <c r="D124" s="175"/>
      <c r="E124" s="175"/>
      <c r="F124" s="175"/>
      <c r="G124" s="175"/>
      <c r="H124" s="175"/>
      <c r="I124" s="175"/>
      <c r="J124" s="175"/>
      <c r="AZ124" s="174" t="str">
        <f>B124</f>
        <v>www.stavebnionline.cz/soupis</v>
      </c>
    </row>
    <row r="126" spans="2:52" x14ac:dyDescent="0.2">
      <c r="B126" s="175" t="s">
        <v>130</v>
      </c>
      <c r="C126" s="175"/>
      <c r="D126" s="175"/>
      <c r="E126" s="175"/>
      <c r="F126" s="175"/>
      <c r="G126" s="175"/>
      <c r="H126" s="175"/>
      <c r="I126" s="175"/>
      <c r="J126" s="175"/>
      <c r="AZ126" s="174" t="str">
        <f>B126</f>
        <v xml:space="preserve">        Zpracování elektronické podoby soupisu</v>
      </c>
    </row>
    <row r="127" spans="2:52" ht="51" x14ac:dyDescent="0.2">
      <c r="B127" s="175" t="s">
        <v>131</v>
      </c>
      <c r="C127" s="175"/>
      <c r="D127" s="175"/>
      <c r="E127" s="175"/>
      <c r="F127" s="175"/>
      <c r="G127" s="175"/>
      <c r="H127" s="175"/>
      <c r="I127" s="175"/>
      <c r="J127" s="175"/>
      <c r="AZ127" s="174" t="str">
        <f>B127</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9" spans="1:52" x14ac:dyDescent="0.2">
      <c r="B129" s="175" t="s">
        <v>132</v>
      </c>
      <c r="C129" s="175"/>
      <c r="D129" s="175"/>
      <c r="E129" s="175"/>
      <c r="F129" s="175"/>
      <c r="G129" s="175"/>
      <c r="H129" s="175"/>
      <c r="I129" s="175"/>
      <c r="J129" s="175"/>
      <c r="AZ129" s="174" t="str">
        <f>B129</f>
        <v xml:space="preserve">        Jiný formát soupisu</v>
      </c>
    </row>
    <row r="130" spans="1:52" ht="38.25" x14ac:dyDescent="0.2">
      <c r="B130" s="175" t="s">
        <v>133</v>
      </c>
      <c r="C130" s="175"/>
      <c r="D130" s="175"/>
      <c r="E130" s="175"/>
      <c r="F130" s="175"/>
      <c r="G130" s="175"/>
      <c r="H130" s="175"/>
      <c r="I130" s="175"/>
      <c r="J130" s="175"/>
      <c r="AZ130" s="174" t="str">
        <f>B130</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32" spans="1:52" x14ac:dyDescent="0.2">
      <c r="B132" s="175" t="s">
        <v>134</v>
      </c>
      <c r="C132" s="175"/>
      <c r="D132" s="175"/>
      <c r="E132" s="175"/>
      <c r="F132" s="175"/>
      <c r="G132" s="175"/>
      <c r="H132" s="175"/>
      <c r="I132" s="175"/>
      <c r="J132" s="175"/>
      <c r="AZ132" s="174" t="str">
        <f>B132</f>
        <v xml:space="preserve">        Závěrečné ustanovení</v>
      </c>
    </row>
    <row r="133" spans="1:52" x14ac:dyDescent="0.2">
      <c r="B133" s="175" t="s">
        <v>135</v>
      </c>
      <c r="C133" s="175"/>
      <c r="D133" s="175"/>
      <c r="E133" s="175"/>
      <c r="F133" s="175"/>
      <c r="G133" s="175"/>
      <c r="H133" s="175"/>
      <c r="I133" s="175"/>
      <c r="J133" s="175"/>
      <c r="AZ133" s="174" t="str">
        <f>B133</f>
        <v>Ostatní podmínky vztahující se ke zpracování nabídkové ceny jsou uvedeny v zadávací dokumentaci.</v>
      </c>
    </row>
    <row r="134" spans="1:52" x14ac:dyDescent="0.2">
      <c r="A134" t="s">
        <v>136</v>
      </c>
      <c r="B134" t="s">
        <v>137</v>
      </c>
    </row>
    <row r="135" spans="1:52" x14ac:dyDescent="0.2">
      <c r="A135" t="s">
        <v>138</v>
      </c>
      <c r="B135" t="s">
        <v>139</v>
      </c>
    </row>
    <row r="136" spans="1:52" x14ac:dyDescent="0.2">
      <c r="A136" t="s">
        <v>136</v>
      </c>
      <c r="B136" t="s">
        <v>140</v>
      </c>
    </row>
    <row r="137" spans="1:52" x14ac:dyDescent="0.2">
      <c r="A137" t="s">
        <v>138</v>
      </c>
      <c r="B137" t="s">
        <v>141</v>
      </c>
    </row>
    <row r="138" spans="1:52" x14ac:dyDescent="0.2">
      <c r="A138" t="s">
        <v>138</v>
      </c>
      <c r="B138" t="s">
        <v>142</v>
      </c>
    </row>
    <row r="139" spans="1:52" x14ac:dyDescent="0.2">
      <c r="A139" t="s">
        <v>138</v>
      </c>
      <c r="B139" t="s">
        <v>143</v>
      </c>
    </row>
    <row r="140" spans="1:52" x14ac:dyDescent="0.2">
      <c r="A140" t="s">
        <v>138</v>
      </c>
      <c r="B140" t="s">
        <v>144</v>
      </c>
    </row>
    <row r="141" spans="1:52" x14ac:dyDescent="0.2">
      <c r="A141" t="s">
        <v>138</v>
      </c>
      <c r="B141" t="s">
        <v>145</v>
      </c>
    </row>
    <row r="142" spans="1:52" x14ac:dyDescent="0.2">
      <c r="A142" t="s">
        <v>138</v>
      </c>
      <c r="B142" t="s">
        <v>146</v>
      </c>
    </row>
    <row r="143" spans="1:52" x14ac:dyDescent="0.2">
      <c r="A143" t="s">
        <v>138</v>
      </c>
      <c r="B143" t="s">
        <v>147</v>
      </c>
    </row>
    <row r="144" spans="1:52" x14ac:dyDescent="0.2">
      <c r="A144" t="s">
        <v>138</v>
      </c>
      <c r="B144" t="s">
        <v>148</v>
      </c>
    </row>
    <row r="145" spans="1:10" x14ac:dyDescent="0.2">
      <c r="A145" t="s">
        <v>138</v>
      </c>
      <c r="B145" t="s">
        <v>149</v>
      </c>
    </row>
    <row r="146" spans="1:10" x14ac:dyDescent="0.2">
      <c r="A146" t="s">
        <v>138</v>
      </c>
      <c r="B146" t="s">
        <v>150</v>
      </c>
    </row>
    <row r="147" spans="1:10" x14ac:dyDescent="0.2">
      <c r="A147" t="s">
        <v>136</v>
      </c>
      <c r="B147" t="s">
        <v>151</v>
      </c>
    </row>
    <row r="148" spans="1:10" x14ac:dyDescent="0.2">
      <c r="A148" t="s">
        <v>138</v>
      </c>
      <c r="B148" t="s">
        <v>152</v>
      </c>
    </row>
    <row r="151" spans="1:10" ht="15.75" x14ac:dyDescent="0.25">
      <c r="B151" s="176" t="s">
        <v>153</v>
      </c>
    </row>
    <row r="153" spans="1:10" ht="25.5" customHeight="1" x14ac:dyDescent="0.2">
      <c r="A153" s="178"/>
      <c r="B153" s="181" t="s">
        <v>17</v>
      </c>
      <c r="C153" s="181" t="s">
        <v>5</v>
      </c>
      <c r="D153" s="182"/>
      <c r="E153" s="182"/>
      <c r="F153" s="183" t="s">
        <v>154</v>
      </c>
      <c r="G153" s="183"/>
      <c r="H153" s="183"/>
      <c r="I153" s="183" t="s">
        <v>29</v>
      </c>
      <c r="J153" s="183" t="s">
        <v>0</v>
      </c>
    </row>
    <row r="154" spans="1:10" ht="36.75" customHeight="1" x14ac:dyDescent="0.2">
      <c r="A154" s="179"/>
      <c r="B154" s="184" t="s">
        <v>155</v>
      </c>
      <c r="C154" s="185" t="s">
        <v>156</v>
      </c>
      <c r="D154" s="186"/>
      <c r="E154" s="186"/>
      <c r="F154" s="193" t="s">
        <v>24</v>
      </c>
      <c r="G154" s="194"/>
      <c r="H154" s="194"/>
      <c r="I154" s="194">
        <f>'01 D.2.2 Pol'!G8</f>
        <v>0</v>
      </c>
      <c r="J154" s="190" t="str">
        <f>IF(I201=0,"",I154/I201*100)</f>
        <v/>
      </c>
    </row>
    <row r="155" spans="1:10" ht="36.75" customHeight="1" x14ac:dyDescent="0.2">
      <c r="A155" s="179"/>
      <c r="B155" s="184" t="s">
        <v>157</v>
      </c>
      <c r="C155" s="185" t="s">
        <v>158</v>
      </c>
      <c r="D155" s="186"/>
      <c r="E155" s="186"/>
      <c r="F155" s="193" t="s">
        <v>24</v>
      </c>
      <c r="G155" s="194"/>
      <c r="H155" s="194"/>
      <c r="I155" s="194">
        <f>'01 D.2.2 Pol'!G29</f>
        <v>0</v>
      </c>
      <c r="J155" s="190" t="str">
        <f>IF(I201=0,"",I155/I201*100)</f>
        <v/>
      </c>
    </row>
    <row r="156" spans="1:10" ht="36.75" customHeight="1" x14ac:dyDescent="0.2">
      <c r="A156" s="179"/>
      <c r="B156" s="184" t="s">
        <v>159</v>
      </c>
      <c r="C156" s="185" t="s">
        <v>160</v>
      </c>
      <c r="D156" s="186"/>
      <c r="E156" s="186"/>
      <c r="F156" s="193" t="s">
        <v>24</v>
      </c>
      <c r="G156" s="194"/>
      <c r="H156" s="194"/>
      <c r="I156" s="194">
        <f>'01 D.2.2 Pol'!G36</f>
        <v>0</v>
      </c>
      <c r="J156" s="190" t="str">
        <f>IF(I201=0,"",I156/I201*100)</f>
        <v/>
      </c>
    </row>
    <row r="157" spans="1:10" ht="36.75" customHeight="1" x14ac:dyDescent="0.2">
      <c r="A157" s="179"/>
      <c r="B157" s="184" t="s">
        <v>161</v>
      </c>
      <c r="C157" s="185" t="s">
        <v>162</v>
      </c>
      <c r="D157" s="186"/>
      <c r="E157" s="186"/>
      <c r="F157" s="193" t="s">
        <v>24</v>
      </c>
      <c r="G157" s="194"/>
      <c r="H157" s="194"/>
      <c r="I157" s="194">
        <f>'01 D.2.2 Pol'!G42</f>
        <v>0</v>
      </c>
      <c r="J157" s="190" t="str">
        <f>IF(I201=0,"",I157/I201*100)</f>
        <v/>
      </c>
    </row>
    <row r="158" spans="1:10" ht="36.75" customHeight="1" x14ac:dyDescent="0.2">
      <c r="A158" s="179"/>
      <c r="B158" s="184" t="s">
        <v>163</v>
      </c>
      <c r="C158" s="185" t="s">
        <v>164</v>
      </c>
      <c r="D158" s="186"/>
      <c r="E158" s="186"/>
      <c r="F158" s="193" t="s">
        <v>24</v>
      </c>
      <c r="G158" s="194"/>
      <c r="H158" s="194"/>
      <c r="I158" s="194">
        <f>'01 D.2.2 Pol'!G59</f>
        <v>0</v>
      </c>
      <c r="J158" s="190" t="str">
        <f>IF(I201=0,"",I158/I201*100)</f>
        <v/>
      </c>
    </row>
    <row r="159" spans="1:10" ht="36.75" customHeight="1" x14ac:dyDescent="0.2">
      <c r="A159" s="179"/>
      <c r="B159" s="184" t="s">
        <v>165</v>
      </c>
      <c r="C159" s="185" t="s">
        <v>166</v>
      </c>
      <c r="D159" s="186"/>
      <c r="E159" s="186"/>
      <c r="F159" s="193" t="s">
        <v>24</v>
      </c>
      <c r="G159" s="194"/>
      <c r="H159" s="194"/>
      <c r="I159" s="194">
        <f>'01 D.2.2 Pol'!G66</f>
        <v>0</v>
      </c>
      <c r="J159" s="190" t="str">
        <f>IF(I201=0,"",I159/I201*100)</f>
        <v/>
      </c>
    </row>
    <row r="160" spans="1:10" ht="36.75" customHeight="1" x14ac:dyDescent="0.2">
      <c r="A160" s="179"/>
      <c r="B160" s="184" t="s">
        <v>167</v>
      </c>
      <c r="C160" s="185" t="s">
        <v>168</v>
      </c>
      <c r="D160" s="186"/>
      <c r="E160" s="186"/>
      <c r="F160" s="193" t="s">
        <v>24</v>
      </c>
      <c r="G160" s="194"/>
      <c r="H160" s="194"/>
      <c r="I160" s="194">
        <f>'01 D.2.2 Pol'!G73</f>
        <v>0</v>
      </c>
      <c r="J160" s="190" t="str">
        <f>IF(I201=0,"",I160/I201*100)</f>
        <v/>
      </c>
    </row>
    <row r="161" spans="1:10" ht="36.75" customHeight="1" x14ac:dyDescent="0.2">
      <c r="A161" s="179"/>
      <c r="B161" s="184" t="s">
        <v>169</v>
      </c>
      <c r="C161" s="185" t="s">
        <v>170</v>
      </c>
      <c r="D161" s="186"/>
      <c r="E161" s="186"/>
      <c r="F161" s="193" t="s">
        <v>24</v>
      </c>
      <c r="G161" s="194"/>
      <c r="H161" s="194"/>
      <c r="I161" s="194">
        <f>'01 D.2.2 Pol'!G80</f>
        <v>0</v>
      </c>
      <c r="J161" s="190" t="str">
        <f>IF(I201=0,"",I161/I201*100)</f>
        <v/>
      </c>
    </row>
    <row r="162" spans="1:10" ht="36.75" customHeight="1" x14ac:dyDescent="0.2">
      <c r="A162" s="179"/>
      <c r="B162" s="184" t="s">
        <v>171</v>
      </c>
      <c r="C162" s="185" t="s">
        <v>172</v>
      </c>
      <c r="D162" s="186"/>
      <c r="E162" s="186"/>
      <c r="F162" s="193" t="s">
        <v>24</v>
      </c>
      <c r="G162" s="194"/>
      <c r="H162" s="194"/>
      <c r="I162" s="194">
        <f>'01 D.1.1 Pol'!G8+'01 D.1.1m Pol'!G8+'01 D.1.2a Pol'!G8+'01 D.2.1-001 Pol'!G8+'01 D.2.1-001.1 Pol'!G8+'01 D.2.1-001.2 Pol'!G8+'02 D.1.1 Pol'!G8</f>
        <v>0</v>
      </c>
      <c r="J162" s="190" t="str">
        <f>IF(I201=0,"",I162/I201*100)</f>
        <v/>
      </c>
    </row>
    <row r="163" spans="1:10" ht="36.75" customHeight="1" x14ac:dyDescent="0.2">
      <c r="A163" s="179"/>
      <c r="B163" s="184" t="s">
        <v>173</v>
      </c>
      <c r="C163" s="185" t="s">
        <v>174</v>
      </c>
      <c r="D163" s="186"/>
      <c r="E163" s="186"/>
      <c r="F163" s="193" t="s">
        <v>24</v>
      </c>
      <c r="G163" s="194"/>
      <c r="H163" s="194"/>
      <c r="I163" s="194">
        <f>'01 D.1.1 Pol'!G268+'01 D.1.2a Pol'!G31+'01 D.1.2b Pol'!G8+'01 D.1.4a Pol'!G8+'01 D.2.1-001 Pol'!G135+'02 D.1.1 Pol'!G67</f>
        <v>0</v>
      </c>
      <c r="J163" s="190" t="str">
        <f>IF(I201=0,"",I163/I201*100)</f>
        <v/>
      </c>
    </row>
    <row r="164" spans="1:10" ht="36.75" customHeight="1" x14ac:dyDescent="0.2">
      <c r="A164" s="179"/>
      <c r="B164" s="184" t="s">
        <v>175</v>
      </c>
      <c r="C164" s="185" t="s">
        <v>176</v>
      </c>
      <c r="D164" s="186"/>
      <c r="E164" s="186"/>
      <c r="F164" s="193" t="s">
        <v>24</v>
      </c>
      <c r="G164" s="194"/>
      <c r="H164" s="194"/>
      <c r="I164" s="194">
        <f>'01 D.1.1 Pol'!G306+'01 D.1.2a Pol'!G50+'01 D.1.2b Pol'!G93+'02 D.1.1 Pol'!G112</f>
        <v>0</v>
      </c>
      <c r="J164" s="190" t="str">
        <f>IF(I201=0,"",I164/I201*100)</f>
        <v/>
      </c>
    </row>
    <row r="165" spans="1:10" ht="36.75" customHeight="1" x14ac:dyDescent="0.2">
      <c r="A165" s="179"/>
      <c r="B165" s="184" t="s">
        <v>177</v>
      </c>
      <c r="C165" s="185" t="s">
        <v>178</v>
      </c>
      <c r="D165" s="186"/>
      <c r="E165" s="186"/>
      <c r="F165" s="193" t="s">
        <v>24</v>
      </c>
      <c r="G165" s="194"/>
      <c r="H165" s="194"/>
      <c r="I165" s="194">
        <f>'01 D.1.1 Pol'!G444+'02 D.1.1 Pol'!G117</f>
        <v>0</v>
      </c>
      <c r="J165" s="190" t="str">
        <f>IF(I201=0,"",I165/I201*100)</f>
        <v/>
      </c>
    </row>
    <row r="166" spans="1:10" ht="36.75" customHeight="1" x14ac:dyDescent="0.2">
      <c r="A166" s="179"/>
      <c r="B166" s="184" t="s">
        <v>179</v>
      </c>
      <c r="C166" s="185" t="s">
        <v>75</v>
      </c>
      <c r="D166" s="186"/>
      <c r="E166" s="186"/>
      <c r="F166" s="193" t="s">
        <v>24</v>
      </c>
      <c r="G166" s="194"/>
      <c r="H166" s="194"/>
      <c r="I166" s="194">
        <f>'01 D.1.1 Pol'!G449+'01 D.1.4a Pol'!G26+'01 D.2.1-001 Pol'!G146+'01 D.2.1-001.1 Pol'!G76+'01 D.2.1-001.2 Pol'!G58+'02 D.1.1 Pol'!G123</f>
        <v>0</v>
      </c>
      <c r="J166" s="190" t="str">
        <f>IF(I201=0,"",I166/I201*100)</f>
        <v/>
      </c>
    </row>
    <row r="167" spans="1:10" ht="36.75" customHeight="1" x14ac:dyDescent="0.2">
      <c r="A167" s="179"/>
      <c r="B167" s="184" t="s">
        <v>180</v>
      </c>
      <c r="C167" s="185" t="s">
        <v>181</v>
      </c>
      <c r="D167" s="186"/>
      <c r="E167" s="186"/>
      <c r="F167" s="193" t="s">
        <v>24</v>
      </c>
      <c r="G167" s="194"/>
      <c r="H167" s="194"/>
      <c r="I167" s="194">
        <f>'01 D.2.1-001 Pol'!G195</f>
        <v>0</v>
      </c>
      <c r="J167" s="190" t="str">
        <f>IF(I201=0,"",I167/I201*100)</f>
        <v/>
      </c>
    </row>
    <row r="168" spans="1:10" ht="36.75" customHeight="1" x14ac:dyDescent="0.2">
      <c r="A168" s="179"/>
      <c r="B168" s="184" t="s">
        <v>182</v>
      </c>
      <c r="C168" s="185" t="s">
        <v>183</v>
      </c>
      <c r="D168" s="186"/>
      <c r="E168" s="186"/>
      <c r="F168" s="193" t="s">
        <v>24</v>
      </c>
      <c r="G168" s="194"/>
      <c r="H168" s="194"/>
      <c r="I168" s="194">
        <f>'01 D.1.2a Pol'!G71+'02 D.1.1 Pol'!G140</f>
        <v>0</v>
      </c>
      <c r="J168" s="190" t="str">
        <f>IF(I201=0,"",I168/I201*100)</f>
        <v/>
      </c>
    </row>
    <row r="169" spans="1:10" ht="36.75" customHeight="1" x14ac:dyDescent="0.2">
      <c r="A169" s="179"/>
      <c r="B169" s="184" t="s">
        <v>184</v>
      </c>
      <c r="C169" s="185" t="s">
        <v>185</v>
      </c>
      <c r="D169" s="186"/>
      <c r="E169" s="186"/>
      <c r="F169" s="193" t="s">
        <v>24</v>
      </c>
      <c r="G169" s="194"/>
      <c r="H169" s="194"/>
      <c r="I169" s="194">
        <f>'02 D.1.1 Pol'!G144</f>
        <v>0</v>
      </c>
      <c r="J169" s="190" t="str">
        <f>IF(I201=0,"",I169/I201*100)</f>
        <v/>
      </c>
    </row>
    <row r="170" spans="1:10" ht="36.75" customHeight="1" x14ac:dyDescent="0.2">
      <c r="A170" s="179"/>
      <c r="B170" s="184" t="s">
        <v>186</v>
      </c>
      <c r="C170" s="185" t="s">
        <v>187</v>
      </c>
      <c r="D170" s="186"/>
      <c r="E170" s="186"/>
      <c r="F170" s="193" t="s">
        <v>24</v>
      </c>
      <c r="G170" s="194"/>
      <c r="H170" s="194"/>
      <c r="I170" s="194">
        <f>'01 D.1.1 Pol'!G458+'02 D.1.1 Pol'!G394</f>
        <v>0</v>
      </c>
      <c r="J170" s="190" t="str">
        <f>IF(I201=0,"",I170/I201*100)</f>
        <v/>
      </c>
    </row>
    <row r="171" spans="1:10" ht="36.75" customHeight="1" x14ac:dyDescent="0.2">
      <c r="A171" s="179"/>
      <c r="B171" s="184" t="s">
        <v>188</v>
      </c>
      <c r="C171" s="185" t="s">
        <v>189</v>
      </c>
      <c r="D171" s="186"/>
      <c r="E171" s="186"/>
      <c r="F171" s="193" t="s">
        <v>24</v>
      </c>
      <c r="G171" s="194"/>
      <c r="H171" s="194"/>
      <c r="I171" s="194">
        <f>'01 D.1.1 Pol'!G513+'01 D.1.4a Pol'!G45+'01 D.2.1-001 Pol'!G198+'01 D.2.1-001.1 Pol'!G95</f>
        <v>0</v>
      </c>
      <c r="J171" s="190" t="str">
        <f>IF(I201=0,"",I171/I201*100)</f>
        <v/>
      </c>
    </row>
    <row r="172" spans="1:10" ht="36.75" customHeight="1" x14ac:dyDescent="0.2">
      <c r="A172" s="179"/>
      <c r="B172" s="184" t="s">
        <v>190</v>
      </c>
      <c r="C172" s="185" t="s">
        <v>191</v>
      </c>
      <c r="D172" s="186"/>
      <c r="E172" s="186"/>
      <c r="F172" s="193" t="s">
        <v>24</v>
      </c>
      <c r="G172" s="194"/>
      <c r="H172" s="194"/>
      <c r="I172" s="194">
        <f>'01 D.1.1 Pol'!G540</f>
        <v>0</v>
      </c>
      <c r="J172" s="190" t="str">
        <f>IF(I201=0,"",I172/I201*100)</f>
        <v/>
      </c>
    </row>
    <row r="173" spans="1:10" ht="36.75" customHeight="1" x14ac:dyDescent="0.2">
      <c r="A173" s="179"/>
      <c r="B173" s="184" t="s">
        <v>192</v>
      </c>
      <c r="C173" s="185" t="s">
        <v>193</v>
      </c>
      <c r="D173" s="186"/>
      <c r="E173" s="186"/>
      <c r="F173" s="193" t="s">
        <v>24</v>
      </c>
      <c r="G173" s="194"/>
      <c r="H173" s="194"/>
      <c r="I173" s="194">
        <f>'01 D.2.1-001.2 Pol'!G76</f>
        <v>0</v>
      </c>
      <c r="J173" s="190" t="str">
        <f>IF(I201=0,"",I173/I201*100)</f>
        <v/>
      </c>
    </row>
    <row r="174" spans="1:10" ht="36.75" customHeight="1" x14ac:dyDescent="0.2">
      <c r="A174" s="179"/>
      <c r="B174" s="184" t="s">
        <v>194</v>
      </c>
      <c r="C174" s="185" t="s">
        <v>195</v>
      </c>
      <c r="D174" s="186"/>
      <c r="E174" s="186"/>
      <c r="F174" s="193" t="s">
        <v>24</v>
      </c>
      <c r="G174" s="194"/>
      <c r="H174" s="194"/>
      <c r="I174" s="194">
        <f>'01 D.2.1-001 Pol'!G211</f>
        <v>0</v>
      </c>
      <c r="J174" s="190" t="str">
        <f>IF(I201=0,"",I174/I201*100)</f>
        <v/>
      </c>
    </row>
    <row r="175" spans="1:10" ht="36.75" customHeight="1" x14ac:dyDescent="0.2">
      <c r="A175" s="179"/>
      <c r="B175" s="184" t="s">
        <v>196</v>
      </c>
      <c r="C175" s="185" t="s">
        <v>197</v>
      </c>
      <c r="D175" s="186"/>
      <c r="E175" s="186"/>
      <c r="F175" s="193" t="s">
        <v>24</v>
      </c>
      <c r="G175" s="194"/>
      <c r="H175" s="194"/>
      <c r="I175" s="194">
        <f>'01 D.1.1 Pol'!G546+'01 D.1.2b Pol'!G181</f>
        <v>0</v>
      </c>
      <c r="J175" s="190" t="str">
        <f>IF(I201=0,"",I175/I201*100)</f>
        <v/>
      </c>
    </row>
    <row r="176" spans="1:10" ht="36.75" customHeight="1" x14ac:dyDescent="0.2">
      <c r="A176" s="179"/>
      <c r="B176" s="184" t="s">
        <v>198</v>
      </c>
      <c r="C176" s="185" t="s">
        <v>199</v>
      </c>
      <c r="D176" s="186"/>
      <c r="E176" s="186"/>
      <c r="F176" s="193" t="s">
        <v>24</v>
      </c>
      <c r="G176" s="194"/>
      <c r="H176" s="194"/>
      <c r="I176" s="194">
        <f>'01 D.1.1 Pol'!G562+'02 D.1.1 Pol'!G406</f>
        <v>0</v>
      </c>
      <c r="J176" s="190" t="str">
        <f>IF(I201=0,"",I176/I201*100)</f>
        <v/>
      </c>
    </row>
    <row r="177" spans="1:10" ht="36.75" customHeight="1" x14ac:dyDescent="0.2">
      <c r="A177" s="179"/>
      <c r="B177" s="184" t="s">
        <v>200</v>
      </c>
      <c r="C177" s="185" t="s">
        <v>201</v>
      </c>
      <c r="D177" s="186"/>
      <c r="E177" s="186"/>
      <c r="F177" s="193" t="s">
        <v>24</v>
      </c>
      <c r="G177" s="194"/>
      <c r="H177" s="194"/>
      <c r="I177" s="194">
        <f>'01 D.1.1 Pol'!G588+'01 D.1.1m Pol'!G31+'01 D.1.2a Pol'!G81+'01 D.2.1-001 Pol'!G242+'02 D.1.1 Pol'!G441</f>
        <v>0</v>
      </c>
      <c r="J177" s="190" t="str">
        <f>IF(I201=0,"",I177/I201*100)</f>
        <v/>
      </c>
    </row>
    <row r="178" spans="1:10" ht="36.75" customHeight="1" x14ac:dyDescent="0.2">
      <c r="A178" s="179"/>
      <c r="B178" s="184" t="s">
        <v>202</v>
      </c>
      <c r="C178" s="185" t="s">
        <v>203</v>
      </c>
      <c r="D178" s="186"/>
      <c r="E178" s="186"/>
      <c r="F178" s="193" t="s">
        <v>24</v>
      </c>
      <c r="G178" s="194"/>
      <c r="H178" s="194"/>
      <c r="I178" s="194">
        <f>'02 D.1.1 Pol'!G537</f>
        <v>0</v>
      </c>
      <c r="J178" s="190" t="str">
        <f>IF(I201=0,"",I178/I201*100)</f>
        <v/>
      </c>
    </row>
    <row r="179" spans="1:10" ht="36.75" customHeight="1" x14ac:dyDescent="0.2">
      <c r="A179" s="179"/>
      <c r="B179" s="184" t="s">
        <v>204</v>
      </c>
      <c r="C179" s="185" t="s">
        <v>205</v>
      </c>
      <c r="D179" s="186"/>
      <c r="E179" s="186"/>
      <c r="F179" s="193" t="s">
        <v>24</v>
      </c>
      <c r="G179" s="194"/>
      <c r="H179" s="194"/>
      <c r="I179" s="194">
        <f>'01 D.1.1 Pol'!G788+'01 D.1.1m Pol'!G57+'01 D.1.2a Pol'!G100+'01 D.1.2b Pol'!G197+'01 D.1.4a Pol'!G234+'01 D.2.1-001 Pol'!G253+'01 D.2.1-001.1 Pol'!G102+'01 D.2.1-001.2 Pol'!G87+'01 D.2.2 Pol'!G102+'02 D.1.1 Pol'!G540</f>
        <v>0</v>
      </c>
      <c r="J179" s="190" t="str">
        <f>IF(I201=0,"",I179/I201*100)</f>
        <v/>
      </c>
    </row>
    <row r="180" spans="1:10" ht="36.75" customHeight="1" x14ac:dyDescent="0.2">
      <c r="A180" s="179"/>
      <c r="B180" s="184" t="s">
        <v>206</v>
      </c>
      <c r="C180" s="185" t="s">
        <v>207</v>
      </c>
      <c r="D180" s="186"/>
      <c r="E180" s="186"/>
      <c r="F180" s="193" t="s">
        <v>25</v>
      </c>
      <c r="G180" s="194"/>
      <c r="H180" s="194"/>
      <c r="I180" s="194">
        <f>'01 D.1.1 Pol'!G794+'02 D.1.1 Pol'!G546</f>
        <v>0</v>
      </c>
      <c r="J180" s="190" t="str">
        <f>IF(I201=0,"",I180/I201*100)</f>
        <v/>
      </c>
    </row>
    <row r="181" spans="1:10" ht="36.75" customHeight="1" x14ac:dyDescent="0.2">
      <c r="A181" s="179"/>
      <c r="B181" s="184" t="s">
        <v>208</v>
      </c>
      <c r="C181" s="185" t="s">
        <v>209</v>
      </c>
      <c r="D181" s="186"/>
      <c r="E181" s="186"/>
      <c r="F181" s="193" t="s">
        <v>25</v>
      </c>
      <c r="G181" s="194"/>
      <c r="H181" s="194"/>
      <c r="I181" s="194">
        <f>'01 D.1.4a Pol'!G241+'02 D.1.1 Pol'!G565</f>
        <v>0</v>
      </c>
      <c r="J181" s="190" t="str">
        <f>IF(I201=0,"",I181/I201*100)</f>
        <v/>
      </c>
    </row>
    <row r="182" spans="1:10" ht="36.75" customHeight="1" x14ac:dyDescent="0.2">
      <c r="A182" s="179"/>
      <c r="B182" s="184" t="s">
        <v>210</v>
      </c>
      <c r="C182" s="185" t="s">
        <v>211</v>
      </c>
      <c r="D182" s="186"/>
      <c r="E182" s="186"/>
      <c r="F182" s="193" t="s">
        <v>25</v>
      </c>
      <c r="G182" s="194"/>
      <c r="H182" s="194"/>
      <c r="I182" s="194">
        <f>'01 D.1.4a Pol'!G273</f>
        <v>0</v>
      </c>
      <c r="J182" s="190" t="str">
        <f>IF(I201=0,"",I182/I201*100)</f>
        <v/>
      </c>
    </row>
    <row r="183" spans="1:10" ht="36.75" customHeight="1" x14ac:dyDescent="0.2">
      <c r="A183" s="179"/>
      <c r="B183" s="184" t="s">
        <v>212</v>
      </c>
      <c r="C183" s="185" t="s">
        <v>213</v>
      </c>
      <c r="D183" s="186"/>
      <c r="E183" s="186"/>
      <c r="F183" s="193" t="s">
        <v>25</v>
      </c>
      <c r="G183" s="194"/>
      <c r="H183" s="194"/>
      <c r="I183" s="194">
        <f>G183+H183</f>
        <v>0</v>
      </c>
      <c r="J183" s="190" t="str">
        <f>IF(I201=0,"",I183/I201*100)</f>
        <v/>
      </c>
    </row>
    <row r="184" spans="1:10" ht="36.75" customHeight="1" x14ac:dyDescent="0.2">
      <c r="A184" s="179"/>
      <c r="B184" s="184" t="s">
        <v>214</v>
      </c>
      <c r="C184" s="185" t="s">
        <v>215</v>
      </c>
      <c r="D184" s="186"/>
      <c r="E184" s="186"/>
      <c r="F184" s="193" t="s">
        <v>25</v>
      </c>
      <c r="G184" s="194"/>
      <c r="H184" s="194"/>
      <c r="I184" s="194">
        <f>'01 D.1.1 Pol'!G894+'02 D.1.1 Pol'!G590</f>
        <v>0</v>
      </c>
      <c r="J184" s="190" t="str">
        <f>IF(I201=0,"",I184/I201*100)</f>
        <v/>
      </c>
    </row>
    <row r="185" spans="1:10" ht="36.75" customHeight="1" x14ac:dyDescent="0.2">
      <c r="A185" s="179"/>
      <c r="B185" s="184" t="s">
        <v>216</v>
      </c>
      <c r="C185" s="185" t="s">
        <v>217</v>
      </c>
      <c r="D185" s="186"/>
      <c r="E185" s="186"/>
      <c r="F185" s="193" t="s">
        <v>25</v>
      </c>
      <c r="G185" s="194"/>
      <c r="H185" s="194"/>
      <c r="I185" s="194">
        <f>'02 D.1.1 Pol'!G597</f>
        <v>0</v>
      </c>
      <c r="J185" s="190" t="str">
        <f>IF(I201=0,"",I185/I201*100)</f>
        <v/>
      </c>
    </row>
    <row r="186" spans="1:10" ht="36.75" customHeight="1" x14ac:dyDescent="0.2">
      <c r="A186" s="179"/>
      <c r="B186" s="184" t="s">
        <v>218</v>
      </c>
      <c r="C186" s="185" t="s">
        <v>219</v>
      </c>
      <c r="D186" s="186"/>
      <c r="E186" s="186"/>
      <c r="F186" s="193" t="s">
        <v>25</v>
      </c>
      <c r="G186" s="194"/>
      <c r="H186" s="194"/>
      <c r="I186" s="194">
        <f>'02 D.1.1 Pol'!G734</f>
        <v>0</v>
      </c>
      <c r="J186" s="190" t="str">
        <f>IF(I201=0,"",I186/I201*100)</f>
        <v/>
      </c>
    </row>
    <row r="187" spans="1:10" ht="36.75" customHeight="1" x14ac:dyDescent="0.2">
      <c r="A187" s="179"/>
      <c r="B187" s="184" t="s">
        <v>220</v>
      </c>
      <c r="C187" s="185" t="s">
        <v>221</v>
      </c>
      <c r="D187" s="186"/>
      <c r="E187" s="186"/>
      <c r="F187" s="193" t="s">
        <v>25</v>
      </c>
      <c r="G187" s="194"/>
      <c r="H187" s="194"/>
      <c r="I187" s="194">
        <f>'02 D.1.1 Pol'!G741</f>
        <v>0</v>
      </c>
      <c r="J187" s="190" t="str">
        <f>IF(I201=0,"",I187/I201*100)</f>
        <v/>
      </c>
    </row>
    <row r="188" spans="1:10" ht="36.75" customHeight="1" x14ac:dyDescent="0.2">
      <c r="A188" s="179"/>
      <c r="B188" s="184" t="s">
        <v>222</v>
      </c>
      <c r="C188" s="185" t="s">
        <v>223</v>
      </c>
      <c r="D188" s="186"/>
      <c r="E188" s="186"/>
      <c r="F188" s="193" t="s">
        <v>25</v>
      </c>
      <c r="G188" s="194"/>
      <c r="H188" s="194"/>
      <c r="I188" s="194">
        <f>'01 D.1.1 Pol'!G899+'02 D.1.1 Pol'!G1123</f>
        <v>0</v>
      </c>
      <c r="J188" s="190" t="str">
        <f>IF(I201=0,"",I188/I201*100)</f>
        <v/>
      </c>
    </row>
    <row r="189" spans="1:10" ht="36.75" customHeight="1" x14ac:dyDescent="0.2">
      <c r="A189" s="179"/>
      <c r="B189" s="184" t="s">
        <v>224</v>
      </c>
      <c r="C189" s="185" t="s">
        <v>225</v>
      </c>
      <c r="D189" s="186"/>
      <c r="E189" s="186"/>
      <c r="F189" s="193" t="s">
        <v>25</v>
      </c>
      <c r="G189" s="194"/>
      <c r="H189" s="194"/>
      <c r="I189" s="194">
        <f>'01 D.1.1 Pol'!G1054</f>
        <v>0</v>
      </c>
      <c r="J189" s="190" t="str">
        <f>IF(I201=0,"",I189/I201*100)</f>
        <v/>
      </c>
    </row>
    <row r="190" spans="1:10" ht="36.75" customHeight="1" x14ac:dyDescent="0.2">
      <c r="A190" s="179"/>
      <c r="B190" s="184" t="s">
        <v>226</v>
      </c>
      <c r="C190" s="185" t="s">
        <v>227</v>
      </c>
      <c r="D190" s="186"/>
      <c r="E190" s="186"/>
      <c r="F190" s="193" t="s">
        <v>25</v>
      </c>
      <c r="G190" s="194"/>
      <c r="H190" s="194"/>
      <c r="I190" s="194">
        <f>'01 D.1.1 Pol'!G1077+'02 D.1.1 Pol'!G1430</f>
        <v>0</v>
      </c>
      <c r="J190" s="190" t="str">
        <f>IF(I201=0,"",I190/I201*100)</f>
        <v/>
      </c>
    </row>
    <row r="191" spans="1:10" ht="36.75" customHeight="1" x14ac:dyDescent="0.2">
      <c r="A191" s="179"/>
      <c r="B191" s="184" t="s">
        <v>228</v>
      </c>
      <c r="C191" s="185" t="s">
        <v>229</v>
      </c>
      <c r="D191" s="186"/>
      <c r="E191" s="186"/>
      <c r="F191" s="193" t="s">
        <v>25</v>
      </c>
      <c r="G191" s="194"/>
      <c r="H191" s="194"/>
      <c r="I191" s="194">
        <f>'02 D.1.1 Pol'!G1528</f>
        <v>0</v>
      </c>
      <c r="J191" s="190" t="str">
        <f>IF(I201=0,"",I191/I201*100)</f>
        <v/>
      </c>
    </row>
    <row r="192" spans="1:10" ht="36.75" customHeight="1" x14ac:dyDescent="0.2">
      <c r="A192" s="179"/>
      <c r="B192" s="184" t="s">
        <v>230</v>
      </c>
      <c r="C192" s="185" t="s">
        <v>231</v>
      </c>
      <c r="D192" s="186"/>
      <c r="E192" s="186"/>
      <c r="F192" s="193" t="s">
        <v>25</v>
      </c>
      <c r="G192" s="194"/>
      <c r="H192" s="194"/>
      <c r="I192" s="194">
        <f>'01 D.1.2a Pol'!G106+'02 D.1.1 Pol'!G1545</f>
        <v>0</v>
      </c>
      <c r="J192" s="190" t="str">
        <f>IF(I201=0,"",I192/I201*100)</f>
        <v/>
      </c>
    </row>
    <row r="193" spans="1:10" ht="36.75" customHeight="1" x14ac:dyDescent="0.2">
      <c r="A193" s="179"/>
      <c r="B193" s="184" t="s">
        <v>232</v>
      </c>
      <c r="C193" s="185" t="s">
        <v>233</v>
      </c>
      <c r="D193" s="186"/>
      <c r="E193" s="186"/>
      <c r="F193" s="193" t="s">
        <v>25</v>
      </c>
      <c r="G193" s="194"/>
      <c r="H193" s="194"/>
      <c r="I193" s="194">
        <f>'02 D.1.1 Pol'!G1548</f>
        <v>0</v>
      </c>
      <c r="J193" s="190" t="str">
        <f>IF(I201=0,"",I193/I201*100)</f>
        <v/>
      </c>
    </row>
    <row r="194" spans="1:10" ht="36.75" customHeight="1" x14ac:dyDescent="0.2">
      <c r="A194" s="179"/>
      <c r="B194" s="184" t="s">
        <v>234</v>
      </c>
      <c r="C194" s="185" t="s">
        <v>235</v>
      </c>
      <c r="D194" s="186"/>
      <c r="E194" s="186"/>
      <c r="F194" s="193" t="s">
        <v>26</v>
      </c>
      <c r="G194" s="194"/>
      <c r="H194" s="194"/>
      <c r="I194" s="194">
        <f>'01 D.1.4b Pol'!G8+'02 D.1.1 Pol'!G1563</f>
        <v>0</v>
      </c>
      <c r="J194" s="190" t="str">
        <f>IF(I201=0,"",I194/I201*100)</f>
        <v/>
      </c>
    </row>
    <row r="195" spans="1:10" ht="36.75" customHeight="1" x14ac:dyDescent="0.2">
      <c r="A195" s="179"/>
      <c r="B195" s="184" t="s">
        <v>236</v>
      </c>
      <c r="C195" s="185" t="s">
        <v>237</v>
      </c>
      <c r="D195" s="186"/>
      <c r="E195" s="186"/>
      <c r="F195" s="193" t="s">
        <v>26</v>
      </c>
      <c r="G195" s="194"/>
      <c r="H195" s="194"/>
      <c r="I195" s="194">
        <f>'01 D.1.4b Pol'!G146</f>
        <v>0</v>
      </c>
      <c r="J195" s="190" t="str">
        <f>IF(I201=0,"",I195/I201*100)</f>
        <v/>
      </c>
    </row>
    <row r="196" spans="1:10" ht="36.75" customHeight="1" x14ac:dyDescent="0.2">
      <c r="A196" s="179"/>
      <c r="B196" s="184" t="s">
        <v>238</v>
      </c>
      <c r="C196" s="185" t="s">
        <v>239</v>
      </c>
      <c r="D196" s="186"/>
      <c r="E196" s="186"/>
      <c r="F196" s="193" t="s">
        <v>26</v>
      </c>
      <c r="G196" s="194"/>
      <c r="H196" s="194"/>
      <c r="I196" s="194">
        <f>'01 D.1.4b Pol'!G171</f>
        <v>0</v>
      </c>
      <c r="J196" s="190" t="str">
        <f>IF(I201=0,"",I196/I201*100)</f>
        <v/>
      </c>
    </row>
    <row r="197" spans="1:10" ht="36.75" customHeight="1" x14ac:dyDescent="0.2">
      <c r="A197" s="179"/>
      <c r="B197" s="184" t="s">
        <v>240</v>
      </c>
      <c r="C197" s="185" t="s">
        <v>241</v>
      </c>
      <c r="D197" s="186"/>
      <c r="E197" s="186"/>
      <c r="F197" s="193" t="s">
        <v>26</v>
      </c>
      <c r="G197" s="194"/>
      <c r="H197" s="194"/>
      <c r="I197" s="194">
        <f>'01 D.1.4b Pol'!G202</f>
        <v>0</v>
      </c>
      <c r="J197" s="190" t="str">
        <f>IF(I201=0,"",I197/I201*100)</f>
        <v/>
      </c>
    </row>
    <row r="198" spans="1:10" ht="36.75" customHeight="1" x14ac:dyDescent="0.2">
      <c r="A198" s="179"/>
      <c r="B198" s="184" t="s">
        <v>242</v>
      </c>
      <c r="C198" s="185" t="s">
        <v>243</v>
      </c>
      <c r="D198" s="186"/>
      <c r="E198" s="186"/>
      <c r="F198" s="193" t="s">
        <v>244</v>
      </c>
      <c r="G198" s="194"/>
      <c r="H198" s="194"/>
      <c r="I198" s="194">
        <f>'01 D.1.1 Pol'!G1296+'01 D.1.1m Pol'!G63+'01 D.1.2a Pol'!G110+'01 D.2.1-001 Pol'!G259+'01 D.2.1-001.1 Pol'!G108+'02 D.1.1 Pol'!G1587</f>
        <v>0</v>
      </c>
      <c r="J198" s="190" t="str">
        <f>IF(I201=0,"",I198/I201*100)</f>
        <v/>
      </c>
    </row>
    <row r="199" spans="1:10" ht="36.75" customHeight="1" x14ac:dyDescent="0.2">
      <c r="A199" s="179"/>
      <c r="B199" s="184" t="s">
        <v>245</v>
      </c>
      <c r="C199" s="185" t="s">
        <v>27</v>
      </c>
      <c r="D199" s="186"/>
      <c r="E199" s="186"/>
      <c r="F199" s="193" t="s">
        <v>245</v>
      </c>
      <c r="G199" s="194"/>
      <c r="H199" s="194"/>
      <c r="I199" s="194">
        <f>'00 OVN001 Naklady'!G8+'02 D.1.1 Pol'!G1622</f>
        <v>0</v>
      </c>
      <c r="J199" s="190" t="str">
        <f>IF(I201=0,"",I199/I201*100)</f>
        <v/>
      </c>
    </row>
    <row r="200" spans="1:10" ht="36.75" customHeight="1" x14ac:dyDescent="0.2">
      <c r="A200" s="179"/>
      <c r="B200" s="184" t="s">
        <v>246</v>
      </c>
      <c r="C200" s="185" t="s">
        <v>28</v>
      </c>
      <c r="D200" s="186"/>
      <c r="E200" s="186"/>
      <c r="F200" s="193" t="s">
        <v>246</v>
      </c>
      <c r="G200" s="194"/>
      <c r="H200" s="194"/>
      <c r="I200" s="194">
        <f>'00 OVN001 Naklady'!G32+'01 D.1.4b Pol'!G217+'02 D.1.1 Pol'!G1625</f>
        <v>0</v>
      </c>
      <c r="J200" s="190" t="str">
        <f>IF(I201=0,"",I200/I201*100)</f>
        <v/>
      </c>
    </row>
    <row r="201" spans="1:10" ht="25.5" customHeight="1" x14ac:dyDescent="0.2">
      <c r="A201" s="180"/>
      <c r="B201" s="187" t="s">
        <v>1</v>
      </c>
      <c r="C201" s="188"/>
      <c r="D201" s="189"/>
      <c r="E201" s="189"/>
      <c r="F201" s="195"/>
      <c r="G201" s="196"/>
      <c r="H201" s="196"/>
      <c r="I201" s="196">
        <f>SUM(I154:I200)</f>
        <v>0</v>
      </c>
      <c r="J201" s="191">
        <f>SUM(J154:J200)</f>
        <v>0</v>
      </c>
    </row>
    <row r="202" spans="1:10" x14ac:dyDescent="0.2">
      <c r="F202" s="134"/>
      <c r="G202" s="134"/>
      <c r="H202" s="134"/>
      <c r="I202" s="134"/>
      <c r="J202" s="192"/>
    </row>
    <row r="203" spans="1:10" x14ac:dyDescent="0.2">
      <c r="F203" s="134"/>
      <c r="G203" s="134"/>
      <c r="H203" s="134"/>
      <c r="I203" s="134"/>
      <c r="J203" s="192"/>
    </row>
    <row r="204" spans="1:10" x14ac:dyDescent="0.2">
      <c r="F204" s="134"/>
      <c r="G204" s="134"/>
      <c r="H204" s="134"/>
      <c r="I204" s="134"/>
      <c r="J204" s="192"/>
    </row>
  </sheetData>
  <sheetProtection algorithmName="SHA-512" hashValue="oXG3g7tCAfaZuietzIRz7dHestU7g1tOEonWU0rBRkb2PlCO/tZn40X4ks0lLyfxwxV20GVg5J/0uKVjLvdFlQ==" saltValue="nUC/WTJFsz+PZQ6aVM2IU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3">
    <mergeCell ref="C199:E199"/>
    <mergeCell ref="C200:E200"/>
    <mergeCell ref="C194:E194"/>
    <mergeCell ref="C195:E195"/>
    <mergeCell ref="C196:E196"/>
    <mergeCell ref="C197:E197"/>
    <mergeCell ref="C198:E198"/>
    <mergeCell ref="C189:E189"/>
    <mergeCell ref="C190:E190"/>
    <mergeCell ref="C191:E191"/>
    <mergeCell ref="C192:E192"/>
    <mergeCell ref="C193:E193"/>
    <mergeCell ref="C184:E184"/>
    <mergeCell ref="C185:E185"/>
    <mergeCell ref="C186:E186"/>
    <mergeCell ref="C187:E187"/>
    <mergeCell ref="C188:E188"/>
    <mergeCell ref="C179:E179"/>
    <mergeCell ref="C180:E180"/>
    <mergeCell ref="C181:E181"/>
    <mergeCell ref="C182:E182"/>
    <mergeCell ref="C183:E183"/>
    <mergeCell ref="C174:E174"/>
    <mergeCell ref="C175:E175"/>
    <mergeCell ref="C176:E176"/>
    <mergeCell ref="C177:E177"/>
    <mergeCell ref="C178:E178"/>
    <mergeCell ref="C169:E169"/>
    <mergeCell ref="C170:E170"/>
    <mergeCell ref="C171:E171"/>
    <mergeCell ref="C172:E172"/>
    <mergeCell ref="C173:E173"/>
    <mergeCell ref="C164:E164"/>
    <mergeCell ref="C165:E165"/>
    <mergeCell ref="C166:E166"/>
    <mergeCell ref="C167:E167"/>
    <mergeCell ref="C168:E168"/>
    <mergeCell ref="C159:E159"/>
    <mergeCell ref="C160:E160"/>
    <mergeCell ref="C161:E161"/>
    <mergeCell ref="C162:E162"/>
    <mergeCell ref="C163:E163"/>
    <mergeCell ref="C154:E154"/>
    <mergeCell ref="C155:E155"/>
    <mergeCell ref="C156:E156"/>
    <mergeCell ref="C157:E157"/>
    <mergeCell ref="C158:E158"/>
    <mergeCell ref="B127:J127"/>
    <mergeCell ref="B129:J129"/>
    <mergeCell ref="B130:J130"/>
    <mergeCell ref="B132:J132"/>
    <mergeCell ref="B133:J133"/>
    <mergeCell ref="B120:J120"/>
    <mergeCell ref="B121:J121"/>
    <mergeCell ref="B122:J122"/>
    <mergeCell ref="B124:J124"/>
    <mergeCell ref="B126:J126"/>
    <mergeCell ref="B108:J108"/>
    <mergeCell ref="B112:J112"/>
    <mergeCell ref="B114:J114"/>
    <mergeCell ref="B115:J115"/>
    <mergeCell ref="B118:J118"/>
    <mergeCell ref="B101:J101"/>
    <mergeCell ref="B102:J102"/>
    <mergeCell ref="B104:J104"/>
    <mergeCell ref="B105:J105"/>
    <mergeCell ref="B107:J107"/>
    <mergeCell ref="B93:J93"/>
    <mergeCell ref="B95:J95"/>
    <mergeCell ref="B97:J97"/>
    <mergeCell ref="B98:J98"/>
    <mergeCell ref="B100:J100"/>
    <mergeCell ref="B85:J85"/>
    <mergeCell ref="B87:J87"/>
    <mergeCell ref="B88:J88"/>
    <mergeCell ref="B90:J90"/>
    <mergeCell ref="B92:J92"/>
    <mergeCell ref="B78:J78"/>
    <mergeCell ref="B79:J79"/>
    <mergeCell ref="B81:J81"/>
    <mergeCell ref="B82:J82"/>
    <mergeCell ref="B84:J84"/>
    <mergeCell ref="B71:J71"/>
    <mergeCell ref="B72:J72"/>
    <mergeCell ref="B73:J73"/>
    <mergeCell ref="B74:J74"/>
    <mergeCell ref="B76:J76"/>
    <mergeCell ref="B63:J63"/>
    <mergeCell ref="B64:J64"/>
    <mergeCell ref="B66:J66"/>
    <mergeCell ref="B69:J69"/>
    <mergeCell ref="B70:J70"/>
    <mergeCell ref="C54:E54"/>
    <mergeCell ref="C55:E55"/>
    <mergeCell ref="B56:E56"/>
    <mergeCell ref="B59:J59"/>
    <mergeCell ref="B61:J61"/>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4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1" t="s">
        <v>6</v>
      </c>
      <c r="B1" s="101"/>
      <c r="C1" s="102"/>
      <c r="D1" s="101"/>
      <c r="E1" s="101"/>
      <c r="F1" s="101"/>
      <c r="G1" s="101"/>
    </row>
    <row r="2" spans="1:7" ht="24.95" customHeight="1" x14ac:dyDescent="0.2">
      <c r="A2" s="50" t="s">
        <v>7</v>
      </c>
      <c r="B2" s="49"/>
      <c r="C2" s="103"/>
      <c r="D2" s="103"/>
      <c r="E2" s="103"/>
      <c r="F2" s="103"/>
      <c r="G2" s="104"/>
    </row>
    <row r="3" spans="1:7" ht="24.95" customHeight="1" x14ac:dyDescent="0.2">
      <c r="A3" s="50" t="s">
        <v>8</v>
      </c>
      <c r="B3" s="49"/>
      <c r="C3" s="103"/>
      <c r="D3" s="103"/>
      <c r="E3" s="103"/>
      <c r="F3" s="103"/>
      <c r="G3" s="104"/>
    </row>
    <row r="4" spans="1:7" ht="24.95" customHeight="1" x14ac:dyDescent="0.2">
      <c r="A4" s="50" t="s">
        <v>9</v>
      </c>
      <c r="B4" s="49"/>
      <c r="C4" s="103"/>
      <c r="D4" s="103"/>
      <c r="E4" s="103"/>
      <c r="F4" s="103"/>
      <c r="G4" s="104"/>
    </row>
    <row r="5" spans="1:7" x14ac:dyDescent="0.2">
      <c r="B5" s="4"/>
      <c r="C5" s="5"/>
      <c r="D5" s="6"/>
    </row>
  </sheetData>
  <sheetProtection algorithmName="SHA-512" hashValue="3WDQcmnCpNRXhCfFzgZ8uy5abM0MRddmF4PL16DvAzSaDSEvSi46A2IF38evCOQXTn5gozQDg9kSGS8Jk/WSmw==" saltValue="MZlTERkA6rk2UZTOn9I88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01F87-9A2C-4715-9C2E-B8059F6E094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247</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250</v>
      </c>
      <c r="C3" s="202" t="s">
        <v>57</v>
      </c>
      <c r="D3" s="200"/>
      <c r="E3" s="200"/>
      <c r="F3" s="200"/>
      <c r="G3" s="201"/>
      <c r="AC3" s="177" t="s">
        <v>251</v>
      </c>
      <c r="AG3" t="s">
        <v>252</v>
      </c>
    </row>
    <row r="4" spans="1:60" ht="24.95" customHeight="1" x14ac:dyDescent="0.2">
      <c r="A4" s="203" t="s">
        <v>9</v>
      </c>
      <c r="B4" s="204" t="s">
        <v>58</v>
      </c>
      <c r="C4" s="205" t="s">
        <v>57</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245</v>
      </c>
      <c r="C8" s="258" t="s">
        <v>27</v>
      </c>
      <c r="D8" s="236"/>
      <c r="E8" s="237"/>
      <c r="F8" s="238"/>
      <c r="G8" s="238">
        <f>SUMIF(AG9:AG31,"&lt;&gt;NOR",G9:G31)</f>
        <v>0</v>
      </c>
      <c r="H8" s="238"/>
      <c r="I8" s="238">
        <f>SUM(I9:I31)</f>
        <v>0</v>
      </c>
      <c r="J8" s="238"/>
      <c r="K8" s="238">
        <f>SUM(K9:K31)</f>
        <v>0</v>
      </c>
      <c r="L8" s="238"/>
      <c r="M8" s="238">
        <f>SUM(M9:M31)</f>
        <v>0</v>
      </c>
      <c r="N8" s="237"/>
      <c r="O8" s="237">
        <f>SUM(O9:O31)</f>
        <v>0</v>
      </c>
      <c r="P8" s="237"/>
      <c r="Q8" s="237">
        <f>SUM(Q9:Q31)</f>
        <v>0</v>
      </c>
      <c r="R8" s="238"/>
      <c r="S8" s="238"/>
      <c r="T8" s="239"/>
      <c r="U8" s="233"/>
      <c r="V8" s="233">
        <f>SUM(V9:V31)</f>
        <v>0</v>
      </c>
      <c r="W8" s="233"/>
      <c r="X8" s="233"/>
      <c r="Y8" s="233"/>
      <c r="AG8" t="s">
        <v>277</v>
      </c>
    </row>
    <row r="9" spans="1:60" outlineLevel="1" x14ac:dyDescent="0.2">
      <c r="A9" s="241">
        <v>1</v>
      </c>
      <c r="B9" s="242" t="s">
        <v>278</v>
      </c>
      <c r="C9" s="259" t="s">
        <v>279</v>
      </c>
      <c r="D9" s="243" t="s">
        <v>280</v>
      </c>
      <c r="E9" s="244">
        <v>1391.5</v>
      </c>
      <c r="F9" s="245"/>
      <c r="G9" s="246">
        <f>ROUND(E9*F9,2)</f>
        <v>0</v>
      </c>
      <c r="H9" s="245"/>
      <c r="I9" s="246">
        <f>ROUND(E9*H9,2)</f>
        <v>0</v>
      </c>
      <c r="J9" s="245"/>
      <c r="K9" s="246">
        <f>ROUND(E9*J9,2)</f>
        <v>0</v>
      </c>
      <c r="L9" s="246">
        <v>21</v>
      </c>
      <c r="M9" s="246">
        <f>G9*(1+L9/100)</f>
        <v>0</v>
      </c>
      <c r="N9" s="244">
        <v>0</v>
      </c>
      <c r="O9" s="244">
        <f>ROUND(E9*N9,2)</f>
        <v>0</v>
      </c>
      <c r="P9" s="244">
        <v>0</v>
      </c>
      <c r="Q9" s="244">
        <f>ROUND(E9*P9,2)</f>
        <v>0</v>
      </c>
      <c r="R9" s="246"/>
      <c r="S9" s="246" t="s">
        <v>281</v>
      </c>
      <c r="T9" s="247" t="s">
        <v>282</v>
      </c>
      <c r="U9" s="224">
        <v>0</v>
      </c>
      <c r="V9" s="224">
        <f>ROUND(E9*U9,2)</f>
        <v>0</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0" t="s">
        <v>286</v>
      </c>
      <c r="D10" s="248"/>
      <c r="E10" s="248"/>
      <c r="F10" s="248"/>
      <c r="G10" s="24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287</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ht="22.5" outlineLevel="3" x14ac:dyDescent="0.2">
      <c r="A11" s="220"/>
      <c r="B11" s="221"/>
      <c r="C11" s="261" t="s">
        <v>354</v>
      </c>
      <c r="D11" s="250"/>
      <c r="E11" s="250"/>
      <c r="F11" s="250"/>
      <c r="G11" s="250"/>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287</v>
      </c>
      <c r="AH11" s="213"/>
      <c r="AI11" s="213"/>
      <c r="AJ11" s="213"/>
      <c r="AK11" s="213"/>
      <c r="AL11" s="213"/>
      <c r="AM11" s="213"/>
      <c r="AN11" s="213"/>
      <c r="AO11" s="213"/>
      <c r="AP11" s="213"/>
      <c r="AQ11" s="213"/>
      <c r="AR11" s="213"/>
      <c r="AS11" s="213"/>
      <c r="AT11" s="213"/>
      <c r="AU11" s="213"/>
      <c r="AV11" s="213"/>
      <c r="AW11" s="213"/>
      <c r="AX11" s="213"/>
      <c r="AY11" s="213"/>
      <c r="AZ11" s="213"/>
      <c r="BA11" s="249" t="str">
        <f>C11</f>
        <v>Součástí výkopových prací bude archeologický dohled. Dle §22 odst. 2 zákona č. 20/1987 Sb. je nutné s dostatečným předstihem oznámit termín zahájení prací na příslušné archeologické pracoviště.</v>
      </c>
      <c r="BB11" s="213"/>
      <c r="BC11" s="213"/>
      <c r="BD11" s="213"/>
      <c r="BE11" s="213"/>
      <c r="BF11" s="213"/>
      <c r="BG11" s="213"/>
      <c r="BH11" s="213"/>
    </row>
    <row r="12" spans="1:60" ht="22.5" outlineLevel="3" x14ac:dyDescent="0.2">
      <c r="A12" s="220"/>
      <c r="B12" s="221"/>
      <c r="C12" s="261" t="s">
        <v>355</v>
      </c>
      <c r="D12" s="250"/>
      <c r="E12" s="250"/>
      <c r="F12" s="250"/>
      <c r="G12" s="250"/>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287</v>
      </c>
      <c r="AH12" s="213"/>
      <c r="AI12" s="213"/>
      <c r="AJ12" s="213"/>
      <c r="AK12" s="213"/>
      <c r="AL12" s="213"/>
      <c r="AM12" s="213"/>
      <c r="AN12" s="213"/>
      <c r="AO12" s="213"/>
      <c r="AP12" s="213"/>
      <c r="AQ12" s="213"/>
      <c r="AR12" s="213"/>
      <c r="AS12" s="213"/>
      <c r="AT12" s="213"/>
      <c r="AU12" s="213"/>
      <c r="AV12" s="213"/>
      <c r="AW12" s="213"/>
      <c r="AX12" s="213"/>
      <c r="AY12" s="213"/>
      <c r="AZ12" s="213"/>
      <c r="BA12" s="249" t="str">
        <f>C12</f>
        <v>Kompletní provedení dle veškerých informací obsažených v PD (textová i výkresová část, technologické postupy, restaurátorské záměry atd.).</v>
      </c>
      <c r="BB12" s="213"/>
      <c r="BC12" s="213"/>
      <c r="BD12" s="213"/>
      <c r="BE12" s="213"/>
      <c r="BF12" s="213"/>
      <c r="BG12" s="213"/>
      <c r="BH12" s="213"/>
    </row>
    <row r="13" spans="1:60" ht="22.5" outlineLevel="3" x14ac:dyDescent="0.2">
      <c r="A13" s="220"/>
      <c r="B13" s="221"/>
      <c r="C13" s="261" t="s">
        <v>356</v>
      </c>
      <c r="D13" s="250"/>
      <c r="E13" s="250"/>
      <c r="F13" s="250"/>
      <c r="G13" s="250"/>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287</v>
      </c>
      <c r="AH13" s="213"/>
      <c r="AI13" s="213"/>
      <c r="AJ13" s="213"/>
      <c r="AK13" s="213"/>
      <c r="AL13" s="213"/>
      <c r="AM13" s="213"/>
      <c r="AN13" s="213"/>
      <c r="AO13" s="213"/>
      <c r="AP13" s="213"/>
      <c r="AQ13" s="213"/>
      <c r="AR13" s="213"/>
      <c r="AS13" s="213"/>
      <c r="AT13" s="213"/>
      <c r="AU13" s="213"/>
      <c r="AV13" s="213"/>
      <c r="AW13" s="213"/>
      <c r="AX13" s="213"/>
      <c r="AY13" s="213"/>
      <c r="AZ13" s="213"/>
      <c r="BA13" s="249" t="str">
        <f>C13</f>
        <v>Provedení je včetně montáže, demontáže, dodávky, přesunu hmot, přesunu a likvidace suti, povrchové úpravy, repasí, restaurátorských záměrů,</v>
      </c>
      <c r="BB13" s="213"/>
      <c r="BC13" s="213"/>
      <c r="BD13" s="213"/>
      <c r="BE13" s="213"/>
      <c r="BF13" s="213"/>
      <c r="BG13" s="213"/>
      <c r="BH13" s="213"/>
    </row>
    <row r="14" spans="1:60" ht="22.5" outlineLevel="3" x14ac:dyDescent="0.2">
      <c r="A14" s="220"/>
      <c r="B14" s="221"/>
      <c r="C14" s="261" t="s">
        <v>288</v>
      </c>
      <c r="D14" s="250"/>
      <c r="E14" s="250"/>
      <c r="F14" s="250"/>
      <c r="G14" s="250"/>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287</v>
      </c>
      <c r="AH14" s="213"/>
      <c r="AI14" s="213"/>
      <c r="AJ14" s="213"/>
      <c r="AK14" s="213"/>
      <c r="AL14" s="213"/>
      <c r="AM14" s="213"/>
      <c r="AN14" s="213"/>
      <c r="AO14" s="213"/>
      <c r="AP14" s="213"/>
      <c r="AQ14" s="213"/>
      <c r="AR14" s="213"/>
      <c r="AS14" s="213"/>
      <c r="AT14" s="213"/>
      <c r="AU14" s="213"/>
      <c r="AV14" s="213"/>
      <c r="AW14" s="213"/>
      <c r="AX14" s="213"/>
      <c r="AY14" s="213"/>
      <c r="AZ14" s="213"/>
      <c r="BA14" s="249" t="str">
        <f>C14</f>
        <v>restaurátorských závěrečných zpráv, dílenských dokumentací, vzorkování a veškerých dalších nutných souvisejících plnění a dodávek potřeb.</v>
      </c>
      <c r="BB14" s="213"/>
      <c r="BC14" s="213"/>
      <c r="BD14" s="213"/>
      <c r="BE14" s="213"/>
      <c r="BF14" s="213"/>
      <c r="BG14" s="213"/>
      <c r="BH14" s="213"/>
    </row>
    <row r="15" spans="1:60" outlineLevel="2" x14ac:dyDescent="0.2">
      <c r="A15" s="220"/>
      <c r="B15" s="221"/>
      <c r="C15" s="262" t="s">
        <v>289</v>
      </c>
      <c r="D15" s="229"/>
      <c r="E15" s="230"/>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62" t="s">
        <v>291</v>
      </c>
      <c r="D16" s="229"/>
      <c r="E16" s="230">
        <v>1273</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62" t="s">
        <v>292</v>
      </c>
      <c r="D17" s="229"/>
      <c r="E17" s="230">
        <v>73.5</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62" t="s">
        <v>293</v>
      </c>
      <c r="D18" s="229"/>
      <c r="E18" s="230">
        <v>45</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3" x14ac:dyDescent="0.2">
      <c r="A19" s="220"/>
      <c r="B19" s="221"/>
      <c r="C19" s="263" t="s">
        <v>294</v>
      </c>
      <c r="D19" s="231"/>
      <c r="E19" s="232">
        <v>1391.5</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1</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41">
        <v>2</v>
      </c>
      <c r="B20" s="242" t="s">
        <v>295</v>
      </c>
      <c r="C20" s="259" t="s">
        <v>296</v>
      </c>
      <c r="D20" s="243" t="s">
        <v>297</v>
      </c>
      <c r="E20" s="244">
        <v>1</v>
      </c>
      <c r="F20" s="245"/>
      <c r="G20" s="246">
        <f>ROUND(E20*F20,2)</f>
        <v>0</v>
      </c>
      <c r="H20" s="245"/>
      <c r="I20" s="246">
        <f>ROUND(E20*H20,2)</f>
        <v>0</v>
      </c>
      <c r="J20" s="245"/>
      <c r="K20" s="246">
        <f>ROUND(E20*J20,2)</f>
        <v>0</v>
      </c>
      <c r="L20" s="246">
        <v>21</v>
      </c>
      <c r="M20" s="246">
        <f>G20*(1+L20/100)</f>
        <v>0</v>
      </c>
      <c r="N20" s="244">
        <v>0</v>
      </c>
      <c r="O20" s="244">
        <f>ROUND(E20*N20,2)</f>
        <v>0</v>
      </c>
      <c r="P20" s="244">
        <v>0</v>
      </c>
      <c r="Q20" s="244">
        <f>ROUND(E20*P20,2)</f>
        <v>0</v>
      </c>
      <c r="R20" s="246"/>
      <c r="S20" s="246" t="s">
        <v>298</v>
      </c>
      <c r="T20" s="247" t="s">
        <v>282</v>
      </c>
      <c r="U20" s="224">
        <v>0</v>
      </c>
      <c r="V20" s="224">
        <f>ROUND(E20*U20,2)</f>
        <v>0</v>
      </c>
      <c r="W20" s="224"/>
      <c r="X20" s="224" t="s">
        <v>299</v>
      </c>
      <c r="Y20" s="224" t="s">
        <v>284</v>
      </c>
      <c r="Z20" s="213"/>
      <c r="AA20" s="213"/>
      <c r="AB20" s="213"/>
      <c r="AC20" s="213"/>
      <c r="AD20" s="213"/>
      <c r="AE20" s="213"/>
      <c r="AF20" s="213"/>
      <c r="AG20" s="213" t="s">
        <v>300</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60" t="s">
        <v>301</v>
      </c>
      <c r="D21" s="248"/>
      <c r="E21" s="248"/>
      <c r="F21" s="248"/>
      <c r="G21" s="248"/>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287</v>
      </c>
      <c r="AH21" s="213"/>
      <c r="AI21" s="213"/>
      <c r="AJ21" s="213"/>
      <c r="AK21" s="213"/>
      <c r="AL21" s="213"/>
      <c r="AM21" s="213"/>
      <c r="AN21" s="213"/>
      <c r="AO21" s="213"/>
      <c r="AP21" s="213"/>
      <c r="AQ21" s="213"/>
      <c r="AR21" s="213"/>
      <c r="AS21" s="213"/>
      <c r="AT21" s="213"/>
      <c r="AU21" s="213"/>
      <c r="AV21" s="213"/>
      <c r="AW21" s="213"/>
      <c r="AX21" s="213"/>
      <c r="AY21" s="213"/>
      <c r="AZ21" s="213"/>
      <c r="BA21" s="249" t="str">
        <f>C21</f>
        <v>Zaměření a vytýčení stávajících inženýrských sítí v místě stavby z hlediska jejich ochrany při provádění stavby.</v>
      </c>
      <c r="BB21" s="213"/>
      <c r="BC21" s="213"/>
      <c r="BD21" s="213"/>
      <c r="BE21" s="213"/>
      <c r="BF21" s="213"/>
      <c r="BG21" s="213"/>
      <c r="BH21" s="213"/>
    </row>
    <row r="22" spans="1:60" outlineLevel="1" x14ac:dyDescent="0.2">
      <c r="A22" s="241">
        <v>3</v>
      </c>
      <c r="B22" s="242" t="s">
        <v>302</v>
      </c>
      <c r="C22" s="259" t="s">
        <v>303</v>
      </c>
      <c r="D22" s="243" t="s">
        <v>297</v>
      </c>
      <c r="E22" s="244">
        <v>1</v>
      </c>
      <c r="F22" s="245"/>
      <c r="G22" s="246">
        <f>ROUND(E22*F22,2)</f>
        <v>0</v>
      </c>
      <c r="H22" s="245"/>
      <c r="I22" s="246">
        <f>ROUND(E22*H22,2)</f>
        <v>0</v>
      </c>
      <c r="J22" s="245"/>
      <c r="K22" s="246">
        <f>ROUND(E22*J22,2)</f>
        <v>0</v>
      </c>
      <c r="L22" s="246">
        <v>21</v>
      </c>
      <c r="M22" s="246">
        <f>G22*(1+L22/100)</f>
        <v>0</v>
      </c>
      <c r="N22" s="244">
        <v>0</v>
      </c>
      <c r="O22" s="244">
        <f>ROUND(E22*N22,2)</f>
        <v>0</v>
      </c>
      <c r="P22" s="244">
        <v>0</v>
      </c>
      <c r="Q22" s="244">
        <f>ROUND(E22*P22,2)</f>
        <v>0</v>
      </c>
      <c r="R22" s="246"/>
      <c r="S22" s="246" t="s">
        <v>298</v>
      </c>
      <c r="T22" s="247" t="s">
        <v>282</v>
      </c>
      <c r="U22" s="224">
        <v>0</v>
      </c>
      <c r="V22" s="224">
        <f>ROUND(E22*U22,2)</f>
        <v>0</v>
      </c>
      <c r="W22" s="224"/>
      <c r="X22" s="224" t="s">
        <v>299</v>
      </c>
      <c r="Y22" s="224" t="s">
        <v>284</v>
      </c>
      <c r="Z22" s="213"/>
      <c r="AA22" s="213"/>
      <c r="AB22" s="213"/>
      <c r="AC22" s="213"/>
      <c r="AD22" s="213"/>
      <c r="AE22" s="213"/>
      <c r="AF22" s="213"/>
      <c r="AG22" s="213" t="s">
        <v>300</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60" t="s">
        <v>304</v>
      </c>
      <c r="D23" s="248"/>
      <c r="E23" s="248"/>
      <c r="F23" s="248"/>
      <c r="G23" s="248"/>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287</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1">
        <v>4</v>
      </c>
      <c r="B24" s="242" t="s">
        <v>305</v>
      </c>
      <c r="C24" s="259" t="s">
        <v>306</v>
      </c>
      <c r="D24" s="243" t="s">
        <v>297</v>
      </c>
      <c r="E24" s="244">
        <v>1</v>
      </c>
      <c r="F24" s="245"/>
      <c r="G24" s="246">
        <f>ROUND(E24*F24,2)</f>
        <v>0</v>
      </c>
      <c r="H24" s="245"/>
      <c r="I24" s="246">
        <f>ROUND(E24*H24,2)</f>
        <v>0</v>
      </c>
      <c r="J24" s="245"/>
      <c r="K24" s="246">
        <f>ROUND(E24*J24,2)</f>
        <v>0</v>
      </c>
      <c r="L24" s="246">
        <v>21</v>
      </c>
      <c r="M24" s="246">
        <f>G24*(1+L24/100)</f>
        <v>0</v>
      </c>
      <c r="N24" s="244">
        <v>0</v>
      </c>
      <c r="O24" s="244">
        <f>ROUND(E24*N24,2)</f>
        <v>0</v>
      </c>
      <c r="P24" s="244">
        <v>0</v>
      </c>
      <c r="Q24" s="244">
        <f>ROUND(E24*P24,2)</f>
        <v>0</v>
      </c>
      <c r="R24" s="246"/>
      <c r="S24" s="246" t="s">
        <v>298</v>
      </c>
      <c r="T24" s="247" t="s">
        <v>282</v>
      </c>
      <c r="U24" s="224">
        <v>0</v>
      </c>
      <c r="V24" s="224">
        <f>ROUND(E24*U24,2)</f>
        <v>0</v>
      </c>
      <c r="W24" s="224"/>
      <c r="X24" s="224" t="s">
        <v>299</v>
      </c>
      <c r="Y24" s="224" t="s">
        <v>284</v>
      </c>
      <c r="Z24" s="213"/>
      <c r="AA24" s="213"/>
      <c r="AB24" s="213"/>
      <c r="AC24" s="213"/>
      <c r="AD24" s="213"/>
      <c r="AE24" s="213"/>
      <c r="AF24" s="213"/>
      <c r="AG24" s="213" t="s">
        <v>307</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33.75" outlineLevel="2" x14ac:dyDescent="0.2">
      <c r="A25" s="220"/>
      <c r="B25" s="221"/>
      <c r="C25" s="260" t="s">
        <v>308</v>
      </c>
      <c r="D25" s="248"/>
      <c r="E25" s="248"/>
      <c r="F25" s="248"/>
      <c r="G25" s="248"/>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287</v>
      </c>
      <c r="AH25" s="213"/>
      <c r="AI25" s="213"/>
      <c r="AJ25" s="213"/>
      <c r="AK25" s="213"/>
      <c r="AL25" s="213"/>
      <c r="AM25" s="213"/>
      <c r="AN25" s="213"/>
      <c r="AO25" s="213"/>
      <c r="AP25" s="213"/>
      <c r="AQ25" s="213"/>
      <c r="AR25" s="213"/>
      <c r="AS25" s="213"/>
      <c r="AT25" s="213"/>
      <c r="AU25" s="213"/>
      <c r="AV25" s="213"/>
      <c r="AW25" s="213"/>
      <c r="AX25" s="213"/>
      <c r="AY25" s="213"/>
      <c r="AZ25" s="213"/>
      <c r="BA25" s="249" t="str">
        <f>C25</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5" s="213"/>
      <c r="BC25" s="213"/>
      <c r="BD25" s="213"/>
      <c r="BE25" s="213"/>
      <c r="BF25" s="213"/>
      <c r="BG25" s="213"/>
      <c r="BH25" s="213"/>
    </row>
    <row r="26" spans="1:60" outlineLevel="1" x14ac:dyDescent="0.2">
      <c r="A26" s="241">
        <v>5</v>
      </c>
      <c r="B26" s="242" t="s">
        <v>309</v>
      </c>
      <c r="C26" s="259" t="s">
        <v>310</v>
      </c>
      <c r="D26" s="243" t="s">
        <v>297</v>
      </c>
      <c r="E26" s="244">
        <v>1</v>
      </c>
      <c r="F26" s="245"/>
      <c r="G26" s="246">
        <f>ROUND(E26*F26,2)</f>
        <v>0</v>
      </c>
      <c r="H26" s="245"/>
      <c r="I26" s="246">
        <f>ROUND(E26*H26,2)</f>
        <v>0</v>
      </c>
      <c r="J26" s="245"/>
      <c r="K26" s="246">
        <f>ROUND(E26*J26,2)</f>
        <v>0</v>
      </c>
      <c r="L26" s="246">
        <v>21</v>
      </c>
      <c r="M26" s="246">
        <f>G26*(1+L26/100)</f>
        <v>0</v>
      </c>
      <c r="N26" s="244">
        <v>0</v>
      </c>
      <c r="O26" s="244">
        <f>ROUND(E26*N26,2)</f>
        <v>0</v>
      </c>
      <c r="P26" s="244">
        <v>0</v>
      </c>
      <c r="Q26" s="244">
        <f>ROUND(E26*P26,2)</f>
        <v>0</v>
      </c>
      <c r="R26" s="246"/>
      <c r="S26" s="246" t="s">
        <v>298</v>
      </c>
      <c r="T26" s="247" t="s">
        <v>282</v>
      </c>
      <c r="U26" s="224">
        <v>0</v>
      </c>
      <c r="V26" s="224">
        <f>ROUND(E26*U26,2)</f>
        <v>0</v>
      </c>
      <c r="W26" s="224"/>
      <c r="X26" s="224" t="s">
        <v>299</v>
      </c>
      <c r="Y26" s="224" t="s">
        <v>284</v>
      </c>
      <c r="Z26" s="213"/>
      <c r="AA26" s="213"/>
      <c r="AB26" s="213"/>
      <c r="AC26" s="213"/>
      <c r="AD26" s="213"/>
      <c r="AE26" s="213"/>
      <c r="AF26" s="213"/>
      <c r="AG26" s="213" t="s">
        <v>307</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2" x14ac:dyDescent="0.2">
      <c r="A27" s="220"/>
      <c r="B27" s="221"/>
      <c r="C27" s="260" t="s">
        <v>311</v>
      </c>
      <c r="D27" s="248"/>
      <c r="E27" s="248"/>
      <c r="F27" s="248"/>
      <c r="G27" s="248"/>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287</v>
      </c>
      <c r="AH27" s="213"/>
      <c r="AI27" s="213"/>
      <c r="AJ27" s="213"/>
      <c r="AK27" s="213"/>
      <c r="AL27" s="213"/>
      <c r="AM27" s="213"/>
      <c r="AN27" s="213"/>
      <c r="AO27" s="213"/>
      <c r="AP27" s="213"/>
      <c r="AQ27" s="213"/>
      <c r="AR27" s="213"/>
      <c r="AS27" s="213"/>
      <c r="AT27" s="213"/>
      <c r="AU27" s="213"/>
      <c r="AV27" s="213"/>
      <c r="AW27" s="213"/>
      <c r="AX27" s="213"/>
      <c r="AY27" s="213"/>
      <c r="AZ27" s="213"/>
      <c r="BA27" s="249" t="str">
        <f>C27</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27" s="213"/>
      <c r="BC27" s="213"/>
      <c r="BD27" s="213"/>
      <c r="BE27" s="213"/>
      <c r="BF27" s="213"/>
      <c r="BG27" s="213"/>
      <c r="BH27" s="213"/>
    </row>
    <row r="28" spans="1:60" outlineLevel="1" x14ac:dyDescent="0.2">
      <c r="A28" s="241">
        <v>6</v>
      </c>
      <c r="B28" s="242" t="s">
        <v>312</v>
      </c>
      <c r="C28" s="259" t="s">
        <v>313</v>
      </c>
      <c r="D28" s="243" t="s">
        <v>297</v>
      </c>
      <c r="E28" s="244">
        <v>1</v>
      </c>
      <c r="F28" s="245"/>
      <c r="G28" s="246">
        <f>ROUND(E28*F28,2)</f>
        <v>0</v>
      </c>
      <c r="H28" s="245"/>
      <c r="I28" s="246">
        <f>ROUND(E28*H28,2)</f>
        <v>0</v>
      </c>
      <c r="J28" s="245"/>
      <c r="K28" s="246">
        <f>ROUND(E28*J28,2)</f>
        <v>0</v>
      </c>
      <c r="L28" s="246">
        <v>21</v>
      </c>
      <c r="M28" s="246">
        <f>G28*(1+L28/100)</f>
        <v>0</v>
      </c>
      <c r="N28" s="244">
        <v>0</v>
      </c>
      <c r="O28" s="244">
        <f>ROUND(E28*N28,2)</f>
        <v>0</v>
      </c>
      <c r="P28" s="244">
        <v>0</v>
      </c>
      <c r="Q28" s="244">
        <f>ROUND(E28*P28,2)</f>
        <v>0</v>
      </c>
      <c r="R28" s="246"/>
      <c r="S28" s="246" t="s">
        <v>298</v>
      </c>
      <c r="T28" s="247" t="s">
        <v>282</v>
      </c>
      <c r="U28" s="224">
        <v>0</v>
      </c>
      <c r="V28" s="224">
        <f>ROUND(E28*U28,2)</f>
        <v>0</v>
      </c>
      <c r="W28" s="224"/>
      <c r="X28" s="224" t="s">
        <v>299</v>
      </c>
      <c r="Y28" s="224" t="s">
        <v>284</v>
      </c>
      <c r="Z28" s="213"/>
      <c r="AA28" s="213"/>
      <c r="AB28" s="213"/>
      <c r="AC28" s="213"/>
      <c r="AD28" s="213"/>
      <c r="AE28" s="213"/>
      <c r="AF28" s="213"/>
      <c r="AG28" s="213" t="s">
        <v>300</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0" t="s">
        <v>314</v>
      </c>
      <c r="D29" s="248"/>
      <c r="E29" s="248"/>
      <c r="F29" s="248"/>
      <c r="G29" s="248"/>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287</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41">
        <v>7</v>
      </c>
      <c r="B30" s="242" t="s">
        <v>315</v>
      </c>
      <c r="C30" s="259" t="s">
        <v>316</v>
      </c>
      <c r="D30" s="243" t="s">
        <v>297</v>
      </c>
      <c r="E30" s="244">
        <v>1</v>
      </c>
      <c r="F30" s="245"/>
      <c r="G30" s="246">
        <f>ROUND(E30*F30,2)</f>
        <v>0</v>
      </c>
      <c r="H30" s="245"/>
      <c r="I30" s="246">
        <f>ROUND(E30*H30,2)</f>
        <v>0</v>
      </c>
      <c r="J30" s="245"/>
      <c r="K30" s="246">
        <f>ROUND(E30*J30,2)</f>
        <v>0</v>
      </c>
      <c r="L30" s="246">
        <v>21</v>
      </c>
      <c r="M30" s="246">
        <f>G30*(1+L30/100)</f>
        <v>0</v>
      </c>
      <c r="N30" s="244">
        <v>0</v>
      </c>
      <c r="O30" s="244">
        <f>ROUND(E30*N30,2)</f>
        <v>0</v>
      </c>
      <c r="P30" s="244">
        <v>0</v>
      </c>
      <c r="Q30" s="244">
        <f>ROUND(E30*P30,2)</f>
        <v>0</v>
      </c>
      <c r="R30" s="246"/>
      <c r="S30" s="246" t="s">
        <v>298</v>
      </c>
      <c r="T30" s="247" t="s">
        <v>282</v>
      </c>
      <c r="U30" s="224">
        <v>0</v>
      </c>
      <c r="V30" s="224">
        <f>ROUND(E30*U30,2)</f>
        <v>0</v>
      </c>
      <c r="W30" s="224"/>
      <c r="X30" s="224" t="s">
        <v>299</v>
      </c>
      <c r="Y30" s="224" t="s">
        <v>284</v>
      </c>
      <c r="Z30" s="213"/>
      <c r="AA30" s="213"/>
      <c r="AB30" s="213"/>
      <c r="AC30" s="213"/>
      <c r="AD30" s="213"/>
      <c r="AE30" s="213"/>
      <c r="AF30" s="213"/>
      <c r="AG30" s="213" t="s">
        <v>300</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22.5" outlineLevel="2" x14ac:dyDescent="0.2">
      <c r="A31" s="220"/>
      <c r="B31" s="221"/>
      <c r="C31" s="260" t="s">
        <v>317</v>
      </c>
      <c r="D31" s="248"/>
      <c r="E31" s="248"/>
      <c r="F31" s="248"/>
      <c r="G31" s="248"/>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287</v>
      </c>
      <c r="AH31" s="213"/>
      <c r="AI31" s="213"/>
      <c r="AJ31" s="213"/>
      <c r="AK31" s="213"/>
      <c r="AL31" s="213"/>
      <c r="AM31" s="213"/>
      <c r="AN31" s="213"/>
      <c r="AO31" s="213"/>
      <c r="AP31" s="213"/>
      <c r="AQ31" s="213"/>
      <c r="AR31" s="213"/>
      <c r="AS31" s="213"/>
      <c r="AT31" s="213"/>
      <c r="AU31" s="213"/>
      <c r="AV31" s="213"/>
      <c r="AW31" s="213"/>
      <c r="AX31" s="213"/>
      <c r="AY31" s="213"/>
      <c r="AZ31" s="213"/>
      <c r="BA31" s="249" t="str">
        <f>C31</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31" s="213"/>
      <c r="BC31" s="213"/>
      <c r="BD31" s="213"/>
      <c r="BE31" s="213"/>
      <c r="BF31" s="213"/>
      <c r="BG31" s="213"/>
      <c r="BH31" s="213"/>
    </row>
    <row r="32" spans="1:60" x14ac:dyDescent="0.2">
      <c r="A32" s="234" t="s">
        <v>276</v>
      </c>
      <c r="B32" s="235" t="s">
        <v>246</v>
      </c>
      <c r="C32" s="258" t="s">
        <v>28</v>
      </c>
      <c r="D32" s="236"/>
      <c r="E32" s="237"/>
      <c r="F32" s="238"/>
      <c r="G32" s="238">
        <f>SUMIF(AG33:AG73,"&lt;&gt;NOR",G33:G73)</f>
        <v>0</v>
      </c>
      <c r="H32" s="238"/>
      <c r="I32" s="238">
        <f>SUM(I33:I73)</f>
        <v>0</v>
      </c>
      <c r="J32" s="238"/>
      <c r="K32" s="238">
        <f>SUM(K33:K73)</f>
        <v>0</v>
      </c>
      <c r="L32" s="238"/>
      <c r="M32" s="238">
        <f>SUM(M33:M73)</f>
        <v>0</v>
      </c>
      <c r="N32" s="237"/>
      <c r="O32" s="237">
        <f>SUM(O33:O73)</f>
        <v>0</v>
      </c>
      <c r="P32" s="237"/>
      <c r="Q32" s="237">
        <f>SUM(Q33:Q73)</f>
        <v>0</v>
      </c>
      <c r="R32" s="238"/>
      <c r="S32" s="238"/>
      <c r="T32" s="239"/>
      <c r="U32" s="233"/>
      <c r="V32" s="233">
        <f>SUM(V33:V73)</f>
        <v>0</v>
      </c>
      <c r="W32" s="233"/>
      <c r="X32" s="233"/>
      <c r="Y32" s="233"/>
      <c r="AG32" t="s">
        <v>277</v>
      </c>
    </row>
    <row r="33" spans="1:60" ht="22.5" outlineLevel="1" x14ac:dyDescent="0.2">
      <c r="A33" s="241">
        <v>8</v>
      </c>
      <c r="B33" s="242" t="s">
        <v>318</v>
      </c>
      <c r="C33" s="259" t="s">
        <v>319</v>
      </c>
      <c r="D33" s="243" t="s">
        <v>297</v>
      </c>
      <c r="E33" s="244">
        <v>1</v>
      </c>
      <c r="F33" s="245"/>
      <c r="G33" s="246">
        <f>ROUND(E33*F33,2)</f>
        <v>0</v>
      </c>
      <c r="H33" s="245"/>
      <c r="I33" s="246">
        <f>ROUND(E33*H33,2)</f>
        <v>0</v>
      </c>
      <c r="J33" s="245"/>
      <c r="K33" s="246">
        <f>ROUND(E33*J33,2)</f>
        <v>0</v>
      </c>
      <c r="L33" s="246">
        <v>21</v>
      </c>
      <c r="M33" s="246">
        <f>G33*(1+L33/100)</f>
        <v>0</v>
      </c>
      <c r="N33" s="244">
        <v>0</v>
      </c>
      <c r="O33" s="244">
        <f>ROUND(E33*N33,2)</f>
        <v>0</v>
      </c>
      <c r="P33" s="244">
        <v>0</v>
      </c>
      <c r="Q33" s="244">
        <f>ROUND(E33*P33,2)</f>
        <v>0</v>
      </c>
      <c r="R33" s="246"/>
      <c r="S33" s="246" t="s">
        <v>281</v>
      </c>
      <c r="T33" s="247" t="s">
        <v>282</v>
      </c>
      <c r="U33" s="224">
        <v>0</v>
      </c>
      <c r="V33" s="224">
        <f>ROUND(E33*U33,2)</f>
        <v>0</v>
      </c>
      <c r="W33" s="224"/>
      <c r="X33" s="224" t="s">
        <v>283</v>
      </c>
      <c r="Y33" s="224" t="s">
        <v>284</v>
      </c>
      <c r="Z33" s="213"/>
      <c r="AA33" s="213"/>
      <c r="AB33" s="213"/>
      <c r="AC33" s="213"/>
      <c r="AD33" s="213"/>
      <c r="AE33" s="213"/>
      <c r="AF33" s="213"/>
      <c r="AG33" s="213" t="s">
        <v>285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60" t="s">
        <v>319</v>
      </c>
      <c r="D34" s="248"/>
      <c r="E34" s="248"/>
      <c r="F34" s="248"/>
      <c r="G34" s="248"/>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287</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61" t="s">
        <v>320</v>
      </c>
      <c r="D35" s="250"/>
      <c r="E35" s="250"/>
      <c r="F35" s="250"/>
      <c r="G35" s="250"/>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287</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x14ac:dyDescent="0.2">
      <c r="A36" s="241">
        <v>9</v>
      </c>
      <c r="B36" s="242" t="s">
        <v>321</v>
      </c>
      <c r="C36" s="259" t="s">
        <v>322</v>
      </c>
      <c r="D36" s="243" t="s">
        <v>323</v>
      </c>
      <c r="E36" s="244">
        <v>1</v>
      </c>
      <c r="F36" s="245"/>
      <c r="G36" s="246">
        <f>ROUND(E36*F36,2)</f>
        <v>0</v>
      </c>
      <c r="H36" s="245"/>
      <c r="I36" s="246">
        <f>ROUND(E36*H36,2)</f>
        <v>0</v>
      </c>
      <c r="J36" s="245"/>
      <c r="K36" s="246">
        <f>ROUND(E36*J36,2)</f>
        <v>0</v>
      </c>
      <c r="L36" s="246">
        <v>21</v>
      </c>
      <c r="M36" s="246">
        <f>G36*(1+L36/100)</f>
        <v>0</v>
      </c>
      <c r="N36" s="244">
        <v>0</v>
      </c>
      <c r="O36" s="244">
        <f>ROUND(E36*N36,2)</f>
        <v>0</v>
      </c>
      <c r="P36" s="244">
        <v>0</v>
      </c>
      <c r="Q36" s="244">
        <f>ROUND(E36*P36,2)</f>
        <v>0</v>
      </c>
      <c r="R36" s="246"/>
      <c r="S36" s="246" t="s">
        <v>281</v>
      </c>
      <c r="T36" s="247" t="s">
        <v>282</v>
      </c>
      <c r="U36" s="224">
        <v>0</v>
      </c>
      <c r="V36" s="224">
        <f>ROUND(E36*U36,2)</f>
        <v>0</v>
      </c>
      <c r="W36" s="224"/>
      <c r="X36" s="224" t="s">
        <v>283</v>
      </c>
      <c r="Y36" s="224" t="s">
        <v>284</v>
      </c>
      <c r="Z36" s="213"/>
      <c r="AA36" s="213"/>
      <c r="AB36" s="213"/>
      <c r="AC36" s="213"/>
      <c r="AD36" s="213"/>
      <c r="AE36" s="213"/>
      <c r="AF36" s="213"/>
      <c r="AG36" s="213" t="s">
        <v>285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60" t="s">
        <v>286</v>
      </c>
      <c r="D37" s="248"/>
      <c r="E37" s="248"/>
      <c r="F37" s="248"/>
      <c r="G37" s="248"/>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287</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3" x14ac:dyDescent="0.2">
      <c r="A38" s="220"/>
      <c r="B38" s="221"/>
      <c r="C38" s="261" t="s">
        <v>324</v>
      </c>
      <c r="D38" s="250"/>
      <c r="E38" s="250"/>
      <c r="F38" s="250"/>
      <c r="G38" s="250"/>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287</v>
      </c>
      <c r="AH38" s="213"/>
      <c r="AI38" s="213"/>
      <c r="AJ38" s="213"/>
      <c r="AK38" s="213"/>
      <c r="AL38" s="213"/>
      <c r="AM38" s="213"/>
      <c r="AN38" s="213"/>
      <c r="AO38" s="213"/>
      <c r="AP38" s="213"/>
      <c r="AQ38" s="213"/>
      <c r="AR38" s="213"/>
      <c r="AS38" s="213"/>
      <c r="AT38" s="213"/>
      <c r="AU38" s="213"/>
      <c r="AV38" s="213"/>
      <c r="AW38" s="213"/>
      <c r="AX38" s="213"/>
      <c r="AY38" s="213"/>
      <c r="AZ38" s="213"/>
      <c r="BA38" s="249" t="str">
        <f>C38</f>
        <v>Částečná demontáž invalidní plošiny a její opětovné osazení - instalace a zprovoznění po opravě schodiště.</v>
      </c>
      <c r="BB38" s="213"/>
      <c r="BC38" s="213"/>
      <c r="BD38" s="213"/>
      <c r="BE38" s="213"/>
      <c r="BF38" s="213"/>
      <c r="BG38" s="213"/>
      <c r="BH38" s="213"/>
    </row>
    <row r="39" spans="1:60" ht="33.75" outlineLevel="3" x14ac:dyDescent="0.2">
      <c r="A39" s="220"/>
      <c r="B39" s="221"/>
      <c r="C39" s="261" t="s">
        <v>325</v>
      </c>
      <c r="D39" s="250"/>
      <c r="E39" s="250"/>
      <c r="F39" s="250"/>
      <c r="G39" s="250"/>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49" t="str">
        <f>C39</f>
        <v>Týká se samotné plošiny a dále spodní části konstrukce plošiny - jejího vedení (ližin, madel, sloupků) v délce výstupní čáry  cca 7mb = dolní části bez posledního schodišťového ramene. Ponechané části chránit. Plošinu a demontované prvky uložit dle pokynů objednatele na určené místo v areálu objednatele.</v>
      </c>
      <c r="BB39" s="213"/>
      <c r="BC39" s="213"/>
      <c r="BD39" s="213"/>
      <c r="BE39" s="213"/>
      <c r="BF39" s="213"/>
      <c r="BG39" s="213"/>
      <c r="BH39" s="213"/>
    </row>
    <row r="40" spans="1:60" ht="22.5" outlineLevel="3" x14ac:dyDescent="0.2">
      <c r="A40" s="220"/>
      <c r="B40" s="221"/>
      <c r="C40" s="261" t="s">
        <v>355</v>
      </c>
      <c r="D40" s="250"/>
      <c r="E40" s="250"/>
      <c r="F40" s="250"/>
      <c r="G40" s="250"/>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287</v>
      </c>
      <c r="AH40" s="213"/>
      <c r="AI40" s="213"/>
      <c r="AJ40" s="213"/>
      <c r="AK40" s="213"/>
      <c r="AL40" s="213"/>
      <c r="AM40" s="213"/>
      <c r="AN40" s="213"/>
      <c r="AO40" s="213"/>
      <c r="AP40" s="213"/>
      <c r="AQ40" s="213"/>
      <c r="AR40" s="213"/>
      <c r="AS40" s="213"/>
      <c r="AT40" s="213"/>
      <c r="AU40" s="213"/>
      <c r="AV40" s="213"/>
      <c r="AW40" s="213"/>
      <c r="AX40" s="213"/>
      <c r="AY40" s="213"/>
      <c r="AZ40" s="213"/>
      <c r="BA40" s="249" t="str">
        <f>C40</f>
        <v>Kompletní provedení dle veškerých informací obsažených v PD (textová i výkresová část, technologické postupy, restaurátorské záměry atd.).</v>
      </c>
      <c r="BB40" s="213"/>
      <c r="BC40" s="213"/>
      <c r="BD40" s="213"/>
      <c r="BE40" s="213"/>
      <c r="BF40" s="213"/>
      <c r="BG40" s="213"/>
      <c r="BH40" s="213"/>
    </row>
    <row r="41" spans="1:60" ht="22.5" outlineLevel="3" x14ac:dyDescent="0.2">
      <c r="A41" s="220"/>
      <c r="B41" s="221"/>
      <c r="C41" s="261" t="s">
        <v>356</v>
      </c>
      <c r="D41" s="250"/>
      <c r="E41" s="250"/>
      <c r="F41" s="250"/>
      <c r="G41" s="250"/>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287</v>
      </c>
      <c r="AH41" s="213"/>
      <c r="AI41" s="213"/>
      <c r="AJ41" s="213"/>
      <c r="AK41" s="213"/>
      <c r="AL41" s="213"/>
      <c r="AM41" s="213"/>
      <c r="AN41" s="213"/>
      <c r="AO41" s="213"/>
      <c r="AP41" s="213"/>
      <c r="AQ41" s="213"/>
      <c r="AR41" s="213"/>
      <c r="AS41" s="213"/>
      <c r="AT41" s="213"/>
      <c r="AU41" s="213"/>
      <c r="AV41" s="213"/>
      <c r="AW41" s="213"/>
      <c r="AX41" s="213"/>
      <c r="AY41" s="213"/>
      <c r="AZ41" s="213"/>
      <c r="BA41" s="249" t="str">
        <f>C41</f>
        <v>Provedení je včetně montáže, demontáže, dodávky, přesunu hmot, přesunu a likvidace suti, povrchové úpravy, repasí, restaurátorských záměrů,</v>
      </c>
      <c r="BB41" s="213"/>
      <c r="BC41" s="213"/>
      <c r="BD41" s="213"/>
      <c r="BE41" s="213"/>
      <c r="BF41" s="213"/>
      <c r="BG41" s="213"/>
      <c r="BH41" s="213"/>
    </row>
    <row r="42" spans="1:60" ht="22.5" outlineLevel="3" x14ac:dyDescent="0.2">
      <c r="A42" s="220"/>
      <c r="B42" s="221"/>
      <c r="C42" s="261" t="s">
        <v>288</v>
      </c>
      <c r="D42" s="250"/>
      <c r="E42" s="250"/>
      <c r="F42" s="250"/>
      <c r="G42" s="250"/>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287</v>
      </c>
      <c r="AH42" s="213"/>
      <c r="AI42" s="213"/>
      <c r="AJ42" s="213"/>
      <c r="AK42" s="213"/>
      <c r="AL42" s="213"/>
      <c r="AM42" s="213"/>
      <c r="AN42" s="213"/>
      <c r="AO42" s="213"/>
      <c r="AP42" s="213"/>
      <c r="AQ42" s="213"/>
      <c r="AR42" s="213"/>
      <c r="AS42" s="213"/>
      <c r="AT42" s="213"/>
      <c r="AU42" s="213"/>
      <c r="AV42" s="213"/>
      <c r="AW42" s="213"/>
      <c r="AX42" s="213"/>
      <c r="AY42" s="213"/>
      <c r="AZ42" s="213"/>
      <c r="BA42" s="249" t="str">
        <f>C42</f>
        <v>restaurátorských závěrečných zpráv, dílenských dokumentací, vzorkování a veškerých dalších nutných souvisejících plnění a dodávek potřeb.</v>
      </c>
      <c r="BB42" s="213"/>
      <c r="BC42" s="213"/>
      <c r="BD42" s="213"/>
      <c r="BE42" s="213"/>
      <c r="BF42" s="213"/>
      <c r="BG42" s="213"/>
      <c r="BH42" s="213"/>
    </row>
    <row r="43" spans="1:60" outlineLevel="1" x14ac:dyDescent="0.2">
      <c r="A43" s="241">
        <v>10</v>
      </c>
      <c r="B43" s="242" t="s">
        <v>326</v>
      </c>
      <c r="C43" s="259" t="s">
        <v>327</v>
      </c>
      <c r="D43" s="243" t="s">
        <v>297</v>
      </c>
      <c r="E43" s="244">
        <v>1</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c r="S43" s="246" t="s">
        <v>298</v>
      </c>
      <c r="T43" s="247" t="s">
        <v>282</v>
      </c>
      <c r="U43" s="224">
        <v>0</v>
      </c>
      <c r="V43" s="224">
        <f>ROUND(E43*U43,2)</f>
        <v>0</v>
      </c>
      <c r="W43" s="224"/>
      <c r="X43" s="224" t="s">
        <v>299</v>
      </c>
      <c r="Y43" s="224" t="s">
        <v>284</v>
      </c>
      <c r="Z43" s="213"/>
      <c r="AA43" s="213"/>
      <c r="AB43" s="213"/>
      <c r="AC43" s="213"/>
      <c r="AD43" s="213"/>
      <c r="AE43" s="213"/>
      <c r="AF43" s="213"/>
      <c r="AG43" s="213" t="s">
        <v>300</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60" t="s">
        <v>328</v>
      </c>
      <c r="D44" s="248"/>
      <c r="E44" s="248"/>
      <c r="F44" s="248"/>
      <c r="G44" s="24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287</v>
      </c>
      <c r="AH44" s="213"/>
      <c r="AI44" s="213"/>
      <c r="AJ44" s="213"/>
      <c r="AK44" s="213"/>
      <c r="AL44" s="213"/>
      <c r="AM44" s="213"/>
      <c r="AN44" s="213"/>
      <c r="AO44" s="213"/>
      <c r="AP44" s="213"/>
      <c r="AQ44" s="213"/>
      <c r="AR44" s="213"/>
      <c r="AS44" s="213"/>
      <c r="AT44" s="213"/>
      <c r="AU44" s="213"/>
      <c r="AV44" s="213"/>
      <c r="AW44" s="213"/>
      <c r="AX44" s="213"/>
      <c r="AY44" s="213"/>
      <c r="AZ44" s="213"/>
      <c r="BA44" s="249" t="str">
        <f>C44</f>
        <v>Náklady na vyhotovení dokumentace skutečného provedení stavby a její předání objednateli v požadované formě a požadovaném počtu.</v>
      </c>
      <c r="BB44" s="213"/>
      <c r="BC44" s="213"/>
      <c r="BD44" s="213"/>
      <c r="BE44" s="213"/>
      <c r="BF44" s="213"/>
      <c r="BG44" s="213"/>
      <c r="BH44" s="213"/>
    </row>
    <row r="45" spans="1:60" outlineLevel="1" x14ac:dyDescent="0.2">
      <c r="A45" s="241">
        <v>11</v>
      </c>
      <c r="B45" s="242" t="s">
        <v>329</v>
      </c>
      <c r="C45" s="259" t="s">
        <v>330</v>
      </c>
      <c r="D45" s="243" t="s">
        <v>297</v>
      </c>
      <c r="E45" s="244">
        <v>1</v>
      </c>
      <c r="F45" s="245"/>
      <c r="G45" s="246">
        <f>ROUND(E45*F45,2)</f>
        <v>0</v>
      </c>
      <c r="H45" s="245"/>
      <c r="I45" s="246">
        <f>ROUND(E45*H45,2)</f>
        <v>0</v>
      </c>
      <c r="J45" s="245"/>
      <c r="K45" s="246">
        <f>ROUND(E45*J45,2)</f>
        <v>0</v>
      </c>
      <c r="L45" s="246">
        <v>21</v>
      </c>
      <c r="M45" s="246">
        <f>G45*(1+L45/100)</f>
        <v>0</v>
      </c>
      <c r="N45" s="244">
        <v>0</v>
      </c>
      <c r="O45" s="244">
        <f>ROUND(E45*N45,2)</f>
        <v>0</v>
      </c>
      <c r="P45" s="244">
        <v>0</v>
      </c>
      <c r="Q45" s="244">
        <f>ROUND(E45*P45,2)</f>
        <v>0</v>
      </c>
      <c r="R45" s="246"/>
      <c r="S45" s="246" t="s">
        <v>298</v>
      </c>
      <c r="T45" s="247" t="s">
        <v>282</v>
      </c>
      <c r="U45" s="224">
        <v>0</v>
      </c>
      <c r="V45" s="224">
        <f>ROUND(E45*U45,2)</f>
        <v>0</v>
      </c>
      <c r="W45" s="224"/>
      <c r="X45" s="224" t="s">
        <v>299</v>
      </c>
      <c r="Y45" s="224" t="s">
        <v>284</v>
      </c>
      <c r="Z45" s="213"/>
      <c r="AA45" s="213"/>
      <c r="AB45" s="213"/>
      <c r="AC45" s="213"/>
      <c r="AD45" s="213"/>
      <c r="AE45" s="213"/>
      <c r="AF45" s="213"/>
      <c r="AG45" s="213" t="s">
        <v>300</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2" x14ac:dyDescent="0.2">
      <c r="A46" s="220"/>
      <c r="B46" s="221"/>
      <c r="C46" s="260" t="s">
        <v>331</v>
      </c>
      <c r="D46" s="248"/>
      <c r="E46" s="248"/>
      <c r="F46" s="248"/>
      <c r="G46" s="248"/>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287</v>
      </c>
      <c r="AH46" s="213"/>
      <c r="AI46" s="213"/>
      <c r="AJ46" s="213"/>
      <c r="AK46" s="213"/>
      <c r="AL46" s="213"/>
      <c r="AM46" s="213"/>
      <c r="AN46" s="213"/>
      <c r="AO46" s="213"/>
      <c r="AP46" s="213"/>
      <c r="AQ46" s="213"/>
      <c r="AR46" s="213"/>
      <c r="AS46" s="213"/>
      <c r="AT46" s="213"/>
      <c r="AU46" s="213"/>
      <c r="AV46" s="213"/>
      <c r="AW46" s="213"/>
      <c r="AX46" s="213"/>
      <c r="AY46" s="213"/>
      <c r="AZ46" s="213"/>
      <c r="BA46" s="249" t="str">
        <f>C46</f>
        <v>Náklady na provedení skutečného zaměření stavby v rozsahu nezbytném pro zápis změny do katastru nemovitostí.</v>
      </c>
      <c r="BB46" s="213"/>
      <c r="BC46" s="213"/>
      <c r="BD46" s="213"/>
      <c r="BE46" s="213"/>
      <c r="BF46" s="213"/>
      <c r="BG46" s="213"/>
      <c r="BH46" s="213"/>
    </row>
    <row r="47" spans="1:60" outlineLevel="1" x14ac:dyDescent="0.2">
      <c r="A47" s="241">
        <v>12</v>
      </c>
      <c r="B47" s="242" t="s">
        <v>332</v>
      </c>
      <c r="C47" s="259" t="s">
        <v>333</v>
      </c>
      <c r="D47" s="243" t="s">
        <v>323</v>
      </c>
      <c r="E47" s="244">
        <v>1</v>
      </c>
      <c r="F47" s="245"/>
      <c r="G47" s="246">
        <f>ROUND(E47*F47,2)</f>
        <v>0</v>
      </c>
      <c r="H47" s="245"/>
      <c r="I47" s="246">
        <f>ROUND(E47*H47,2)</f>
        <v>0</v>
      </c>
      <c r="J47" s="245"/>
      <c r="K47" s="246">
        <f>ROUND(E47*J47,2)</f>
        <v>0</v>
      </c>
      <c r="L47" s="246">
        <v>21</v>
      </c>
      <c r="M47" s="246">
        <f>G47*(1+L47/100)</f>
        <v>0</v>
      </c>
      <c r="N47" s="244">
        <v>0</v>
      </c>
      <c r="O47" s="244">
        <f>ROUND(E47*N47,2)</f>
        <v>0</v>
      </c>
      <c r="P47" s="244">
        <v>0</v>
      </c>
      <c r="Q47" s="244">
        <f>ROUND(E47*P47,2)</f>
        <v>0</v>
      </c>
      <c r="R47" s="246"/>
      <c r="S47" s="246" t="s">
        <v>281</v>
      </c>
      <c r="T47" s="247" t="s">
        <v>282</v>
      </c>
      <c r="U47" s="224">
        <v>0</v>
      </c>
      <c r="V47" s="224">
        <f>ROUND(E47*U47,2)</f>
        <v>0</v>
      </c>
      <c r="W47" s="224"/>
      <c r="X47" s="224" t="s">
        <v>299</v>
      </c>
      <c r="Y47" s="224" t="s">
        <v>284</v>
      </c>
      <c r="Z47" s="213"/>
      <c r="AA47" s="213"/>
      <c r="AB47" s="213"/>
      <c r="AC47" s="213"/>
      <c r="AD47" s="213"/>
      <c r="AE47" s="213"/>
      <c r="AF47" s="213"/>
      <c r="AG47" s="213" t="s">
        <v>334</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60" t="s">
        <v>286</v>
      </c>
      <c r="D48" s="248"/>
      <c r="E48" s="248"/>
      <c r="F48" s="248"/>
      <c r="G48" s="248"/>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61" t="s">
        <v>335</v>
      </c>
      <c r="D49" s="250"/>
      <c r="E49" s="250"/>
      <c r="F49" s="250"/>
      <c r="G49" s="250"/>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287</v>
      </c>
      <c r="AH49" s="213"/>
      <c r="AI49" s="213"/>
      <c r="AJ49" s="213"/>
      <c r="AK49" s="213"/>
      <c r="AL49" s="213"/>
      <c r="AM49" s="213"/>
      <c r="AN49" s="213"/>
      <c r="AO49" s="213"/>
      <c r="AP49" s="213"/>
      <c r="AQ49" s="213"/>
      <c r="AR49" s="213"/>
      <c r="AS49" s="213"/>
      <c r="AT49" s="213"/>
      <c r="AU49" s="213"/>
      <c r="AV49" s="213"/>
      <c r="AW49" s="213"/>
      <c r="AX49" s="213"/>
      <c r="AY49" s="213"/>
      <c r="AZ49" s="213"/>
      <c r="BA49" s="249" t="str">
        <f>C49</f>
        <v>Před zahájením oprav budou architektonické a řemeslné prvky, které nepůjde demontovat, chráněny bezpečnostní konstrukcí.</v>
      </c>
      <c r="BB49" s="213"/>
      <c r="BC49" s="213"/>
      <c r="BD49" s="213"/>
      <c r="BE49" s="213"/>
      <c r="BF49" s="213"/>
      <c r="BG49" s="213"/>
      <c r="BH49" s="213"/>
    </row>
    <row r="50" spans="1:60" ht="22.5" outlineLevel="3" x14ac:dyDescent="0.2">
      <c r="A50" s="220"/>
      <c r="B50" s="221"/>
      <c r="C50" s="261" t="s">
        <v>355</v>
      </c>
      <c r="D50" s="250"/>
      <c r="E50" s="250"/>
      <c r="F50" s="250"/>
      <c r="G50" s="250"/>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287</v>
      </c>
      <c r="AH50" s="213"/>
      <c r="AI50" s="213"/>
      <c r="AJ50" s="213"/>
      <c r="AK50" s="213"/>
      <c r="AL50" s="213"/>
      <c r="AM50" s="213"/>
      <c r="AN50" s="213"/>
      <c r="AO50" s="213"/>
      <c r="AP50" s="213"/>
      <c r="AQ50" s="213"/>
      <c r="AR50" s="213"/>
      <c r="AS50" s="213"/>
      <c r="AT50" s="213"/>
      <c r="AU50" s="213"/>
      <c r="AV50" s="213"/>
      <c r="AW50" s="213"/>
      <c r="AX50" s="213"/>
      <c r="AY50" s="213"/>
      <c r="AZ50" s="213"/>
      <c r="BA50" s="249" t="str">
        <f>C50</f>
        <v>Kompletní provedení dle veškerých informací obsažených v PD (textová i výkresová část, technologické postupy, restaurátorské záměry atd.).</v>
      </c>
      <c r="BB50" s="213"/>
      <c r="BC50" s="213"/>
      <c r="BD50" s="213"/>
      <c r="BE50" s="213"/>
      <c r="BF50" s="213"/>
      <c r="BG50" s="213"/>
      <c r="BH50" s="213"/>
    </row>
    <row r="51" spans="1:60" ht="22.5" outlineLevel="3" x14ac:dyDescent="0.2">
      <c r="A51" s="220"/>
      <c r="B51" s="221"/>
      <c r="C51" s="261" t="s">
        <v>356</v>
      </c>
      <c r="D51" s="250"/>
      <c r="E51" s="250"/>
      <c r="F51" s="250"/>
      <c r="G51" s="250"/>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49" t="str">
        <f>C51</f>
        <v>Provedení je včetně montáže, demontáže, dodávky, přesunu hmot, přesunu a likvidace suti, povrchové úpravy, repasí, restaurátorských záměrů,</v>
      </c>
      <c r="BB51" s="213"/>
      <c r="BC51" s="213"/>
      <c r="BD51" s="213"/>
      <c r="BE51" s="213"/>
      <c r="BF51" s="213"/>
      <c r="BG51" s="213"/>
      <c r="BH51" s="213"/>
    </row>
    <row r="52" spans="1:60" ht="22.5" outlineLevel="3" x14ac:dyDescent="0.2">
      <c r="A52" s="220"/>
      <c r="B52" s="221"/>
      <c r="C52" s="261" t="s">
        <v>288</v>
      </c>
      <c r="D52" s="250"/>
      <c r="E52" s="250"/>
      <c r="F52" s="250"/>
      <c r="G52" s="250"/>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49" t="str">
        <f>C52</f>
        <v>restaurátorských závěrečných zpráv, dílenských dokumentací, vzorkování a veškerých dalších nutných souvisejících plnění a dodávek potřeb.</v>
      </c>
      <c r="BB52" s="213"/>
      <c r="BC52" s="213"/>
      <c r="BD52" s="213"/>
      <c r="BE52" s="213"/>
      <c r="BF52" s="213"/>
      <c r="BG52" s="213"/>
      <c r="BH52" s="213"/>
    </row>
    <row r="53" spans="1:60" outlineLevel="1" x14ac:dyDescent="0.2">
      <c r="A53" s="241">
        <v>13</v>
      </c>
      <c r="B53" s="242" t="s">
        <v>336</v>
      </c>
      <c r="C53" s="259" t="s">
        <v>337</v>
      </c>
      <c r="D53" s="243" t="s">
        <v>323</v>
      </c>
      <c r="E53" s="244">
        <v>1</v>
      </c>
      <c r="F53" s="245"/>
      <c r="G53" s="246">
        <f>ROUND(E53*F53,2)</f>
        <v>0</v>
      </c>
      <c r="H53" s="245"/>
      <c r="I53" s="246">
        <f>ROUND(E53*H53,2)</f>
        <v>0</v>
      </c>
      <c r="J53" s="245"/>
      <c r="K53" s="246">
        <f>ROUND(E53*J53,2)</f>
        <v>0</v>
      </c>
      <c r="L53" s="246">
        <v>21</v>
      </c>
      <c r="M53" s="246">
        <f>G53*(1+L53/100)</f>
        <v>0</v>
      </c>
      <c r="N53" s="244">
        <v>0</v>
      </c>
      <c r="O53" s="244">
        <f>ROUND(E53*N53,2)</f>
        <v>0</v>
      </c>
      <c r="P53" s="244">
        <v>0</v>
      </c>
      <c r="Q53" s="244">
        <f>ROUND(E53*P53,2)</f>
        <v>0</v>
      </c>
      <c r="R53" s="246"/>
      <c r="S53" s="246" t="s">
        <v>281</v>
      </c>
      <c r="T53" s="247" t="s">
        <v>282</v>
      </c>
      <c r="U53" s="224">
        <v>0</v>
      </c>
      <c r="V53" s="224">
        <f>ROUND(E53*U53,2)</f>
        <v>0</v>
      </c>
      <c r="W53" s="224"/>
      <c r="X53" s="224" t="s">
        <v>299</v>
      </c>
      <c r="Y53" s="224" t="s">
        <v>284</v>
      </c>
      <c r="Z53" s="213"/>
      <c r="AA53" s="213"/>
      <c r="AB53" s="213"/>
      <c r="AC53" s="213"/>
      <c r="AD53" s="213"/>
      <c r="AE53" s="213"/>
      <c r="AF53" s="213"/>
      <c r="AG53" s="213" t="s">
        <v>338</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60" t="s">
        <v>339</v>
      </c>
      <c r="D54" s="248"/>
      <c r="E54" s="248"/>
      <c r="F54" s="248"/>
      <c r="G54" s="248"/>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1" t="s">
        <v>340</v>
      </c>
      <c r="D55" s="250"/>
      <c r="E55" s="250"/>
      <c r="F55" s="250"/>
      <c r="G55" s="250"/>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287</v>
      </c>
      <c r="AH55" s="213"/>
      <c r="AI55" s="213"/>
      <c r="AJ55" s="213"/>
      <c r="AK55" s="213"/>
      <c r="AL55" s="213"/>
      <c r="AM55" s="213"/>
      <c r="AN55" s="213"/>
      <c r="AO55" s="213"/>
      <c r="AP55" s="213"/>
      <c r="AQ55" s="213"/>
      <c r="AR55" s="213"/>
      <c r="AS55" s="213"/>
      <c r="AT55" s="213"/>
      <c r="AU55" s="213"/>
      <c r="AV55" s="213"/>
      <c r="AW55" s="213"/>
      <c r="AX55" s="213"/>
      <c r="AY55" s="213"/>
      <c r="AZ55" s="213"/>
      <c r="BA55" s="249" t="str">
        <f>C55</f>
        <v>1. Před bouráním stávající porušené opěrné zdi je nutné zajistit základy stávajících budov u opěrné zdi</v>
      </c>
      <c r="BB55" s="213"/>
      <c r="BC55" s="213"/>
      <c r="BD55" s="213"/>
      <c r="BE55" s="213"/>
      <c r="BF55" s="213"/>
      <c r="BG55" s="213"/>
      <c r="BH55" s="213"/>
    </row>
    <row r="56" spans="1:60" ht="22.5" outlineLevel="3" x14ac:dyDescent="0.2">
      <c r="A56" s="220"/>
      <c r="B56" s="221"/>
      <c r="C56" s="261" t="s">
        <v>357</v>
      </c>
      <c r="D56" s="250"/>
      <c r="E56" s="250"/>
      <c r="F56" s="250"/>
      <c r="G56" s="250"/>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287</v>
      </c>
      <c r="AH56" s="213"/>
      <c r="AI56" s="213"/>
      <c r="AJ56" s="213"/>
      <c r="AK56" s="213"/>
      <c r="AL56" s="213"/>
      <c r="AM56" s="213"/>
      <c r="AN56" s="213"/>
      <c r="AO56" s="213"/>
      <c r="AP56" s="213"/>
      <c r="AQ56" s="213"/>
      <c r="AR56" s="213"/>
      <c r="AS56" s="213"/>
      <c r="AT56" s="213"/>
      <c r="AU56" s="213"/>
      <c r="AV56" s="213"/>
      <c r="AW56" s="213"/>
      <c r="AX56" s="213"/>
      <c r="AY56" s="213"/>
      <c r="AZ56" s="213"/>
      <c r="BA56" s="249" t="str">
        <f>C56</f>
        <v>2. Rekonstrukce opěrné zdi bude probíhat v úsecích 3,0 až 6,0 m. Úseky 3,0 m budou vždy v místech, kde stávající budovy jsou v blízkosti opěrné zdi.</v>
      </c>
      <c r="BB56" s="213"/>
      <c r="BC56" s="213"/>
      <c r="BD56" s="213"/>
      <c r="BE56" s="213"/>
      <c r="BF56" s="213"/>
      <c r="BG56" s="213"/>
      <c r="BH56" s="213"/>
    </row>
    <row r="57" spans="1:60" outlineLevel="3" x14ac:dyDescent="0.2">
      <c r="A57" s="220"/>
      <c r="B57" s="221"/>
      <c r="C57" s="261" t="s">
        <v>341</v>
      </c>
      <c r="D57" s="250"/>
      <c r="E57" s="250"/>
      <c r="F57" s="250"/>
      <c r="G57" s="250"/>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287</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61" t="s">
        <v>342</v>
      </c>
      <c r="D58" s="250"/>
      <c r="E58" s="250"/>
      <c r="F58" s="250"/>
      <c r="G58" s="250"/>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3" x14ac:dyDescent="0.2">
      <c r="A59" s="220"/>
      <c r="B59" s="221"/>
      <c r="C59" s="261" t="s">
        <v>343</v>
      </c>
      <c r="D59" s="250"/>
      <c r="E59" s="250"/>
      <c r="F59" s="250"/>
      <c r="G59" s="250"/>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287</v>
      </c>
      <c r="AH59" s="213"/>
      <c r="AI59" s="213"/>
      <c r="AJ59" s="213"/>
      <c r="AK59" s="213"/>
      <c r="AL59" s="213"/>
      <c r="AM59" s="213"/>
      <c r="AN59" s="213"/>
      <c r="AO59" s="213"/>
      <c r="AP59" s="213"/>
      <c r="AQ59" s="213"/>
      <c r="AR59" s="213"/>
      <c r="AS59" s="213"/>
      <c r="AT59" s="213"/>
      <c r="AU59" s="213"/>
      <c r="AV59" s="213"/>
      <c r="AW59" s="213"/>
      <c r="AX59" s="213"/>
      <c r="AY59" s="213"/>
      <c r="AZ59" s="213"/>
      <c r="BA59" s="249" t="str">
        <f>C59</f>
        <v>11. Navržená svislá výztuž je navržena pouze ve dvou délkách, a v některých částech bude po vybetonování zdi vyčnívat nad horní úroveň konstrukce a bude ji nutno odříznout</v>
      </c>
      <c r="BB59" s="213"/>
      <c r="BC59" s="213"/>
      <c r="BD59" s="213"/>
      <c r="BE59" s="213"/>
      <c r="BF59" s="213"/>
      <c r="BG59" s="213"/>
      <c r="BH59" s="213"/>
    </row>
    <row r="60" spans="1:60" outlineLevel="3" x14ac:dyDescent="0.2">
      <c r="A60" s="220"/>
      <c r="B60" s="221"/>
      <c r="C60" s="261" t="s">
        <v>344</v>
      </c>
      <c r="D60" s="250"/>
      <c r="E60" s="250"/>
      <c r="F60" s="250"/>
      <c r="G60" s="250"/>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287</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22.5" outlineLevel="3" x14ac:dyDescent="0.2">
      <c r="A61" s="220"/>
      <c r="B61" s="221"/>
      <c r="C61" s="261" t="s">
        <v>355</v>
      </c>
      <c r="D61" s="250"/>
      <c r="E61" s="250"/>
      <c r="F61" s="250"/>
      <c r="G61" s="250"/>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287</v>
      </c>
      <c r="AH61" s="213"/>
      <c r="AI61" s="213"/>
      <c r="AJ61" s="213"/>
      <c r="AK61" s="213"/>
      <c r="AL61" s="213"/>
      <c r="AM61" s="213"/>
      <c r="AN61" s="213"/>
      <c r="AO61" s="213"/>
      <c r="AP61" s="213"/>
      <c r="AQ61" s="213"/>
      <c r="AR61" s="213"/>
      <c r="AS61" s="213"/>
      <c r="AT61" s="213"/>
      <c r="AU61" s="213"/>
      <c r="AV61" s="213"/>
      <c r="AW61" s="213"/>
      <c r="AX61" s="213"/>
      <c r="AY61" s="213"/>
      <c r="AZ61" s="213"/>
      <c r="BA61" s="249" t="str">
        <f>C61</f>
        <v>Kompletní provedení dle veškerých informací obsažených v PD (textová i výkresová část, technologické postupy, restaurátorské záměry atd.).</v>
      </c>
      <c r="BB61" s="213"/>
      <c r="BC61" s="213"/>
      <c r="BD61" s="213"/>
      <c r="BE61" s="213"/>
      <c r="BF61" s="213"/>
      <c r="BG61" s="213"/>
      <c r="BH61" s="213"/>
    </row>
    <row r="62" spans="1:60" ht="22.5" outlineLevel="3" x14ac:dyDescent="0.2">
      <c r="A62" s="220"/>
      <c r="B62" s="221"/>
      <c r="C62" s="261" t="s">
        <v>356</v>
      </c>
      <c r="D62" s="250"/>
      <c r="E62" s="250"/>
      <c r="F62" s="250"/>
      <c r="G62" s="250"/>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287</v>
      </c>
      <c r="AH62" s="213"/>
      <c r="AI62" s="213"/>
      <c r="AJ62" s="213"/>
      <c r="AK62" s="213"/>
      <c r="AL62" s="213"/>
      <c r="AM62" s="213"/>
      <c r="AN62" s="213"/>
      <c r="AO62" s="213"/>
      <c r="AP62" s="213"/>
      <c r="AQ62" s="213"/>
      <c r="AR62" s="213"/>
      <c r="AS62" s="213"/>
      <c r="AT62" s="213"/>
      <c r="AU62" s="213"/>
      <c r="AV62" s="213"/>
      <c r="AW62" s="213"/>
      <c r="AX62" s="213"/>
      <c r="AY62" s="213"/>
      <c r="AZ62" s="213"/>
      <c r="BA62" s="249" t="str">
        <f>C62</f>
        <v>Provedení je včetně montáže, demontáže, dodávky, přesunu hmot, přesunu a likvidace suti, povrchové úpravy, repasí, restaurátorských záměrů,</v>
      </c>
      <c r="BB62" s="213"/>
      <c r="BC62" s="213"/>
      <c r="BD62" s="213"/>
      <c r="BE62" s="213"/>
      <c r="BF62" s="213"/>
      <c r="BG62" s="213"/>
      <c r="BH62" s="213"/>
    </row>
    <row r="63" spans="1:60" ht="22.5" outlineLevel="3" x14ac:dyDescent="0.2">
      <c r="A63" s="220"/>
      <c r="B63" s="221"/>
      <c r="C63" s="261" t="s">
        <v>288</v>
      </c>
      <c r="D63" s="250"/>
      <c r="E63" s="250"/>
      <c r="F63" s="250"/>
      <c r="G63" s="250"/>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287</v>
      </c>
      <c r="AH63" s="213"/>
      <c r="AI63" s="213"/>
      <c r="AJ63" s="213"/>
      <c r="AK63" s="213"/>
      <c r="AL63" s="213"/>
      <c r="AM63" s="213"/>
      <c r="AN63" s="213"/>
      <c r="AO63" s="213"/>
      <c r="AP63" s="213"/>
      <c r="AQ63" s="213"/>
      <c r="AR63" s="213"/>
      <c r="AS63" s="213"/>
      <c r="AT63" s="213"/>
      <c r="AU63" s="213"/>
      <c r="AV63" s="213"/>
      <c r="AW63" s="213"/>
      <c r="AX63" s="213"/>
      <c r="AY63" s="213"/>
      <c r="AZ63" s="213"/>
      <c r="BA63" s="249" t="str">
        <f>C63</f>
        <v>restaurátorských závěrečných zpráv, dílenských dokumentací, vzorkování a veškerých dalších nutných souvisejících plnění a dodávek potřeb.</v>
      </c>
      <c r="BB63" s="213"/>
      <c r="BC63" s="213"/>
      <c r="BD63" s="213"/>
      <c r="BE63" s="213"/>
      <c r="BF63" s="213"/>
      <c r="BG63" s="213"/>
      <c r="BH63" s="213"/>
    </row>
    <row r="64" spans="1:60" outlineLevel="1" x14ac:dyDescent="0.2">
      <c r="A64" s="241">
        <v>14</v>
      </c>
      <c r="B64" s="242" t="s">
        <v>345</v>
      </c>
      <c r="C64" s="259" t="s">
        <v>346</v>
      </c>
      <c r="D64" s="243" t="s">
        <v>347</v>
      </c>
      <c r="E64" s="244">
        <v>1</v>
      </c>
      <c r="F64" s="245"/>
      <c r="G64" s="246">
        <f>ROUND(E64*F64,2)</f>
        <v>0</v>
      </c>
      <c r="H64" s="245"/>
      <c r="I64" s="246">
        <f>ROUND(E64*H64,2)</f>
        <v>0</v>
      </c>
      <c r="J64" s="245"/>
      <c r="K64" s="246">
        <f>ROUND(E64*J64,2)</f>
        <v>0</v>
      </c>
      <c r="L64" s="246">
        <v>21</v>
      </c>
      <c r="M64" s="246">
        <f>G64*(1+L64/100)</f>
        <v>0</v>
      </c>
      <c r="N64" s="244">
        <v>0</v>
      </c>
      <c r="O64" s="244">
        <f>ROUND(E64*N64,2)</f>
        <v>0</v>
      </c>
      <c r="P64" s="244">
        <v>0</v>
      </c>
      <c r="Q64" s="244">
        <f>ROUND(E64*P64,2)</f>
        <v>0</v>
      </c>
      <c r="R64" s="246"/>
      <c r="S64" s="246" t="s">
        <v>281</v>
      </c>
      <c r="T64" s="247" t="s">
        <v>282</v>
      </c>
      <c r="U64" s="224">
        <v>0</v>
      </c>
      <c r="V64" s="224">
        <f>ROUND(E64*U64,2)</f>
        <v>0</v>
      </c>
      <c r="W64" s="224"/>
      <c r="X64" s="224" t="s">
        <v>299</v>
      </c>
      <c r="Y64" s="224" t="s">
        <v>284</v>
      </c>
      <c r="Z64" s="213"/>
      <c r="AA64" s="213"/>
      <c r="AB64" s="213"/>
      <c r="AC64" s="213"/>
      <c r="AD64" s="213"/>
      <c r="AE64" s="213"/>
      <c r="AF64" s="213"/>
      <c r="AG64" s="213" t="s">
        <v>334</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60" t="s">
        <v>286</v>
      </c>
      <c r="D65" s="248"/>
      <c r="E65" s="248"/>
      <c r="F65" s="248"/>
      <c r="G65" s="248"/>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1" t="s">
        <v>346</v>
      </c>
      <c r="D66" s="250"/>
      <c r="E66" s="250"/>
      <c r="F66" s="250"/>
      <c r="G66" s="250"/>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287</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3" x14ac:dyDescent="0.2">
      <c r="A67" s="220"/>
      <c r="B67" s="221"/>
      <c r="C67" s="261" t="s">
        <v>358</v>
      </c>
      <c r="D67" s="250"/>
      <c r="E67" s="250"/>
      <c r="F67" s="250"/>
      <c r="G67" s="250"/>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287</v>
      </c>
      <c r="AH67" s="213"/>
      <c r="AI67" s="213"/>
      <c r="AJ67" s="213"/>
      <c r="AK67" s="213"/>
      <c r="AL67" s="213"/>
      <c r="AM67" s="213"/>
      <c r="AN67" s="213"/>
      <c r="AO67" s="213"/>
      <c r="AP67" s="213"/>
      <c r="AQ67" s="213"/>
      <c r="AR67" s="213"/>
      <c r="AS67" s="213"/>
      <c r="AT67" s="213"/>
      <c r="AU67" s="213"/>
      <c r="AV67" s="213"/>
      <c r="AW67" s="213"/>
      <c r="AX67" s="213"/>
      <c r="AY67" s="213"/>
      <c r="AZ67" s="213"/>
      <c r="BA67" s="249" t="str">
        <f>C67</f>
        <v>Staveniště bude vymezeno plotem. Vstup na staveniště bude mimo i během výstavby řádně zabezpečen proti vstupu nepovolaných osob.</v>
      </c>
      <c r="BB67" s="213"/>
      <c r="BC67" s="213"/>
      <c r="BD67" s="213"/>
      <c r="BE67" s="213"/>
      <c r="BF67" s="213"/>
      <c r="BG67" s="213"/>
      <c r="BH67" s="213"/>
    </row>
    <row r="68" spans="1:60" ht="33.75" outlineLevel="3" x14ac:dyDescent="0.2">
      <c r="A68" s="220"/>
      <c r="B68" s="221"/>
      <c r="C68" s="261" t="s">
        <v>348</v>
      </c>
      <c r="D68" s="250"/>
      <c r="E68" s="250"/>
      <c r="F68" s="250"/>
      <c r="G68" s="250"/>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287</v>
      </c>
      <c r="AH68" s="213"/>
      <c r="AI68" s="213"/>
      <c r="AJ68" s="213"/>
      <c r="AK68" s="213"/>
      <c r="AL68" s="213"/>
      <c r="AM68" s="213"/>
      <c r="AN68" s="213"/>
      <c r="AO68" s="213"/>
      <c r="AP68" s="213"/>
      <c r="AQ68" s="213"/>
      <c r="AR68" s="213"/>
      <c r="AS68" s="213"/>
      <c r="AT68" s="213"/>
      <c r="AU68" s="213"/>
      <c r="AV68" s="213"/>
      <c r="AW68" s="213"/>
      <c r="AX68" s="213"/>
      <c r="AY68" s="213"/>
      <c r="AZ68" s="213"/>
      <c r="BA68" s="249" t="str">
        <f>C68</f>
        <v>Rozsah stavby bude limitován určeným prostorem stavby a částečně  zasáhne na pozemky města. Prostor pro zařízení stavby bude korigován dle potřeb pokračující výstavby. Počítá se s využitím prostoru uvnitř dvora. Vymezení a oplocení stavby bude prováděno uvnitř dvora podle jednotlivých etap stavby.</v>
      </c>
      <c r="BB68" s="213"/>
      <c r="BC68" s="213"/>
      <c r="BD68" s="213"/>
      <c r="BE68" s="213"/>
      <c r="BF68" s="213"/>
      <c r="BG68" s="213"/>
      <c r="BH68" s="213"/>
    </row>
    <row r="69" spans="1:60" ht="22.5" outlineLevel="3" x14ac:dyDescent="0.2">
      <c r="A69" s="220"/>
      <c r="B69" s="221"/>
      <c r="C69" s="261" t="s">
        <v>355</v>
      </c>
      <c r="D69" s="250"/>
      <c r="E69" s="250"/>
      <c r="F69" s="250"/>
      <c r="G69" s="250"/>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287</v>
      </c>
      <c r="AH69" s="213"/>
      <c r="AI69" s="213"/>
      <c r="AJ69" s="213"/>
      <c r="AK69" s="213"/>
      <c r="AL69" s="213"/>
      <c r="AM69" s="213"/>
      <c r="AN69" s="213"/>
      <c r="AO69" s="213"/>
      <c r="AP69" s="213"/>
      <c r="AQ69" s="213"/>
      <c r="AR69" s="213"/>
      <c r="AS69" s="213"/>
      <c r="AT69" s="213"/>
      <c r="AU69" s="213"/>
      <c r="AV69" s="213"/>
      <c r="AW69" s="213"/>
      <c r="AX69" s="213"/>
      <c r="AY69" s="213"/>
      <c r="AZ69" s="213"/>
      <c r="BA69" s="249" t="str">
        <f>C69</f>
        <v>Kompletní provedení dle veškerých informací obsažených v PD (textová i výkresová část, technologické postupy, restaurátorské záměry atd.).</v>
      </c>
      <c r="BB69" s="213"/>
      <c r="BC69" s="213"/>
      <c r="BD69" s="213"/>
      <c r="BE69" s="213"/>
      <c r="BF69" s="213"/>
      <c r="BG69" s="213"/>
      <c r="BH69" s="213"/>
    </row>
    <row r="70" spans="1:60" ht="22.5" outlineLevel="3" x14ac:dyDescent="0.2">
      <c r="A70" s="220"/>
      <c r="B70" s="221"/>
      <c r="C70" s="261" t="s">
        <v>356</v>
      </c>
      <c r="D70" s="250"/>
      <c r="E70" s="250"/>
      <c r="F70" s="250"/>
      <c r="G70" s="250"/>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287</v>
      </c>
      <c r="AH70" s="213"/>
      <c r="AI70" s="213"/>
      <c r="AJ70" s="213"/>
      <c r="AK70" s="213"/>
      <c r="AL70" s="213"/>
      <c r="AM70" s="213"/>
      <c r="AN70" s="213"/>
      <c r="AO70" s="213"/>
      <c r="AP70" s="213"/>
      <c r="AQ70" s="213"/>
      <c r="AR70" s="213"/>
      <c r="AS70" s="213"/>
      <c r="AT70" s="213"/>
      <c r="AU70" s="213"/>
      <c r="AV70" s="213"/>
      <c r="AW70" s="213"/>
      <c r="AX70" s="213"/>
      <c r="AY70" s="213"/>
      <c r="AZ70" s="213"/>
      <c r="BA70" s="249" t="str">
        <f>C70</f>
        <v>Provedení je včetně montáže, demontáže, dodávky, přesunu hmot, přesunu a likvidace suti, povrchové úpravy, repasí, restaurátorských záměrů,</v>
      </c>
      <c r="BB70" s="213"/>
      <c r="BC70" s="213"/>
      <c r="BD70" s="213"/>
      <c r="BE70" s="213"/>
      <c r="BF70" s="213"/>
      <c r="BG70" s="213"/>
      <c r="BH70" s="213"/>
    </row>
    <row r="71" spans="1:60" ht="22.5" outlineLevel="3" x14ac:dyDescent="0.2">
      <c r="A71" s="220"/>
      <c r="B71" s="221"/>
      <c r="C71" s="261" t="s">
        <v>288</v>
      </c>
      <c r="D71" s="250"/>
      <c r="E71" s="250"/>
      <c r="F71" s="250"/>
      <c r="G71" s="250"/>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287</v>
      </c>
      <c r="AH71" s="213"/>
      <c r="AI71" s="213"/>
      <c r="AJ71" s="213"/>
      <c r="AK71" s="213"/>
      <c r="AL71" s="213"/>
      <c r="AM71" s="213"/>
      <c r="AN71" s="213"/>
      <c r="AO71" s="213"/>
      <c r="AP71" s="213"/>
      <c r="AQ71" s="213"/>
      <c r="AR71" s="213"/>
      <c r="AS71" s="213"/>
      <c r="AT71" s="213"/>
      <c r="AU71" s="213"/>
      <c r="AV71" s="213"/>
      <c r="AW71" s="213"/>
      <c r="AX71" s="213"/>
      <c r="AY71" s="213"/>
      <c r="AZ71" s="213"/>
      <c r="BA71" s="249" t="str">
        <f>C71</f>
        <v>restaurátorských závěrečných zpráv, dílenských dokumentací, vzorkování a veškerých dalších nutných souvisejících plnění a dodávek potřeb.</v>
      </c>
      <c r="BB71" s="213"/>
      <c r="BC71" s="213"/>
      <c r="BD71" s="213"/>
      <c r="BE71" s="213"/>
      <c r="BF71" s="213"/>
      <c r="BG71" s="213"/>
      <c r="BH71" s="213"/>
    </row>
    <row r="72" spans="1:60" ht="22.5" outlineLevel="1" x14ac:dyDescent="0.2">
      <c r="A72" s="251">
        <v>15</v>
      </c>
      <c r="B72" s="252" t="s">
        <v>349</v>
      </c>
      <c r="C72" s="264" t="s">
        <v>350</v>
      </c>
      <c r="D72" s="253" t="s">
        <v>347</v>
      </c>
      <c r="E72" s="254">
        <v>1</v>
      </c>
      <c r="F72" s="255"/>
      <c r="G72" s="256">
        <f>ROUND(E72*F72,2)</f>
        <v>0</v>
      </c>
      <c r="H72" s="255"/>
      <c r="I72" s="256">
        <f>ROUND(E72*H72,2)</f>
        <v>0</v>
      </c>
      <c r="J72" s="255"/>
      <c r="K72" s="256">
        <f>ROUND(E72*J72,2)</f>
        <v>0</v>
      </c>
      <c r="L72" s="256">
        <v>21</v>
      </c>
      <c r="M72" s="256">
        <f>G72*(1+L72/100)</f>
        <v>0</v>
      </c>
      <c r="N72" s="254">
        <v>0</v>
      </c>
      <c r="O72" s="254">
        <f>ROUND(E72*N72,2)</f>
        <v>0</v>
      </c>
      <c r="P72" s="254">
        <v>0</v>
      </c>
      <c r="Q72" s="254">
        <f>ROUND(E72*P72,2)</f>
        <v>0</v>
      </c>
      <c r="R72" s="256"/>
      <c r="S72" s="256" t="s">
        <v>281</v>
      </c>
      <c r="T72" s="257" t="s">
        <v>282</v>
      </c>
      <c r="U72" s="224">
        <v>0</v>
      </c>
      <c r="V72" s="224">
        <f>ROUND(E72*U72,2)</f>
        <v>0</v>
      </c>
      <c r="W72" s="224"/>
      <c r="X72" s="224" t="s">
        <v>299</v>
      </c>
      <c r="Y72" s="224" t="s">
        <v>284</v>
      </c>
      <c r="Z72" s="213"/>
      <c r="AA72" s="213"/>
      <c r="AB72" s="213"/>
      <c r="AC72" s="213"/>
      <c r="AD72" s="213"/>
      <c r="AE72" s="213"/>
      <c r="AF72" s="213"/>
      <c r="AG72" s="213" t="s">
        <v>334</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x14ac:dyDescent="0.2">
      <c r="A73" s="241">
        <v>16</v>
      </c>
      <c r="B73" s="242" t="s">
        <v>351</v>
      </c>
      <c r="C73" s="259" t="s">
        <v>352</v>
      </c>
      <c r="D73" s="243" t="s">
        <v>347</v>
      </c>
      <c r="E73" s="244">
        <v>1</v>
      </c>
      <c r="F73" s="245"/>
      <c r="G73" s="246">
        <f>ROUND(E73*F73,2)</f>
        <v>0</v>
      </c>
      <c r="H73" s="245"/>
      <c r="I73" s="246">
        <f>ROUND(E73*H73,2)</f>
        <v>0</v>
      </c>
      <c r="J73" s="245"/>
      <c r="K73" s="246">
        <f>ROUND(E73*J73,2)</f>
        <v>0</v>
      </c>
      <c r="L73" s="246">
        <v>21</v>
      </c>
      <c r="M73" s="246">
        <f>G73*(1+L73/100)</f>
        <v>0</v>
      </c>
      <c r="N73" s="244">
        <v>0</v>
      </c>
      <c r="O73" s="244">
        <f>ROUND(E73*N73,2)</f>
        <v>0</v>
      </c>
      <c r="P73" s="244">
        <v>0</v>
      </c>
      <c r="Q73" s="244">
        <f>ROUND(E73*P73,2)</f>
        <v>0</v>
      </c>
      <c r="R73" s="246"/>
      <c r="S73" s="246" t="s">
        <v>281</v>
      </c>
      <c r="T73" s="247" t="s">
        <v>282</v>
      </c>
      <c r="U73" s="224">
        <v>0</v>
      </c>
      <c r="V73" s="224">
        <f>ROUND(E73*U73,2)</f>
        <v>0</v>
      </c>
      <c r="W73" s="224"/>
      <c r="X73" s="224" t="s">
        <v>299</v>
      </c>
      <c r="Y73" s="224" t="s">
        <v>284</v>
      </c>
      <c r="Z73" s="213"/>
      <c r="AA73" s="213"/>
      <c r="AB73" s="213"/>
      <c r="AC73" s="213"/>
      <c r="AD73" s="213"/>
      <c r="AE73" s="213"/>
      <c r="AF73" s="213"/>
      <c r="AG73" s="213" t="s">
        <v>334</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x14ac:dyDescent="0.2">
      <c r="A74" s="3"/>
      <c r="B74" s="4"/>
      <c r="C74" s="265"/>
      <c r="D74" s="6"/>
      <c r="E74" s="3"/>
      <c r="F74" s="3"/>
      <c r="G74" s="3"/>
      <c r="H74" s="3"/>
      <c r="I74" s="3"/>
      <c r="J74" s="3"/>
      <c r="K74" s="3"/>
      <c r="L74" s="3"/>
      <c r="M74" s="3"/>
      <c r="N74" s="3"/>
      <c r="O74" s="3"/>
      <c r="P74" s="3"/>
      <c r="Q74" s="3"/>
      <c r="R74" s="3"/>
      <c r="S74" s="3"/>
      <c r="T74" s="3"/>
      <c r="U74" s="3"/>
      <c r="V74" s="3"/>
      <c r="W74" s="3"/>
      <c r="X74" s="3"/>
      <c r="Y74" s="3"/>
      <c r="AE74">
        <v>15</v>
      </c>
      <c r="AF74">
        <v>21</v>
      </c>
      <c r="AG74" t="s">
        <v>262</v>
      </c>
    </row>
    <row r="75" spans="1:60" x14ac:dyDescent="0.2">
      <c r="A75" s="216"/>
      <c r="B75" s="217" t="s">
        <v>29</v>
      </c>
      <c r="C75" s="266"/>
      <c r="D75" s="218"/>
      <c r="E75" s="219"/>
      <c r="F75" s="219"/>
      <c r="G75" s="240">
        <f>G8+G32</f>
        <v>0</v>
      </c>
      <c r="H75" s="3"/>
      <c r="I75" s="3"/>
      <c r="J75" s="3"/>
      <c r="K75" s="3"/>
      <c r="L75" s="3"/>
      <c r="M75" s="3"/>
      <c r="N75" s="3"/>
      <c r="O75" s="3"/>
      <c r="P75" s="3"/>
      <c r="Q75" s="3"/>
      <c r="R75" s="3"/>
      <c r="S75" s="3"/>
      <c r="T75" s="3"/>
      <c r="U75" s="3"/>
      <c r="V75" s="3"/>
      <c r="W75" s="3"/>
      <c r="X75" s="3"/>
      <c r="Y75" s="3"/>
      <c r="AE75">
        <f>SUMIF(L7:L73,AE74,G7:G73)</f>
        <v>0</v>
      </c>
      <c r="AF75">
        <f>SUMIF(L7:L73,AF74,G7:G73)</f>
        <v>0</v>
      </c>
      <c r="AG75" t="s">
        <v>353</v>
      </c>
    </row>
    <row r="76" spans="1:60" x14ac:dyDescent="0.2">
      <c r="C76" s="267"/>
      <c r="D76" s="10"/>
      <c r="AG76" t="s">
        <v>359</v>
      </c>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VLQgZaHc6ykzIDwTIr3bqPXt1LQTW/p4kzmSKfcGaqzZICfjUanGG+fpM8EN2uwXtgl/2i8EXbxjR+UEphKcA==" saltValue="pq508fDYMl8qS9RD1ywKEw==" spinCount="100000" sheet="1" formatRows="0"/>
  <mergeCells count="47">
    <mergeCell ref="C67:G67"/>
    <mergeCell ref="C68:G68"/>
    <mergeCell ref="C69:G69"/>
    <mergeCell ref="C70:G70"/>
    <mergeCell ref="C71:G71"/>
    <mergeCell ref="C60:G60"/>
    <mergeCell ref="C61:G61"/>
    <mergeCell ref="C62:G62"/>
    <mergeCell ref="C63:G63"/>
    <mergeCell ref="C65:G65"/>
    <mergeCell ref="C66:G66"/>
    <mergeCell ref="C54:G54"/>
    <mergeCell ref="C55:G55"/>
    <mergeCell ref="C56:G56"/>
    <mergeCell ref="C57:G57"/>
    <mergeCell ref="C58:G58"/>
    <mergeCell ref="C59:G59"/>
    <mergeCell ref="C46:G46"/>
    <mergeCell ref="C48:G48"/>
    <mergeCell ref="C49:G49"/>
    <mergeCell ref="C50:G50"/>
    <mergeCell ref="C51:G51"/>
    <mergeCell ref="C52:G52"/>
    <mergeCell ref="C38:G38"/>
    <mergeCell ref="C39:G39"/>
    <mergeCell ref="C40:G40"/>
    <mergeCell ref="C41:G41"/>
    <mergeCell ref="C42:G42"/>
    <mergeCell ref="C44:G44"/>
    <mergeCell ref="C27:G27"/>
    <mergeCell ref="C29:G29"/>
    <mergeCell ref="C31:G31"/>
    <mergeCell ref="C34:G34"/>
    <mergeCell ref="C35:G35"/>
    <mergeCell ref="C37:G37"/>
    <mergeCell ref="C12:G12"/>
    <mergeCell ref="C13:G13"/>
    <mergeCell ref="C14:G14"/>
    <mergeCell ref="C21:G21"/>
    <mergeCell ref="C23:G23"/>
    <mergeCell ref="C25:G25"/>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41F54-F484-466F-AF44-DC422FE0B694}">
  <sheetPr>
    <outlinePr summaryBelow="0"/>
  </sheetPr>
  <dimension ref="A1:BH5000"/>
  <sheetViews>
    <sheetView workbookViewId="0">
      <pane ySplit="7" topLeftCell="A8" activePane="bottomLeft" state="frozen"/>
      <selection pane="bottomLeft" activeCell="A1045" sqref="A1045"/>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62</v>
      </c>
      <c r="C4" s="205" t="s">
        <v>63</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SUMIF(AG9:AG267,"&lt;&gt;NOR",G9:G267)</f>
        <v>0</v>
      </c>
      <c r="H8" s="238"/>
      <c r="I8" s="238">
        <f>SUM(I9:I267)</f>
        <v>0</v>
      </c>
      <c r="J8" s="238"/>
      <c r="K8" s="238">
        <f>SUM(K9:K267)</f>
        <v>0</v>
      </c>
      <c r="L8" s="238"/>
      <c r="M8" s="238">
        <f>SUM(M9:M267)</f>
        <v>0</v>
      </c>
      <c r="N8" s="237"/>
      <c r="O8" s="237">
        <f>SUM(O9:O267)</f>
        <v>87.300000000000011</v>
      </c>
      <c r="P8" s="237"/>
      <c r="Q8" s="237">
        <f>SUM(Q9:Q267)</f>
        <v>0</v>
      </c>
      <c r="R8" s="238"/>
      <c r="S8" s="238"/>
      <c r="T8" s="239"/>
      <c r="U8" s="233"/>
      <c r="V8" s="233">
        <f>SUM(V9:V267)</f>
        <v>3645.5199999999995</v>
      </c>
      <c r="W8" s="233"/>
      <c r="X8" s="233"/>
      <c r="Y8" s="233"/>
      <c r="AG8" t="s">
        <v>277</v>
      </c>
    </row>
    <row r="9" spans="1:60" outlineLevel="1" x14ac:dyDescent="0.2">
      <c r="A9" s="241">
        <v>1</v>
      </c>
      <c r="B9" s="242" t="s">
        <v>361</v>
      </c>
      <c r="C9" s="259" t="s">
        <v>362</v>
      </c>
      <c r="D9" s="243" t="s">
        <v>280</v>
      </c>
      <c r="E9" s="244">
        <v>254.5027</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363</v>
      </c>
      <c r="S9" s="246" t="s">
        <v>298</v>
      </c>
      <c r="T9" s="247" t="s">
        <v>364</v>
      </c>
      <c r="U9" s="224">
        <v>1.55</v>
      </c>
      <c r="V9" s="224">
        <f>ROUND(E9*U9,2)</f>
        <v>394.48</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365</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49" t="str">
        <f>C10</f>
        <v>příplatek k cenám vykopávek za ztížení vykopávky v blízkosti podzemního vedení nebo výbušnin v horninách jakékoliv třídy,</v>
      </c>
      <c r="BB10" s="213"/>
      <c r="BC10" s="213"/>
      <c r="BD10" s="213"/>
      <c r="BE10" s="213"/>
      <c r="BF10" s="213"/>
      <c r="BG10" s="213"/>
      <c r="BH10" s="213"/>
    </row>
    <row r="11" spans="1:60" outlineLevel="2" x14ac:dyDescent="0.2">
      <c r="A11" s="220"/>
      <c r="B11" s="221"/>
      <c r="C11" s="262" t="s">
        <v>367</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368</v>
      </c>
      <c r="D12" s="229"/>
      <c r="E12" s="230">
        <v>10.176</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5</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62" t="s">
        <v>369</v>
      </c>
      <c r="D13" s="229"/>
      <c r="E13" s="230">
        <v>7.7039999999999997</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290</v>
      </c>
      <c r="AH13" s="213">
        <v>5</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62" t="s">
        <v>370</v>
      </c>
      <c r="D14" s="229"/>
      <c r="E14" s="230">
        <v>181.91269</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5</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62" t="s">
        <v>371</v>
      </c>
      <c r="D15" s="229"/>
      <c r="E15" s="230">
        <v>54.710009999999997</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5</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63" t="s">
        <v>294</v>
      </c>
      <c r="D16" s="231"/>
      <c r="E16" s="232">
        <v>254.5027</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1</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x14ac:dyDescent="0.2">
      <c r="A17" s="241">
        <v>2</v>
      </c>
      <c r="B17" s="242" t="s">
        <v>372</v>
      </c>
      <c r="C17" s="259" t="s">
        <v>373</v>
      </c>
      <c r="D17" s="243" t="s">
        <v>280</v>
      </c>
      <c r="E17" s="244">
        <v>10</v>
      </c>
      <c r="F17" s="245"/>
      <c r="G17" s="246">
        <f>ROUND(E17*F17,2)</f>
        <v>0</v>
      </c>
      <c r="H17" s="245"/>
      <c r="I17" s="246">
        <f>ROUND(E17*H17,2)</f>
        <v>0</v>
      </c>
      <c r="J17" s="245"/>
      <c r="K17" s="246">
        <f>ROUND(E17*J17,2)</f>
        <v>0</v>
      </c>
      <c r="L17" s="246">
        <v>21</v>
      </c>
      <c r="M17" s="246">
        <f>G17*(1+L17/100)</f>
        <v>0</v>
      </c>
      <c r="N17" s="244">
        <v>0</v>
      </c>
      <c r="O17" s="244">
        <f>ROUND(E17*N17,2)</f>
        <v>0</v>
      </c>
      <c r="P17" s="244">
        <v>0</v>
      </c>
      <c r="Q17" s="244">
        <f>ROUND(E17*P17,2)</f>
        <v>0</v>
      </c>
      <c r="R17" s="246" t="s">
        <v>363</v>
      </c>
      <c r="S17" s="246" t="s">
        <v>298</v>
      </c>
      <c r="T17" s="247" t="s">
        <v>364</v>
      </c>
      <c r="U17" s="224">
        <v>4.3899999999999997</v>
      </c>
      <c r="V17" s="224">
        <f>ROUND(E17*U17,2)</f>
        <v>43.9</v>
      </c>
      <c r="W17" s="224"/>
      <c r="X17" s="224" t="s">
        <v>283</v>
      </c>
      <c r="Y17" s="224" t="s">
        <v>284</v>
      </c>
      <c r="Z17" s="213"/>
      <c r="AA17" s="213"/>
      <c r="AB17" s="213"/>
      <c r="AC17" s="213"/>
      <c r="AD17" s="213"/>
      <c r="AE17" s="213"/>
      <c r="AF17" s="213"/>
      <c r="AG17" s="213" t="s">
        <v>285</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71" t="s">
        <v>374</v>
      </c>
      <c r="D18" s="268"/>
      <c r="E18" s="268"/>
      <c r="F18" s="268"/>
      <c r="G18" s="268"/>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366</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2" x14ac:dyDescent="0.2">
      <c r="A19" s="220"/>
      <c r="B19" s="221"/>
      <c r="C19" s="262" t="s">
        <v>375</v>
      </c>
      <c r="D19" s="229"/>
      <c r="E19" s="230">
        <v>10</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x14ac:dyDescent="0.2">
      <c r="A20" s="241">
        <v>3</v>
      </c>
      <c r="B20" s="242" t="s">
        <v>376</v>
      </c>
      <c r="C20" s="259" t="s">
        <v>377</v>
      </c>
      <c r="D20" s="243" t="s">
        <v>280</v>
      </c>
      <c r="E20" s="244">
        <v>10</v>
      </c>
      <c r="F20" s="245"/>
      <c r="G20" s="246">
        <f>ROUND(E20*F20,2)</f>
        <v>0</v>
      </c>
      <c r="H20" s="245"/>
      <c r="I20" s="246">
        <f>ROUND(E20*H20,2)</f>
        <v>0</v>
      </c>
      <c r="J20" s="245"/>
      <c r="K20" s="246">
        <f>ROUND(E20*J20,2)</f>
        <v>0</v>
      </c>
      <c r="L20" s="246">
        <v>21</v>
      </c>
      <c r="M20" s="246">
        <f>G20*(1+L20/100)</f>
        <v>0</v>
      </c>
      <c r="N20" s="244">
        <v>0</v>
      </c>
      <c r="O20" s="244">
        <f>ROUND(E20*N20,2)</f>
        <v>0</v>
      </c>
      <c r="P20" s="244">
        <v>0</v>
      </c>
      <c r="Q20" s="244">
        <f>ROUND(E20*P20,2)</f>
        <v>0</v>
      </c>
      <c r="R20" s="246" t="s">
        <v>363</v>
      </c>
      <c r="S20" s="246" t="s">
        <v>298</v>
      </c>
      <c r="T20" s="247" t="s">
        <v>364</v>
      </c>
      <c r="U20" s="224">
        <v>5.44</v>
      </c>
      <c r="V20" s="224">
        <f>ROUND(E20*U20,2)</f>
        <v>54.4</v>
      </c>
      <c r="W20" s="224"/>
      <c r="X20" s="224" t="s">
        <v>283</v>
      </c>
      <c r="Y20" s="224" t="s">
        <v>284</v>
      </c>
      <c r="Z20" s="213"/>
      <c r="AA20" s="213"/>
      <c r="AB20" s="213"/>
      <c r="AC20" s="213"/>
      <c r="AD20" s="213"/>
      <c r="AE20" s="213"/>
      <c r="AF20" s="213"/>
      <c r="AG20" s="213" t="s">
        <v>285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71" t="s">
        <v>374</v>
      </c>
      <c r="D21" s="268"/>
      <c r="E21" s="268"/>
      <c r="F21" s="268"/>
      <c r="G21" s="268"/>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366</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2.5" outlineLevel="2" x14ac:dyDescent="0.2">
      <c r="A22" s="220"/>
      <c r="B22" s="221"/>
      <c r="C22" s="262" t="s">
        <v>375</v>
      </c>
      <c r="D22" s="229"/>
      <c r="E22" s="230">
        <v>10</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41">
        <v>4</v>
      </c>
      <c r="B23" s="242" t="s">
        <v>378</v>
      </c>
      <c r="C23" s="259" t="s">
        <v>379</v>
      </c>
      <c r="D23" s="243" t="s">
        <v>280</v>
      </c>
      <c r="E23" s="244">
        <v>10</v>
      </c>
      <c r="F23" s="245"/>
      <c r="G23" s="246">
        <f>ROUND(E23*F23,2)</f>
        <v>0</v>
      </c>
      <c r="H23" s="245"/>
      <c r="I23" s="246">
        <f>ROUND(E23*H23,2)</f>
        <v>0</v>
      </c>
      <c r="J23" s="245"/>
      <c r="K23" s="246">
        <f>ROUND(E23*J23,2)</f>
        <v>0</v>
      </c>
      <c r="L23" s="246">
        <v>21</v>
      </c>
      <c r="M23" s="246">
        <f>G23*(1+L23/100)</f>
        <v>0</v>
      </c>
      <c r="N23" s="244">
        <v>0</v>
      </c>
      <c r="O23" s="244">
        <f>ROUND(E23*N23,2)</f>
        <v>0</v>
      </c>
      <c r="P23" s="244">
        <v>0</v>
      </c>
      <c r="Q23" s="244">
        <f>ROUND(E23*P23,2)</f>
        <v>0</v>
      </c>
      <c r="R23" s="246" t="s">
        <v>363</v>
      </c>
      <c r="S23" s="246" t="s">
        <v>298</v>
      </c>
      <c r="T23" s="247" t="s">
        <v>364</v>
      </c>
      <c r="U23" s="224">
        <v>18.22</v>
      </c>
      <c r="V23" s="224">
        <f>ROUND(E23*U23,2)</f>
        <v>182.2</v>
      </c>
      <c r="W23" s="224"/>
      <c r="X23" s="224" t="s">
        <v>283</v>
      </c>
      <c r="Y23" s="224" t="s">
        <v>284</v>
      </c>
      <c r="Z23" s="213"/>
      <c r="AA23" s="213"/>
      <c r="AB23" s="213"/>
      <c r="AC23" s="213"/>
      <c r="AD23" s="213"/>
      <c r="AE23" s="213"/>
      <c r="AF23" s="213"/>
      <c r="AG23" s="213" t="s">
        <v>285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71" t="s">
        <v>374</v>
      </c>
      <c r="D24" s="268"/>
      <c r="E24" s="268"/>
      <c r="F24" s="268"/>
      <c r="G24" s="268"/>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366</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2" x14ac:dyDescent="0.2">
      <c r="A25" s="220"/>
      <c r="B25" s="221"/>
      <c r="C25" s="262" t="s">
        <v>375</v>
      </c>
      <c r="D25" s="229"/>
      <c r="E25" s="230">
        <v>10</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x14ac:dyDescent="0.2">
      <c r="A26" s="241">
        <v>5</v>
      </c>
      <c r="B26" s="242" t="s">
        <v>380</v>
      </c>
      <c r="C26" s="259" t="s">
        <v>381</v>
      </c>
      <c r="D26" s="243" t="s">
        <v>280</v>
      </c>
      <c r="E26" s="244">
        <v>10</v>
      </c>
      <c r="F26" s="245"/>
      <c r="G26" s="246">
        <f>ROUND(E26*F26,2)</f>
        <v>0</v>
      </c>
      <c r="H26" s="245"/>
      <c r="I26" s="246">
        <f>ROUND(E26*H26,2)</f>
        <v>0</v>
      </c>
      <c r="J26" s="245"/>
      <c r="K26" s="246">
        <f>ROUND(E26*J26,2)</f>
        <v>0</v>
      </c>
      <c r="L26" s="246">
        <v>21</v>
      </c>
      <c r="M26" s="246">
        <f>G26*(1+L26/100)</f>
        <v>0</v>
      </c>
      <c r="N26" s="244">
        <v>0</v>
      </c>
      <c r="O26" s="244">
        <f>ROUND(E26*N26,2)</f>
        <v>0</v>
      </c>
      <c r="P26" s="244">
        <v>0</v>
      </c>
      <c r="Q26" s="244">
        <f>ROUND(E26*P26,2)</f>
        <v>0</v>
      </c>
      <c r="R26" s="246" t="s">
        <v>363</v>
      </c>
      <c r="S26" s="246" t="s">
        <v>298</v>
      </c>
      <c r="T26" s="247" t="s">
        <v>364</v>
      </c>
      <c r="U26" s="224">
        <v>30.44</v>
      </c>
      <c r="V26" s="224">
        <f>ROUND(E26*U26,2)</f>
        <v>304.39999999999998</v>
      </c>
      <c r="W26" s="224"/>
      <c r="X26" s="224" t="s">
        <v>283</v>
      </c>
      <c r="Y26" s="224" t="s">
        <v>284</v>
      </c>
      <c r="Z26" s="213"/>
      <c r="AA26" s="213"/>
      <c r="AB26" s="213"/>
      <c r="AC26" s="213"/>
      <c r="AD26" s="213"/>
      <c r="AE26" s="213"/>
      <c r="AF26" s="213"/>
      <c r="AG26" s="213" t="s">
        <v>285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71" t="s">
        <v>374</v>
      </c>
      <c r="D27" s="268"/>
      <c r="E27" s="268"/>
      <c r="F27" s="268"/>
      <c r="G27" s="268"/>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366</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2" x14ac:dyDescent="0.2">
      <c r="A28" s="220"/>
      <c r="B28" s="221"/>
      <c r="C28" s="262" t="s">
        <v>375</v>
      </c>
      <c r="D28" s="229"/>
      <c r="E28" s="230">
        <v>10</v>
      </c>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290</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41">
        <v>6</v>
      </c>
      <c r="B29" s="242" t="s">
        <v>382</v>
      </c>
      <c r="C29" s="259" t="s">
        <v>383</v>
      </c>
      <c r="D29" s="243" t="s">
        <v>280</v>
      </c>
      <c r="E29" s="244">
        <v>50.88</v>
      </c>
      <c r="F29" s="245"/>
      <c r="G29" s="246">
        <f>ROUND(E29*F29,2)</f>
        <v>0</v>
      </c>
      <c r="H29" s="245"/>
      <c r="I29" s="246">
        <f>ROUND(E29*H29,2)</f>
        <v>0</v>
      </c>
      <c r="J29" s="245"/>
      <c r="K29" s="246">
        <f>ROUND(E29*J29,2)</f>
        <v>0</v>
      </c>
      <c r="L29" s="246">
        <v>21</v>
      </c>
      <c r="M29" s="246">
        <f>G29*(1+L29/100)</f>
        <v>0</v>
      </c>
      <c r="N29" s="244">
        <v>0</v>
      </c>
      <c r="O29" s="244">
        <f>ROUND(E29*N29,2)</f>
        <v>0</v>
      </c>
      <c r="P29" s="244">
        <v>0</v>
      </c>
      <c r="Q29" s="244">
        <f>ROUND(E29*P29,2)</f>
        <v>0</v>
      </c>
      <c r="R29" s="246" t="s">
        <v>363</v>
      </c>
      <c r="S29" s="246" t="s">
        <v>298</v>
      </c>
      <c r="T29" s="247" t="s">
        <v>364</v>
      </c>
      <c r="U29" s="224">
        <v>2.25</v>
      </c>
      <c r="V29" s="224">
        <f>ROUND(E29*U29,2)</f>
        <v>114.48</v>
      </c>
      <c r="W29" s="224"/>
      <c r="X29" s="224" t="s">
        <v>283</v>
      </c>
      <c r="Y29" s="224" t="s">
        <v>284</v>
      </c>
      <c r="Z29" s="213"/>
      <c r="AA29" s="213"/>
      <c r="AB29" s="213"/>
      <c r="AC29" s="213"/>
      <c r="AD29" s="213"/>
      <c r="AE29" s="213"/>
      <c r="AF29" s="213"/>
      <c r="AG29" s="213" t="s">
        <v>285</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2" x14ac:dyDescent="0.2">
      <c r="A30" s="220"/>
      <c r="B30" s="221"/>
      <c r="C30" s="271" t="s">
        <v>384</v>
      </c>
      <c r="D30" s="268"/>
      <c r="E30" s="268"/>
      <c r="F30" s="268"/>
      <c r="G30" s="268"/>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366</v>
      </c>
      <c r="AH30" s="213"/>
      <c r="AI30" s="213"/>
      <c r="AJ30" s="213"/>
      <c r="AK30" s="213"/>
      <c r="AL30" s="213"/>
      <c r="AM30" s="213"/>
      <c r="AN30" s="213"/>
      <c r="AO30" s="213"/>
      <c r="AP30" s="213"/>
      <c r="AQ30" s="213"/>
      <c r="AR30" s="213"/>
      <c r="AS30" s="213"/>
      <c r="AT30" s="213"/>
      <c r="AU30" s="213"/>
      <c r="AV30" s="213"/>
      <c r="AW30" s="213"/>
      <c r="AX30" s="213"/>
      <c r="AY30" s="213"/>
      <c r="AZ30" s="213"/>
      <c r="BA30" s="249" t="str">
        <f>C30</f>
        <v>s urovnáním dna do předepsaného profilu a spádu, s případně nutným přemístěním výkopku ve výkopišti a dále buď s přemístěním výkopku na přilehlém terénu na vzdálenost do 3 m od kraje jámy nebo s naložením na dopravní prostředek</v>
      </c>
      <c r="BB30" s="213"/>
      <c r="BC30" s="213"/>
      <c r="BD30" s="213"/>
      <c r="BE30" s="213"/>
      <c r="BF30" s="213"/>
      <c r="BG30" s="213"/>
      <c r="BH30" s="213"/>
    </row>
    <row r="31" spans="1:60" outlineLevel="2" x14ac:dyDescent="0.2">
      <c r="A31" s="220"/>
      <c r="B31" s="221"/>
      <c r="C31" s="262" t="s">
        <v>385</v>
      </c>
      <c r="D31" s="229"/>
      <c r="E31" s="230"/>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62" t="s">
        <v>386</v>
      </c>
      <c r="D32" s="229"/>
      <c r="E32" s="230">
        <v>50.88</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290</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3" x14ac:dyDescent="0.2">
      <c r="A33" s="220"/>
      <c r="B33" s="221"/>
      <c r="C33" s="263" t="s">
        <v>294</v>
      </c>
      <c r="D33" s="231"/>
      <c r="E33" s="232">
        <v>50.88</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290</v>
      </c>
      <c r="AH33" s="213">
        <v>1</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41">
        <v>7</v>
      </c>
      <c r="B34" s="242" t="s">
        <v>387</v>
      </c>
      <c r="C34" s="259" t="s">
        <v>388</v>
      </c>
      <c r="D34" s="243" t="s">
        <v>280</v>
      </c>
      <c r="E34" s="244">
        <v>12.72</v>
      </c>
      <c r="F34" s="245"/>
      <c r="G34" s="246">
        <f>ROUND(E34*F34,2)</f>
        <v>0</v>
      </c>
      <c r="H34" s="245"/>
      <c r="I34" s="246">
        <f>ROUND(E34*H34,2)</f>
        <v>0</v>
      </c>
      <c r="J34" s="245"/>
      <c r="K34" s="246">
        <f>ROUND(E34*J34,2)</f>
        <v>0</v>
      </c>
      <c r="L34" s="246">
        <v>21</v>
      </c>
      <c r="M34" s="246">
        <f>G34*(1+L34/100)</f>
        <v>0</v>
      </c>
      <c r="N34" s="244">
        <v>0</v>
      </c>
      <c r="O34" s="244">
        <f>ROUND(E34*N34,2)</f>
        <v>0</v>
      </c>
      <c r="P34" s="244">
        <v>0</v>
      </c>
      <c r="Q34" s="244">
        <f>ROUND(E34*P34,2)</f>
        <v>0</v>
      </c>
      <c r="R34" s="246" t="s">
        <v>363</v>
      </c>
      <c r="S34" s="246" t="s">
        <v>298</v>
      </c>
      <c r="T34" s="247" t="s">
        <v>364</v>
      </c>
      <c r="U34" s="224">
        <v>0.11</v>
      </c>
      <c r="V34" s="224">
        <f>ROUND(E34*U34,2)</f>
        <v>1.4</v>
      </c>
      <c r="W34" s="224"/>
      <c r="X34" s="224" t="s">
        <v>283</v>
      </c>
      <c r="Y34" s="224" t="s">
        <v>284</v>
      </c>
      <c r="Z34" s="213"/>
      <c r="AA34" s="213"/>
      <c r="AB34" s="213"/>
      <c r="AC34" s="213"/>
      <c r="AD34" s="213"/>
      <c r="AE34" s="213"/>
      <c r="AF34" s="213"/>
      <c r="AG34" s="213" t="s">
        <v>285</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2" x14ac:dyDescent="0.2">
      <c r="A35" s="220"/>
      <c r="B35" s="221"/>
      <c r="C35" s="271" t="s">
        <v>384</v>
      </c>
      <c r="D35" s="268"/>
      <c r="E35" s="268"/>
      <c r="F35" s="268"/>
      <c r="G35" s="268"/>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366</v>
      </c>
      <c r="AH35" s="213"/>
      <c r="AI35" s="213"/>
      <c r="AJ35" s="213"/>
      <c r="AK35" s="213"/>
      <c r="AL35" s="213"/>
      <c r="AM35" s="213"/>
      <c r="AN35" s="213"/>
      <c r="AO35" s="213"/>
      <c r="AP35" s="213"/>
      <c r="AQ35" s="213"/>
      <c r="AR35" s="213"/>
      <c r="AS35" s="213"/>
      <c r="AT35" s="213"/>
      <c r="AU35" s="213"/>
      <c r="AV35" s="213"/>
      <c r="AW35" s="213"/>
      <c r="AX35" s="213"/>
      <c r="AY35" s="213"/>
      <c r="AZ35" s="213"/>
      <c r="BA35" s="249" t="str">
        <f>C35</f>
        <v>s urovnáním dna do předepsaného profilu a spádu, s případně nutným přemístěním výkopku ve výkopišti a dále buď s přemístěním výkopku na přilehlém terénu na vzdálenost do 3 m od kraje jámy nebo s naložením na dopravní prostředek</v>
      </c>
      <c r="BB35" s="213"/>
      <c r="BC35" s="213"/>
      <c r="BD35" s="213"/>
      <c r="BE35" s="213"/>
      <c r="BF35" s="213"/>
      <c r="BG35" s="213"/>
      <c r="BH35" s="213"/>
    </row>
    <row r="36" spans="1:60" outlineLevel="2" x14ac:dyDescent="0.2">
      <c r="A36" s="220"/>
      <c r="B36" s="221"/>
      <c r="C36" s="262" t="s">
        <v>389</v>
      </c>
      <c r="D36" s="229"/>
      <c r="E36" s="230"/>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290</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3" x14ac:dyDescent="0.2">
      <c r="A37" s="220"/>
      <c r="B37" s="221"/>
      <c r="C37" s="262" t="s">
        <v>390</v>
      </c>
      <c r="D37" s="229"/>
      <c r="E37" s="230">
        <v>12.72</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290</v>
      </c>
      <c r="AH37" s="213">
        <v>5</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41">
        <v>8</v>
      </c>
      <c r="B38" s="242" t="s">
        <v>391</v>
      </c>
      <c r="C38" s="259" t="s">
        <v>392</v>
      </c>
      <c r="D38" s="243" t="s">
        <v>280</v>
      </c>
      <c r="E38" s="244">
        <v>38.520000000000003</v>
      </c>
      <c r="F38" s="245"/>
      <c r="G38" s="246">
        <f>ROUND(E38*F38,2)</f>
        <v>0</v>
      </c>
      <c r="H38" s="245"/>
      <c r="I38" s="246">
        <f>ROUND(E38*H38,2)</f>
        <v>0</v>
      </c>
      <c r="J38" s="245"/>
      <c r="K38" s="246">
        <f>ROUND(E38*J38,2)</f>
        <v>0</v>
      </c>
      <c r="L38" s="246">
        <v>21</v>
      </c>
      <c r="M38" s="246">
        <f>G38*(1+L38/100)</f>
        <v>0</v>
      </c>
      <c r="N38" s="244">
        <v>0</v>
      </c>
      <c r="O38" s="244">
        <f>ROUND(E38*N38,2)</f>
        <v>0</v>
      </c>
      <c r="P38" s="244">
        <v>0</v>
      </c>
      <c r="Q38" s="244">
        <f>ROUND(E38*P38,2)</f>
        <v>0</v>
      </c>
      <c r="R38" s="246" t="s">
        <v>363</v>
      </c>
      <c r="S38" s="246" t="s">
        <v>298</v>
      </c>
      <c r="T38" s="247" t="s">
        <v>364</v>
      </c>
      <c r="U38" s="224">
        <v>0.37</v>
      </c>
      <c r="V38" s="224">
        <f>ROUND(E38*U38,2)</f>
        <v>14.25</v>
      </c>
      <c r="W38" s="224"/>
      <c r="X38" s="224" t="s">
        <v>283</v>
      </c>
      <c r="Y38" s="224" t="s">
        <v>284</v>
      </c>
      <c r="Z38" s="213"/>
      <c r="AA38" s="213"/>
      <c r="AB38" s="213"/>
      <c r="AC38" s="213"/>
      <c r="AD38" s="213"/>
      <c r="AE38" s="213"/>
      <c r="AF38" s="213"/>
      <c r="AG38" s="213" t="s">
        <v>285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2" x14ac:dyDescent="0.2">
      <c r="A39" s="220"/>
      <c r="B39" s="221"/>
      <c r="C39" s="271" t="s">
        <v>393</v>
      </c>
      <c r="D39" s="268"/>
      <c r="E39" s="268"/>
      <c r="F39" s="268"/>
      <c r="G39" s="268"/>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366</v>
      </c>
      <c r="AH39" s="213"/>
      <c r="AI39" s="213"/>
      <c r="AJ39" s="213"/>
      <c r="AK39" s="213"/>
      <c r="AL39" s="213"/>
      <c r="AM39" s="213"/>
      <c r="AN39" s="213"/>
      <c r="AO39" s="213"/>
      <c r="AP39" s="213"/>
      <c r="AQ39" s="213"/>
      <c r="AR39" s="213"/>
      <c r="AS39" s="213"/>
      <c r="AT39" s="213"/>
      <c r="AU39" s="213"/>
      <c r="AV39" s="213"/>
      <c r="AW39" s="213"/>
      <c r="AX39" s="213"/>
      <c r="AY39" s="213"/>
      <c r="AZ39" s="213"/>
      <c r="BA39" s="249" t="str">
        <f>C39</f>
        <v>zapažených i nezapažených s urovnáním dna do předepsaného profilu a spádu, s přehozením výkopku na přilehlém terénu na vzdálenost do 3 m od podélné osy rýhy nebo s naložením výkopku na dopravní prostředek.</v>
      </c>
      <c r="BB39" s="213"/>
      <c r="BC39" s="213"/>
      <c r="BD39" s="213"/>
      <c r="BE39" s="213"/>
      <c r="BF39" s="213"/>
      <c r="BG39" s="213"/>
      <c r="BH39" s="213"/>
    </row>
    <row r="40" spans="1:60" outlineLevel="2" x14ac:dyDescent="0.2">
      <c r="A40" s="220"/>
      <c r="B40" s="221"/>
      <c r="C40" s="262" t="s">
        <v>385</v>
      </c>
      <c r="D40" s="229"/>
      <c r="E40" s="230"/>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290</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62" t="s">
        <v>394</v>
      </c>
      <c r="D41" s="229"/>
      <c r="E41" s="230">
        <v>38.520000000000003</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290</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63" t="s">
        <v>294</v>
      </c>
      <c r="D42" s="231"/>
      <c r="E42" s="232">
        <v>38.520000000000003</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1</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1">
        <v>9</v>
      </c>
      <c r="B43" s="242" t="s">
        <v>395</v>
      </c>
      <c r="C43" s="259" t="s">
        <v>396</v>
      </c>
      <c r="D43" s="243" t="s">
        <v>280</v>
      </c>
      <c r="E43" s="244">
        <v>9.6300000000000008</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t="s">
        <v>363</v>
      </c>
      <c r="S43" s="246" t="s">
        <v>298</v>
      </c>
      <c r="T43" s="247" t="s">
        <v>364</v>
      </c>
      <c r="U43" s="224">
        <v>0.39</v>
      </c>
      <c r="V43" s="224">
        <f>ROUND(E43*U43,2)</f>
        <v>3.76</v>
      </c>
      <c r="W43" s="224"/>
      <c r="X43" s="224" t="s">
        <v>283</v>
      </c>
      <c r="Y43" s="224" t="s">
        <v>284</v>
      </c>
      <c r="Z43" s="213"/>
      <c r="AA43" s="213"/>
      <c r="AB43" s="213"/>
      <c r="AC43" s="213"/>
      <c r="AD43" s="213"/>
      <c r="AE43" s="213"/>
      <c r="AF43" s="213"/>
      <c r="AG43" s="213" t="s">
        <v>285</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2" x14ac:dyDescent="0.2">
      <c r="A44" s="220"/>
      <c r="B44" s="221"/>
      <c r="C44" s="271" t="s">
        <v>393</v>
      </c>
      <c r="D44" s="268"/>
      <c r="E44" s="268"/>
      <c r="F44" s="268"/>
      <c r="G44" s="26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366</v>
      </c>
      <c r="AH44" s="213"/>
      <c r="AI44" s="213"/>
      <c r="AJ44" s="213"/>
      <c r="AK44" s="213"/>
      <c r="AL44" s="213"/>
      <c r="AM44" s="213"/>
      <c r="AN44" s="213"/>
      <c r="AO44" s="213"/>
      <c r="AP44" s="213"/>
      <c r="AQ44" s="213"/>
      <c r="AR44" s="213"/>
      <c r="AS44" s="213"/>
      <c r="AT44" s="213"/>
      <c r="AU44" s="213"/>
      <c r="AV44" s="213"/>
      <c r="AW44" s="213"/>
      <c r="AX44" s="213"/>
      <c r="AY44" s="213"/>
      <c r="AZ44" s="213"/>
      <c r="BA44" s="249" t="str">
        <f>C44</f>
        <v>zapažených i nezapažených s urovnáním dna do předepsaného profilu a spádu, s přehozením výkopku na přilehlém terénu na vzdálenost do 3 m od podélné osy rýhy nebo s naložením výkopku na dopravní prostředek.</v>
      </c>
      <c r="BB44" s="213"/>
      <c r="BC44" s="213"/>
      <c r="BD44" s="213"/>
      <c r="BE44" s="213"/>
      <c r="BF44" s="213"/>
      <c r="BG44" s="213"/>
      <c r="BH44" s="213"/>
    </row>
    <row r="45" spans="1:60" outlineLevel="2" x14ac:dyDescent="0.2">
      <c r="A45" s="220"/>
      <c r="B45" s="221"/>
      <c r="C45" s="262" t="s">
        <v>389</v>
      </c>
      <c r="D45" s="229"/>
      <c r="E45" s="230"/>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290</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62" t="s">
        <v>397</v>
      </c>
      <c r="D46" s="229"/>
      <c r="E46" s="230">
        <v>9.6300000000000008</v>
      </c>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290</v>
      </c>
      <c r="AH46" s="213">
        <v>5</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41">
        <v>10</v>
      </c>
      <c r="B47" s="242" t="s">
        <v>398</v>
      </c>
      <c r="C47" s="259" t="s">
        <v>399</v>
      </c>
      <c r="D47" s="243" t="s">
        <v>280</v>
      </c>
      <c r="E47" s="244">
        <v>909.56344999999999</v>
      </c>
      <c r="F47" s="245"/>
      <c r="G47" s="246">
        <f>ROUND(E47*F47,2)</f>
        <v>0</v>
      </c>
      <c r="H47" s="245"/>
      <c r="I47" s="246">
        <f>ROUND(E47*H47,2)</f>
        <v>0</v>
      </c>
      <c r="J47" s="245"/>
      <c r="K47" s="246">
        <f>ROUND(E47*J47,2)</f>
        <v>0</v>
      </c>
      <c r="L47" s="246">
        <v>21</v>
      </c>
      <c r="M47" s="246">
        <f>G47*(1+L47/100)</f>
        <v>0</v>
      </c>
      <c r="N47" s="244">
        <v>0</v>
      </c>
      <c r="O47" s="244">
        <f>ROUND(E47*N47,2)</f>
        <v>0</v>
      </c>
      <c r="P47" s="244">
        <v>0</v>
      </c>
      <c r="Q47" s="244">
        <f>ROUND(E47*P47,2)</f>
        <v>0</v>
      </c>
      <c r="R47" s="246" t="s">
        <v>363</v>
      </c>
      <c r="S47" s="246" t="s">
        <v>298</v>
      </c>
      <c r="T47" s="247" t="s">
        <v>364</v>
      </c>
      <c r="U47" s="224">
        <v>0.16</v>
      </c>
      <c r="V47" s="224">
        <f>ROUND(E47*U47,2)</f>
        <v>145.53</v>
      </c>
      <c r="W47" s="224"/>
      <c r="X47" s="224" t="s">
        <v>283</v>
      </c>
      <c r="Y47" s="224" t="s">
        <v>284</v>
      </c>
      <c r="Z47" s="213"/>
      <c r="AA47" s="213"/>
      <c r="AB47" s="213"/>
      <c r="AC47" s="213"/>
      <c r="AD47" s="213"/>
      <c r="AE47" s="213"/>
      <c r="AF47" s="213"/>
      <c r="AG47" s="213" t="s">
        <v>285</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33.75" outlineLevel="2" x14ac:dyDescent="0.2">
      <c r="A48" s="220"/>
      <c r="B48" s="221"/>
      <c r="C48" s="271" t="s">
        <v>400</v>
      </c>
      <c r="D48" s="268"/>
      <c r="E48" s="268"/>
      <c r="F48" s="268"/>
      <c r="G48" s="268"/>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366</v>
      </c>
      <c r="AH48" s="213"/>
      <c r="AI48" s="213"/>
      <c r="AJ48" s="213"/>
      <c r="AK48" s="213"/>
      <c r="AL48" s="213"/>
      <c r="AM48" s="213"/>
      <c r="AN48" s="213"/>
      <c r="AO48" s="213"/>
      <c r="AP48" s="213"/>
      <c r="AQ48" s="213"/>
      <c r="AR48" s="213"/>
      <c r="AS48" s="213"/>
      <c r="AT48" s="213"/>
      <c r="AU48" s="213"/>
      <c r="AV48" s="213"/>
      <c r="AW48" s="213"/>
      <c r="AX48" s="213"/>
      <c r="AY48" s="213"/>
      <c r="AZ48" s="213"/>
      <c r="BA48" s="249" t="str">
        <f>C48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8" s="213"/>
      <c r="BC48" s="213"/>
      <c r="BD48" s="213"/>
      <c r="BE48" s="213"/>
      <c r="BF48" s="213"/>
      <c r="BG48" s="213"/>
      <c r="BH48" s="213"/>
    </row>
    <row r="49" spans="1:60" ht="22.5" outlineLevel="2" x14ac:dyDescent="0.2">
      <c r="A49" s="220"/>
      <c r="B49" s="221"/>
      <c r="C49" s="262" t="s">
        <v>401</v>
      </c>
      <c r="D49" s="229"/>
      <c r="E49" s="230"/>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290</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62" t="s">
        <v>402</v>
      </c>
      <c r="D50" s="229"/>
      <c r="E50" s="230">
        <v>47.447400000000002</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290</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62" t="s">
        <v>403</v>
      </c>
      <c r="D51" s="229"/>
      <c r="E51" s="230">
        <v>9.5760000000000005</v>
      </c>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290</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62" t="s">
        <v>404</v>
      </c>
      <c r="D52" s="229"/>
      <c r="E52" s="230">
        <v>29.645700000000001</v>
      </c>
      <c r="F52" s="224"/>
      <c r="G52" s="224"/>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290</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62" t="s">
        <v>405</v>
      </c>
      <c r="D53" s="229"/>
      <c r="E53" s="230">
        <v>4.1443500000000002</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290</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2" t="s">
        <v>406</v>
      </c>
      <c r="D54" s="229"/>
      <c r="E54" s="230"/>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2" t="s">
        <v>407</v>
      </c>
      <c r="D55" s="229"/>
      <c r="E55" s="230">
        <v>17.589600000000001</v>
      </c>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290</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62" t="s">
        <v>408</v>
      </c>
      <c r="D56" s="229"/>
      <c r="E56" s="230">
        <v>14.175000000000001</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62" t="s">
        <v>409</v>
      </c>
      <c r="D57" s="229"/>
      <c r="E57" s="230">
        <v>2.2050000000000001</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290</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62" t="s">
        <v>410</v>
      </c>
      <c r="D58" s="229"/>
      <c r="E58" s="230">
        <v>2.1</v>
      </c>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290</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62" t="s">
        <v>411</v>
      </c>
      <c r="D59" s="229"/>
      <c r="E59" s="230">
        <v>17.7849</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290</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62" t="s">
        <v>412</v>
      </c>
      <c r="D60" s="229"/>
      <c r="E60" s="230">
        <v>1.869</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2" t="s">
        <v>413</v>
      </c>
      <c r="D61" s="229"/>
      <c r="E61" s="230">
        <v>4.641</v>
      </c>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290</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62" t="s">
        <v>414</v>
      </c>
      <c r="D62" s="229"/>
      <c r="E62" s="230">
        <v>9.0342000000000002</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290</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62" t="s">
        <v>415</v>
      </c>
      <c r="D63" s="229"/>
      <c r="E63" s="230">
        <v>2.1545999999999998</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290</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63" t="s">
        <v>294</v>
      </c>
      <c r="D64" s="231"/>
      <c r="E64" s="232">
        <v>162.36675</v>
      </c>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290</v>
      </c>
      <c r="AH64" s="213">
        <v>1</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ht="22.5" outlineLevel="3" x14ac:dyDescent="0.2">
      <c r="A65" s="220"/>
      <c r="B65" s="221"/>
      <c r="C65" s="262" t="s">
        <v>416</v>
      </c>
      <c r="D65" s="229"/>
      <c r="E65" s="230"/>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290</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2" t="s">
        <v>417</v>
      </c>
      <c r="D66" s="229"/>
      <c r="E66" s="230">
        <v>175.07560000000001</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62" t="s">
        <v>418</v>
      </c>
      <c r="D67" s="229"/>
      <c r="E67" s="230">
        <v>33.870199999999997</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290</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62" t="s">
        <v>419</v>
      </c>
      <c r="D68" s="229"/>
      <c r="E68" s="230">
        <v>93.197999999999993</v>
      </c>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290</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62" t="s">
        <v>420</v>
      </c>
      <c r="D69" s="229"/>
      <c r="E69" s="230"/>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290</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62" t="s">
        <v>421</v>
      </c>
      <c r="D70" s="229"/>
      <c r="E70" s="230"/>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290</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2" t="s">
        <v>422</v>
      </c>
      <c r="D71" s="229"/>
      <c r="E71" s="230">
        <v>50.485399999999998</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2" t="s">
        <v>423</v>
      </c>
      <c r="D72" s="229"/>
      <c r="E72" s="230">
        <v>5.2640000000000002</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62" t="s">
        <v>424</v>
      </c>
      <c r="D73" s="229"/>
      <c r="E73" s="230">
        <v>36.854999999999997</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290</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3" x14ac:dyDescent="0.2">
      <c r="A74" s="220"/>
      <c r="B74" s="221"/>
      <c r="C74" s="262" t="s">
        <v>425</v>
      </c>
      <c r="D74" s="229"/>
      <c r="E74" s="230">
        <v>5.7329999999999997</v>
      </c>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290</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62" t="s">
        <v>426</v>
      </c>
      <c r="D75" s="229"/>
      <c r="E75" s="230">
        <v>5.46</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62" t="s">
        <v>427</v>
      </c>
      <c r="D76" s="229"/>
      <c r="E76" s="230">
        <v>33.439</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3" x14ac:dyDescent="0.2">
      <c r="A77" s="220"/>
      <c r="B77" s="221"/>
      <c r="C77" s="262" t="s">
        <v>428</v>
      </c>
      <c r="D77" s="229"/>
      <c r="E77" s="230">
        <v>3.0939999999999999</v>
      </c>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290</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62" t="s">
        <v>429</v>
      </c>
      <c r="D78" s="229"/>
      <c r="E78" s="230">
        <v>4.2363999999999997</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62" t="s">
        <v>430</v>
      </c>
      <c r="D79" s="229"/>
      <c r="E79" s="230">
        <v>10.519600000000001</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62" t="s">
        <v>431</v>
      </c>
      <c r="D80" s="229"/>
      <c r="E80" s="230">
        <v>14.9758</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62" t="s">
        <v>432</v>
      </c>
      <c r="D81" s="229"/>
      <c r="E81" s="230">
        <v>3.7107000000000001</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63" t="s">
        <v>294</v>
      </c>
      <c r="D82" s="231"/>
      <c r="E82" s="232">
        <v>475.91669999999999</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290</v>
      </c>
      <c r="AH82" s="213">
        <v>1</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62" t="s">
        <v>385</v>
      </c>
      <c r="D83" s="229"/>
      <c r="E83" s="230"/>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290</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62" t="s">
        <v>433</v>
      </c>
      <c r="D84" s="229"/>
      <c r="E84" s="230">
        <v>56</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62" t="s">
        <v>434</v>
      </c>
      <c r="D85" s="229"/>
      <c r="E85" s="230">
        <v>215.28</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290</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63" t="s">
        <v>294</v>
      </c>
      <c r="D86" s="231"/>
      <c r="E86" s="232">
        <v>271.27999999999997</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1</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1">
        <v>11</v>
      </c>
      <c r="B87" s="242" t="s">
        <v>435</v>
      </c>
      <c r="C87" s="259" t="s">
        <v>436</v>
      </c>
      <c r="D87" s="243" t="s">
        <v>280</v>
      </c>
      <c r="E87" s="244">
        <v>295.77837</v>
      </c>
      <c r="F87" s="245"/>
      <c r="G87" s="246">
        <f>ROUND(E87*F87,2)</f>
        <v>0</v>
      </c>
      <c r="H87" s="245"/>
      <c r="I87" s="246">
        <f>ROUND(E87*H87,2)</f>
        <v>0</v>
      </c>
      <c r="J87" s="245"/>
      <c r="K87" s="246">
        <f>ROUND(E87*J87,2)</f>
        <v>0</v>
      </c>
      <c r="L87" s="246">
        <v>21</v>
      </c>
      <c r="M87" s="246">
        <f>G87*(1+L87/100)</f>
        <v>0</v>
      </c>
      <c r="N87" s="244">
        <v>0</v>
      </c>
      <c r="O87" s="244">
        <f>ROUND(E87*N87,2)</f>
        <v>0</v>
      </c>
      <c r="P87" s="244">
        <v>0</v>
      </c>
      <c r="Q87" s="244">
        <f>ROUND(E87*P87,2)</f>
        <v>0</v>
      </c>
      <c r="R87" s="246" t="s">
        <v>363</v>
      </c>
      <c r="S87" s="246" t="s">
        <v>298</v>
      </c>
      <c r="T87" s="247" t="s">
        <v>364</v>
      </c>
      <c r="U87" s="224">
        <v>0.08</v>
      </c>
      <c r="V87" s="224">
        <f>ROUND(E87*U87,2)</f>
        <v>23.66</v>
      </c>
      <c r="W87" s="224"/>
      <c r="X87" s="224" t="s">
        <v>283</v>
      </c>
      <c r="Y87" s="224" t="s">
        <v>284</v>
      </c>
      <c r="Z87" s="213"/>
      <c r="AA87" s="213"/>
      <c r="AB87" s="213"/>
      <c r="AC87" s="213"/>
      <c r="AD87" s="213"/>
      <c r="AE87" s="213"/>
      <c r="AF87" s="213"/>
      <c r="AG87" s="213" t="s">
        <v>285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33.75" outlineLevel="2" x14ac:dyDescent="0.2">
      <c r="A88" s="220"/>
      <c r="B88" s="221"/>
      <c r="C88" s="271" t="s">
        <v>400</v>
      </c>
      <c r="D88" s="268"/>
      <c r="E88" s="268"/>
      <c r="F88" s="268"/>
      <c r="G88" s="268"/>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366</v>
      </c>
      <c r="AH88" s="213"/>
      <c r="AI88" s="213"/>
      <c r="AJ88" s="213"/>
      <c r="AK88" s="213"/>
      <c r="AL88" s="213"/>
      <c r="AM88" s="213"/>
      <c r="AN88" s="213"/>
      <c r="AO88" s="213"/>
      <c r="AP88" s="213"/>
      <c r="AQ88" s="213"/>
      <c r="AR88" s="213"/>
      <c r="AS88" s="213"/>
      <c r="AT88" s="213"/>
      <c r="AU88" s="213"/>
      <c r="AV88" s="213"/>
      <c r="AW88" s="213"/>
      <c r="AX88" s="213"/>
      <c r="AY88" s="213"/>
      <c r="AZ88" s="213"/>
      <c r="BA88" s="249" t="str">
        <f>C88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88" s="213"/>
      <c r="BC88" s="213"/>
      <c r="BD88" s="213"/>
      <c r="BE88" s="213"/>
      <c r="BF88" s="213"/>
      <c r="BG88" s="213"/>
      <c r="BH88" s="213"/>
    </row>
    <row r="89" spans="1:60" outlineLevel="2" x14ac:dyDescent="0.2">
      <c r="A89" s="220"/>
      <c r="B89" s="221"/>
      <c r="C89" s="262" t="s">
        <v>389</v>
      </c>
      <c r="D89" s="229"/>
      <c r="E89" s="230"/>
      <c r="F89" s="224"/>
      <c r="G89" s="224"/>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290</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3" x14ac:dyDescent="0.2">
      <c r="A90" s="220"/>
      <c r="B90" s="221"/>
      <c r="C90" s="262" t="s">
        <v>437</v>
      </c>
      <c r="D90" s="229"/>
      <c r="E90" s="230">
        <v>227.39086</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290</v>
      </c>
      <c r="AH90" s="213">
        <v>5</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3" x14ac:dyDescent="0.2">
      <c r="A91" s="220"/>
      <c r="B91" s="221"/>
      <c r="C91" s="262" t="s">
        <v>438</v>
      </c>
      <c r="D91" s="229"/>
      <c r="E91" s="230">
        <v>68.387510000000006</v>
      </c>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290</v>
      </c>
      <c r="AH91" s="213">
        <v>5</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
      <c r="A92" s="241">
        <v>12</v>
      </c>
      <c r="B92" s="242" t="s">
        <v>439</v>
      </c>
      <c r="C92" s="259" t="s">
        <v>440</v>
      </c>
      <c r="D92" s="243" t="s">
        <v>280</v>
      </c>
      <c r="E92" s="244">
        <v>273.55005</v>
      </c>
      <c r="F92" s="245"/>
      <c r="G92" s="246">
        <f>ROUND(E92*F92,2)</f>
        <v>0</v>
      </c>
      <c r="H92" s="245"/>
      <c r="I92" s="246">
        <f>ROUND(E92*H92,2)</f>
        <v>0</v>
      </c>
      <c r="J92" s="245"/>
      <c r="K92" s="246">
        <f>ROUND(E92*J92,2)</f>
        <v>0</v>
      </c>
      <c r="L92" s="246">
        <v>21</v>
      </c>
      <c r="M92" s="246">
        <f>G92*(1+L92/100)</f>
        <v>0</v>
      </c>
      <c r="N92" s="244">
        <v>0</v>
      </c>
      <c r="O92" s="244">
        <f>ROUND(E92*N92,2)</f>
        <v>0</v>
      </c>
      <c r="P92" s="244">
        <v>0</v>
      </c>
      <c r="Q92" s="244">
        <f>ROUND(E92*P92,2)</f>
        <v>0</v>
      </c>
      <c r="R92" s="246" t="s">
        <v>363</v>
      </c>
      <c r="S92" s="246" t="s">
        <v>298</v>
      </c>
      <c r="T92" s="247" t="s">
        <v>364</v>
      </c>
      <c r="U92" s="224">
        <v>6.3</v>
      </c>
      <c r="V92" s="224">
        <f>ROUND(E92*U92,2)</f>
        <v>1723.37</v>
      </c>
      <c r="W92" s="224"/>
      <c r="X92" s="224" t="s">
        <v>283</v>
      </c>
      <c r="Y92" s="224" t="s">
        <v>284</v>
      </c>
      <c r="Z92" s="213"/>
      <c r="AA92" s="213"/>
      <c r="AB92" s="213"/>
      <c r="AC92" s="213"/>
      <c r="AD92" s="213"/>
      <c r="AE92" s="213"/>
      <c r="AF92" s="213"/>
      <c r="AG92" s="213" t="s">
        <v>285</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2" x14ac:dyDescent="0.2">
      <c r="A93" s="220"/>
      <c r="B93" s="221"/>
      <c r="C93" s="271" t="s">
        <v>441</v>
      </c>
      <c r="D93" s="268"/>
      <c r="E93" s="268"/>
      <c r="F93" s="268"/>
      <c r="G93" s="268"/>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366</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2" x14ac:dyDescent="0.2">
      <c r="A94" s="220"/>
      <c r="B94" s="221"/>
      <c r="C94" s="262" t="s">
        <v>442</v>
      </c>
      <c r="D94" s="229"/>
      <c r="E94" s="230"/>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290</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3" x14ac:dyDescent="0.2">
      <c r="A95" s="220"/>
      <c r="B95" s="221"/>
      <c r="C95" s="262" t="s">
        <v>443</v>
      </c>
      <c r="D95" s="229"/>
      <c r="E95" s="230">
        <v>20.334599999999998</v>
      </c>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290</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3" x14ac:dyDescent="0.2">
      <c r="A96" s="220"/>
      <c r="B96" s="221"/>
      <c r="C96" s="262" t="s">
        <v>444</v>
      </c>
      <c r="D96" s="229"/>
      <c r="E96" s="230">
        <v>4.1040000000000001</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290</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62" t="s">
        <v>445</v>
      </c>
      <c r="D97" s="229"/>
      <c r="E97" s="230">
        <v>12.705299999999999</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290</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3" x14ac:dyDescent="0.2">
      <c r="A98" s="220"/>
      <c r="B98" s="221"/>
      <c r="C98" s="262" t="s">
        <v>446</v>
      </c>
      <c r="D98" s="229"/>
      <c r="E98" s="230">
        <v>1.7761499999999999</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290</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62" t="s">
        <v>406</v>
      </c>
      <c r="D99" s="229"/>
      <c r="E99" s="230"/>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290</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62" t="s">
        <v>447</v>
      </c>
      <c r="D100" s="229"/>
      <c r="E100" s="230">
        <v>7.5384000000000002</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290</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2" t="s">
        <v>448</v>
      </c>
      <c r="D101" s="229"/>
      <c r="E101" s="230">
        <v>6.0750000000000002</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290</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62" t="s">
        <v>449</v>
      </c>
      <c r="D102" s="229"/>
      <c r="E102" s="230">
        <v>0.94499999999999995</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290</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62" t="s">
        <v>450</v>
      </c>
      <c r="D103" s="229"/>
      <c r="E103" s="230">
        <v>0.9</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290</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62" t="s">
        <v>451</v>
      </c>
      <c r="D104" s="229"/>
      <c r="E104" s="230">
        <v>7.6220999999999997</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2" t="s">
        <v>452</v>
      </c>
      <c r="D105" s="229"/>
      <c r="E105" s="230">
        <v>0.80100000000000005</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62" t="s">
        <v>453</v>
      </c>
      <c r="D106" s="229"/>
      <c r="E106" s="230">
        <v>1.9890000000000001</v>
      </c>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290</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62" t="s">
        <v>454</v>
      </c>
      <c r="D107" s="229"/>
      <c r="E107" s="230">
        <v>3.8717999999999999</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290</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62" t="s">
        <v>455</v>
      </c>
      <c r="D108" s="229"/>
      <c r="E108" s="230">
        <v>0.9234</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63" t="s">
        <v>294</v>
      </c>
      <c r="D109" s="231"/>
      <c r="E109" s="232">
        <v>69.585750000000004</v>
      </c>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290</v>
      </c>
      <c r="AH109" s="213">
        <v>1</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ht="22.5" outlineLevel="3" x14ac:dyDescent="0.2">
      <c r="A110" s="220"/>
      <c r="B110" s="221"/>
      <c r="C110" s="262" t="s">
        <v>456</v>
      </c>
      <c r="D110" s="229"/>
      <c r="E110" s="230"/>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290</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62" t="s">
        <v>457</v>
      </c>
      <c r="D111" s="229"/>
      <c r="E111" s="230">
        <v>75.032399999999996</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290</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62" t="s">
        <v>458</v>
      </c>
      <c r="D112" s="229"/>
      <c r="E112" s="230">
        <v>14.5158</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290</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62" t="s">
        <v>459</v>
      </c>
      <c r="D113" s="229"/>
      <c r="E113" s="230">
        <v>39.942</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290</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62" t="s">
        <v>420</v>
      </c>
      <c r="D114" s="229"/>
      <c r="E114" s="230"/>
      <c r="F114" s="224"/>
      <c r="G114" s="224"/>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290</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3" x14ac:dyDescent="0.2">
      <c r="A115" s="220"/>
      <c r="B115" s="221"/>
      <c r="C115" s="262" t="s">
        <v>421</v>
      </c>
      <c r="D115" s="229"/>
      <c r="E115" s="230"/>
      <c r="F115" s="224"/>
      <c r="G115" s="224"/>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290</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62" t="s">
        <v>460</v>
      </c>
      <c r="D116" s="229"/>
      <c r="E116" s="230">
        <v>21.636600000000001</v>
      </c>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290</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3" x14ac:dyDescent="0.2">
      <c r="A117" s="220"/>
      <c r="B117" s="221"/>
      <c r="C117" s="262" t="s">
        <v>461</v>
      </c>
      <c r="D117" s="229"/>
      <c r="E117" s="230">
        <v>2.2559999999999998</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290</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62" t="s">
        <v>462</v>
      </c>
      <c r="D118" s="229"/>
      <c r="E118" s="230">
        <v>15.795</v>
      </c>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290</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62" t="s">
        <v>463</v>
      </c>
      <c r="D119" s="229"/>
      <c r="E119" s="230">
        <v>2.4569999999999999</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290</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2" t="s">
        <v>464</v>
      </c>
      <c r="D120" s="229"/>
      <c r="E120" s="230">
        <v>2.34</v>
      </c>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290</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62" t="s">
        <v>465</v>
      </c>
      <c r="D121" s="229"/>
      <c r="E121" s="230">
        <v>14.331</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290</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62" t="s">
        <v>466</v>
      </c>
      <c r="D122" s="229"/>
      <c r="E122" s="230">
        <v>1.3260000000000001</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290</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62" t="s">
        <v>467</v>
      </c>
      <c r="D123" s="229"/>
      <c r="E123" s="230">
        <v>1.8156000000000001</v>
      </c>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290</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2" t="s">
        <v>468</v>
      </c>
      <c r="D124" s="229"/>
      <c r="E124" s="230">
        <v>4.5084</v>
      </c>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290</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3" x14ac:dyDescent="0.2">
      <c r="A125" s="220"/>
      <c r="B125" s="221"/>
      <c r="C125" s="262" t="s">
        <v>469</v>
      </c>
      <c r="D125" s="229"/>
      <c r="E125" s="230">
        <v>6.4181999999999997</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290</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62" t="s">
        <v>470</v>
      </c>
      <c r="D126" s="229"/>
      <c r="E126" s="230">
        <v>1.5903</v>
      </c>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290</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63" t="s">
        <v>294</v>
      </c>
      <c r="D127" s="231"/>
      <c r="E127" s="232">
        <v>203.96430000000001</v>
      </c>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290</v>
      </c>
      <c r="AH127" s="213">
        <v>1</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ht="22.5" outlineLevel="1" x14ac:dyDescent="0.2">
      <c r="A128" s="241">
        <v>13</v>
      </c>
      <c r="B128" s="242" t="s">
        <v>471</v>
      </c>
      <c r="C128" s="259" t="s">
        <v>472</v>
      </c>
      <c r="D128" s="243" t="s">
        <v>473</v>
      </c>
      <c r="E128" s="244">
        <v>20</v>
      </c>
      <c r="F128" s="245"/>
      <c r="G128" s="246">
        <f>ROUND(E128*F128,2)</f>
        <v>0</v>
      </c>
      <c r="H128" s="245"/>
      <c r="I128" s="246">
        <f>ROUND(E128*H128,2)</f>
        <v>0</v>
      </c>
      <c r="J128" s="245"/>
      <c r="K128" s="246">
        <f>ROUND(E128*J128,2)</f>
        <v>0</v>
      </c>
      <c r="L128" s="246">
        <v>21</v>
      </c>
      <c r="M128" s="246">
        <f>G128*(1+L128/100)</f>
        <v>0</v>
      </c>
      <c r="N128" s="244">
        <v>9.8999999999999999E-4</v>
      </c>
      <c r="O128" s="244">
        <f>ROUND(E128*N128,2)</f>
        <v>0.02</v>
      </c>
      <c r="P128" s="244">
        <v>0</v>
      </c>
      <c r="Q128" s="244">
        <f>ROUND(E128*P128,2)</f>
        <v>0</v>
      </c>
      <c r="R128" s="246" t="s">
        <v>363</v>
      </c>
      <c r="S128" s="246" t="s">
        <v>298</v>
      </c>
      <c r="T128" s="247" t="s">
        <v>364</v>
      </c>
      <c r="U128" s="224">
        <v>0.24</v>
      </c>
      <c r="V128" s="224">
        <f>ROUND(E128*U128,2)</f>
        <v>4.8</v>
      </c>
      <c r="W128" s="224"/>
      <c r="X128" s="224" t="s">
        <v>283</v>
      </c>
      <c r="Y128" s="224" t="s">
        <v>284</v>
      </c>
      <c r="Z128" s="213"/>
      <c r="AA128" s="213"/>
      <c r="AB128" s="213"/>
      <c r="AC128" s="213"/>
      <c r="AD128" s="213"/>
      <c r="AE128" s="213"/>
      <c r="AF128" s="213"/>
      <c r="AG128" s="213" t="s">
        <v>285</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2" x14ac:dyDescent="0.2">
      <c r="A129" s="220"/>
      <c r="B129" s="221"/>
      <c r="C129" s="271" t="s">
        <v>474</v>
      </c>
      <c r="D129" s="268"/>
      <c r="E129" s="268"/>
      <c r="F129" s="268"/>
      <c r="G129" s="268"/>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366</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2" x14ac:dyDescent="0.2">
      <c r="A130" s="220"/>
      <c r="B130" s="221"/>
      <c r="C130" s="262" t="s">
        <v>475</v>
      </c>
      <c r="D130" s="229"/>
      <c r="E130" s="230"/>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290</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62" t="s">
        <v>476</v>
      </c>
      <c r="D131" s="229"/>
      <c r="E131" s="230">
        <v>20</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290</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63" t="s">
        <v>294</v>
      </c>
      <c r="D132" s="231"/>
      <c r="E132" s="232">
        <v>20</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290</v>
      </c>
      <c r="AH132" s="213">
        <v>1</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x14ac:dyDescent="0.2">
      <c r="A133" s="241">
        <v>14</v>
      </c>
      <c r="B133" s="242" t="s">
        <v>477</v>
      </c>
      <c r="C133" s="259" t="s">
        <v>478</v>
      </c>
      <c r="D133" s="243" t="s">
        <v>473</v>
      </c>
      <c r="E133" s="244">
        <v>20</v>
      </c>
      <c r="F133" s="245"/>
      <c r="G133" s="246">
        <f>ROUND(E133*F133,2)</f>
        <v>0</v>
      </c>
      <c r="H133" s="245"/>
      <c r="I133" s="246">
        <f>ROUND(E133*H133,2)</f>
        <v>0</v>
      </c>
      <c r="J133" s="245"/>
      <c r="K133" s="246">
        <f>ROUND(E133*J133,2)</f>
        <v>0</v>
      </c>
      <c r="L133" s="246">
        <v>21</v>
      </c>
      <c r="M133" s="246">
        <f>G133*(1+L133/100)</f>
        <v>0</v>
      </c>
      <c r="N133" s="244">
        <v>0</v>
      </c>
      <c r="O133" s="244">
        <f>ROUND(E133*N133,2)</f>
        <v>0</v>
      </c>
      <c r="P133" s="244">
        <v>0</v>
      </c>
      <c r="Q133" s="244">
        <f>ROUND(E133*P133,2)</f>
        <v>0</v>
      </c>
      <c r="R133" s="246" t="s">
        <v>363</v>
      </c>
      <c r="S133" s="246" t="s">
        <v>298</v>
      </c>
      <c r="T133" s="247" t="s">
        <v>364</v>
      </c>
      <c r="U133" s="224">
        <v>7.0000000000000007E-2</v>
      </c>
      <c r="V133" s="224">
        <f>ROUND(E133*U133,2)</f>
        <v>1.4</v>
      </c>
      <c r="W133" s="224"/>
      <c r="X133" s="224" t="s">
        <v>283</v>
      </c>
      <c r="Y133" s="224" t="s">
        <v>284</v>
      </c>
      <c r="Z133" s="213"/>
      <c r="AA133" s="213"/>
      <c r="AB133" s="213"/>
      <c r="AC133" s="213"/>
      <c r="AD133" s="213"/>
      <c r="AE133" s="213"/>
      <c r="AF133" s="213"/>
      <c r="AG133" s="213" t="s">
        <v>285</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2" x14ac:dyDescent="0.2">
      <c r="A134" s="220"/>
      <c r="B134" s="221"/>
      <c r="C134" s="271" t="s">
        <v>479</v>
      </c>
      <c r="D134" s="268"/>
      <c r="E134" s="268"/>
      <c r="F134" s="268"/>
      <c r="G134" s="268"/>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366</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2" x14ac:dyDescent="0.2">
      <c r="A135" s="220"/>
      <c r="B135" s="221"/>
      <c r="C135" s="262" t="s">
        <v>480</v>
      </c>
      <c r="D135" s="229"/>
      <c r="E135" s="230">
        <v>20</v>
      </c>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290</v>
      </c>
      <c r="AH135" s="213">
        <v>5</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x14ac:dyDescent="0.2">
      <c r="A136" s="241">
        <v>15</v>
      </c>
      <c r="B136" s="242" t="s">
        <v>481</v>
      </c>
      <c r="C136" s="259" t="s">
        <v>482</v>
      </c>
      <c r="D136" s="243" t="s">
        <v>473</v>
      </c>
      <c r="E136" s="244">
        <v>339.94049999999999</v>
      </c>
      <c r="F136" s="245"/>
      <c r="G136" s="246">
        <f>ROUND(E136*F136,2)</f>
        <v>0</v>
      </c>
      <c r="H136" s="245"/>
      <c r="I136" s="246">
        <f>ROUND(E136*H136,2)</f>
        <v>0</v>
      </c>
      <c r="J136" s="245"/>
      <c r="K136" s="246">
        <f>ROUND(E136*J136,2)</f>
        <v>0</v>
      </c>
      <c r="L136" s="246">
        <v>21</v>
      </c>
      <c r="M136" s="246">
        <f>G136*(1+L136/100)</f>
        <v>0</v>
      </c>
      <c r="N136" s="244">
        <v>6.9999999999999999E-4</v>
      </c>
      <c r="O136" s="244">
        <f>ROUND(E136*N136,2)</f>
        <v>0.24</v>
      </c>
      <c r="P136" s="244">
        <v>0</v>
      </c>
      <c r="Q136" s="244">
        <f>ROUND(E136*P136,2)</f>
        <v>0</v>
      </c>
      <c r="R136" s="246" t="s">
        <v>363</v>
      </c>
      <c r="S136" s="246" t="s">
        <v>298</v>
      </c>
      <c r="T136" s="247" t="s">
        <v>364</v>
      </c>
      <c r="U136" s="224">
        <v>0.16</v>
      </c>
      <c r="V136" s="224">
        <f>ROUND(E136*U136,2)</f>
        <v>54.39</v>
      </c>
      <c r="W136" s="224"/>
      <c r="X136" s="224" t="s">
        <v>283</v>
      </c>
      <c r="Y136" s="224" t="s">
        <v>284</v>
      </c>
      <c r="Z136" s="213"/>
      <c r="AA136" s="213"/>
      <c r="AB136" s="213"/>
      <c r="AC136" s="213"/>
      <c r="AD136" s="213"/>
      <c r="AE136" s="213"/>
      <c r="AF136" s="213"/>
      <c r="AG136" s="213" t="s">
        <v>285</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62" t="s">
        <v>483</v>
      </c>
      <c r="D137" s="229"/>
      <c r="E137" s="230"/>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290</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3" x14ac:dyDescent="0.2">
      <c r="A138" s="220"/>
      <c r="B138" s="221"/>
      <c r="C138" s="262" t="s">
        <v>484</v>
      </c>
      <c r="D138" s="229"/>
      <c r="E138" s="230">
        <v>125.054</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290</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62" t="s">
        <v>485</v>
      </c>
      <c r="D139" s="229"/>
      <c r="E139" s="230">
        <v>24.193000000000001</v>
      </c>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290</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62" t="s">
        <v>486</v>
      </c>
      <c r="D140" s="229"/>
      <c r="E140" s="230">
        <v>66.569999999999993</v>
      </c>
      <c r="F140" s="224"/>
      <c r="G140" s="224"/>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290</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3" x14ac:dyDescent="0.2">
      <c r="A141" s="220"/>
      <c r="B141" s="221"/>
      <c r="C141" s="262" t="s">
        <v>420</v>
      </c>
      <c r="D141" s="229"/>
      <c r="E141" s="230"/>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290</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3" x14ac:dyDescent="0.2">
      <c r="A142" s="220"/>
      <c r="B142" s="221"/>
      <c r="C142" s="262" t="s">
        <v>421</v>
      </c>
      <c r="D142" s="229"/>
      <c r="E142" s="230"/>
      <c r="F142" s="224"/>
      <c r="G142" s="224"/>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290</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3" x14ac:dyDescent="0.2">
      <c r="A143" s="220"/>
      <c r="B143" s="221"/>
      <c r="C143" s="262" t="s">
        <v>487</v>
      </c>
      <c r="D143" s="229"/>
      <c r="E143" s="230">
        <v>36.061</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290</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3" x14ac:dyDescent="0.2">
      <c r="A144" s="220"/>
      <c r="B144" s="221"/>
      <c r="C144" s="262" t="s">
        <v>488</v>
      </c>
      <c r="D144" s="229"/>
      <c r="E144" s="230">
        <v>3.76</v>
      </c>
      <c r="F144" s="224"/>
      <c r="G144" s="224"/>
      <c r="H144" s="224"/>
      <c r="I144" s="224"/>
      <c r="J144" s="224"/>
      <c r="K144" s="224"/>
      <c r="L144" s="224"/>
      <c r="M144" s="224"/>
      <c r="N144" s="223"/>
      <c r="O144" s="223"/>
      <c r="P144" s="223"/>
      <c r="Q144" s="223"/>
      <c r="R144" s="224"/>
      <c r="S144" s="224"/>
      <c r="T144" s="224"/>
      <c r="U144" s="224"/>
      <c r="V144" s="224"/>
      <c r="W144" s="224"/>
      <c r="X144" s="224"/>
      <c r="Y144" s="224"/>
      <c r="Z144" s="213"/>
      <c r="AA144" s="213"/>
      <c r="AB144" s="213"/>
      <c r="AC144" s="213"/>
      <c r="AD144" s="213"/>
      <c r="AE144" s="213"/>
      <c r="AF144" s="213"/>
      <c r="AG144" s="213" t="s">
        <v>290</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3" x14ac:dyDescent="0.2">
      <c r="A145" s="220"/>
      <c r="B145" s="221"/>
      <c r="C145" s="262" t="s">
        <v>489</v>
      </c>
      <c r="D145" s="229"/>
      <c r="E145" s="230">
        <v>26.324999999999999</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290</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62" t="s">
        <v>490</v>
      </c>
      <c r="D146" s="229"/>
      <c r="E146" s="230">
        <v>4.0949999999999998</v>
      </c>
      <c r="F146" s="224"/>
      <c r="G146" s="224"/>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290</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3" x14ac:dyDescent="0.2">
      <c r="A147" s="220"/>
      <c r="B147" s="221"/>
      <c r="C147" s="262" t="s">
        <v>491</v>
      </c>
      <c r="D147" s="229"/>
      <c r="E147" s="230">
        <v>3.9</v>
      </c>
      <c r="F147" s="224"/>
      <c r="G147" s="224"/>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290</v>
      </c>
      <c r="AH147" s="213">
        <v>0</v>
      </c>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3" x14ac:dyDescent="0.2">
      <c r="A148" s="220"/>
      <c r="B148" s="221"/>
      <c r="C148" s="262" t="s">
        <v>492</v>
      </c>
      <c r="D148" s="229"/>
      <c r="E148" s="230">
        <v>23.885000000000002</v>
      </c>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290</v>
      </c>
      <c r="AH148" s="213">
        <v>0</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62" t="s">
        <v>493</v>
      </c>
      <c r="D149" s="229"/>
      <c r="E149" s="230">
        <v>2.21</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290</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3" x14ac:dyDescent="0.2">
      <c r="A150" s="220"/>
      <c r="B150" s="221"/>
      <c r="C150" s="262" t="s">
        <v>494</v>
      </c>
      <c r="D150" s="229"/>
      <c r="E150" s="230">
        <v>3.0259999999999998</v>
      </c>
      <c r="F150" s="224"/>
      <c r="G150" s="224"/>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290</v>
      </c>
      <c r="AH150" s="213">
        <v>0</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3" x14ac:dyDescent="0.2">
      <c r="A151" s="220"/>
      <c r="B151" s="221"/>
      <c r="C151" s="262" t="s">
        <v>495</v>
      </c>
      <c r="D151" s="229"/>
      <c r="E151" s="230">
        <v>7.5140000000000002</v>
      </c>
      <c r="F151" s="224"/>
      <c r="G151" s="224"/>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290</v>
      </c>
      <c r="AH151" s="213">
        <v>0</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62" t="s">
        <v>496</v>
      </c>
      <c r="D152" s="229"/>
      <c r="E152" s="230">
        <v>10.696999999999999</v>
      </c>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290</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62" t="s">
        <v>497</v>
      </c>
      <c r="D153" s="229"/>
      <c r="E153" s="230">
        <v>2.6505000000000001</v>
      </c>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290</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3" x14ac:dyDescent="0.2">
      <c r="A154" s="220"/>
      <c r="B154" s="221"/>
      <c r="C154" s="263" t="s">
        <v>294</v>
      </c>
      <c r="D154" s="231"/>
      <c r="E154" s="232">
        <v>339.94049999999999</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290</v>
      </c>
      <c r="AH154" s="213">
        <v>1</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x14ac:dyDescent="0.2">
      <c r="A155" s="241">
        <v>16</v>
      </c>
      <c r="B155" s="242" t="s">
        <v>498</v>
      </c>
      <c r="C155" s="259" t="s">
        <v>499</v>
      </c>
      <c r="D155" s="243" t="s">
        <v>473</v>
      </c>
      <c r="E155" s="244">
        <v>339.94049999999999</v>
      </c>
      <c r="F155" s="245"/>
      <c r="G155" s="246">
        <f>ROUND(E155*F155,2)</f>
        <v>0</v>
      </c>
      <c r="H155" s="245"/>
      <c r="I155" s="246">
        <f>ROUND(E155*H155,2)</f>
        <v>0</v>
      </c>
      <c r="J155" s="245"/>
      <c r="K155" s="246">
        <f>ROUND(E155*J155,2)</f>
        <v>0</v>
      </c>
      <c r="L155" s="246">
        <v>21</v>
      </c>
      <c r="M155" s="246">
        <f>G155*(1+L155/100)</f>
        <v>0</v>
      </c>
      <c r="N155" s="244">
        <v>0</v>
      </c>
      <c r="O155" s="244">
        <f>ROUND(E155*N155,2)</f>
        <v>0</v>
      </c>
      <c r="P155" s="244">
        <v>0</v>
      </c>
      <c r="Q155" s="244">
        <f>ROUND(E155*P155,2)</f>
        <v>0</v>
      </c>
      <c r="R155" s="246" t="s">
        <v>363</v>
      </c>
      <c r="S155" s="246" t="s">
        <v>298</v>
      </c>
      <c r="T155" s="247" t="s">
        <v>364</v>
      </c>
      <c r="U155" s="224">
        <v>0.1</v>
      </c>
      <c r="V155" s="224">
        <f>ROUND(E155*U155,2)</f>
        <v>33.99</v>
      </c>
      <c r="W155" s="224"/>
      <c r="X155" s="224" t="s">
        <v>283</v>
      </c>
      <c r="Y155" s="224" t="s">
        <v>284</v>
      </c>
      <c r="Z155" s="213"/>
      <c r="AA155" s="213"/>
      <c r="AB155" s="213"/>
      <c r="AC155" s="213"/>
      <c r="AD155" s="213"/>
      <c r="AE155" s="213"/>
      <c r="AF155" s="213"/>
      <c r="AG155" s="213" t="s">
        <v>285</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2" x14ac:dyDescent="0.2">
      <c r="A156" s="220"/>
      <c r="B156" s="221"/>
      <c r="C156" s="271" t="s">
        <v>500</v>
      </c>
      <c r="D156" s="268"/>
      <c r="E156" s="268"/>
      <c r="F156" s="268"/>
      <c r="G156" s="268"/>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366</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2" x14ac:dyDescent="0.2">
      <c r="A157" s="220"/>
      <c r="B157" s="221"/>
      <c r="C157" s="262" t="s">
        <v>501</v>
      </c>
      <c r="D157" s="229"/>
      <c r="E157" s="230">
        <v>339.94049999999999</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290</v>
      </c>
      <c r="AH157" s="213">
        <v>5</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x14ac:dyDescent="0.2">
      <c r="A158" s="241">
        <v>17</v>
      </c>
      <c r="B158" s="242" t="s">
        <v>502</v>
      </c>
      <c r="C158" s="259" t="s">
        <v>503</v>
      </c>
      <c r="D158" s="243" t="s">
        <v>280</v>
      </c>
      <c r="E158" s="244">
        <v>1004.681</v>
      </c>
      <c r="F158" s="245"/>
      <c r="G158" s="246">
        <f>ROUND(E158*F158,2)</f>
        <v>0</v>
      </c>
      <c r="H158" s="245"/>
      <c r="I158" s="246">
        <f>ROUND(E158*H158,2)</f>
        <v>0</v>
      </c>
      <c r="J158" s="245"/>
      <c r="K158" s="246">
        <f>ROUND(E158*J158,2)</f>
        <v>0</v>
      </c>
      <c r="L158" s="246">
        <v>21</v>
      </c>
      <c r="M158" s="246">
        <f>G158*(1+L158/100)</f>
        <v>0</v>
      </c>
      <c r="N158" s="244">
        <v>0</v>
      </c>
      <c r="O158" s="244">
        <f>ROUND(E158*N158,2)</f>
        <v>0</v>
      </c>
      <c r="P158" s="244">
        <v>0</v>
      </c>
      <c r="Q158" s="244">
        <f>ROUND(E158*P158,2)</f>
        <v>0</v>
      </c>
      <c r="R158" s="246" t="s">
        <v>363</v>
      </c>
      <c r="S158" s="246" t="s">
        <v>298</v>
      </c>
      <c r="T158" s="247" t="s">
        <v>364</v>
      </c>
      <c r="U158" s="224">
        <v>0.35</v>
      </c>
      <c r="V158" s="224">
        <f>ROUND(E158*U158,2)</f>
        <v>351.64</v>
      </c>
      <c r="W158" s="224"/>
      <c r="X158" s="224" t="s">
        <v>283</v>
      </c>
      <c r="Y158" s="224" t="s">
        <v>284</v>
      </c>
      <c r="Z158" s="213"/>
      <c r="AA158" s="213"/>
      <c r="AB158" s="213"/>
      <c r="AC158" s="213"/>
      <c r="AD158" s="213"/>
      <c r="AE158" s="213"/>
      <c r="AF158" s="213"/>
      <c r="AG158" s="213" t="s">
        <v>285</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2" x14ac:dyDescent="0.2">
      <c r="A159" s="220"/>
      <c r="B159" s="221"/>
      <c r="C159" s="271" t="s">
        <v>504</v>
      </c>
      <c r="D159" s="268"/>
      <c r="E159" s="268"/>
      <c r="F159" s="268"/>
      <c r="G159" s="268"/>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366</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49" t="str">
        <f>C159</f>
        <v>bez naložení do dopravní nádoby, ale s vyprázdněním dopravní nádoby na hromadu nebo na dopravní prostředek,</v>
      </c>
      <c r="BB159" s="213"/>
      <c r="BC159" s="213"/>
      <c r="BD159" s="213"/>
      <c r="BE159" s="213"/>
      <c r="BF159" s="213"/>
      <c r="BG159" s="213"/>
      <c r="BH159" s="213"/>
    </row>
    <row r="160" spans="1:60" ht="22.5" outlineLevel="2" x14ac:dyDescent="0.2">
      <c r="A160" s="220"/>
      <c r="B160" s="221"/>
      <c r="C160" s="262" t="s">
        <v>505</v>
      </c>
      <c r="D160" s="229"/>
      <c r="E160" s="230"/>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290</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62" t="s">
        <v>506</v>
      </c>
      <c r="D161" s="229"/>
      <c r="E161" s="230">
        <v>250.108</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290</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62" t="s">
        <v>507</v>
      </c>
      <c r="D162" s="229"/>
      <c r="E162" s="230">
        <v>48.386000000000003</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290</v>
      </c>
      <c r="AH162" s="213">
        <v>0</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62" t="s">
        <v>508</v>
      </c>
      <c r="D163" s="229"/>
      <c r="E163" s="230">
        <v>133.13999999999999</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290</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62" t="s">
        <v>420</v>
      </c>
      <c r="D164" s="229"/>
      <c r="E164" s="230"/>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290</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62" t="s">
        <v>421</v>
      </c>
      <c r="D165" s="229"/>
      <c r="E165" s="230"/>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290</v>
      </c>
      <c r="AH165" s="213">
        <v>0</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3" x14ac:dyDescent="0.2">
      <c r="A166" s="220"/>
      <c r="B166" s="221"/>
      <c r="C166" s="262" t="s">
        <v>509</v>
      </c>
      <c r="D166" s="229"/>
      <c r="E166" s="230">
        <v>72.122</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290</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3" x14ac:dyDescent="0.2">
      <c r="A167" s="220"/>
      <c r="B167" s="221"/>
      <c r="C167" s="262" t="s">
        <v>510</v>
      </c>
      <c r="D167" s="229"/>
      <c r="E167" s="230">
        <v>7.52</v>
      </c>
      <c r="F167" s="224"/>
      <c r="G167" s="224"/>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290</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3" x14ac:dyDescent="0.2">
      <c r="A168" s="220"/>
      <c r="B168" s="221"/>
      <c r="C168" s="262" t="s">
        <v>511</v>
      </c>
      <c r="D168" s="229"/>
      <c r="E168" s="230">
        <v>52.65</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290</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3" x14ac:dyDescent="0.2">
      <c r="A169" s="220"/>
      <c r="B169" s="221"/>
      <c r="C169" s="262" t="s">
        <v>512</v>
      </c>
      <c r="D169" s="229"/>
      <c r="E169" s="230">
        <v>8.19</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290</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62" t="s">
        <v>513</v>
      </c>
      <c r="D170" s="229"/>
      <c r="E170" s="230">
        <v>7.8</v>
      </c>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290</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3" x14ac:dyDescent="0.2">
      <c r="A171" s="220"/>
      <c r="B171" s="221"/>
      <c r="C171" s="262" t="s">
        <v>514</v>
      </c>
      <c r="D171" s="229"/>
      <c r="E171" s="230">
        <v>47.77</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290</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3" x14ac:dyDescent="0.2">
      <c r="A172" s="220"/>
      <c r="B172" s="221"/>
      <c r="C172" s="262" t="s">
        <v>515</v>
      </c>
      <c r="D172" s="229"/>
      <c r="E172" s="230">
        <v>4.42</v>
      </c>
      <c r="F172" s="224"/>
      <c r="G172" s="224"/>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290</v>
      </c>
      <c r="AH172" s="213">
        <v>0</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3" x14ac:dyDescent="0.2">
      <c r="A173" s="220"/>
      <c r="B173" s="221"/>
      <c r="C173" s="262" t="s">
        <v>516</v>
      </c>
      <c r="D173" s="229"/>
      <c r="E173" s="230">
        <v>6.0519999999999996</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290</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62" t="s">
        <v>517</v>
      </c>
      <c r="D174" s="229"/>
      <c r="E174" s="230">
        <v>15.028</v>
      </c>
      <c r="F174" s="224"/>
      <c r="G174" s="224"/>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290</v>
      </c>
      <c r="AH174" s="213">
        <v>0</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3" x14ac:dyDescent="0.2">
      <c r="A175" s="220"/>
      <c r="B175" s="221"/>
      <c r="C175" s="262" t="s">
        <v>518</v>
      </c>
      <c r="D175" s="229"/>
      <c r="E175" s="230">
        <v>21.393999999999998</v>
      </c>
      <c r="F175" s="224"/>
      <c r="G175" s="224"/>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290</v>
      </c>
      <c r="AH175" s="213">
        <v>0</v>
      </c>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3" x14ac:dyDescent="0.2">
      <c r="A176" s="220"/>
      <c r="B176" s="221"/>
      <c r="C176" s="262" t="s">
        <v>519</v>
      </c>
      <c r="D176" s="229"/>
      <c r="E176" s="230">
        <v>5.3010000000000002</v>
      </c>
      <c r="F176" s="224"/>
      <c r="G176" s="224"/>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290</v>
      </c>
      <c r="AH176" s="213">
        <v>0</v>
      </c>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3" x14ac:dyDescent="0.2">
      <c r="A177" s="220"/>
      <c r="B177" s="221"/>
      <c r="C177" s="263" t="s">
        <v>294</v>
      </c>
      <c r="D177" s="231"/>
      <c r="E177" s="232">
        <v>679.88099999999997</v>
      </c>
      <c r="F177" s="224"/>
      <c r="G177" s="224"/>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290</v>
      </c>
      <c r="AH177" s="213">
        <v>1</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3" x14ac:dyDescent="0.2">
      <c r="A178" s="220"/>
      <c r="B178" s="221"/>
      <c r="C178" s="262" t="s">
        <v>520</v>
      </c>
      <c r="D178" s="229"/>
      <c r="E178" s="230"/>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290</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3" x14ac:dyDescent="0.2">
      <c r="A179" s="220"/>
      <c r="B179" s="221"/>
      <c r="C179" s="262" t="s">
        <v>394</v>
      </c>
      <c r="D179" s="229"/>
      <c r="E179" s="230">
        <v>38.520000000000003</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290</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3" x14ac:dyDescent="0.2">
      <c r="A180" s="220"/>
      <c r="B180" s="221"/>
      <c r="C180" s="262" t="s">
        <v>433</v>
      </c>
      <c r="D180" s="229"/>
      <c r="E180" s="230">
        <v>56</v>
      </c>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290</v>
      </c>
      <c r="AH180" s="213">
        <v>0</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3" x14ac:dyDescent="0.2">
      <c r="A181" s="220"/>
      <c r="B181" s="221"/>
      <c r="C181" s="262" t="s">
        <v>434</v>
      </c>
      <c r="D181" s="229"/>
      <c r="E181" s="230">
        <v>215.28</v>
      </c>
      <c r="F181" s="224"/>
      <c r="G181" s="224"/>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290</v>
      </c>
      <c r="AH181" s="213">
        <v>0</v>
      </c>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3" x14ac:dyDescent="0.2">
      <c r="A182" s="220"/>
      <c r="B182" s="221"/>
      <c r="C182" s="262" t="s">
        <v>521</v>
      </c>
      <c r="D182" s="229"/>
      <c r="E182" s="230">
        <v>15</v>
      </c>
      <c r="F182" s="224"/>
      <c r="G182" s="224"/>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290</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3" x14ac:dyDescent="0.2">
      <c r="A183" s="220"/>
      <c r="B183" s="221"/>
      <c r="C183" s="263" t="s">
        <v>294</v>
      </c>
      <c r="D183" s="231"/>
      <c r="E183" s="232">
        <v>324.8</v>
      </c>
      <c r="F183" s="224"/>
      <c r="G183" s="224"/>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290</v>
      </c>
      <c r="AH183" s="213">
        <v>1</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x14ac:dyDescent="0.2">
      <c r="A184" s="241">
        <v>18</v>
      </c>
      <c r="B184" s="242" t="s">
        <v>522</v>
      </c>
      <c r="C184" s="259" t="s">
        <v>523</v>
      </c>
      <c r="D184" s="243" t="s">
        <v>280</v>
      </c>
      <c r="E184" s="244">
        <v>528.33720000000005</v>
      </c>
      <c r="F184" s="245"/>
      <c r="G184" s="246">
        <f>ROUND(E184*F184,2)</f>
        <v>0</v>
      </c>
      <c r="H184" s="245"/>
      <c r="I184" s="246">
        <f>ROUND(E184*H184,2)</f>
        <v>0</v>
      </c>
      <c r="J184" s="245"/>
      <c r="K184" s="246">
        <f>ROUND(E184*J184,2)</f>
        <v>0</v>
      </c>
      <c r="L184" s="246">
        <v>21</v>
      </c>
      <c r="M184" s="246">
        <f>G184*(1+L184/100)</f>
        <v>0</v>
      </c>
      <c r="N184" s="244">
        <v>0</v>
      </c>
      <c r="O184" s="244">
        <f>ROUND(E184*N184,2)</f>
        <v>0</v>
      </c>
      <c r="P184" s="244">
        <v>0</v>
      </c>
      <c r="Q184" s="244">
        <f>ROUND(E184*P184,2)</f>
        <v>0</v>
      </c>
      <c r="R184" s="246" t="s">
        <v>363</v>
      </c>
      <c r="S184" s="246" t="s">
        <v>298</v>
      </c>
      <c r="T184" s="247" t="s">
        <v>364</v>
      </c>
      <c r="U184" s="224">
        <v>0.01</v>
      </c>
      <c r="V184" s="224">
        <f>ROUND(E184*U184,2)</f>
        <v>5.28</v>
      </c>
      <c r="W184" s="224"/>
      <c r="X184" s="224" t="s">
        <v>283</v>
      </c>
      <c r="Y184" s="224" t="s">
        <v>284</v>
      </c>
      <c r="Z184" s="213"/>
      <c r="AA184" s="213"/>
      <c r="AB184" s="213"/>
      <c r="AC184" s="213"/>
      <c r="AD184" s="213"/>
      <c r="AE184" s="213"/>
      <c r="AF184" s="213"/>
      <c r="AG184" s="213" t="s">
        <v>285</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2" x14ac:dyDescent="0.2">
      <c r="A185" s="220"/>
      <c r="B185" s="221"/>
      <c r="C185" s="271" t="s">
        <v>524</v>
      </c>
      <c r="D185" s="268"/>
      <c r="E185" s="268"/>
      <c r="F185" s="268"/>
      <c r="G185" s="268"/>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366</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62" t="s">
        <v>525</v>
      </c>
      <c r="D186" s="229"/>
      <c r="E186" s="230"/>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290</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ht="22.5" outlineLevel="3" x14ac:dyDescent="0.2">
      <c r="A187" s="220"/>
      <c r="B187" s="221"/>
      <c r="C187" s="262" t="s">
        <v>526</v>
      </c>
      <c r="D187" s="229"/>
      <c r="E187" s="230"/>
      <c r="F187" s="224"/>
      <c r="G187" s="224"/>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290</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3" x14ac:dyDescent="0.2">
      <c r="A188" s="220"/>
      <c r="B188" s="221"/>
      <c r="C188" s="262" t="s">
        <v>527</v>
      </c>
      <c r="D188" s="229"/>
      <c r="E188" s="230">
        <v>32.535359999999997</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290</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3" x14ac:dyDescent="0.2">
      <c r="A189" s="220"/>
      <c r="B189" s="221"/>
      <c r="C189" s="262" t="s">
        <v>528</v>
      </c>
      <c r="D189" s="229"/>
      <c r="E189" s="230">
        <v>6.5663999999999998</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290</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3" x14ac:dyDescent="0.2">
      <c r="A190" s="220"/>
      <c r="B190" s="221"/>
      <c r="C190" s="262" t="s">
        <v>529</v>
      </c>
      <c r="D190" s="229"/>
      <c r="E190" s="230">
        <v>20.328479999999999</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290</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3" x14ac:dyDescent="0.2">
      <c r="A191" s="220"/>
      <c r="B191" s="221"/>
      <c r="C191" s="262" t="s">
        <v>530</v>
      </c>
      <c r="D191" s="229"/>
      <c r="E191" s="230">
        <v>2.8418399999999999</v>
      </c>
      <c r="F191" s="224"/>
      <c r="G191" s="224"/>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290</v>
      </c>
      <c r="AH191" s="213">
        <v>0</v>
      </c>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62" t="s">
        <v>406</v>
      </c>
      <c r="D192" s="229"/>
      <c r="E192" s="230"/>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290</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62" t="s">
        <v>531</v>
      </c>
      <c r="D193" s="229"/>
      <c r="E193" s="230">
        <v>12.061439999999999</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290</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3" x14ac:dyDescent="0.2">
      <c r="A194" s="220"/>
      <c r="B194" s="221"/>
      <c r="C194" s="262" t="s">
        <v>532</v>
      </c>
      <c r="D194" s="229"/>
      <c r="E194" s="230">
        <v>9.7200000000000006</v>
      </c>
      <c r="F194" s="224"/>
      <c r="G194" s="224"/>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290</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3" x14ac:dyDescent="0.2">
      <c r="A195" s="220"/>
      <c r="B195" s="221"/>
      <c r="C195" s="262" t="s">
        <v>533</v>
      </c>
      <c r="D195" s="229"/>
      <c r="E195" s="230">
        <v>1.512</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290</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62" t="s">
        <v>534</v>
      </c>
      <c r="D196" s="229"/>
      <c r="E196" s="230">
        <v>1.44</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290</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62" t="s">
        <v>535</v>
      </c>
      <c r="D197" s="229"/>
      <c r="E197" s="230">
        <v>12.195360000000001</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290</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62" t="s">
        <v>536</v>
      </c>
      <c r="D198" s="229"/>
      <c r="E198" s="230">
        <v>1.2816000000000001</v>
      </c>
      <c r="F198" s="224"/>
      <c r="G198" s="224"/>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290</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3" x14ac:dyDescent="0.2">
      <c r="A199" s="220"/>
      <c r="B199" s="221"/>
      <c r="C199" s="262" t="s">
        <v>537</v>
      </c>
      <c r="D199" s="229"/>
      <c r="E199" s="230">
        <v>3.1823999999999999</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290</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3" x14ac:dyDescent="0.2">
      <c r="A200" s="220"/>
      <c r="B200" s="221"/>
      <c r="C200" s="262" t="s">
        <v>538</v>
      </c>
      <c r="D200" s="229"/>
      <c r="E200" s="230">
        <v>6.1948800000000004</v>
      </c>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290</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3" x14ac:dyDescent="0.2">
      <c r="A201" s="220"/>
      <c r="B201" s="221"/>
      <c r="C201" s="262" t="s">
        <v>539</v>
      </c>
      <c r="D201" s="229"/>
      <c r="E201" s="230">
        <v>1.4774400000000001</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290</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63" t="s">
        <v>294</v>
      </c>
      <c r="D202" s="231"/>
      <c r="E202" s="232">
        <v>111.3372</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290</v>
      </c>
      <c r="AH202" s="213">
        <v>1</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3" x14ac:dyDescent="0.2">
      <c r="A203" s="220"/>
      <c r="B203" s="221"/>
      <c r="C203" s="262" t="s">
        <v>540</v>
      </c>
      <c r="D203" s="229"/>
      <c r="E203" s="230">
        <v>417</v>
      </c>
      <c r="F203" s="224"/>
      <c r="G203" s="224"/>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290</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3" x14ac:dyDescent="0.2">
      <c r="A204" s="220"/>
      <c r="B204" s="221"/>
      <c r="C204" s="263" t="s">
        <v>294</v>
      </c>
      <c r="D204" s="231"/>
      <c r="E204" s="232">
        <v>417</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290</v>
      </c>
      <c r="AH204" s="213">
        <v>1</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ht="22.5" outlineLevel="1" x14ac:dyDescent="0.2">
      <c r="A205" s="241">
        <v>19</v>
      </c>
      <c r="B205" s="242" t="s">
        <v>541</v>
      </c>
      <c r="C205" s="259" t="s">
        <v>542</v>
      </c>
      <c r="D205" s="243" t="s">
        <v>280</v>
      </c>
      <c r="E205" s="244">
        <v>1008.3449000000001</v>
      </c>
      <c r="F205" s="245"/>
      <c r="G205" s="246">
        <f>ROUND(E205*F205,2)</f>
        <v>0</v>
      </c>
      <c r="H205" s="245"/>
      <c r="I205" s="246">
        <f>ROUND(E205*H205,2)</f>
        <v>0</v>
      </c>
      <c r="J205" s="245"/>
      <c r="K205" s="246">
        <f>ROUND(E205*J205,2)</f>
        <v>0</v>
      </c>
      <c r="L205" s="246">
        <v>21</v>
      </c>
      <c r="M205" s="246">
        <f>G205*(1+L205/100)</f>
        <v>0</v>
      </c>
      <c r="N205" s="244">
        <v>0</v>
      </c>
      <c r="O205" s="244">
        <f>ROUND(E205*N205,2)</f>
        <v>0</v>
      </c>
      <c r="P205" s="244">
        <v>0</v>
      </c>
      <c r="Q205" s="244">
        <f>ROUND(E205*P205,2)</f>
        <v>0</v>
      </c>
      <c r="R205" s="246" t="s">
        <v>363</v>
      </c>
      <c r="S205" s="246" t="s">
        <v>298</v>
      </c>
      <c r="T205" s="247" t="s">
        <v>364</v>
      </c>
      <c r="U205" s="224">
        <v>0.01</v>
      </c>
      <c r="V205" s="224">
        <f>ROUND(E205*U205,2)</f>
        <v>10.08</v>
      </c>
      <c r="W205" s="224"/>
      <c r="X205" s="224" t="s">
        <v>283</v>
      </c>
      <c r="Y205" s="224" t="s">
        <v>284</v>
      </c>
      <c r="Z205" s="213"/>
      <c r="AA205" s="213"/>
      <c r="AB205" s="213"/>
      <c r="AC205" s="213"/>
      <c r="AD205" s="213"/>
      <c r="AE205" s="213"/>
      <c r="AF205" s="213"/>
      <c r="AG205" s="213" t="s">
        <v>285</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2" x14ac:dyDescent="0.2">
      <c r="A206" s="220"/>
      <c r="B206" s="221"/>
      <c r="C206" s="271" t="s">
        <v>524</v>
      </c>
      <c r="D206" s="268"/>
      <c r="E206" s="268"/>
      <c r="F206" s="268"/>
      <c r="G206" s="268"/>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366</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2" x14ac:dyDescent="0.2">
      <c r="A207" s="220"/>
      <c r="B207" s="221"/>
      <c r="C207" s="262" t="s">
        <v>543</v>
      </c>
      <c r="D207" s="229"/>
      <c r="E207" s="230">
        <v>50.88</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290</v>
      </c>
      <c r="AH207" s="213">
        <v>5</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3" x14ac:dyDescent="0.2">
      <c r="A208" s="220"/>
      <c r="B208" s="221"/>
      <c r="C208" s="262" t="s">
        <v>544</v>
      </c>
      <c r="D208" s="229"/>
      <c r="E208" s="230">
        <v>38.520000000000003</v>
      </c>
      <c r="F208" s="224"/>
      <c r="G208" s="224"/>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290</v>
      </c>
      <c r="AH208" s="213">
        <v>5</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3" x14ac:dyDescent="0.2">
      <c r="A209" s="220"/>
      <c r="B209" s="221"/>
      <c r="C209" s="262" t="s">
        <v>545</v>
      </c>
      <c r="D209" s="229"/>
      <c r="E209" s="230">
        <v>909.56344999999999</v>
      </c>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290</v>
      </c>
      <c r="AH209" s="213">
        <v>5</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3" x14ac:dyDescent="0.2">
      <c r="A210" s="220"/>
      <c r="B210" s="221"/>
      <c r="C210" s="262" t="s">
        <v>546</v>
      </c>
      <c r="D210" s="229"/>
      <c r="E210" s="230">
        <v>273.55005</v>
      </c>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290</v>
      </c>
      <c r="AH210" s="213">
        <v>5</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3" x14ac:dyDescent="0.2">
      <c r="A211" s="220"/>
      <c r="B211" s="221"/>
      <c r="C211" s="262" t="s">
        <v>547</v>
      </c>
      <c r="D211" s="229"/>
      <c r="E211" s="230">
        <v>-247.46802</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290</v>
      </c>
      <c r="AH211" s="213">
        <v>5</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3" x14ac:dyDescent="0.2">
      <c r="A212" s="220"/>
      <c r="B212" s="221"/>
      <c r="C212" s="262" t="s">
        <v>548</v>
      </c>
      <c r="D212" s="229"/>
      <c r="E212" s="230">
        <v>-16.700579999999999</v>
      </c>
      <c r="F212" s="224"/>
      <c r="G212" s="224"/>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290</v>
      </c>
      <c r="AH212" s="213">
        <v>5</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ht="22.5" outlineLevel="1" x14ac:dyDescent="0.2">
      <c r="A213" s="241">
        <v>20</v>
      </c>
      <c r="B213" s="242" t="s">
        <v>549</v>
      </c>
      <c r="C213" s="259" t="s">
        <v>550</v>
      </c>
      <c r="D213" s="243" t="s">
        <v>280</v>
      </c>
      <c r="E213" s="244">
        <v>20166.898000000001</v>
      </c>
      <c r="F213" s="245"/>
      <c r="G213" s="246">
        <f>ROUND(E213*F213,2)</f>
        <v>0</v>
      </c>
      <c r="H213" s="245"/>
      <c r="I213" s="246">
        <f>ROUND(E213*H213,2)</f>
        <v>0</v>
      </c>
      <c r="J213" s="245"/>
      <c r="K213" s="246">
        <f>ROUND(E213*J213,2)</f>
        <v>0</v>
      </c>
      <c r="L213" s="246">
        <v>21</v>
      </c>
      <c r="M213" s="246">
        <f>G213*(1+L213/100)</f>
        <v>0</v>
      </c>
      <c r="N213" s="244">
        <v>0</v>
      </c>
      <c r="O213" s="244">
        <f>ROUND(E213*N213,2)</f>
        <v>0</v>
      </c>
      <c r="P213" s="244">
        <v>0</v>
      </c>
      <c r="Q213" s="244">
        <f>ROUND(E213*P213,2)</f>
        <v>0</v>
      </c>
      <c r="R213" s="246" t="s">
        <v>363</v>
      </c>
      <c r="S213" s="246" t="s">
        <v>298</v>
      </c>
      <c r="T213" s="247" t="s">
        <v>364</v>
      </c>
      <c r="U213" s="224">
        <v>0</v>
      </c>
      <c r="V213" s="224">
        <f>ROUND(E213*U213,2)</f>
        <v>0</v>
      </c>
      <c r="W213" s="224"/>
      <c r="X213" s="224" t="s">
        <v>283</v>
      </c>
      <c r="Y213" s="224" t="s">
        <v>284</v>
      </c>
      <c r="Z213" s="213"/>
      <c r="AA213" s="213"/>
      <c r="AB213" s="213"/>
      <c r="AC213" s="213"/>
      <c r="AD213" s="213"/>
      <c r="AE213" s="213"/>
      <c r="AF213" s="213"/>
      <c r="AG213" s="213" t="s">
        <v>285</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2" x14ac:dyDescent="0.2">
      <c r="A214" s="220"/>
      <c r="B214" s="221"/>
      <c r="C214" s="271" t="s">
        <v>524</v>
      </c>
      <c r="D214" s="268"/>
      <c r="E214" s="268"/>
      <c r="F214" s="268"/>
      <c r="G214" s="268"/>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366</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2" x14ac:dyDescent="0.2">
      <c r="A215" s="220"/>
      <c r="B215" s="221"/>
      <c r="C215" s="262" t="s">
        <v>551</v>
      </c>
      <c r="D215" s="229"/>
      <c r="E215" s="230">
        <v>20166.898000000001</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290</v>
      </c>
      <c r="AH215" s="213">
        <v>5</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x14ac:dyDescent="0.2">
      <c r="A216" s="241">
        <v>21</v>
      </c>
      <c r="B216" s="242" t="s">
        <v>552</v>
      </c>
      <c r="C216" s="259" t="s">
        <v>553</v>
      </c>
      <c r="D216" s="243" t="s">
        <v>280</v>
      </c>
      <c r="E216" s="244">
        <v>528.33720000000005</v>
      </c>
      <c r="F216" s="245"/>
      <c r="G216" s="246">
        <f>ROUND(E216*F216,2)</f>
        <v>0</v>
      </c>
      <c r="H216" s="245"/>
      <c r="I216" s="246">
        <f>ROUND(E216*H216,2)</f>
        <v>0</v>
      </c>
      <c r="J216" s="245"/>
      <c r="K216" s="246">
        <f>ROUND(E216*J216,2)</f>
        <v>0</v>
      </c>
      <c r="L216" s="246">
        <v>21</v>
      </c>
      <c r="M216" s="246">
        <f>G216*(1+L216/100)</f>
        <v>0</v>
      </c>
      <c r="N216" s="244">
        <v>0</v>
      </c>
      <c r="O216" s="244">
        <f>ROUND(E216*N216,2)</f>
        <v>0</v>
      </c>
      <c r="P216" s="244">
        <v>0</v>
      </c>
      <c r="Q216" s="244">
        <f>ROUND(E216*P216,2)</f>
        <v>0</v>
      </c>
      <c r="R216" s="246" t="s">
        <v>363</v>
      </c>
      <c r="S216" s="246" t="s">
        <v>298</v>
      </c>
      <c r="T216" s="247" t="s">
        <v>364</v>
      </c>
      <c r="U216" s="224">
        <v>5.2999999999999999E-2</v>
      </c>
      <c r="V216" s="224">
        <f>ROUND(E216*U216,2)</f>
        <v>28</v>
      </c>
      <c r="W216" s="224"/>
      <c r="X216" s="224" t="s">
        <v>283</v>
      </c>
      <c r="Y216" s="224" t="s">
        <v>284</v>
      </c>
      <c r="Z216" s="213"/>
      <c r="AA216" s="213"/>
      <c r="AB216" s="213"/>
      <c r="AC216" s="213"/>
      <c r="AD216" s="213"/>
      <c r="AE216" s="213"/>
      <c r="AF216" s="213"/>
      <c r="AG216" s="213" t="s">
        <v>285</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ht="22.5" outlineLevel="2" x14ac:dyDescent="0.2">
      <c r="A217" s="220"/>
      <c r="B217" s="221"/>
      <c r="C217" s="262" t="s">
        <v>554</v>
      </c>
      <c r="D217" s="229"/>
      <c r="E217" s="230"/>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290</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3" x14ac:dyDescent="0.2">
      <c r="A218" s="220"/>
      <c r="B218" s="221"/>
      <c r="C218" s="262" t="s">
        <v>555</v>
      </c>
      <c r="D218" s="229"/>
      <c r="E218" s="230">
        <v>528.33720000000005</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290</v>
      </c>
      <c r="AH218" s="213">
        <v>5</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ht="22.5" outlineLevel="1" x14ac:dyDescent="0.2">
      <c r="A219" s="241">
        <v>22</v>
      </c>
      <c r="B219" s="242" t="s">
        <v>556</v>
      </c>
      <c r="C219" s="259" t="s">
        <v>557</v>
      </c>
      <c r="D219" s="243" t="s">
        <v>280</v>
      </c>
      <c r="E219" s="244">
        <v>247.46802</v>
      </c>
      <c r="F219" s="245"/>
      <c r="G219" s="246">
        <f>ROUND(E219*F219,2)</f>
        <v>0</v>
      </c>
      <c r="H219" s="245"/>
      <c r="I219" s="246">
        <f>ROUND(E219*H219,2)</f>
        <v>0</v>
      </c>
      <c r="J219" s="245"/>
      <c r="K219" s="246">
        <f>ROUND(E219*J219,2)</f>
        <v>0</v>
      </c>
      <c r="L219" s="246">
        <v>21</v>
      </c>
      <c r="M219" s="246">
        <f>G219*(1+L219/100)</f>
        <v>0</v>
      </c>
      <c r="N219" s="244">
        <v>0</v>
      </c>
      <c r="O219" s="244">
        <f>ROUND(E219*N219,2)</f>
        <v>0</v>
      </c>
      <c r="P219" s="244">
        <v>0</v>
      </c>
      <c r="Q219" s="244">
        <f>ROUND(E219*P219,2)</f>
        <v>0</v>
      </c>
      <c r="R219" s="246" t="s">
        <v>363</v>
      </c>
      <c r="S219" s="246" t="s">
        <v>298</v>
      </c>
      <c r="T219" s="247" t="s">
        <v>364</v>
      </c>
      <c r="U219" s="224">
        <v>0.2</v>
      </c>
      <c r="V219" s="224">
        <f>ROUND(E219*U219,2)</f>
        <v>49.49</v>
      </c>
      <c r="W219" s="224"/>
      <c r="X219" s="224" t="s">
        <v>283</v>
      </c>
      <c r="Y219" s="224" t="s">
        <v>284</v>
      </c>
      <c r="Z219" s="213"/>
      <c r="AA219" s="213"/>
      <c r="AB219" s="213"/>
      <c r="AC219" s="213"/>
      <c r="AD219" s="213"/>
      <c r="AE219" s="213"/>
      <c r="AF219" s="213"/>
      <c r="AG219" s="213" t="s">
        <v>285</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2" x14ac:dyDescent="0.2">
      <c r="A220" s="220"/>
      <c r="B220" s="221"/>
      <c r="C220" s="271" t="s">
        <v>558</v>
      </c>
      <c r="D220" s="268"/>
      <c r="E220" s="268"/>
      <c r="F220" s="268"/>
      <c r="G220" s="268"/>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366</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61" t="s">
        <v>559</v>
      </c>
      <c r="D221" s="250"/>
      <c r="E221" s="250"/>
      <c r="F221" s="250"/>
      <c r="G221" s="250"/>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287</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ht="22.5" outlineLevel="2" x14ac:dyDescent="0.2">
      <c r="A222" s="220"/>
      <c r="B222" s="221"/>
      <c r="C222" s="262" t="s">
        <v>401</v>
      </c>
      <c r="D222" s="229"/>
      <c r="E222" s="230"/>
      <c r="F222" s="224"/>
      <c r="G222" s="224"/>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290</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3" x14ac:dyDescent="0.2">
      <c r="A223" s="220"/>
      <c r="B223" s="221"/>
      <c r="C223" s="262" t="s">
        <v>560</v>
      </c>
      <c r="D223" s="229"/>
      <c r="E223" s="230">
        <v>11.38738</v>
      </c>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290</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3" x14ac:dyDescent="0.2">
      <c r="A224" s="220"/>
      <c r="B224" s="221"/>
      <c r="C224" s="262" t="s">
        <v>561</v>
      </c>
      <c r="D224" s="229"/>
      <c r="E224" s="230">
        <v>2.2982399999999998</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290</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62" t="s">
        <v>562</v>
      </c>
      <c r="D225" s="229"/>
      <c r="E225" s="230">
        <v>7.1149699999999996</v>
      </c>
      <c r="F225" s="224"/>
      <c r="G225" s="224"/>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290</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3" x14ac:dyDescent="0.2">
      <c r="A226" s="220"/>
      <c r="B226" s="221"/>
      <c r="C226" s="262" t="s">
        <v>563</v>
      </c>
      <c r="D226" s="229"/>
      <c r="E226" s="230">
        <v>0.99463999999999997</v>
      </c>
      <c r="F226" s="224"/>
      <c r="G226" s="224"/>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290</v>
      </c>
      <c r="AH226" s="213">
        <v>0</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3" x14ac:dyDescent="0.2">
      <c r="A227" s="220"/>
      <c r="B227" s="221"/>
      <c r="C227" s="262" t="s">
        <v>406</v>
      </c>
      <c r="D227" s="229"/>
      <c r="E227" s="230"/>
      <c r="F227" s="224"/>
      <c r="G227" s="224"/>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290</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ht="22.5" outlineLevel="3" x14ac:dyDescent="0.2">
      <c r="A228" s="220"/>
      <c r="B228" s="221"/>
      <c r="C228" s="262" t="s">
        <v>564</v>
      </c>
      <c r="D228" s="229"/>
      <c r="E228" s="230">
        <v>4.2214999999999998</v>
      </c>
      <c r="F228" s="224"/>
      <c r="G228" s="224"/>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290</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ht="22.5" outlineLevel="3" x14ac:dyDescent="0.2">
      <c r="A229" s="220"/>
      <c r="B229" s="221"/>
      <c r="C229" s="262" t="s">
        <v>565</v>
      </c>
      <c r="D229" s="229"/>
      <c r="E229" s="230">
        <v>3.4020000000000001</v>
      </c>
      <c r="F229" s="224"/>
      <c r="G229" s="224"/>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290</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3" x14ac:dyDescent="0.2">
      <c r="A230" s="220"/>
      <c r="B230" s="221"/>
      <c r="C230" s="262" t="s">
        <v>566</v>
      </c>
      <c r="D230" s="229"/>
      <c r="E230" s="230">
        <v>0.5292</v>
      </c>
      <c r="F230" s="224"/>
      <c r="G230" s="224"/>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290</v>
      </c>
      <c r="AH230" s="213">
        <v>0</v>
      </c>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3" x14ac:dyDescent="0.2">
      <c r="A231" s="220"/>
      <c r="B231" s="221"/>
      <c r="C231" s="262" t="s">
        <v>567</v>
      </c>
      <c r="D231" s="229"/>
      <c r="E231" s="230">
        <v>0.504</v>
      </c>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290</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62" t="s">
        <v>568</v>
      </c>
      <c r="D232" s="229"/>
      <c r="E232" s="230">
        <v>4.2683799999999996</v>
      </c>
      <c r="F232" s="224"/>
      <c r="G232" s="224"/>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290</v>
      </c>
      <c r="AH232" s="213">
        <v>0</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3" x14ac:dyDescent="0.2">
      <c r="A233" s="220"/>
      <c r="B233" s="221"/>
      <c r="C233" s="262" t="s">
        <v>569</v>
      </c>
      <c r="D233" s="229"/>
      <c r="E233" s="230">
        <v>0.44856000000000001</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290</v>
      </c>
      <c r="AH233" s="213">
        <v>0</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3" x14ac:dyDescent="0.2">
      <c r="A234" s="220"/>
      <c r="B234" s="221"/>
      <c r="C234" s="262" t="s">
        <v>570</v>
      </c>
      <c r="D234" s="229"/>
      <c r="E234" s="230">
        <v>1.1138399999999999</v>
      </c>
      <c r="F234" s="224"/>
      <c r="G234" s="224"/>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290</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3" x14ac:dyDescent="0.2">
      <c r="A235" s="220"/>
      <c r="B235" s="221"/>
      <c r="C235" s="262" t="s">
        <v>571</v>
      </c>
      <c r="D235" s="229"/>
      <c r="E235" s="230">
        <v>2.1682100000000002</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290</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3" x14ac:dyDescent="0.2">
      <c r="A236" s="220"/>
      <c r="B236" s="221"/>
      <c r="C236" s="262" t="s">
        <v>572</v>
      </c>
      <c r="D236" s="229"/>
      <c r="E236" s="230">
        <v>0.5171</v>
      </c>
      <c r="F236" s="224"/>
      <c r="G236" s="224"/>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290</v>
      </c>
      <c r="AH236" s="213">
        <v>0</v>
      </c>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3" x14ac:dyDescent="0.2">
      <c r="A237" s="220"/>
      <c r="B237" s="221"/>
      <c r="C237" s="263" t="s">
        <v>294</v>
      </c>
      <c r="D237" s="231"/>
      <c r="E237" s="232">
        <v>38.968020000000003</v>
      </c>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290</v>
      </c>
      <c r="AH237" s="213">
        <v>1</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3" x14ac:dyDescent="0.2">
      <c r="A238" s="220"/>
      <c r="B238" s="221"/>
      <c r="C238" s="262" t="s">
        <v>573</v>
      </c>
      <c r="D238" s="229"/>
      <c r="E238" s="230">
        <v>208.5</v>
      </c>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290</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3" x14ac:dyDescent="0.2">
      <c r="A239" s="220"/>
      <c r="B239" s="221"/>
      <c r="C239" s="263" t="s">
        <v>294</v>
      </c>
      <c r="D239" s="231"/>
      <c r="E239" s="232">
        <v>208.5</v>
      </c>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290</v>
      </c>
      <c r="AH239" s="213">
        <v>1</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ht="22.5" outlineLevel="1" x14ac:dyDescent="0.2">
      <c r="A240" s="241">
        <v>23</v>
      </c>
      <c r="B240" s="242" t="s">
        <v>574</v>
      </c>
      <c r="C240" s="259" t="s">
        <v>575</v>
      </c>
      <c r="D240" s="243" t="s">
        <v>280</v>
      </c>
      <c r="E240" s="244">
        <v>16.700579999999999</v>
      </c>
      <c r="F240" s="245"/>
      <c r="G240" s="246">
        <f>ROUND(E240*F240,2)</f>
        <v>0</v>
      </c>
      <c r="H240" s="245"/>
      <c r="I240" s="246">
        <f>ROUND(E240*H240,2)</f>
        <v>0</v>
      </c>
      <c r="J240" s="245"/>
      <c r="K240" s="246">
        <f>ROUND(E240*J240,2)</f>
        <v>0</v>
      </c>
      <c r="L240" s="246">
        <v>21</v>
      </c>
      <c r="M240" s="246">
        <f>G240*(1+L240/100)</f>
        <v>0</v>
      </c>
      <c r="N240" s="244">
        <v>0</v>
      </c>
      <c r="O240" s="244">
        <f>ROUND(E240*N240,2)</f>
        <v>0</v>
      </c>
      <c r="P240" s="244">
        <v>0</v>
      </c>
      <c r="Q240" s="244">
        <f>ROUND(E240*P240,2)</f>
        <v>0</v>
      </c>
      <c r="R240" s="246" t="s">
        <v>363</v>
      </c>
      <c r="S240" s="246" t="s">
        <v>298</v>
      </c>
      <c r="T240" s="247" t="s">
        <v>364</v>
      </c>
      <c r="U240" s="224">
        <v>1.1499999999999999</v>
      </c>
      <c r="V240" s="224">
        <f>ROUND(E240*U240,2)</f>
        <v>19.21</v>
      </c>
      <c r="W240" s="224"/>
      <c r="X240" s="224" t="s">
        <v>283</v>
      </c>
      <c r="Y240" s="224" t="s">
        <v>284</v>
      </c>
      <c r="Z240" s="213"/>
      <c r="AA240" s="213"/>
      <c r="AB240" s="213"/>
      <c r="AC240" s="213"/>
      <c r="AD240" s="213"/>
      <c r="AE240" s="213"/>
      <c r="AF240" s="213"/>
      <c r="AG240" s="213" t="s">
        <v>285</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2" x14ac:dyDescent="0.2">
      <c r="A241" s="220"/>
      <c r="B241" s="221"/>
      <c r="C241" s="271" t="s">
        <v>558</v>
      </c>
      <c r="D241" s="268"/>
      <c r="E241" s="268"/>
      <c r="F241" s="268"/>
      <c r="G241" s="268"/>
      <c r="H241" s="224"/>
      <c r="I241" s="224"/>
      <c r="J241" s="224"/>
      <c r="K241" s="224"/>
      <c r="L241" s="224"/>
      <c r="M241" s="224"/>
      <c r="N241" s="223"/>
      <c r="O241" s="223"/>
      <c r="P241" s="223"/>
      <c r="Q241" s="223"/>
      <c r="R241" s="224"/>
      <c r="S241" s="224"/>
      <c r="T241" s="224"/>
      <c r="U241" s="224"/>
      <c r="V241" s="224"/>
      <c r="W241" s="224"/>
      <c r="X241" s="224"/>
      <c r="Y241" s="224"/>
      <c r="Z241" s="213"/>
      <c r="AA241" s="213"/>
      <c r="AB241" s="213"/>
      <c r="AC241" s="213"/>
      <c r="AD241" s="213"/>
      <c r="AE241" s="213"/>
      <c r="AF241" s="213"/>
      <c r="AG241" s="213" t="s">
        <v>366</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2" x14ac:dyDescent="0.2">
      <c r="A242" s="220"/>
      <c r="B242" s="221"/>
      <c r="C242" s="262" t="s">
        <v>442</v>
      </c>
      <c r="D242" s="229"/>
      <c r="E242" s="230"/>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290</v>
      </c>
      <c r="AH242" s="213">
        <v>0</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3" x14ac:dyDescent="0.2">
      <c r="A243" s="220"/>
      <c r="B243" s="221"/>
      <c r="C243" s="262" t="s">
        <v>576</v>
      </c>
      <c r="D243" s="229"/>
      <c r="E243" s="230">
        <v>4.8803000000000001</v>
      </c>
      <c r="F243" s="224"/>
      <c r="G243" s="224"/>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290</v>
      </c>
      <c r="AH243" s="213">
        <v>0</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3" x14ac:dyDescent="0.2">
      <c r="A244" s="220"/>
      <c r="B244" s="221"/>
      <c r="C244" s="262" t="s">
        <v>577</v>
      </c>
      <c r="D244" s="229"/>
      <c r="E244" s="230">
        <v>0.98495999999999995</v>
      </c>
      <c r="F244" s="224"/>
      <c r="G244" s="224"/>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290</v>
      </c>
      <c r="AH244" s="213">
        <v>0</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3" x14ac:dyDescent="0.2">
      <c r="A245" s="220"/>
      <c r="B245" s="221"/>
      <c r="C245" s="262" t="s">
        <v>578</v>
      </c>
      <c r="D245" s="229"/>
      <c r="E245" s="230">
        <v>3.0492699999999999</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290</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3" x14ac:dyDescent="0.2">
      <c r="A246" s="220"/>
      <c r="B246" s="221"/>
      <c r="C246" s="262" t="s">
        <v>579</v>
      </c>
      <c r="D246" s="229"/>
      <c r="E246" s="230">
        <v>0.42627999999999999</v>
      </c>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290</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3" x14ac:dyDescent="0.2">
      <c r="A247" s="220"/>
      <c r="B247" s="221"/>
      <c r="C247" s="262" t="s">
        <v>406</v>
      </c>
      <c r="D247" s="229"/>
      <c r="E247" s="230"/>
      <c r="F247" s="224"/>
      <c r="G247" s="224"/>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290</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ht="22.5" outlineLevel="3" x14ac:dyDescent="0.2">
      <c r="A248" s="220"/>
      <c r="B248" s="221"/>
      <c r="C248" s="262" t="s">
        <v>580</v>
      </c>
      <c r="D248" s="229"/>
      <c r="E248" s="230">
        <v>1.8092200000000001</v>
      </c>
      <c r="F248" s="224"/>
      <c r="G248" s="224"/>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290</v>
      </c>
      <c r="AH248" s="213">
        <v>0</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ht="22.5" outlineLevel="3" x14ac:dyDescent="0.2">
      <c r="A249" s="220"/>
      <c r="B249" s="221"/>
      <c r="C249" s="262" t="s">
        <v>581</v>
      </c>
      <c r="D249" s="229"/>
      <c r="E249" s="230">
        <v>1.458</v>
      </c>
      <c r="F249" s="224"/>
      <c r="G249" s="224"/>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290</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3" x14ac:dyDescent="0.2">
      <c r="A250" s="220"/>
      <c r="B250" s="221"/>
      <c r="C250" s="262" t="s">
        <v>582</v>
      </c>
      <c r="D250" s="229"/>
      <c r="E250" s="230">
        <v>0.2268</v>
      </c>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290</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3" x14ac:dyDescent="0.2">
      <c r="A251" s="220"/>
      <c r="B251" s="221"/>
      <c r="C251" s="262" t="s">
        <v>583</v>
      </c>
      <c r="D251" s="229"/>
      <c r="E251" s="230">
        <v>0.216</v>
      </c>
      <c r="F251" s="224"/>
      <c r="G251" s="224"/>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290</v>
      </c>
      <c r="AH251" s="213">
        <v>0</v>
      </c>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3" x14ac:dyDescent="0.2">
      <c r="A252" s="220"/>
      <c r="B252" s="221"/>
      <c r="C252" s="262" t="s">
        <v>584</v>
      </c>
      <c r="D252" s="229"/>
      <c r="E252" s="230">
        <v>1.8292999999999999</v>
      </c>
      <c r="F252" s="224"/>
      <c r="G252" s="224"/>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290</v>
      </c>
      <c r="AH252" s="213">
        <v>0</v>
      </c>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3" x14ac:dyDescent="0.2">
      <c r="A253" s="220"/>
      <c r="B253" s="221"/>
      <c r="C253" s="262" t="s">
        <v>585</v>
      </c>
      <c r="D253" s="229"/>
      <c r="E253" s="230">
        <v>0.19223999999999999</v>
      </c>
      <c r="F253" s="224"/>
      <c r="G253" s="224"/>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290</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62" t="s">
        <v>586</v>
      </c>
      <c r="D254" s="229"/>
      <c r="E254" s="230">
        <v>0.47736000000000001</v>
      </c>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290</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62" t="s">
        <v>587</v>
      </c>
      <c r="D255" s="229"/>
      <c r="E255" s="230">
        <v>0.92923</v>
      </c>
      <c r="F255" s="224"/>
      <c r="G255" s="224"/>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290</v>
      </c>
      <c r="AH255" s="213">
        <v>0</v>
      </c>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3" x14ac:dyDescent="0.2">
      <c r="A256" s="220"/>
      <c r="B256" s="221"/>
      <c r="C256" s="262" t="s">
        <v>588</v>
      </c>
      <c r="D256" s="229"/>
      <c r="E256" s="230">
        <v>0.22162000000000001</v>
      </c>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290</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3" x14ac:dyDescent="0.2">
      <c r="A257" s="220"/>
      <c r="B257" s="221"/>
      <c r="C257" s="263" t="s">
        <v>294</v>
      </c>
      <c r="D257" s="231"/>
      <c r="E257" s="232">
        <v>16.700579999999999</v>
      </c>
      <c r="F257" s="224"/>
      <c r="G257" s="224"/>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290</v>
      </c>
      <c r="AH257" s="213">
        <v>1</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1" x14ac:dyDescent="0.2">
      <c r="A258" s="241">
        <v>24</v>
      </c>
      <c r="B258" s="242" t="s">
        <v>589</v>
      </c>
      <c r="C258" s="259" t="s">
        <v>590</v>
      </c>
      <c r="D258" s="243" t="s">
        <v>280</v>
      </c>
      <c r="E258" s="244">
        <v>51.2</v>
      </c>
      <c r="F258" s="245"/>
      <c r="G258" s="246">
        <f>ROUND(E258*F258,2)</f>
        <v>0</v>
      </c>
      <c r="H258" s="245"/>
      <c r="I258" s="246">
        <f>ROUND(E258*H258,2)</f>
        <v>0</v>
      </c>
      <c r="J258" s="245"/>
      <c r="K258" s="246">
        <f>ROUND(E258*J258,2)</f>
        <v>0</v>
      </c>
      <c r="L258" s="246">
        <v>21</v>
      </c>
      <c r="M258" s="246">
        <f>G258*(1+L258/100)</f>
        <v>0</v>
      </c>
      <c r="N258" s="244">
        <v>1.7</v>
      </c>
      <c r="O258" s="244">
        <f>ROUND(E258*N258,2)</f>
        <v>87.04</v>
      </c>
      <c r="P258" s="244">
        <v>0</v>
      </c>
      <c r="Q258" s="244">
        <f>ROUND(E258*P258,2)</f>
        <v>0</v>
      </c>
      <c r="R258" s="246" t="s">
        <v>363</v>
      </c>
      <c r="S258" s="246" t="s">
        <v>298</v>
      </c>
      <c r="T258" s="247" t="s">
        <v>364</v>
      </c>
      <c r="U258" s="224">
        <v>1.59</v>
      </c>
      <c r="V258" s="224">
        <f>ROUND(E258*U258,2)</f>
        <v>81.41</v>
      </c>
      <c r="W258" s="224"/>
      <c r="X258" s="224" t="s">
        <v>283</v>
      </c>
      <c r="Y258" s="224" t="s">
        <v>284</v>
      </c>
      <c r="Z258" s="213"/>
      <c r="AA258" s="213"/>
      <c r="AB258" s="213"/>
      <c r="AC258" s="213"/>
      <c r="AD258" s="213"/>
      <c r="AE258" s="213"/>
      <c r="AF258" s="213"/>
      <c r="AG258" s="213" t="s">
        <v>285</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ht="22.5" outlineLevel="2" x14ac:dyDescent="0.2">
      <c r="A259" s="220"/>
      <c r="B259" s="221"/>
      <c r="C259" s="271" t="s">
        <v>591</v>
      </c>
      <c r="D259" s="268"/>
      <c r="E259" s="268"/>
      <c r="F259" s="268"/>
      <c r="G259" s="268"/>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366</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49" t="str">
        <f>C259</f>
        <v>sypaninou z vhodných hornin tř. 1 - 4 nebo materiálem připraveným podél výkopu ve vzdálenosti do 3 m od jeho kraje, pro jakoukoliv hloubku výkopu a jakoukoliv míru zhutnění,</v>
      </c>
      <c r="BB259" s="213"/>
      <c r="BC259" s="213"/>
      <c r="BD259" s="213"/>
      <c r="BE259" s="213"/>
      <c r="BF259" s="213"/>
      <c r="BG259" s="213"/>
      <c r="BH259" s="213"/>
    </row>
    <row r="260" spans="1:60" outlineLevel="2" x14ac:dyDescent="0.2">
      <c r="A260" s="220"/>
      <c r="B260" s="221"/>
      <c r="C260" s="262" t="s">
        <v>475</v>
      </c>
      <c r="D260" s="229"/>
      <c r="E260" s="230"/>
      <c r="F260" s="224"/>
      <c r="G260" s="224"/>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290</v>
      </c>
      <c r="AH260" s="213">
        <v>0</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ht="22.5" outlineLevel="3" x14ac:dyDescent="0.2">
      <c r="A261" s="220"/>
      <c r="B261" s="221"/>
      <c r="C261" s="262" t="s">
        <v>592</v>
      </c>
      <c r="D261" s="229"/>
      <c r="E261" s="230">
        <v>51.2</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290</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x14ac:dyDescent="0.2">
      <c r="A262" s="241">
        <v>25</v>
      </c>
      <c r="B262" s="242" t="s">
        <v>593</v>
      </c>
      <c r="C262" s="259" t="s">
        <v>594</v>
      </c>
      <c r="D262" s="243" t="s">
        <v>280</v>
      </c>
      <c r="E262" s="244">
        <v>1008.3449000000001</v>
      </c>
      <c r="F262" s="245"/>
      <c r="G262" s="246">
        <f>ROUND(E262*F262,2)</f>
        <v>0</v>
      </c>
      <c r="H262" s="245"/>
      <c r="I262" s="246">
        <f>ROUND(E262*H262,2)</f>
        <v>0</v>
      </c>
      <c r="J262" s="245"/>
      <c r="K262" s="246">
        <f>ROUND(E262*J262,2)</f>
        <v>0</v>
      </c>
      <c r="L262" s="246">
        <v>21</v>
      </c>
      <c r="M262" s="246">
        <f>G262*(1+L262/100)</f>
        <v>0</v>
      </c>
      <c r="N262" s="244">
        <v>0</v>
      </c>
      <c r="O262" s="244">
        <f>ROUND(E262*N262,2)</f>
        <v>0</v>
      </c>
      <c r="P262" s="244">
        <v>0</v>
      </c>
      <c r="Q262" s="244">
        <f>ROUND(E262*P262,2)</f>
        <v>0</v>
      </c>
      <c r="R262" s="246" t="s">
        <v>363</v>
      </c>
      <c r="S262" s="246" t="s">
        <v>298</v>
      </c>
      <c r="T262" s="247" t="s">
        <v>364</v>
      </c>
      <c r="U262" s="224">
        <v>0</v>
      </c>
      <c r="V262" s="224">
        <f>ROUND(E262*U262,2)</f>
        <v>0</v>
      </c>
      <c r="W262" s="224"/>
      <c r="X262" s="224" t="s">
        <v>283</v>
      </c>
      <c r="Y262" s="224" t="s">
        <v>284</v>
      </c>
      <c r="Z262" s="213"/>
      <c r="AA262" s="213"/>
      <c r="AB262" s="213"/>
      <c r="AC262" s="213"/>
      <c r="AD262" s="213"/>
      <c r="AE262" s="213"/>
      <c r="AF262" s="213"/>
      <c r="AG262" s="213" t="s">
        <v>285</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2" x14ac:dyDescent="0.2">
      <c r="A263" s="220"/>
      <c r="B263" s="221"/>
      <c r="C263" s="262" t="s">
        <v>595</v>
      </c>
      <c r="D263" s="229"/>
      <c r="E263" s="230">
        <v>1008.3449000000001</v>
      </c>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290</v>
      </c>
      <c r="AH263" s="213">
        <v>5</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ht="22.5" outlineLevel="1" x14ac:dyDescent="0.2">
      <c r="A264" s="241">
        <v>26</v>
      </c>
      <c r="B264" s="242" t="s">
        <v>596</v>
      </c>
      <c r="C264" s="259" t="s">
        <v>597</v>
      </c>
      <c r="D264" s="243" t="s">
        <v>598</v>
      </c>
      <c r="E264" s="244">
        <v>40</v>
      </c>
      <c r="F264" s="245"/>
      <c r="G264" s="246">
        <f>ROUND(E264*F264,2)</f>
        <v>0</v>
      </c>
      <c r="H264" s="245"/>
      <c r="I264" s="246">
        <f>ROUND(E264*H264,2)</f>
        <v>0</v>
      </c>
      <c r="J264" s="245"/>
      <c r="K264" s="246">
        <f>ROUND(E264*J264,2)</f>
        <v>0</v>
      </c>
      <c r="L264" s="246">
        <v>21</v>
      </c>
      <c r="M264" s="246">
        <f>G264*(1+L264/100)</f>
        <v>0</v>
      </c>
      <c r="N264" s="244">
        <v>0</v>
      </c>
      <c r="O264" s="244">
        <f>ROUND(E264*N264,2)</f>
        <v>0</v>
      </c>
      <c r="P264" s="244">
        <v>0</v>
      </c>
      <c r="Q264" s="244">
        <f>ROUND(E264*P264,2)</f>
        <v>0</v>
      </c>
      <c r="R264" s="246"/>
      <c r="S264" s="246" t="s">
        <v>281</v>
      </c>
      <c r="T264" s="247" t="s">
        <v>282</v>
      </c>
      <c r="U264" s="224">
        <v>0</v>
      </c>
      <c r="V264" s="224">
        <f>ROUND(E264*U264,2)</f>
        <v>0</v>
      </c>
      <c r="W264" s="224"/>
      <c r="X264" s="224" t="s">
        <v>283</v>
      </c>
      <c r="Y264" s="224" t="s">
        <v>284</v>
      </c>
      <c r="Z264" s="213"/>
      <c r="AA264" s="213"/>
      <c r="AB264" s="213"/>
      <c r="AC264" s="213"/>
      <c r="AD264" s="213"/>
      <c r="AE264" s="213"/>
      <c r="AF264" s="213"/>
      <c r="AG264" s="213" t="s">
        <v>285</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ht="22.5" outlineLevel="2" x14ac:dyDescent="0.2">
      <c r="A265" s="220"/>
      <c r="B265" s="221"/>
      <c r="C265" s="260" t="s">
        <v>355</v>
      </c>
      <c r="D265" s="248"/>
      <c r="E265" s="248"/>
      <c r="F265" s="248"/>
      <c r="G265" s="248"/>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287</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49" t="str">
        <f>C265</f>
        <v>Kompletní provedení dle veškerých informací obsažených v PD (textová i výkresová část, technologické postupy, restaurátorské záměry atd.).</v>
      </c>
      <c r="BB265" s="213"/>
      <c r="BC265" s="213"/>
      <c r="BD265" s="213"/>
      <c r="BE265" s="213"/>
      <c r="BF265" s="213"/>
      <c r="BG265" s="213"/>
      <c r="BH265" s="213"/>
    </row>
    <row r="266" spans="1:60" ht="22.5" outlineLevel="3" x14ac:dyDescent="0.2">
      <c r="A266" s="220"/>
      <c r="B266" s="221"/>
      <c r="C266" s="261" t="s">
        <v>356</v>
      </c>
      <c r="D266" s="250"/>
      <c r="E266" s="250"/>
      <c r="F266" s="250"/>
      <c r="G266" s="250"/>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287</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49" t="str">
        <f>C266</f>
        <v>Provedení je včetně montáže, demontáže, dodávky, přesunu hmot, přesunu a likvidace suti, povrchové úpravy, repasí, restaurátorských záměrů,</v>
      </c>
      <c r="BB266" s="213"/>
      <c r="BC266" s="213"/>
      <c r="BD266" s="213"/>
      <c r="BE266" s="213"/>
      <c r="BF266" s="213"/>
      <c r="BG266" s="213"/>
      <c r="BH266" s="213"/>
    </row>
    <row r="267" spans="1:60" ht="22.5" outlineLevel="3" x14ac:dyDescent="0.2">
      <c r="A267" s="220"/>
      <c r="B267" s="221"/>
      <c r="C267" s="261" t="s">
        <v>288</v>
      </c>
      <c r="D267" s="250"/>
      <c r="E267" s="250"/>
      <c r="F267" s="250"/>
      <c r="G267" s="250"/>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287</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49" t="str">
        <f>C267</f>
        <v>restaurátorských závěrečných zpráv, dílenských dokumentací, vzorkování a veškerých dalších nutných souvisejících plnění a dodávek potřeb.</v>
      </c>
      <c r="BB267" s="213"/>
      <c r="BC267" s="213"/>
      <c r="BD267" s="213"/>
      <c r="BE267" s="213"/>
      <c r="BF267" s="213"/>
      <c r="BG267" s="213"/>
      <c r="BH267" s="213"/>
    </row>
    <row r="268" spans="1:60" x14ac:dyDescent="0.2">
      <c r="A268" s="234" t="s">
        <v>276</v>
      </c>
      <c r="B268" s="235" t="s">
        <v>173</v>
      </c>
      <c r="C268" s="258" t="s">
        <v>174</v>
      </c>
      <c r="D268" s="236"/>
      <c r="E268" s="237"/>
      <c r="F268" s="238"/>
      <c r="G268" s="238">
        <f>SUMIF(AG269:AG305,"&lt;&gt;NOR",G269:G305)</f>
        <v>0</v>
      </c>
      <c r="H268" s="238"/>
      <c r="I268" s="238">
        <f>SUM(I269:I305)</f>
        <v>0</v>
      </c>
      <c r="J268" s="238"/>
      <c r="K268" s="238">
        <f>SUM(K269:K305)</f>
        <v>0</v>
      </c>
      <c r="L268" s="238"/>
      <c r="M268" s="238">
        <f>SUM(M269:M305)</f>
        <v>0</v>
      </c>
      <c r="N268" s="237"/>
      <c r="O268" s="237">
        <f>SUM(O269:O305)</f>
        <v>113.22</v>
      </c>
      <c r="P268" s="237"/>
      <c r="Q268" s="237">
        <f>SUM(Q269:Q305)</f>
        <v>0</v>
      </c>
      <c r="R268" s="238"/>
      <c r="S268" s="238"/>
      <c r="T268" s="239"/>
      <c r="U268" s="233"/>
      <c r="V268" s="233">
        <f>SUM(V269:V305)</f>
        <v>92.22</v>
      </c>
      <c r="W268" s="233"/>
      <c r="X268" s="233"/>
      <c r="Y268" s="233"/>
      <c r="AG268" t="s">
        <v>277</v>
      </c>
    </row>
    <row r="269" spans="1:60" outlineLevel="1" x14ac:dyDescent="0.2">
      <c r="A269" s="241">
        <v>27</v>
      </c>
      <c r="B269" s="242" t="s">
        <v>599</v>
      </c>
      <c r="C269" s="259" t="s">
        <v>600</v>
      </c>
      <c r="D269" s="243" t="s">
        <v>280</v>
      </c>
      <c r="E269" s="244">
        <v>37.5</v>
      </c>
      <c r="F269" s="245"/>
      <c r="G269" s="246">
        <f>ROUND(E269*F269,2)</f>
        <v>0</v>
      </c>
      <c r="H269" s="245"/>
      <c r="I269" s="246">
        <f>ROUND(E269*H269,2)</f>
        <v>0</v>
      </c>
      <c r="J269" s="245"/>
      <c r="K269" s="246">
        <f>ROUND(E269*J269,2)</f>
        <v>0</v>
      </c>
      <c r="L269" s="246">
        <v>21</v>
      </c>
      <c r="M269" s="246">
        <f>G269*(1+L269/100)</f>
        <v>0</v>
      </c>
      <c r="N269" s="244">
        <v>1.63</v>
      </c>
      <c r="O269" s="244">
        <f>ROUND(E269*N269,2)</f>
        <v>61.13</v>
      </c>
      <c r="P269" s="244">
        <v>0</v>
      </c>
      <c r="Q269" s="244">
        <f>ROUND(E269*P269,2)</f>
        <v>0</v>
      </c>
      <c r="R269" s="246" t="s">
        <v>601</v>
      </c>
      <c r="S269" s="246" t="s">
        <v>298</v>
      </c>
      <c r="T269" s="247" t="s">
        <v>364</v>
      </c>
      <c r="U269" s="224">
        <v>0.92</v>
      </c>
      <c r="V269" s="224">
        <f>ROUND(E269*U269,2)</f>
        <v>34.5</v>
      </c>
      <c r="W269" s="224"/>
      <c r="X269" s="224" t="s">
        <v>283</v>
      </c>
      <c r="Y269" s="224" t="s">
        <v>284</v>
      </c>
      <c r="Z269" s="213"/>
      <c r="AA269" s="213"/>
      <c r="AB269" s="213"/>
      <c r="AC269" s="213"/>
      <c r="AD269" s="213"/>
      <c r="AE269" s="213"/>
      <c r="AF269" s="213"/>
      <c r="AG269" s="213" t="s">
        <v>285</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71" t="s">
        <v>602</v>
      </c>
      <c r="D270" s="268"/>
      <c r="E270" s="268"/>
      <c r="F270" s="268"/>
      <c r="G270" s="268"/>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366</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2" x14ac:dyDescent="0.2">
      <c r="A271" s="220"/>
      <c r="B271" s="221"/>
      <c r="C271" s="261" t="s">
        <v>286</v>
      </c>
      <c r="D271" s="250"/>
      <c r="E271" s="250"/>
      <c r="F271" s="250"/>
      <c r="G271" s="250"/>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287</v>
      </c>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61" t="s">
        <v>603</v>
      </c>
      <c r="D272" s="250"/>
      <c r="E272" s="250"/>
      <c r="F272" s="250"/>
      <c r="G272" s="250"/>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287</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2" x14ac:dyDescent="0.2">
      <c r="A273" s="220"/>
      <c r="B273" s="221"/>
      <c r="C273" s="262" t="s">
        <v>475</v>
      </c>
      <c r="D273" s="229"/>
      <c r="E273" s="230"/>
      <c r="F273" s="224"/>
      <c r="G273" s="224"/>
      <c r="H273" s="224"/>
      <c r="I273" s="224"/>
      <c r="J273" s="224"/>
      <c r="K273" s="224"/>
      <c r="L273" s="224"/>
      <c r="M273" s="224"/>
      <c r="N273" s="223"/>
      <c r="O273" s="223"/>
      <c r="P273" s="223"/>
      <c r="Q273" s="223"/>
      <c r="R273" s="224"/>
      <c r="S273" s="224"/>
      <c r="T273" s="224"/>
      <c r="U273" s="224"/>
      <c r="V273" s="224"/>
      <c r="W273" s="224"/>
      <c r="X273" s="224"/>
      <c r="Y273" s="224"/>
      <c r="Z273" s="213"/>
      <c r="AA273" s="213"/>
      <c r="AB273" s="213"/>
      <c r="AC273" s="213"/>
      <c r="AD273" s="213"/>
      <c r="AE273" s="213"/>
      <c r="AF273" s="213"/>
      <c r="AG273" s="213" t="s">
        <v>290</v>
      </c>
      <c r="AH273" s="213">
        <v>0</v>
      </c>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3" x14ac:dyDescent="0.2">
      <c r="A274" s="220"/>
      <c r="B274" s="221"/>
      <c r="C274" s="262" t="s">
        <v>604</v>
      </c>
      <c r="D274" s="229"/>
      <c r="E274" s="230">
        <v>37.5</v>
      </c>
      <c r="F274" s="224"/>
      <c r="G274" s="224"/>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290</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3" x14ac:dyDescent="0.2">
      <c r="A275" s="220"/>
      <c r="B275" s="221"/>
      <c r="C275" s="263" t="s">
        <v>294</v>
      </c>
      <c r="D275" s="231"/>
      <c r="E275" s="232">
        <v>37.5</v>
      </c>
      <c r="F275" s="224"/>
      <c r="G275" s="224"/>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290</v>
      </c>
      <c r="AH275" s="213">
        <v>1</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1" x14ac:dyDescent="0.2">
      <c r="A276" s="241">
        <v>28</v>
      </c>
      <c r="B276" s="242" t="s">
        <v>605</v>
      </c>
      <c r="C276" s="259" t="s">
        <v>606</v>
      </c>
      <c r="D276" s="243" t="s">
        <v>280</v>
      </c>
      <c r="E276" s="244">
        <v>24.715150000000001</v>
      </c>
      <c r="F276" s="245"/>
      <c r="G276" s="246">
        <f>ROUND(E276*F276,2)</f>
        <v>0</v>
      </c>
      <c r="H276" s="245"/>
      <c r="I276" s="246">
        <f>ROUND(E276*H276,2)</f>
        <v>0</v>
      </c>
      <c r="J276" s="245"/>
      <c r="K276" s="246">
        <f>ROUND(E276*J276,2)</f>
        <v>0</v>
      </c>
      <c r="L276" s="246">
        <v>21</v>
      </c>
      <c r="M276" s="246">
        <f>G276*(1+L276/100)</f>
        <v>0</v>
      </c>
      <c r="N276" s="244">
        <v>2.1</v>
      </c>
      <c r="O276" s="244">
        <f>ROUND(E276*N276,2)</f>
        <v>51.9</v>
      </c>
      <c r="P276" s="244">
        <v>0</v>
      </c>
      <c r="Q276" s="244">
        <f>ROUND(E276*P276,2)</f>
        <v>0</v>
      </c>
      <c r="R276" s="246" t="s">
        <v>601</v>
      </c>
      <c r="S276" s="246" t="s">
        <v>298</v>
      </c>
      <c r="T276" s="247" t="s">
        <v>364</v>
      </c>
      <c r="U276" s="224">
        <v>0.97</v>
      </c>
      <c r="V276" s="224">
        <f>ROUND(E276*U276,2)</f>
        <v>23.97</v>
      </c>
      <c r="W276" s="224"/>
      <c r="X276" s="224" t="s">
        <v>283</v>
      </c>
      <c r="Y276" s="224" t="s">
        <v>284</v>
      </c>
      <c r="Z276" s="213"/>
      <c r="AA276" s="213"/>
      <c r="AB276" s="213"/>
      <c r="AC276" s="213"/>
      <c r="AD276" s="213"/>
      <c r="AE276" s="213"/>
      <c r="AF276" s="213"/>
      <c r="AG276" s="213" t="s">
        <v>285</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2" x14ac:dyDescent="0.2">
      <c r="A277" s="220"/>
      <c r="B277" s="221"/>
      <c r="C277" s="260" t="s">
        <v>286</v>
      </c>
      <c r="D277" s="248"/>
      <c r="E277" s="248"/>
      <c r="F277" s="248"/>
      <c r="G277" s="248"/>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287</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3" x14ac:dyDescent="0.2">
      <c r="A278" s="220"/>
      <c r="B278" s="221"/>
      <c r="C278" s="261" t="s">
        <v>607</v>
      </c>
      <c r="D278" s="250"/>
      <c r="E278" s="250"/>
      <c r="F278" s="250"/>
      <c r="G278" s="250"/>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287</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49" t="str">
        <f>C278</f>
        <v>Po výkopu pro novou opěrnou zeď se provede na základovou spáru vrstva štěrkopísku hutněná na hodnotu 300 MPa</v>
      </c>
      <c r="BB278" s="213"/>
      <c r="BC278" s="213"/>
      <c r="BD278" s="213"/>
      <c r="BE278" s="213"/>
      <c r="BF278" s="213"/>
      <c r="BG278" s="213"/>
      <c r="BH278" s="213"/>
    </row>
    <row r="279" spans="1:60" outlineLevel="2" x14ac:dyDescent="0.2">
      <c r="A279" s="220"/>
      <c r="B279" s="221"/>
      <c r="C279" s="262" t="s">
        <v>608</v>
      </c>
      <c r="D279" s="229"/>
      <c r="E279" s="230"/>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290</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3" x14ac:dyDescent="0.2">
      <c r="A280" s="220"/>
      <c r="B280" s="221"/>
      <c r="C280" s="262" t="s">
        <v>609</v>
      </c>
      <c r="D280" s="229"/>
      <c r="E280" s="230">
        <v>7.7718499999999997</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290</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ht="22.5" outlineLevel="3" x14ac:dyDescent="0.2">
      <c r="A281" s="220"/>
      <c r="B281" s="221"/>
      <c r="C281" s="262" t="s">
        <v>610</v>
      </c>
      <c r="D281" s="229"/>
      <c r="E281" s="230">
        <v>1.6428</v>
      </c>
      <c r="F281" s="224"/>
      <c r="G281" s="224"/>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290</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3" x14ac:dyDescent="0.2">
      <c r="A282" s="220"/>
      <c r="B282" s="221"/>
      <c r="C282" s="262" t="s">
        <v>611</v>
      </c>
      <c r="D282" s="229"/>
      <c r="E282" s="230">
        <v>4.8692000000000002</v>
      </c>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290</v>
      </c>
      <c r="AH282" s="213">
        <v>0</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3" x14ac:dyDescent="0.2">
      <c r="A283" s="220"/>
      <c r="B283" s="221"/>
      <c r="C283" s="262" t="s">
        <v>612</v>
      </c>
      <c r="D283" s="229"/>
      <c r="E283" s="230"/>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290</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3" x14ac:dyDescent="0.2">
      <c r="A284" s="220"/>
      <c r="B284" s="221"/>
      <c r="C284" s="262" t="s">
        <v>613</v>
      </c>
      <c r="D284" s="229"/>
      <c r="E284" s="230"/>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290</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3" x14ac:dyDescent="0.2">
      <c r="A285" s="220"/>
      <c r="B285" s="221"/>
      <c r="C285" s="262" t="s">
        <v>614</v>
      </c>
      <c r="D285" s="229"/>
      <c r="E285" s="230">
        <v>2.82125</v>
      </c>
      <c r="F285" s="224"/>
      <c r="G285" s="224"/>
      <c r="H285" s="224"/>
      <c r="I285" s="224"/>
      <c r="J285" s="224"/>
      <c r="K285" s="224"/>
      <c r="L285" s="224"/>
      <c r="M285" s="224"/>
      <c r="N285" s="223"/>
      <c r="O285" s="223"/>
      <c r="P285" s="223"/>
      <c r="Q285" s="223"/>
      <c r="R285" s="224"/>
      <c r="S285" s="224"/>
      <c r="T285" s="224"/>
      <c r="U285" s="224"/>
      <c r="V285" s="224"/>
      <c r="W285" s="224"/>
      <c r="X285" s="224"/>
      <c r="Y285" s="224"/>
      <c r="Z285" s="213"/>
      <c r="AA285" s="213"/>
      <c r="AB285" s="213"/>
      <c r="AC285" s="213"/>
      <c r="AD285" s="213"/>
      <c r="AE285" s="213"/>
      <c r="AF285" s="213"/>
      <c r="AG285" s="213" t="s">
        <v>290</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3" x14ac:dyDescent="0.2">
      <c r="A286" s="220"/>
      <c r="B286" s="221"/>
      <c r="C286" s="262" t="s">
        <v>615</v>
      </c>
      <c r="D286" s="229"/>
      <c r="E286" s="230">
        <v>0.49395</v>
      </c>
      <c r="F286" s="224"/>
      <c r="G286" s="224"/>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290</v>
      </c>
      <c r="AH286" s="213">
        <v>0</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3" x14ac:dyDescent="0.2">
      <c r="A287" s="220"/>
      <c r="B287" s="221"/>
      <c r="C287" s="262" t="s">
        <v>616</v>
      </c>
      <c r="D287" s="229"/>
      <c r="E287" s="230">
        <v>1.4850000000000001</v>
      </c>
      <c r="F287" s="224"/>
      <c r="G287" s="224"/>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290</v>
      </c>
      <c r="AH287" s="213">
        <v>0</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3" x14ac:dyDescent="0.2">
      <c r="A288" s="220"/>
      <c r="B288" s="221"/>
      <c r="C288" s="262" t="s">
        <v>617</v>
      </c>
      <c r="D288" s="229"/>
      <c r="E288" s="230">
        <v>0.23100000000000001</v>
      </c>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290</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3" x14ac:dyDescent="0.2">
      <c r="A289" s="220"/>
      <c r="B289" s="221"/>
      <c r="C289" s="262" t="s">
        <v>618</v>
      </c>
      <c r="D289" s="229"/>
      <c r="E289" s="230">
        <v>0.22</v>
      </c>
      <c r="F289" s="224"/>
      <c r="G289" s="224"/>
      <c r="H289" s="224"/>
      <c r="I289" s="224"/>
      <c r="J289" s="224"/>
      <c r="K289" s="224"/>
      <c r="L289" s="224"/>
      <c r="M289" s="224"/>
      <c r="N289" s="223"/>
      <c r="O289" s="223"/>
      <c r="P289" s="223"/>
      <c r="Q289" s="223"/>
      <c r="R289" s="224"/>
      <c r="S289" s="224"/>
      <c r="T289" s="224"/>
      <c r="U289" s="224"/>
      <c r="V289" s="224"/>
      <c r="W289" s="224"/>
      <c r="X289" s="224"/>
      <c r="Y289" s="224"/>
      <c r="Z289" s="213"/>
      <c r="AA289" s="213"/>
      <c r="AB289" s="213"/>
      <c r="AC289" s="213"/>
      <c r="AD289" s="213"/>
      <c r="AE289" s="213"/>
      <c r="AF289" s="213"/>
      <c r="AG289" s="213" t="s">
        <v>290</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3" x14ac:dyDescent="0.2">
      <c r="A290" s="220"/>
      <c r="B290" s="221"/>
      <c r="C290" s="262" t="s">
        <v>619</v>
      </c>
      <c r="D290" s="229"/>
      <c r="E290" s="230"/>
      <c r="F290" s="224"/>
      <c r="G290" s="224"/>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290</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3" x14ac:dyDescent="0.2">
      <c r="A291" s="220"/>
      <c r="B291" s="221"/>
      <c r="C291" s="262" t="s">
        <v>620</v>
      </c>
      <c r="D291" s="229"/>
      <c r="E291" s="230"/>
      <c r="F291" s="224"/>
      <c r="G291" s="224"/>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290</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3" x14ac:dyDescent="0.2">
      <c r="A292" s="220"/>
      <c r="B292" s="221"/>
      <c r="C292" s="262" t="s">
        <v>621</v>
      </c>
      <c r="D292" s="229"/>
      <c r="E292" s="230">
        <v>0.21360000000000001</v>
      </c>
      <c r="F292" s="224"/>
      <c r="G292" s="224"/>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290</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3" x14ac:dyDescent="0.2">
      <c r="A293" s="220"/>
      <c r="B293" s="221"/>
      <c r="C293" s="262" t="s">
        <v>622</v>
      </c>
      <c r="D293" s="229"/>
      <c r="E293" s="230">
        <v>0.53039999999999998</v>
      </c>
      <c r="F293" s="224"/>
      <c r="G293" s="224"/>
      <c r="H293" s="224"/>
      <c r="I293" s="224"/>
      <c r="J293" s="224"/>
      <c r="K293" s="224"/>
      <c r="L293" s="224"/>
      <c r="M293" s="224"/>
      <c r="N293" s="223"/>
      <c r="O293" s="223"/>
      <c r="P293" s="223"/>
      <c r="Q293" s="223"/>
      <c r="R293" s="224"/>
      <c r="S293" s="224"/>
      <c r="T293" s="224"/>
      <c r="U293" s="224"/>
      <c r="V293" s="224"/>
      <c r="W293" s="224"/>
      <c r="X293" s="224"/>
      <c r="Y293" s="224"/>
      <c r="Z293" s="213"/>
      <c r="AA293" s="213"/>
      <c r="AB293" s="213"/>
      <c r="AC293" s="213"/>
      <c r="AD293" s="213"/>
      <c r="AE293" s="213"/>
      <c r="AF293" s="213"/>
      <c r="AG293" s="213" t="s">
        <v>290</v>
      </c>
      <c r="AH293" s="213">
        <v>0</v>
      </c>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3" x14ac:dyDescent="0.2">
      <c r="A294" s="220"/>
      <c r="B294" s="221"/>
      <c r="C294" s="262" t="s">
        <v>623</v>
      </c>
      <c r="D294" s="229"/>
      <c r="E294" s="230">
        <v>0.86040000000000005</v>
      </c>
      <c r="F294" s="224"/>
      <c r="G294" s="224"/>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290</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3" x14ac:dyDescent="0.2">
      <c r="A295" s="220"/>
      <c r="B295" s="221"/>
      <c r="C295" s="262" t="s">
        <v>624</v>
      </c>
      <c r="D295" s="229"/>
      <c r="E295" s="230">
        <v>0.20519999999999999</v>
      </c>
      <c r="F295" s="224"/>
      <c r="G295" s="224"/>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290</v>
      </c>
      <c r="AH295" s="213">
        <v>0</v>
      </c>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63" t="s">
        <v>294</v>
      </c>
      <c r="D296" s="231"/>
      <c r="E296" s="232">
        <v>21.344650000000001</v>
      </c>
      <c r="F296" s="224"/>
      <c r="G296" s="224"/>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290</v>
      </c>
      <c r="AH296" s="213">
        <v>1</v>
      </c>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3" x14ac:dyDescent="0.2">
      <c r="A297" s="220"/>
      <c r="B297" s="221"/>
      <c r="C297" s="262" t="s">
        <v>625</v>
      </c>
      <c r="D297" s="229"/>
      <c r="E297" s="230">
        <v>1.6</v>
      </c>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290</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63" t="s">
        <v>294</v>
      </c>
      <c r="D298" s="231"/>
      <c r="E298" s="232">
        <v>1.6</v>
      </c>
      <c r="F298" s="224"/>
      <c r="G298" s="224"/>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290</v>
      </c>
      <c r="AH298" s="213">
        <v>1</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3" x14ac:dyDescent="0.2">
      <c r="A299" s="220"/>
      <c r="B299" s="221"/>
      <c r="C299" s="262" t="s">
        <v>626</v>
      </c>
      <c r="D299" s="229"/>
      <c r="E299" s="230"/>
      <c r="F299" s="224"/>
      <c r="G299" s="224"/>
      <c r="H299" s="224"/>
      <c r="I299" s="224"/>
      <c r="J299" s="224"/>
      <c r="K299" s="224"/>
      <c r="L299" s="224"/>
      <c r="M299" s="224"/>
      <c r="N299" s="223"/>
      <c r="O299" s="223"/>
      <c r="P299" s="223"/>
      <c r="Q299" s="223"/>
      <c r="R299" s="224"/>
      <c r="S299" s="224"/>
      <c r="T299" s="224"/>
      <c r="U299" s="224"/>
      <c r="V299" s="224"/>
      <c r="W299" s="224"/>
      <c r="X299" s="224"/>
      <c r="Y299" s="224"/>
      <c r="Z299" s="213"/>
      <c r="AA299" s="213"/>
      <c r="AB299" s="213"/>
      <c r="AC299" s="213"/>
      <c r="AD299" s="213"/>
      <c r="AE299" s="213"/>
      <c r="AF299" s="213"/>
      <c r="AG299" s="213" t="s">
        <v>290</v>
      </c>
      <c r="AH299" s="213">
        <v>0</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3" x14ac:dyDescent="0.2">
      <c r="A300" s="220"/>
      <c r="B300" s="221"/>
      <c r="C300" s="262" t="s">
        <v>627</v>
      </c>
      <c r="D300" s="229"/>
      <c r="E300" s="230"/>
      <c r="F300" s="224"/>
      <c r="G300" s="224"/>
      <c r="H300" s="224"/>
      <c r="I300" s="224"/>
      <c r="J300" s="224"/>
      <c r="K300" s="224"/>
      <c r="L300" s="224"/>
      <c r="M300" s="224"/>
      <c r="N300" s="223"/>
      <c r="O300" s="223"/>
      <c r="P300" s="223"/>
      <c r="Q300" s="223"/>
      <c r="R300" s="224"/>
      <c r="S300" s="224"/>
      <c r="T300" s="224"/>
      <c r="U300" s="224"/>
      <c r="V300" s="224"/>
      <c r="W300" s="224"/>
      <c r="X300" s="224"/>
      <c r="Y300" s="224"/>
      <c r="Z300" s="213"/>
      <c r="AA300" s="213"/>
      <c r="AB300" s="213"/>
      <c r="AC300" s="213"/>
      <c r="AD300" s="213"/>
      <c r="AE300" s="213"/>
      <c r="AF300" s="213"/>
      <c r="AG300" s="213" t="s">
        <v>290</v>
      </c>
      <c r="AH300" s="213">
        <v>0</v>
      </c>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3" x14ac:dyDescent="0.2">
      <c r="A301" s="220"/>
      <c r="B301" s="221"/>
      <c r="C301" s="262" t="s">
        <v>628</v>
      </c>
      <c r="D301" s="229"/>
      <c r="E301" s="230">
        <v>0.22500000000000001</v>
      </c>
      <c r="F301" s="224"/>
      <c r="G301" s="224"/>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290</v>
      </c>
      <c r="AH301" s="213">
        <v>0</v>
      </c>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ht="22.5" outlineLevel="3" x14ac:dyDescent="0.2">
      <c r="A302" s="220"/>
      <c r="B302" s="221"/>
      <c r="C302" s="262" t="s">
        <v>629</v>
      </c>
      <c r="D302" s="229"/>
      <c r="E302" s="230">
        <v>1.5455000000000001</v>
      </c>
      <c r="F302" s="224"/>
      <c r="G302" s="224"/>
      <c r="H302" s="224"/>
      <c r="I302" s="224"/>
      <c r="J302" s="224"/>
      <c r="K302" s="224"/>
      <c r="L302" s="224"/>
      <c r="M302" s="224"/>
      <c r="N302" s="223"/>
      <c r="O302" s="223"/>
      <c r="P302" s="223"/>
      <c r="Q302" s="223"/>
      <c r="R302" s="224"/>
      <c r="S302" s="224"/>
      <c r="T302" s="224"/>
      <c r="U302" s="224"/>
      <c r="V302" s="224"/>
      <c r="W302" s="224"/>
      <c r="X302" s="224"/>
      <c r="Y302" s="224"/>
      <c r="Z302" s="213"/>
      <c r="AA302" s="213"/>
      <c r="AB302" s="213"/>
      <c r="AC302" s="213"/>
      <c r="AD302" s="213"/>
      <c r="AE302" s="213"/>
      <c r="AF302" s="213"/>
      <c r="AG302" s="213" t="s">
        <v>290</v>
      </c>
      <c r="AH302" s="213">
        <v>0</v>
      </c>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3" x14ac:dyDescent="0.2">
      <c r="A303" s="220"/>
      <c r="B303" s="221"/>
      <c r="C303" s="263" t="s">
        <v>294</v>
      </c>
      <c r="D303" s="231"/>
      <c r="E303" s="232">
        <v>1.7705</v>
      </c>
      <c r="F303" s="224"/>
      <c r="G303" s="224"/>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290</v>
      </c>
      <c r="AH303" s="213">
        <v>1</v>
      </c>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x14ac:dyDescent="0.2">
      <c r="A304" s="241">
        <v>29</v>
      </c>
      <c r="B304" s="242" t="s">
        <v>630</v>
      </c>
      <c r="C304" s="259" t="s">
        <v>631</v>
      </c>
      <c r="D304" s="243" t="s">
        <v>473</v>
      </c>
      <c r="E304" s="244">
        <v>375</v>
      </c>
      <c r="F304" s="245"/>
      <c r="G304" s="246">
        <f>ROUND(E304*F304,2)</f>
        <v>0</v>
      </c>
      <c r="H304" s="245"/>
      <c r="I304" s="246">
        <f>ROUND(E304*H304,2)</f>
        <v>0</v>
      </c>
      <c r="J304" s="245"/>
      <c r="K304" s="246">
        <f>ROUND(E304*J304,2)</f>
        <v>0</v>
      </c>
      <c r="L304" s="246">
        <v>21</v>
      </c>
      <c r="M304" s="246">
        <f>G304*(1+L304/100)</f>
        <v>0</v>
      </c>
      <c r="N304" s="244">
        <v>5.0000000000000001E-4</v>
      </c>
      <c r="O304" s="244">
        <f>ROUND(E304*N304,2)</f>
        <v>0.19</v>
      </c>
      <c r="P304" s="244">
        <v>0</v>
      </c>
      <c r="Q304" s="244">
        <f>ROUND(E304*P304,2)</f>
        <v>0</v>
      </c>
      <c r="R304" s="246" t="s">
        <v>601</v>
      </c>
      <c r="S304" s="246" t="s">
        <v>298</v>
      </c>
      <c r="T304" s="247" t="s">
        <v>364</v>
      </c>
      <c r="U304" s="224">
        <v>0.09</v>
      </c>
      <c r="V304" s="224">
        <f>ROUND(E304*U304,2)</f>
        <v>33.75</v>
      </c>
      <c r="W304" s="224"/>
      <c r="X304" s="224" t="s">
        <v>283</v>
      </c>
      <c r="Y304" s="224" t="s">
        <v>284</v>
      </c>
      <c r="Z304" s="213"/>
      <c r="AA304" s="213"/>
      <c r="AB304" s="213"/>
      <c r="AC304" s="213"/>
      <c r="AD304" s="213"/>
      <c r="AE304" s="213"/>
      <c r="AF304" s="213"/>
      <c r="AG304" s="213" t="s">
        <v>285</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2" x14ac:dyDescent="0.2">
      <c r="A305" s="220"/>
      <c r="B305" s="221"/>
      <c r="C305" s="262" t="s">
        <v>632</v>
      </c>
      <c r="D305" s="229"/>
      <c r="E305" s="230">
        <v>375</v>
      </c>
      <c r="F305" s="224"/>
      <c r="G305" s="224"/>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290</v>
      </c>
      <c r="AH305" s="213">
        <v>0</v>
      </c>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x14ac:dyDescent="0.2">
      <c r="A306" s="234" t="s">
        <v>276</v>
      </c>
      <c r="B306" s="235" t="s">
        <v>175</v>
      </c>
      <c r="C306" s="258" t="s">
        <v>176</v>
      </c>
      <c r="D306" s="236"/>
      <c r="E306" s="237"/>
      <c r="F306" s="238"/>
      <c r="G306" s="238">
        <f>SUMIF(AG307:AG443,"&lt;&gt;NOR",G307:G443)</f>
        <v>0</v>
      </c>
      <c r="H306" s="238"/>
      <c r="I306" s="238">
        <f>SUM(I307:I443)</f>
        <v>0</v>
      </c>
      <c r="J306" s="238"/>
      <c r="K306" s="238">
        <f>SUM(K307:K443)</f>
        <v>0</v>
      </c>
      <c r="L306" s="238"/>
      <c r="M306" s="238">
        <f>SUM(M307:M443)</f>
        <v>0</v>
      </c>
      <c r="N306" s="237"/>
      <c r="O306" s="237">
        <f>SUM(O307:O443)</f>
        <v>1038.07</v>
      </c>
      <c r="P306" s="237"/>
      <c r="Q306" s="237">
        <f>SUM(Q307:Q443)</f>
        <v>0</v>
      </c>
      <c r="R306" s="238"/>
      <c r="S306" s="238"/>
      <c r="T306" s="239"/>
      <c r="U306" s="233"/>
      <c r="V306" s="233">
        <f>SUM(V307:V443)</f>
        <v>1623.1999999999998</v>
      </c>
      <c r="W306" s="233"/>
      <c r="X306" s="233"/>
      <c r="Y306" s="233"/>
      <c r="AG306" t="s">
        <v>277</v>
      </c>
    </row>
    <row r="307" spans="1:60" outlineLevel="1" x14ac:dyDescent="0.2">
      <c r="A307" s="241">
        <v>30</v>
      </c>
      <c r="B307" s="242" t="s">
        <v>633</v>
      </c>
      <c r="C307" s="259" t="s">
        <v>634</v>
      </c>
      <c r="D307" s="243" t="s">
        <v>280</v>
      </c>
      <c r="E307" s="244">
        <v>1.526</v>
      </c>
      <c r="F307" s="245"/>
      <c r="G307" s="246">
        <f>ROUND(E307*F307,2)</f>
        <v>0</v>
      </c>
      <c r="H307" s="245"/>
      <c r="I307" s="246">
        <f>ROUND(E307*H307,2)</f>
        <v>0</v>
      </c>
      <c r="J307" s="245"/>
      <c r="K307" s="246">
        <f>ROUND(E307*J307,2)</f>
        <v>0</v>
      </c>
      <c r="L307" s="246">
        <v>21</v>
      </c>
      <c r="M307" s="246">
        <f>G307*(1+L307/100)</f>
        <v>0</v>
      </c>
      <c r="N307" s="244">
        <v>2.21366</v>
      </c>
      <c r="O307" s="244">
        <f>ROUND(E307*N307,2)</f>
        <v>3.38</v>
      </c>
      <c r="P307" s="244">
        <v>0</v>
      </c>
      <c r="Q307" s="244">
        <f>ROUND(E307*P307,2)</f>
        <v>0</v>
      </c>
      <c r="R307" s="246" t="s">
        <v>635</v>
      </c>
      <c r="S307" s="246" t="s">
        <v>298</v>
      </c>
      <c r="T307" s="247" t="s">
        <v>364</v>
      </c>
      <c r="U307" s="224">
        <v>4.05</v>
      </c>
      <c r="V307" s="224">
        <f>ROUND(E307*U307,2)</f>
        <v>6.18</v>
      </c>
      <c r="W307" s="224"/>
      <c r="X307" s="224" t="s">
        <v>283</v>
      </c>
      <c r="Y307" s="224" t="s">
        <v>284</v>
      </c>
      <c r="Z307" s="213"/>
      <c r="AA307" s="213"/>
      <c r="AB307" s="213"/>
      <c r="AC307" s="213"/>
      <c r="AD307" s="213"/>
      <c r="AE307" s="213"/>
      <c r="AF307" s="213"/>
      <c r="AG307" s="213" t="s">
        <v>285</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2" x14ac:dyDescent="0.2">
      <c r="A308" s="220"/>
      <c r="B308" s="221"/>
      <c r="C308" s="271" t="s">
        <v>636</v>
      </c>
      <c r="D308" s="268"/>
      <c r="E308" s="268"/>
      <c r="F308" s="268"/>
      <c r="G308" s="268"/>
      <c r="H308" s="224"/>
      <c r="I308" s="224"/>
      <c r="J308" s="224"/>
      <c r="K308" s="224"/>
      <c r="L308" s="224"/>
      <c r="M308" s="224"/>
      <c r="N308" s="223"/>
      <c r="O308" s="223"/>
      <c r="P308" s="223"/>
      <c r="Q308" s="223"/>
      <c r="R308" s="224"/>
      <c r="S308" s="224"/>
      <c r="T308" s="224"/>
      <c r="U308" s="224"/>
      <c r="V308" s="224"/>
      <c r="W308" s="224"/>
      <c r="X308" s="224"/>
      <c r="Y308" s="224"/>
      <c r="Z308" s="213"/>
      <c r="AA308" s="213"/>
      <c r="AB308" s="213"/>
      <c r="AC308" s="213"/>
      <c r="AD308" s="213"/>
      <c r="AE308" s="213"/>
      <c r="AF308" s="213"/>
      <c r="AG308" s="213" t="s">
        <v>366</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2" x14ac:dyDescent="0.2">
      <c r="A309" s="220"/>
      <c r="B309" s="221"/>
      <c r="C309" s="262" t="s">
        <v>637</v>
      </c>
      <c r="D309" s="229"/>
      <c r="E309" s="230"/>
      <c r="F309" s="224"/>
      <c r="G309" s="224"/>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290</v>
      </c>
      <c r="AH309" s="213">
        <v>0</v>
      </c>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3" x14ac:dyDescent="0.2">
      <c r="A310" s="220"/>
      <c r="B310" s="221"/>
      <c r="C310" s="262" t="s">
        <v>638</v>
      </c>
      <c r="D310" s="229"/>
      <c r="E310" s="230">
        <v>0.42129</v>
      </c>
      <c r="F310" s="224"/>
      <c r="G310" s="224"/>
      <c r="H310" s="224"/>
      <c r="I310" s="224"/>
      <c r="J310" s="224"/>
      <c r="K310" s="224"/>
      <c r="L310" s="224"/>
      <c r="M310" s="224"/>
      <c r="N310" s="223"/>
      <c r="O310" s="223"/>
      <c r="P310" s="223"/>
      <c r="Q310" s="223"/>
      <c r="R310" s="224"/>
      <c r="S310" s="224"/>
      <c r="T310" s="224"/>
      <c r="U310" s="224"/>
      <c r="V310" s="224"/>
      <c r="W310" s="224"/>
      <c r="X310" s="224"/>
      <c r="Y310" s="224"/>
      <c r="Z310" s="213"/>
      <c r="AA310" s="213"/>
      <c r="AB310" s="213"/>
      <c r="AC310" s="213"/>
      <c r="AD310" s="213"/>
      <c r="AE310" s="213"/>
      <c r="AF310" s="213"/>
      <c r="AG310" s="213" t="s">
        <v>290</v>
      </c>
      <c r="AH310" s="213">
        <v>0</v>
      </c>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3" x14ac:dyDescent="0.2">
      <c r="A311" s="220"/>
      <c r="B311" s="221"/>
      <c r="C311" s="262" t="s">
        <v>639</v>
      </c>
      <c r="D311" s="229"/>
      <c r="E311" s="230">
        <v>0.1701</v>
      </c>
      <c r="F311" s="224"/>
      <c r="G311" s="224"/>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290</v>
      </c>
      <c r="AH311" s="213">
        <v>0</v>
      </c>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3" x14ac:dyDescent="0.2">
      <c r="A312" s="220"/>
      <c r="B312" s="221"/>
      <c r="C312" s="262" t="s">
        <v>640</v>
      </c>
      <c r="D312" s="229"/>
      <c r="E312" s="230">
        <v>0.25514999999999999</v>
      </c>
      <c r="F312" s="224"/>
      <c r="G312" s="224"/>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290</v>
      </c>
      <c r="AH312" s="213">
        <v>0</v>
      </c>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3" x14ac:dyDescent="0.2">
      <c r="A313" s="220"/>
      <c r="B313" s="221"/>
      <c r="C313" s="262" t="s">
        <v>641</v>
      </c>
      <c r="D313" s="229"/>
      <c r="E313" s="230">
        <v>0.50936000000000003</v>
      </c>
      <c r="F313" s="224"/>
      <c r="G313" s="224"/>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290</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3" x14ac:dyDescent="0.2">
      <c r="A314" s="220"/>
      <c r="B314" s="221"/>
      <c r="C314" s="262" t="s">
        <v>642</v>
      </c>
      <c r="D314" s="229"/>
      <c r="E314" s="230">
        <v>0.1701</v>
      </c>
      <c r="F314" s="224"/>
      <c r="G314" s="224"/>
      <c r="H314" s="224"/>
      <c r="I314" s="224"/>
      <c r="J314" s="224"/>
      <c r="K314" s="224"/>
      <c r="L314" s="224"/>
      <c r="M314" s="224"/>
      <c r="N314" s="223"/>
      <c r="O314" s="223"/>
      <c r="P314" s="223"/>
      <c r="Q314" s="223"/>
      <c r="R314" s="224"/>
      <c r="S314" s="224"/>
      <c r="T314" s="224"/>
      <c r="U314" s="224"/>
      <c r="V314" s="224"/>
      <c r="W314" s="224"/>
      <c r="X314" s="224"/>
      <c r="Y314" s="224"/>
      <c r="Z314" s="213"/>
      <c r="AA314" s="213"/>
      <c r="AB314" s="213"/>
      <c r="AC314" s="213"/>
      <c r="AD314" s="213"/>
      <c r="AE314" s="213"/>
      <c r="AF314" s="213"/>
      <c r="AG314" s="213" t="s">
        <v>290</v>
      </c>
      <c r="AH314" s="213">
        <v>0</v>
      </c>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3" x14ac:dyDescent="0.2">
      <c r="A315" s="220"/>
      <c r="B315" s="221"/>
      <c r="C315" s="263" t="s">
        <v>294</v>
      </c>
      <c r="D315" s="231"/>
      <c r="E315" s="232">
        <v>1.526</v>
      </c>
      <c r="F315" s="224"/>
      <c r="G315" s="224"/>
      <c r="H315" s="224"/>
      <c r="I315" s="224"/>
      <c r="J315" s="224"/>
      <c r="K315" s="224"/>
      <c r="L315" s="224"/>
      <c r="M315" s="224"/>
      <c r="N315" s="223"/>
      <c r="O315" s="223"/>
      <c r="P315" s="223"/>
      <c r="Q315" s="223"/>
      <c r="R315" s="224"/>
      <c r="S315" s="224"/>
      <c r="T315" s="224"/>
      <c r="U315" s="224"/>
      <c r="V315" s="224"/>
      <c r="W315" s="224"/>
      <c r="X315" s="224"/>
      <c r="Y315" s="224"/>
      <c r="Z315" s="213"/>
      <c r="AA315" s="213"/>
      <c r="AB315" s="213"/>
      <c r="AC315" s="213"/>
      <c r="AD315" s="213"/>
      <c r="AE315" s="213"/>
      <c r="AF315" s="213"/>
      <c r="AG315" s="213" t="s">
        <v>290</v>
      </c>
      <c r="AH315" s="213">
        <v>1</v>
      </c>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ht="22.5" outlineLevel="1" x14ac:dyDescent="0.2">
      <c r="A316" s="241">
        <v>31</v>
      </c>
      <c r="B316" s="242" t="s">
        <v>643</v>
      </c>
      <c r="C316" s="259" t="s">
        <v>644</v>
      </c>
      <c r="D316" s="243" t="s">
        <v>280</v>
      </c>
      <c r="E316" s="244">
        <v>63.072740000000003</v>
      </c>
      <c r="F316" s="245"/>
      <c r="G316" s="246">
        <f>ROUND(E316*F316,2)</f>
        <v>0</v>
      </c>
      <c r="H316" s="245"/>
      <c r="I316" s="246">
        <f>ROUND(E316*H316,2)</f>
        <v>0</v>
      </c>
      <c r="J316" s="245"/>
      <c r="K316" s="246">
        <f>ROUND(E316*J316,2)</f>
        <v>0</v>
      </c>
      <c r="L316" s="246">
        <v>21</v>
      </c>
      <c r="M316" s="246">
        <f>G316*(1+L316/100)</f>
        <v>0</v>
      </c>
      <c r="N316" s="244">
        <v>2.3130999999999999</v>
      </c>
      <c r="O316" s="244">
        <f>ROUND(E316*N316,2)</f>
        <v>145.88999999999999</v>
      </c>
      <c r="P316" s="244">
        <v>0</v>
      </c>
      <c r="Q316" s="244">
        <f>ROUND(E316*P316,2)</f>
        <v>0</v>
      </c>
      <c r="R316" s="246" t="s">
        <v>645</v>
      </c>
      <c r="S316" s="246" t="s">
        <v>298</v>
      </c>
      <c r="T316" s="247" t="s">
        <v>364</v>
      </c>
      <c r="U316" s="224">
        <v>7.01</v>
      </c>
      <c r="V316" s="224">
        <f>ROUND(E316*U316,2)</f>
        <v>442.14</v>
      </c>
      <c r="W316" s="224"/>
      <c r="X316" s="224" t="s">
        <v>283</v>
      </c>
      <c r="Y316" s="224" t="s">
        <v>284</v>
      </c>
      <c r="Z316" s="213"/>
      <c r="AA316" s="213"/>
      <c r="AB316" s="213"/>
      <c r="AC316" s="213"/>
      <c r="AD316" s="213"/>
      <c r="AE316" s="213"/>
      <c r="AF316" s="213"/>
      <c r="AG316" s="213" t="s">
        <v>285</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2" x14ac:dyDescent="0.2">
      <c r="A317" s="220"/>
      <c r="B317" s="221"/>
      <c r="C317" s="271" t="s">
        <v>646</v>
      </c>
      <c r="D317" s="268"/>
      <c r="E317" s="268"/>
      <c r="F317" s="268"/>
      <c r="G317" s="268"/>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366</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2" x14ac:dyDescent="0.2">
      <c r="A318" s="220"/>
      <c r="B318" s="221"/>
      <c r="C318" s="262" t="s">
        <v>647</v>
      </c>
      <c r="D318" s="229"/>
      <c r="E318" s="230"/>
      <c r="F318" s="224"/>
      <c r="G318" s="224"/>
      <c r="H318" s="224"/>
      <c r="I318" s="224"/>
      <c r="J318" s="224"/>
      <c r="K318" s="224"/>
      <c r="L318" s="224"/>
      <c r="M318" s="224"/>
      <c r="N318" s="223"/>
      <c r="O318" s="223"/>
      <c r="P318" s="223"/>
      <c r="Q318" s="223"/>
      <c r="R318" s="224"/>
      <c r="S318" s="224"/>
      <c r="T318" s="224"/>
      <c r="U318" s="224"/>
      <c r="V318" s="224"/>
      <c r="W318" s="224"/>
      <c r="X318" s="224"/>
      <c r="Y318" s="224"/>
      <c r="Z318" s="213"/>
      <c r="AA318" s="213"/>
      <c r="AB318" s="213"/>
      <c r="AC318" s="213"/>
      <c r="AD318" s="213"/>
      <c r="AE318" s="213"/>
      <c r="AF318" s="213"/>
      <c r="AG318" s="213" t="s">
        <v>290</v>
      </c>
      <c r="AH318" s="213">
        <v>0</v>
      </c>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3" x14ac:dyDescent="0.2">
      <c r="A319" s="220"/>
      <c r="B319" s="221"/>
      <c r="C319" s="262" t="s">
        <v>648</v>
      </c>
      <c r="D319" s="229"/>
      <c r="E319" s="230">
        <v>13.8414</v>
      </c>
      <c r="F319" s="224"/>
      <c r="G319" s="224"/>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290</v>
      </c>
      <c r="AH319" s="213">
        <v>0</v>
      </c>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ht="22.5" outlineLevel="3" x14ac:dyDescent="0.2">
      <c r="A320" s="220"/>
      <c r="B320" s="221"/>
      <c r="C320" s="262" t="s">
        <v>649</v>
      </c>
      <c r="D320" s="229"/>
      <c r="E320" s="230">
        <v>2.6747999999999998</v>
      </c>
      <c r="F320" s="224"/>
      <c r="G320" s="224"/>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290</v>
      </c>
      <c r="AH320" s="213">
        <v>0</v>
      </c>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3" x14ac:dyDescent="0.2">
      <c r="A321" s="220"/>
      <c r="B321" s="221"/>
      <c r="C321" s="262" t="s">
        <v>650</v>
      </c>
      <c r="D321" s="229"/>
      <c r="E321" s="230">
        <v>8.2813499999999998</v>
      </c>
      <c r="F321" s="224"/>
      <c r="G321" s="224"/>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290</v>
      </c>
      <c r="AH321" s="213">
        <v>0</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3" x14ac:dyDescent="0.2">
      <c r="A322" s="220"/>
      <c r="B322" s="221"/>
      <c r="C322" s="262" t="s">
        <v>651</v>
      </c>
      <c r="D322" s="229"/>
      <c r="E322" s="230">
        <v>9.8699999999999996E-2</v>
      </c>
      <c r="F322" s="224"/>
      <c r="G322" s="224"/>
      <c r="H322" s="224"/>
      <c r="I322" s="224"/>
      <c r="J322" s="224"/>
      <c r="K322" s="224"/>
      <c r="L322" s="224"/>
      <c r="M322" s="224"/>
      <c r="N322" s="223"/>
      <c r="O322" s="223"/>
      <c r="P322" s="223"/>
      <c r="Q322" s="223"/>
      <c r="R322" s="224"/>
      <c r="S322" s="224"/>
      <c r="T322" s="224"/>
      <c r="U322" s="224"/>
      <c r="V322" s="224"/>
      <c r="W322" s="224"/>
      <c r="X322" s="224"/>
      <c r="Y322" s="224"/>
      <c r="Z322" s="213"/>
      <c r="AA322" s="213"/>
      <c r="AB322" s="213"/>
      <c r="AC322" s="213"/>
      <c r="AD322" s="213"/>
      <c r="AE322" s="213"/>
      <c r="AF322" s="213"/>
      <c r="AG322" s="213" t="s">
        <v>290</v>
      </c>
      <c r="AH322" s="213">
        <v>0</v>
      </c>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3" x14ac:dyDescent="0.2">
      <c r="A323" s="220"/>
      <c r="B323" s="221"/>
      <c r="C323" s="262" t="s">
        <v>652</v>
      </c>
      <c r="D323" s="229"/>
      <c r="E323" s="230"/>
      <c r="F323" s="224"/>
      <c r="G323" s="224"/>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290</v>
      </c>
      <c r="AH323" s="213">
        <v>0</v>
      </c>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62" t="s">
        <v>653</v>
      </c>
      <c r="D324" s="229"/>
      <c r="E324" s="230">
        <v>4.5594000000000001</v>
      </c>
      <c r="F324" s="224"/>
      <c r="G324" s="224"/>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290</v>
      </c>
      <c r="AH324" s="213">
        <v>0</v>
      </c>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3" x14ac:dyDescent="0.2">
      <c r="A325" s="220"/>
      <c r="B325" s="221"/>
      <c r="C325" s="262" t="s">
        <v>654</v>
      </c>
      <c r="D325" s="229"/>
      <c r="E325" s="230"/>
      <c r="F325" s="224"/>
      <c r="G325" s="224"/>
      <c r="H325" s="224"/>
      <c r="I325" s="224"/>
      <c r="J325" s="224"/>
      <c r="K325" s="224"/>
      <c r="L325" s="224"/>
      <c r="M325" s="224"/>
      <c r="N325" s="223"/>
      <c r="O325" s="223"/>
      <c r="P325" s="223"/>
      <c r="Q325" s="223"/>
      <c r="R325" s="224"/>
      <c r="S325" s="224"/>
      <c r="T325" s="224"/>
      <c r="U325" s="224"/>
      <c r="V325" s="224"/>
      <c r="W325" s="224"/>
      <c r="X325" s="224"/>
      <c r="Y325" s="224"/>
      <c r="Z325" s="213"/>
      <c r="AA325" s="213"/>
      <c r="AB325" s="213"/>
      <c r="AC325" s="213"/>
      <c r="AD325" s="213"/>
      <c r="AE325" s="213"/>
      <c r="AF325" s="213"/>
      <c r="AG325" s="213" t="s">
        <v>290</v>
      </c>
      <c r="AH325" s="213">
        <v>0</v>
      </c>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ht="22.5" outlineLevel="3" x14ac:dyDescent="0.2">
      <c r="A326" s="220"/>
      <c r="B326" s="221"/>
      <c r="C326" s="262" t="s">
        <v>655</v>
      </c>
      <c r="D326" s="229"/>
      <c r="E326" s="230">
        <v>1.7604</v>
      </c>
      <c r="F326" s="224"/>
      <c r="G326" s="224"/>
      <c r="H326" s="224"/>
      <c r="I326" s="224"/>
      <c r="J326" s="224"/>
      <c r="K326" s="224"/>
      <c r="L326" s="224"/>
      <c r="M326" s="224"/>
      <c r="N326" s="223"/>
      <c r="O326" s="223"/>
      <c r="P326" s="223"/>
      <c r="Q326" s="223"/>
      <c r="R326" s="224"/>
      <c r="S326" s="224"/>
      <c r="T326" s="224"/>
      <c r="U326" s="224"/>
      <c r="V326" s="224"/>
      <c r="W326" s="224"/>
      <c r="X326" s="224"/>
      <c r="Y326" s="224"/>
      <c r="Z326" s="213"/>
      <c r="AA326" s="213"/>
      <c r="AB326" s="213"/>
      <c r="AC326" s="213"/>
      <c r="AD326" s="213"/>
      <c r="AE326" s="213"/>
      <c r="AF326" s="213"/>
      <c r="AG326" s="213" t="s">
        <v>290</v>
      </c>
      <c r="AH326" s="213">
        <v>0</v>
      </c>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3" x14ac:dyDescent="0.2">
      <c r="A327" s="220"/>
      <c r="B327" s="221"/>
      <c r="C327" s="262" t="s">
        <v>656</v>
      </c>
      <c r="D327" s="229"/>
      <c r="E327" s="230">
        <v>0.17849999999999999</v>
      </c>
      <c r="F327" s="224"/>
      <c r="G327" s="224"/>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290</v>
      </c>
      <c r="AH327" s="213">
        <v>0</v>
      </c>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3" x14ac:dyDescent="0.2">
      <c r="A328" s="220"/>
      <c r="B328" s="221"/>
      <c r="C328" s="262" t="s">
        <v>657</v>
      </c>
      <c r="D328" s="229"/>
      <c r="E328" s="230">
        <v>1.1403000000000001</v>
      </c>
      <c r="F328" s="224"/>
      <c r="G328" s="224"/>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290</v>
      </c>
      <c r="AH328" s="213">
        <v>0</v>
      </c>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3" x14ac:dyDescent="0.2">
      <c r="A329" s="220"/>
      <c r="B329" s="221"/>
      <c r="C329" s="262" t="s">
        <v>658</v>
      </c>
      <c r="D329" s="229"/>
      <c r="E329" s="230">
        <v>1.6936500000000001</v>
      </c>
      <c r="F329" s="224"/>
      <c r="G329" s="224"/>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290</v>
      </c>
      <c r="AH329" s="213">
        <v>0</v>
      </c>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outlineLevel="3" x14ac:dyDescent="0.2">
      <c r="A330" s="220"/>
      <c r="B330" s="221"/>
      <c r="C330" s="262" t="s">
        <v>659</v>
      </c>
      <c r="D330" s="229"/>
      <c r="E330" s="230"/>
      <c r="F330" s="224"/>
      <c r="G330" s="224"/>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290</v>
      </c>
      <c r="AH330" s="213">
        <v>0</v>
      </c>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outlineLevel="3" x14ac:dyDescent="0.2">
      <c r="A331" s="220"/>
      <c r="B331" s="221"/>
      <c r="C331" s="262" t="s">
        <v>660</v>
      </c>
      <c r="D331" s="229"/>
      <c r="E331" s="230">
        <v>0.40050000000000002</v>
      </c>
      <c r="F331" s="224"/>
      <c r="G331" s="224"/>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290</v>
      </c>
      <c r="AH331" s="213">
        <v>0</v>
      </c>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3" x14ac:dyDescent="0.2">
      <c r="A332" s="220"/>
      <c r="B332" s="221"/>
      <c r="C332" s="262" t="s">
        <v>661</v>
      </c>
      <c r="D332" s="229"/>
      <c r="E332" s="230">
        <v>0.99450000000000005</v>
      </c>
      <c r="F332" s="224"/>
      <c r="G332" s="224"/>
      <c r="H332" s="224"/>
      <c r="I332" s="224"/>
      <c r="J332" s="224"/>
      <c r="K332" s="224"/>
      <c r="L332" s="224"/>
      <c r="M332" s="224"/>
      <c r="N332" s="223"/>
      <c r="O332" s="223"/>
      <c r="P332" s="223"/>
      <c r="Q332" s="223"/>
      <c r="R332" s="224"/>
      <c r="S332" s="224"/>
      <c r="T332" s="224"/>
      <c r="U332" s="224"/>
      <c r="V332" s="224"/>
      <c r="W332" s="224"/>
      <c r="X332" s="224"/>
      <c r="Y332" s="224"/>
      <c r="Z332" s="213"/>
      <c r="AA332" s="213"/>
      <c r="AB332" s="213"/>
      <c r="AC332" s="213"/>
      <c r="AD332" s="213"/>
      <c r="AE332" s="213"/>
      <c r="AF332" s="213"/>
      <c r="AG332" s="213" t="s">
        <v>290</v>
      </c>
      <c r="AH332" s="213">
        <v>0</v>
      </c>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3" x14ac:dyDescent="0.2">
      <c r="A333" s="220"/>
      <c r="B333" s="221"/>
      <c r="C333" s="262" t="s">
        <v>662</v>
      </c>
      <c r="D333" s="229"/>
      <c r="E333" s="230">
        <v>0.5292</v>
      </c>
      <c r="F333" s="224"/>
      <c r="G333" s="224"/>
      <c r="H333" s="224"/>
      <c r="I333" s="224"/>
      <c r="J333" s="224"/>
      <c r="K333" s="224"/>
      <c r="L333" s="224"/>
      <c r="M333" s="224"/>
      <c r="N333" s="223"/>
      <c r="O333" s="223"/>
      <c r="P333" s="223"/>
      <c r="Q333" s="223"/>
      <c r="R333" s="224"/>
      <c r="S333" s="224"/>
      <c r="T333" s="224"/>
      <c r="U333" s="224"/>
      <c r="V333" s="224"/>
      <c r="W333" s="224"/>
      <c r="X333" s="224"/>
      <c r="Y333" s="224"/>
      <c r="Z333" s="213"/>
      <c r="AA333" s="213"/>
      <c r="AB333" s="213"/>
      <c r="AC333" s="213"/>
      <c r="AD333" s="213"/>
      <c r="AE333" s="213"/>
      <c r="AF333" s="213"/>
      <c r="AG333" s="213" t="s">
        <v>290</v>
      </c>
      <c r="AH333" s="213">
        <v>0</v>
      </c>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3" x14ac:dyDescent="0.2">
      <c r="A334" s="220"/>
      <c r="B334" s="221"/>
      <c r="C334" s="262" t="s">
        <v>663</v>
      </c>
      <c r="D334" s="229"/>
      <c r="E334" s="230">
        <v>0.21803</v>
      </c>
      <c r="F334" s="224"/>
      <c r="G334" s="224"/>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290</v>
      </c>
      <c r="AH334" s="213">
        <v>0</v>
      </c>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3" x14ac:dyDescent="0.2">
      <c r="A335" s="220"/>
      <c r="B335" s="221"/>
      <c r="C335" s="263" t="s">
        <v>294</v>
      </c>
      <c r="D335" s="231"/>
      <c r="E335" s="232">
        <v>36.370730000000002</v>
      </c>
      <c r="F335" s="224"/>
      <c r="G335" s="224"/>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290</v>
      </c>
      <c r="AH335" s="213">
        <v>1</v>
      </c>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outlineLevel="3" x14ac:dyDescent="0.2">
      <c r="A336" s="220"/>
      <c r="B336" s="221"/>
      <c r="C336" s="262" t="s">
        <v>664</v>
      </c>
      <c r="D336" s="229"/>
      <c r="E336" s="230"/>
      <c r="F336" s="224"/>
      <c r="G336" s="224"/>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290</v>
      </c>
      <c r="AH336" s="213">
        <v>0</v>
      </c>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3" x14ac:dyDescent="0.2">
      <c r="A337" s="220"/>
      <c r="B337" s="221"/>
      <c r="C337" s="262" t="s">
        <v>665</v>
      </c>
      <c r="D337" s="229"/>
      <c r="E337" s="230">
        <v>3.8772000000000002</v>
      </c>
      <c r="F337" s="224"/>
      <c r="G337" s="224"/>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290</v>
      </c>
      <c r="AH337" s="213">
        <v>0</v>
      </c>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ht="22.5" outlineLevel="3" x14ac:dyDescent="0.2">
      <c r="A338" s="220"/>
      <c r="B338" s="221"/>
      <c r="C338" s="262" t="s">
        <v>666</v>
      </c>
      <c r="D338" s="229"/>
      <c r="E338" s="230">
        <v>2.71665</v>
      </c>
      <c r="F338" s="224"/>
      <c r="G338" s="224"/>
      <c r="H338" s="224"/>
      <c r="I338" s="224"/>
      <c r="J338" s="224"/>
      <c r="K338" s="224"/>
      <c r="L338" s="224"/>
      <c r="M338" s="224"/>
      <c r="N338" s="223"/>
      <c r="O338" s="223"/>
      <c r="P338" s="223"/>
      <c r="Q338" s="223"/>
      <c r="R338" s="224"/>
      <c r="S338" s="224"/>
      <c r="T338" s="224"/>
      <c r="U338" s="224"/>
      <c r="V338" s="224"/>
      <c r="W338" s="224"/>
      <c r="X338" s="224"/>
      <c r="Y338" s="224"/>
      <c r="Z338" s="213"/>
      <c r="AA338" s="213"/>
      <c r="AB338" s="213"/>
      <c r="AC338" s="213"/>
      <c r="AD338" s="213"/>
      <c r="AE338" s="213"/>
      <c r="AF338" s="213"/>
      <c r="AG338" s="213" t="s">
        <v>290</v>
      </c>
      <c r="AH338" s="213">
        <v>0</v>
      </c>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ht="22.5" outlineLevel="3" x14ac:dyDescent="0.2">
      <c r="A339" s="220"/>
      <c r="B339" s="221"/>
      <c r="C339" s="262" t="s">
        <v>667</v>
      </c>
      <c r="D339" s="229"/>
      <c r="E339" s="230">
        <v>6.3850499999999997</v>
      </c>
      <c r="F339" s="224"/>
      <c r="G339" s="224"/>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290</v>
      </c>
      <c r="AH339" s="213">
        <v>0</v>
      </c>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62" t="s">
        <v>668</v>
      </c>
      <c r="D340" s="229"/>
      <c r="E340" s="230"/>
      <c r="F340" s="224"/>
      <c r="G340" s="224"/>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290</v>
      </c>
      <c r="AH340" s="213">
        <v>0</v>
      </c>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3" x14ac:dyDescent="0.2">
      <c r="A341" s="220"/>
      <c r="B341" s="221"/>
      <c r="C341" s="262" t="s">
        <v>652</v>
      </c>
      <c r="D341" s="229"/>
      <c r="E341" s="230"/>
      <c r="F341" s="224"/>
      <c r="G341" s="224"/>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290</v>
      </c>
      <c r="AH341" s="213">
        <v>0</v>
      </c>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ht="22.5" outlineLevel="3" x14ac:dyDescent="0.2">
      <c r="A342" s="220"/>
      <c r="B342" s="221"/>
      <c r="C342" s="262" t="s">
        <v>669</v>
      </c>
      <c r="D342" s="229"/>
      <c r="E342" s="230">
        <v>2.9650500000000002</v>
      </c>
      <c r="F342" s="224"/>
      <c r="G342" s="224"/>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290</v>
      </c>
      <c r="AH342" s="213">
        <v>0</v>
      </c>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outlineLevel="3" x14ac:dyDescent="0.2">
      <c r="A343" s="220"/>
      <c r="B343" s="221"/>
      <c r="C343" s="262" t="s">
        <v>654</v>
      </c>
      <c r="D343" s="229"/>
      <c r="E343" s="230"/>
      <c r="F343" s="224"/>
      <c r="G343" s="224"/>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290</v>
      </c>
      <c r="AH343" s="213">
        <v>0</v>
      </c>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ht="22.5" outlineLevel="3" x14ac:dyDescent="0.2">
      <c r="A344" s="220"/>
      <c r="B344" s="221"/>
      <c r="C344" s="262" t="s">
        <v>670</v>
      </c>
      <c r="D344" s="229"/>
      <c r="E344" s="230">
        <v>1.5491299999999999</v>
      </c>
      <c r="F344" s="224"/>
      <c r="G344" s="224"/>
      <c r="H344" s="224"/>
      <c r="I344" s="224"/>
      <c r="J344" s="224"/>
      <c r="K344" s="224"/>
      <c r="L344" s="224"/>
      <c r="M344" s="224"/>
      <c r="N344" s="223"/>
      <c r="O344" s="223"/>
      <c r="P344" s="223"/>
      <c r="Q344" s="223"/>
      <c r="R344" s="224"/>
      <c r="S344" s="224"/>
      <c r="T344" s="224"/>
      <c r="U344" s="224"/>
      <c r="V344" s="224"/>
      <c r="W344" s="224"/>
      <c r="X344" s="224"/>
      <c r="Y344" s="224"/>
      <c r="Z344" s="213"/>
      <c r="AA344" s="213"/>
      <c r="AB344" s="213"/>
      <c r="AC344" s="213"/>
      <c r="AD344" s="213"/>
      <c r="AE344" s="213"/>
      <c r="AF344" s="213"/>
      <c r="AG344" s="213" t="s">
        <v>290</v>
      </c>
      <c r="AH344" s="213">
        <v>0</v>
      </c>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ht="22.5" outlineLevel="3" x14ac:dyDescent="0.2">
      <c r="A345" s="220"/>
      <c r="B345" s="221"/>
      <c r="C345" s="262" t="s">
        <v>671</v>
      </c>
      <c r="D345" s="229"/>
      <c r="E345" s="230">
        <v>0.24098</v>
      </c>
      <c r="F345" s="224"/>
      <c r="G345" s="224"/>
      <c r="H345" s="224"/>
      <c r="I345" s="224"/>
      <c r="J345" s="224"/>
      <c r="K345" s="224"/>
      <c r="L345" s="224"/>
      <c r="M345" s="224"/>
      <c r="N345" s="223"/>
      <c r="O345" s="223"/>
      <c r="P345" s="223"/>
      <c r="Q345" s="223"/>
      <c r="R345" s="224"/>
      <c r="S345" s="224"/>
      <c r="T345" s="224"/>
      <c r="U345" s="224"/>
      <c r="V345" s="224"/>
      <c r="W345" s="224"/>
      <c r="X345" s="224"/>
      <c r="Y345" s="224"/>
      <c r="Z345" s="213"/>
      <c r="AA345" s="213"/>
      <c r="AB345" s="213"/>
      <c r="AC345" s="213"/>
      <c r="AD345" s="213"/>
      <c r="AE345" s="213"/>
      <c r="AF345" s="213"/>
      <c r="AG345" s="213" t="s">
        <v>290</v>
      </c>
      <c r="AH345" s="213">
        <v>0</v>
      </c>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ht="22.5" outlineLevel="3" x14ac:dyDescent="0.2">
      <c r="A346" s="220"/>
      <c r="B346" s="221"/>
      <c r="C346" s="262" t="s">
        <v>672</v>
      </c>
      <c r="D346" s="229"/>
      <c r="E346" s="230">
        <v>0.22950000000000001</v>
      </c>
      <c r="F346" s="224"/>
      <c r="G346" s="224"/>
      <c r="H346" s="224"/>
      <c r="I346" s="224"/>
      <c r="J346" s="224"/>
      <c r="K346" s="224"/>
      <c r="L346" s="224"/>
      <c r="M346" s="224"/>
      <c r="N346" s="223"/>
      <c r="O346" s="223"/>
      <c r="P346" s="223"/>
      <c r="Q346" s="223"/>
      <c r="R346" s="224"/>
      <c r="S346" s="224"/>
      <c r="T346" s="224"/>
      <c r="U346" s="224"/>
      <c r="V346" s="224"/>
      <c r="W346" s="224"/>
      <c r="X346" s="224"/>
      <c r="Y346" s="224"/>
      <c r="Z346" s="213"/>
      <c r="AA346" s="213"/>
      <c r="AB346" s="213"/>
      <c r="AC346" s="213"/>
      <c r="AD346" s="213"/>
      <c r="AE346" s="213"/>
      <c r="AF346" s="213"/>
      <c r="AG346" s="213" t="s">
        <v>290</v>
      </c>
      <c r="AH346" s="213">
        <v>0</v>
      </c>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ht="22.5" outlineLevel="3" x14ac:dyDescent="0.2">
      <c r="A347" s="220"/>
      <c r="B347" s="221"/>
      <c r="C347" s="262" t="s">
        <v>673</v>
      </c>
      <c r="D347" s="229"/>
      <c r="E347" s="230">
        <v>2.1962899999999999</v>
      </c>
      <c r="F347" s="224"/>
      <c r="G347" s="224"/>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290</v>
      </c>
      <c r="AH347" s="213">
        <v>0</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outlineLevel="3" x14ac:dyDescent="0.2">
      <c r="A348" s="220"/>
      <c r="B348" s="221"/>
      <c r="C348" s="262" t="s">
        <v>659</v>
      </c>
      <c r="D348" s="229"/>
      <c r="E348" s="230"/>
      <c r="F348" s="224"/>
      <c r="G348" s="224"/>
      <c r="H348" s="224"/>
      <c r="I348" s="224"/>
      <c r="J348" s="224"/>
      <c r="K348" s="224"/>
      <c r="L348" s="224"/>
      <c r="M348" s="224"/>
      <c r="N348" s="223"/>
      <c r="O348" s="223"/>
      <c r="P348" s="223"/>
      <c r="Q348" s="223"/>
      <c r="R348" s="224"/>
      <c r="S348" s="224"/>
      <c r="T348" s="224"/>
      <c r="U348" s="224"/>
      <c r="V348" s="224"/>
      <c r="W348" s="224"/>
      <c r="X348" s="224"/>
      <c r="Y348" s="224"/>
      <c r="Z348" s="213"/>
      <c r="AA348" s="213"/>
      <c r="AB348" s="213"/>
      <c r="AC348" s="213"/>
      <c r="AD348" s="213"/>
      <c r="AE348" s="213"/>
      <c r="AF348" s="213"/>
      <c r="AG348" s="213" t="s">
        <v>290</v>
      </c>
      <c r="AH348" s="213">
        <v>0</v>
      </c>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ht="22.5" outlineLevel="3" x14ac:dyDescent="0.2">
      <c r="A349" s="220"/>
      <c r="B349" s="221"/>
      <c r="C349" s="262" t="s">
        <v>674</v>
      </c>
      <c r="D349" s="229"/>
      <c r="E349" s="230">
        <v>0.25631999999999999</v>
      </c>
      <c r="F349" s="224"/>
      <c r="G349" s="224"/>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290</v>
      </c>
      <c r="AH349" s="213">
        <v>0</v>
      </c>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ht="22.5" outlineLevel="3" x14ac:dyDescent="0.2">
      <c r="A350" s="220"/>
      <c r="B350" s="221"/>
      <c r="C350" s="262" t="s">
        <v>675</v>
      </c>
      <c r="D350" s="229"/>
      <c r="E350" s="230">
        <v>0.63648000000000005</v>
      </c>
      <c r="F350" s="224"/>
      <c r="G350" s="224"/>
      <c r="H350" s="224"/>
      <c r="I350" s="224"/>
      <c r="J350" s="224"/>
      <c r="K350" s="224"/>
      <c r="L350" s="224"/>
      <c r="M350" s="224"/>
      <c r="N350" s="223"/>
      <c r="O350" s="223"/>
      <c r="P350" s="223"/>
      <c r="Q350" s="223"/>
      <c r="R350" s="224"/>
      <c r="S350" s="224"/>
      <c r="T350" s="224"/>
      <c r="U350" s="224"/>
      <c r="V350" s="224"/>
      <c r="W350" s="224"/>
      <c r="X350" s="224"/>
      <c r="Y350" s="224"/>
      <c r="Z350" s="213"/>
      <c r="AA350" s="213"/>
      <c r="AB350" s="213"/>
      <c r="AC350" s="213"/>
      <c r="AD350" s="213"/>
      <c r="AE350" s="213"/>
      <c r="AF350" s="213"/>
      <c r="AG350" s="213" t="s">
        <v>290</v>
      </c>
      <c r="AH350" s="213">
        <v>0</v>
      </c>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ht="22.5" outlineLevel="3" x14ac:dyDescent="0.2">
      <c r="A351" s="220"/>
      <c r="B351" s="221"/>
      <c r="C351" s="262" t="s">
        <v>676</v>
      </c>
      <c r="D351" s="229"/>
      <c r="E351" s="230">
        <v>0.82276000000000005</v>
      </c>
      <c r="F351" s="224"/>
      <c r="G351" s="224"/>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290</v>
      </c>
      <c r="AH351" s="213">
        <v>0</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ht="22.5" outlineLevel="3" x14ac:dyDescent="0.2">
      <c r="A352" s="220"/>
      <c r="B352" s="221"/>
      <c r="C352" s="262" t="s">
        <v>677</v>
      </c>
      <c r="D352" s="229"/>
      <c r="E352" s="230">
        <v>0.19622000000000001</v>
      </c>
      <c r="F352" s="224"/>
      <c r="G352" s="224"/>
      <c r="H352" s="224"/>
      <c r="I352" s="224"/>
      <c r="J352" s="224"/>
      <c r="K352" s="224"/>
      <c r="L352" s="224"/>
      <c r="M352" s="224"/>
      <c r="N352" s="223"/>
      <c r="O352" s="223"/>
      <c r="P352" s="223"/>
      <c r="Q352" s="223"/>
      <c r="R352" s="224"/>
      <c r="S352" s="224"/>
      <c r="T352" s="224"/>
      <c r="U352" s="224"/>
      <c r="V352" s="224"/>
      <c r="W352" s="224"/>
      <c r="X352" s="224"/>
      <c r="Y352" s="224"/>
      <c r="Z352" s="213"/>
      <c r="AA352" s="213"/>
      <c r="AB352" s="213"/>
      <c r="AC352" s="213"/>
      <c r="AD352" s="213"/>
      <c r="AE352" s="213"/>
      <c r="AF352" s="213"/>
      <c r="AG352" s="213" t="s">
        <v>290</v>
      </c>
      <c r="AH352" s="213">
        <v>0</v>
      </c>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3" x14ac:dyDescent="0.2">
      <c r="A353" s="220"/>
      <c r="B353" s="221"/>
      <c r="C353" s="263" t="s">
        <v>294</v>
      </c>
      <c r="D353" s="231"/>
      <c r="E353" s="232">
        <v>22.071619999999999</v>
      </c>
      <c r="F353" s="224"/>
      <c r="G353" s="224"/>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290</v>
      </c>
      <c r="AH353" s="213">
        <v>1</v>
      </c>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3" x14ac:dyDescent="0.2">
      <c r="A354" s="220"/>
      <c r="B354" s="221"/>
      <c r="C354" s="262" t="s">
        <v>678</v>
      </c>
      <c r="D354" s="229"/>
      <c r="E354" s="230"/>
      <c r="F354" s="224"/>
      <c r="G354" s="224"/>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290</v>
      </c>
      <c r="AH354" s="213">
        <v>0</v>
      </c>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3" x14ac:dyDescent="0.2">
      <c r="A355" s="220"/>
      <c r="B355" s="221"/>
      <c r="C355" s="262" t="s">
        <v>679</v>
      </c>
      <c r="D355" s="229"/>
      <c r="E355" s="230">
        <v>2.3940000000000001</v>
      </c>
      <c r="F355" s="224"/>
      <c r="G355" s="224"/>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290</v>
      </c>
      <c r="AH355" s="213">
        <v>0</v>
      </c>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3" x14ac:dyDescent="0.2">
      <c r="A356" s="220"/>
      <c r="B356" s="221"/>
      <c r="C356" s="262" t="s">
        <v>680</v>
      </c>
      <c r="D356" s="229"/>
      <c r="E356" s="230">
        <v>1.2564</v>
      </c>
      <c r="F356" s="224"/>
      <c r="G356" s="224"/>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290</v>
      </c>
      <c r="AH356" s="213">
        <v>0</v>
      </c>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outlineLevel="3" x14ac:dyDescent="0.2">
      <c r="A357" s="220"/>
      <c r="B357" s="221"/>
      <c r="C357" s="262" t="s">
        <v>681</v>
      </c>
      <c r="D357" s="229"/>
      <c r="E357" s="230"/>
      <c r="F357" s="224"/>
      <c r="G357" s="224"/>
      <c r="H357" s="224"/>
      <c r="I357" s="224"/>
      <c r="J357" s="224"/>
      <c r="K357" s="224"/>
      <c r="L357" s="224"/>
      <c r="M357" s="224"/>
      <c r="N357" s="223"/>
      <c r="O357" s="223"/>
      <c r="P357" s="223"/>
      <c r="Q357" s="223"/>
      <c r="R357" s="224"/>
      <c r="S357" s="224"/>
      <c r="T357" s="224"/>
      <c r="U357" s="224"/>
      <c r="V357" s="224"/>
      <c r="W357" s="224"/>
      <c r="X357" s="224"/>
      <c r="Y357" s="224"/>
      <c r="Z357" s="213"/>
      <c r="AA357" s="213"/>
      <c r="AB357" s="213"/>
      <c r="AC357" s="213"/>
      <c r="AD357" s="213"/>
      <c r="AE357" s="213"/>
      <c r="AF357" s="213"/>
      <c r="AG357" s="213" t="s">
        <v>290</v>
      </c>
      <c r="AH357" s="213">
        <v>0</v>
      </c>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ht="22.5" outlineLevel="3" x14ac:dyDescent="0.2">
      <c r="A358" s="220"/>
      <c r="B358" s="221"/>
      <c r="C358" s="262" t="s">
        <v>682</v>
      </c>
      <c r="D358" s="229"/>
      <c r="E358" s="230">
        <v>0.98</v>
      </c>
      <c r="F358" s="224"/>
      <c r="G358" s="224"/>
      <c r="H358" s="224"/>
      <c r="I358" s="224"/>
      <c r="J358" s="224"/>
      <c r="K358" s="224"/>
      <c r="L358" s="224"/>
      <c r="M358" s="224"/>
      <c r="N358" s="223"/>
      <c r="O358" s="223"/>
      <c r="P358" s="223"/>
      <c r="Q358" s="223"/>
      <c r="R358" s="224"/>
      <c r="S358" s="224"/>
      <c r="T358" s="224"/>
      <c r="U358" s="224"/>
      <c r="V358" s="224"/>
      <c r="W358" s="224"/>
      <c r="X358" s="224"/>
      <c r="Y358" s="224"/>
      <c r="Z358" s="213"/>
      <c r="AA358" s="213"/>
      <c r="AB358" s="213"/>
      <c r="AC358" s="213"/>
      <c r="AD358" s="213"/>
      <c r="AE358" s="213"/>
      <c r="AF358" s="213"/>
      <c r="AG358" s="213" t="s">
        <v>290</v>
      </c>
      <c r="AH358" s="213">
        <v>0</v>
      </c>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ht="22.5" outlineLevel="3" x14ac:dyDescent="0.2">
      <c r="A359" s="220"/>
      <c r="B359" s="221"/>
      <c r="C359" s="262" t="s">
        <v>683</v>
      </c>
      <c r="D359" s="229"/>
      <c r="E359" s="230"/>
      <c r="F359" s="224"/>
      <c r="G359" s="224"/>
      <c r="H359" s="224"/>
      <c r="I359" s="224"/>
      <c r="J359" s="224"/>
      <c r="K359" s="224"/>
      <c r="L359" s="224"/>
      <c r="M359" s="224"/>
      <c r="N359" s="223"/>
      <c r="O359" s="223"/>
      <c r="P359" s="223"/>
      <c r="Q359" s="223"/>
      <c r="R359" s="224"/>
      <c r="S359" s="224"/>
      <c r="T359" s="224"/>
      <c r="U359" s="224"/>
      <c r="V359" s="224"/>
      <c r="W359" s="224"/>
      <c r="X359" s="224"/>
      <c r="Y359" s="224"/>
      <c r="Z359" s="213"/>
      <c r="AA359" s="213"/>
      <c r="AB359" s="213"/>
      <c r="AC359" s="213"/>
      <c r="AD359" s="213"/>
      <c r="AE359" s="213"/>
      <c r="AF359" s="213"/>
      <c r="AG359" s="213" t="s">
        <v>290</v>
      </c>
      <c r="AH359" s="213">
        <v>0</v>
      </c>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outlineLevel="3" x14ac:dyDescent="0.2">
      <c r="A360" s="220"/>
      <c r="B360" s="221"/>
      <c r="C360" s="262" t="s">
        <v>684</v>
      </c>
      <c r="D360" s="229"/>
      <c r="E360" s="230"/>
      <c r="F360" s="224"/>
      <c r="G360" s="224"/>
      <c r="H360" s="224"/>
      <c r="I360" s="224"/>
      <c r="J360" s="224"/>
      <c r="K360" s="224"/>
      <c r="L360" s="224"/>
      <c r="M360" s="224"/>
      <c r="N360" s="223"/>
      <c r="O360" s="223"/>
      <c r="P360" s="223"/>
      <c r="Q360" s="223"/>
      <c r="R360" s="224"/>
      <c r="S360" s="224"/>
      <c r="T360" s="224"/>
      <c r="U360" s="224"/>
      <c r="V360" s="224"/>
      <c r="W360" s="224"/>
      <c r="X360" s="224"/>
      <c r="Y360" s="224"/>
      <c r="Z360" s="213"/>
      <c r="AA360" s="213"/>
      <c r="AB360" s="213"/>
      <c r="AC360" s="213"/>
      <c r="AD360" s="213"/>
      <c r="AE360" s="213"/>
      <c r="AF360" s="213"/>
      <c r="AG360" s="213" t="s">
        <v>290</v>
      </c>
      <c r="AH360" s="213">
        <v>0</v>
      </c>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outlineLevel="3" x14ac:dyDescent="0.2">
      <c r="A361" s="220"/>
      <c r="B361" s="221"/>
      <c r="C361" s="262" t="s">
        <v>685</v>
      </c>
      <c r="D361" s="229"/>
      <c r="E361" s="230"/>
      <c r="F361" s="224"/>
      <c r="G361" s="224"/>
      <c r="H361" s="224"/>
      <c r="I361" s="224"/>
      <c r="J361" s="224"/>
      <c r="K361" s="224"/>
      <c r="L361" s="224"/>
      <c r="M361" s="224"/>
      <c r="N361" s="223"/>
      <c r="O361" s="223"/>
      <c r="P361" s="223"/>
      <c r="Q361" s="223"/>
      <c r="R361" s="224"/>
      <c r="S361" s="224"/>
      <c r="T361" s="224"/>
      <c r="U361" s="224"/>
      <c r="V361" s="224"/>
      <c r="W361" s="224"/>
      <c r="X361" s="224"/>
      <c r="Y361" s="224"/>
      <c r="Z361" s="213"/>
      <c r="AA361" s="213"/>
      <c r="AB361" s="213"/>
      <c r="AC361" s="213"/>
      <c r="AD361" s="213"/>
      <c r="AE361" s="213"/>
      <c r="AF361" s="213"/>
      <c r="AG361" s="213" t="s">
        <v>290</v>
      </c>
      <c r="AH361" s="213">
        <v>0</v>
      </c>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3" x14ac:dyDescent="0.2">
      <c r="A362" s="220"/>
      <c r="B362" s="221"/>
      <c r="C362" s="263" t="s">
        <v>294</v>
      </c>
      <c r="D362" s="231"/>
      <c r="E362" s="232">
        <v>4.6303999999999998</v>
      </c>
      <c r="F362" s="224"/>
      <c r="G362" s="224"/>
      <c r="H362" s="224"/>
      <c r="I362" s="224"/>
      <c r="J362" s="224"/>
      <c r="K362" s="224"/>
      <c r="L362" s="224"/>
      <c r="M362" s="224"/>
      <c r="N362" s="223"/>
      <c r="O362" s="223"/>
      <c r="P362" s="223"/>
      <c r="Q362" s="223"/>
      <c r="R362" s="224"/>
      <c r="S362" s="224"/>
      <c r="T362" s="224"/>
      <c r="U362" s="224"/>
      <c r="V362" s="224"/>
      <c r="W362" s="224"/>
      <c r="X362" s="224"/>
      <c r="Y362" s="224"/>
      <c r="Z362" s="213"/>
      <c r="AA362" s="213"/>
      <c r="AB362" s="213"/>
      <c r="AC362" s="213"/>
      <c r="AD362" s="213"/>
      <c r="AE362" s="213"/>
      <c r="AF362" s="213"/>
      <c r="AG362" s="213" t="s">
        <v>290</v>
      </c>
      <c r="AH362" s="213">
        <v>1</v>
      </c>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1" x14ac:dyDescent="0.2">
      <c r="A363" s="241">
        <v>32</v>
      </c>
      <c r="B363" s="242" t="s">
        <v>686</v>
      </c>
      <c r="C363" s="259" t="s">
        <v>687</v>
      </c>
      <c r="D363" s="243" t="s">
        <v>280</v>
      </c>
      <c r="E363" s="244">
        <v>63.072740000000003</v>
      </c>
      <c r="F363" s="245"/>
      <c r="G363" s="246">
        <f>ROUND(E363*F363,2)</f>
        <v>0</v>
      </c>
      <c r="H363" s="245"/>
      <c r="I363" s="246">
        <f>ROUND(E363*H363,2)</f>
        <v>0</v>
      </c>
      <c r="J363" s="245"/>
      <c r="K363" s="246">
        <f>ROUND(E363*J363,2)</f>
        <v>0</v>
      </c>
      <c r="L363" s="246">
        <v>21</v>
      </c>
      <c r="M363" s="246">
        <f>G363*(1+L363/100)</f>
        <v>0</v>
      </c>
      <c r="N363" s="244">
        <v>0</v>
      </c>
      <c r="O363" s="244">
        <f>ROUND(E363*N363,2)</f>
        <v>0</v>
      </c>
      <c r="P363" s="244">
        <v>0</v>
      </c>
      <c r="Q363" s="244">
        <f>ROUND(E363*P363,2)</f>
        <v>0</v>
      </c>
      <c r="R363" s="246" t="s">
        <v>645</v>
      </c>
      <c r="S363" s="246" t="s">
        <v>298</v>
      </c>
      <c r="T363" s="247" t="s">
        <v>364</v>
      </c>
      <c r="U363" s="224">
        <v>1.94</v>
      </c>
      <c r="V363" s="224">
        <f>ROUND(E363*U363,2)</f>
        <v>122.36</v>
      </c>
      <c r="W363" s="224"/>
      <c r="X363" s="224" t="s">
        <v>283</v>
      </c>
      <c r="Y363" s="224" t="s">
        <v>284</v>
      </c>
      <c r="Z363" s="213"/>
      <c r="AA363" s="213"/>
      <c r="AB363" s="213"/>
      <c r="AC363" s="213"/>
      <c r="AD363" s="213"/>
      <c r="AE363" s="213"/>
      <c r="AF363" s="213"/>
      <c r="AG363" s="213" t="s">
        <v>285</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2" x14ac:dyDescent="0.2">
      <c r="A364" s="220"/>
      <c r="B364" s="221"/>
      <c r="C364" s="271" t="s">
        <v>646</v>
      </c>
      <c r="D364" s="268"/>
      <c r="E364" s="268"/>
      <c r="F364" s="268"/>
      <c r="G364" s="268"/>
      <c r="H364" s="224"/>
      <c r="I364" s="224"/>
      <c r="J364" s="224"/>
      <c r="K364" s="224"/>
      <c r="L364" s="224"/>
      <c r="M364" s="224"/>
      <c r="N364" s="223"/>
      <c r="O364" s="223"/>
      <c r="P364" s="223"/>
      <c r="Q364" s="223"/>
      <c r="R364" s="224"/>
      <c r="S364" s="224"/>
      <c r="T364" s="224"/>
      <c r="U364" s="224"/>
      <c r="V364" s="224"/>
      <c r="W364" s="224"/>
      <c r="X364" s="224"/>
      <c r="Y364" s="224"/>
      <c r="Z364" s="213"/>
      <c r="AA364" s="213"/>
      <c r="AB364" s="213"/>
      <c r="AC364" s="213"/>
      <c r="AD364" s="213"/>
      <c r="AE364" s="213"/>
      <c r="AF364" s="213"/>
      <c r="AG364" s="213" t="s">
        <v>366</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2" x14ac:dyDescent="0.2">
      <c r="A365" s="220"/>
      <c r="B365" s="221"/>
      <c r="C365" s="262" t="s">
        <v>688</v>
      </c>
      <c r="D365" s="229"/>
      <c r="E365" s="230">
        <v>63.072740000000003</v>
      </c>
      <c r="F365" s="224"/>
      <c r="G365" s="224"/>
      <c r="H365" s="224"/>
      <c r="I365" s="224"/>
      <c r="J365" s="224"/>
      <c r="K365" s="224"/>
      <c r="L365" s="224"/>
      <c r="M365" s="224"/>
      <c r="N365" s="223"/>
      <c r="O365" s="223"/>
      <c r="P365" s="223"/>
      <c r="Q365" s="223"/>
      <c r="R365" s="224"/>
      <c r="S365" s="224"/>
      <c r="T365" s="224"/>
      <c r="U365" s="224"/>
      <c r="V365" s="224"/>
      <c r="W365" s="224"/>
      <c r="X365" s="224"/>
      <c r="Y365" s="224"/>
      <c r="Z365" s="213"/>
      <c r="AA365" s="213"/>
      <c r="AB365" s="213"/>
      <c r="AC365" s="213"/>
      <c r="AD365" s="213"/>
      <c r="AE365" s="213"/>
      <c r="AF365" s="213"/>
      <c r="AG365" s="213" t="s">
        <v>290</v>
      </c>
      <c r="AH365" s="213">
        <v>5</v>
      </c>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1" x14ac:dyDescent="0.2">
      <c r="A366" s="241">
        <v>33</v>
      </c>
      <c r="B366" s="242" t="s">
        <v>689</v>
      </c>
      <c r="C366" s="259" t="s">
        <v>690</v>
      </c>
      <c r="D366" s="243" t="s">
        <v>280</v>
      </c>
      <c r="E366" s="244">
        <v>532.61400000000003</v>
      </c>
      <c r="F366" s="245"/>
      <c r="G366" s="246">
        <f>ROUND(E366*F366,2)</f>
        <v>0</v>
      </c>
      <c r="H366" s="245"/>
      <c r="I366" s="246">
        <f>ROUND(E366*H366,2)</f>
        <v>0</v>
      </c>
      <c r="J366" s="245"/>
      <c r="K366" s="246">
        <f>ROUND(E366*J366,2)</f>
        <v>0</v>
      </c>
      <c r="L366" s="246">
        <v>21</v>
      </c>
      <c r="M366" s="246">
        <f>G366*(1+L366/100)</f>
        <v>0</v>
      </c>
      <c r="N366" s="244">
        <v>1.66875</v>
      </c>
      <c r="O366" s="244">
        <f>ROUND(E366*N366,2)</f>
        <v>888.8</v>
      </c>
      <c r="P366" s="244">
        <v>0</v>
      </c>
      <c r="Q366" s="244">
        <f>ROUND(E366*P366,2)</f>
        <v>0</v>
      </c>
      <c r="R366" s="246" t="s">
        <v>691</v>
      </c>
      <c r="S366" s="246" t="s">
        <v>298</v>
      </c>
      <c r="T366" s="247" t="s">
        <v>364</v>
      </c>
      <c r="U366" s="224">
        <v>1.1459999999999999</v>
      </c>
      <c r="V366" s="224">
        <f>ROUND(E366*U366,2)</f>
        <v>610.38</v>
      </c>
      <c r="W366" s="224"/>
      <c r="X366" s="224" t="s">
        <v>283</v>
      </c>
      <c r="Y366" s="224" t="s">
        <v>284</v>
      </c>
      <c r="Z366" s="213"/>
      <c r="AA366" s="213"/>
      <c r="AB366" s="213"/>
      <c r="AC366" s="213"/>
      <c r="AD366" s="213"/>
      <c r="AE366" s="213"/>
      <c r="AF366" s="213"/>
      <c r="AG366" s="213" t="s">
        <v>285</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outlineLevel="2" x14ac:dyDescent="0.2">
      <c r="A367" s="220"/>
      <c r="B367" s="221"/>
      <c r="C367" s="271" t="s">
        <v>692</v>
      </c>
      <c r="D367" s="268"/>
      <c r="E367" s="268"/>
      <c r="F367" s="268"/>
      <c r="G367" s="268"/>
      <c r="H367" s="224"/>
      <c r="I367" s="224"/>
      <c r="J367" s="224"/>
      <c r="K367" s="224"/>
      <c r="L367" s="224"/>
      <c r="M367" s="224"/>
      <c r="N367" s="223"/>
      <c r="O367" s="223"/>
      <c r="P367" s="223"/>
      <c r="Q367" s="223"/>
      <c r="R367" s="224"/>
      <c r="S367" s="224"/>
      <c r="T367" s="224"/>
      <c r="U367" s="224"/>
      <c r="V367" s="224"/>
      <c r="W367" s="224"/>
      <c r="X367" s="224"/>
      <c r="Y367" s="224"/>
      <c r="Z367" s="213"/>
      <c r="AA367" s="213"/>
      <c r="AB367" s="213"/>
      <c r="AC367" s="213"/>
      <c r="AD367" s="213"/>
      <c r="AE367" s="213"/>
      <c r="AF367" s="213"/>
      <c r="AG367" s="213" t="s">
        <v>366</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2" x14ac:dyDescent="0.2">
      <c r="A368" s="220"/>
      <c r="B368" s="221"/>
      <c r="C368" s="261" t="s">
        <v>286</v>
      </c>
      <c r="D368" s="250"/>
      <c r="E368" s="250"/>
      <c r="F368" s="250"/>
      <c r="G368" s="250"/>
      <c r="H368" s="224"/>
      <c r="I368" s="224"/>
      <c r="J368" s="224"/>
      <c r="K368" s="224"/>
      <c r="L368" s="224"/>
      <c r="M368" s="224"/>
      <c r="N368" s="223"/>
      <c r="O368" s="223"/>
      <c r="P368" s="223"/>
      <c r="Q368" s="223"/>
      <c r="R368" s="224"/>
      <c r="S368" s="224"/>
      <c r="T368" s="224"/>
      <c r="U368" s="224"/>
      <c r="V368" s="224"/>
      <c r="W368" s="224"/>
      <c r="X368" s="224"/>
      <c r="Y368" s="224"/>
      <c r="Z368" s="213"/>
      <c r="AA368" s="213"/>
      <c r="AB368" s="213"/>
      <c r="AC368" s="213"/>
      <c r="AD368" s="213"/>
      <c r="AE368" s="213"/>
      <c r="AF368" s="213"/>
      <c r="AG368" s="213" t="s">
        <v>287</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3" x14ac:dyDescent="0.2">
      <c r="A369" s="220"/>
      <c r="B369" s="221"/>
      <c r="C369" s="261" t="s">
        <v>693</v>
      </c>
      <c r="D369" s="250"/>
      <c r="E369" s="250"/>
      <c r="F369" s="250"/>
      <c r="G369" s="250"/>
      <c r="H369" s="224"/>
      <c r="I369" s="224"/>
      <c r="J369" s="224"/>
      <c r="K369" s="224"/>
      <c r="L369" s="224"/>
      <c r="M369" s="224"/>
      <c r="N369" s="223"/>
      <c r="O369" s="223"/>
      <c r="P369" s="223"/>
      <c r="Q369" s="223"/>
      <c r="R369" s="224"/>
      <c r="S369" s="224"/>
      <c r="T369" s="224"/>
      <c r="U369" s="224"/>
      <c r="V369" s="224"/>
      <c r="W369" s="224"/>
      <c r="X369" s="224"/>
      <c r="Y369" s="224"/>
      <c r="Z369" s="213"/>
      <c r="AA369" s="213"/>
      <c r="AB369" s="213"/>
      <c r="AC369" s="213"/>
      <c r="AD369" s="213"/>
      <c r="AE369" s="213"/>
      <c r="AF369" s="213"/>
      <c r="AG369" s="213" t="s">
        <v>287</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3" x14ac:dyDescent="0.2">
      <c r="A370" s="220"/>
      <c r="B370" s="221"/>
      <c r="C370" s="261" t="s">
        <v>694</v>
      </c>
      <c r="D370" s="250"/>
      <c r="E370" s="250"/>
      <c r="F370" s="250"/>
      <c r="G370" s="250"/>
      <c r="H370" s="224"/>
      <c r="I370" s="224"/>
      <c r="J370" s="224"/>
      <c r="K370" s="224"/>
      <c r="L370" s="224"/>
      <c r="M370" s="224"/>
      <c r="N370" s="223"/>
      <c r="O370" s="223"/>
      <c r="P370" s="223"/>
      <c r="Q370" s="223"/>
      <c r="R370" s="224"/>
      <c r="S370" s="224"/>
      <c r="T370" s="224"/>
      <c r="U370" s="224"/>
      <c r="V370" s="224"/>
      <c r="W370" s="224"/>
      <c r="X370" s="224"/>
      <c r="Y370" s="224"/>
      <c r="Z370" s="213"/>
      <c r="AA370" s="213"/>
      <c r="AB370" s="213"/>
      <c r="AC370" s="213"/>
      <c r="AD370" s="213"/>
      <c r="AE370" s="213"/>
      <c r="AF370" s="213"/>
      <c r="AG370" s="213" t="s">
        <v>287</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3" x14ac:dyDescent="0.2">
      <c r="A371" s="220"/>
      <c r="B371" s="221"/>
      <c r="C371" s="261" t="s">
        <v>695</v>
      </c>
      <c r="D371" s="250"/>
      <c r="E371" s="250"/>
      <c r="F371" s="250"/>
      <c r="G371" s="250"/>
      <c r="H371" s="224"/>
      <c r="I371" s="224"/>
      <c r="J371" s="224"/>
      <c r="K371" s="224"/>
      <c r="L371" s="224"/>
      <c r="M371" s="224"/>
      <c r="N371" s="223"/>
      <c r="O371" s="223"/>
      <c r="P371" s="223"/>
      <c r="Q371" s="223"/>
      <c r="R371" s="224"/>
      <c r="S371" s="224"/>
      <c r="T371" s="224"/>
      <c r="U371" s="224"/>
      <c r="V371" s="224"/>
      <c r="W371" s="224"/>
      <c r="X371" s="224"/>
      <c r="Y371" s="224"/>
      <c r="Z371" s="213"/>
      <c r="AA371" s="213"/>
      <c r="AB371" s="213"/>
      <c r="AC371" s="213"/>
      <c r="AD371" s="213"/>
      <c r="AE371" s="213"/>
      <c r="AF371" s="213"/>
      <c r="AG371" s="213" t="s">
        <v>287</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ht="22.5" outlineLevel="2" x14ac:dyDescent="0.2">
      <c r="A372" s="220"/>
      <c r="B372" s="221"/>
      <c r="C372" s="262" t="s">
        <v>416</v>
      </c>
      <c r="D372" s="229"/>
      <c r="E372" s="230"/>
      <c r="F372" s="224"/>
      <c r="G372" s="224"/>
      <c r="H372" s="224"/>
      <c r="I372" s="224"/>
      <c r="J372" s="224"/>
      <c r="K372" s="224"/>
      <c r="L372" s="224"/>
      <c r="M372" s="224"/>
      <c r="N372" s="223"/>
      <c r="O372" s="223"/>
      <c r="P372" s="223"/>
      <c r="Q372" s="223"/>
      <c r="R372" s="224"/>
      <c r="S372" s="224"/>
      <c r="T372" s="224"/>
      <c r="U372" s="224"/>
      <c r="V372" s="224"/>
      <c r="W372" s="224"/>
      <c r="X372" s="224"/>
      <c r="Y372" s="224"/>
      <c r="Z372" s="213"/>
      <c r="AA372" s="213"/>
      <c r="AB372" s="213"/>
      <c r="AC372" s="213"/>
      <c r="AD372" s="213"/>
      <c r="AE372" s="213"/>
      <c r="AF372" s="213"/>
      <c r="AG372" s="213" t="s">
        <v>290</v>
      </c>
      <c r="AH372" s="213">
        <v>0</v>
      </c>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3" x14ac:dyDescent="0.2">
      <c r="A373" s="220"/>
      <c r="B373" s="221"/>
      <c r="C373" s="262" t="s">
        <v>696</v>
      </c>
      <c r="D373" s="229"/>
      <c r="E373" s="230">
        <v>204.30699999999999</v>
      </c>
      <c r="F373" s="224"/>
      <c r="G373" s="224"/>
      <c r="H373" s="224"/>
      <c r="I373" s="224"/>
      <c r="J373" s="224"/>
      <c r="K373" s="224"/>
      <c r="L373" s="224"/>
      <c r="M373" s="224"/>
      <c r="N373" s="223"/>
      <c r="O373" s="223"/>
      <c r="P373" s="223"/>
      <c r="Q373" s="223"/>
      <c r="R373" s="224"/>
      <c r="S373" s="224"/>
      <c r="T373" s="224"/>
      <c r="U373" s="224"/>
      <c r="V373" s="224"/>
      <c r="W373" s="224"/>
      <c r="X373" s="224"/>
      <c r="Y373" s="224"/>
      <c r="Z373" s="213"/>
      <c r="AA373" s="213"/>
      <c r="AB373" s="213"/>
      <c r="AC373" s="213"/>
      <c r="AD373" s="213"/>
      <c r="AE373" s="213"/>
      <c r="AF373" s="213"/>
      <c r="AG373" s="213" t="s">
        <v>290</v>
      </c>
      <c r="AH373" s="213">
        <v>0</v>
      </c>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3" x14ac:dyDescent="0.2">
      <c r="A374" s="220"/>
      <c r="B374" s="221"/>
      <c r="C374" s="262" t="s">
        <v>507</v>
      </c>
      <c r="D374" s="229"/>
      <c r="E374" s="230">
        <v>48.386000000000003</v>
      </c>
      <c r="F374" s="224"/>
      <c r="G374" s="224"/>
      <c r="H374" s="224"/>
      <c r="I374" s="224"/>
      <c r="J374" s="224"/>
      <c r="K374" s="224"/>
      <c r="L374" s="224"/>
      <c r="M374" s="224"/>
      <c r="N374" s="223"/>
      <c r="O374" s="223"/>
      <c r="P374" s="223"/>
      <c r="Q374" s="223"/>
      <c r="R374" s="224"/>
      <c r="S374" s="224"/>
      <c r="T374" s="224"/>
      <c r="U374" s="224"/>
      <c r="V374" s="224"/>
      <c r="W374" s="224"/>
      <c r="X374" s="224"/>
      <c r="Y374" s="224"/>
      <c r="Z374" s="213"/>
      <c r="AA374" s="213"/>
      <c r="AB374" s="213"/>
      <c r="AC374" s="213"/>
      <c r="AD374" s="213"/>
      <c r="AE374" s="213"/>
      <c r="AF374" s="213"/>
      <c r="AG374" s="213" t="s">
        <v>290</v>
      </c>
      <c r="AH374" s="213">
        <v>0</v>
      </c>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3" x14ac:dyDescent="0.2">
      <c r="A375" s="220"/>
      <c r="B375" s="221"/>
      <c r="C375" s="262" t="s">
        <v>697</v>
      </c>
      <c r="D375" s="229"/>
      <c r="E375" s="230">
        <v>106.077</v>
      </c>
      <c r="F375" s="224"/>
      <c r="G375" s="224"/>
      <c r="H375" s="224"/>
      <c r="I375" s="224"/>
      <c r="J375" s="224"/>
      <c r="K375" s="224"/>
      <c r="L375" s="224"/>
      <c r="M375" s="224"/>
      <c r="N375" s="223"/>
      <c r="O375" s="223"/>
      <c r="P375" s="223"/>
      <c r="Q375" s="223"/>
      <c r="R375" s="224"/>
      <c r="S375" s="224"/>
      <c r="T375" s="224"/>
      <c r="U375" s="224"/>
      <c r="V375" s="224"/>
      <c r="W375" s="224"/>
      <c r="X375" s="224"/>
      <c r="Y375" s="224"/>
      <c r="Z375" s="213"/>
      <c r="AA375" s="213"/>
      <c r="AB375" s="213"/>
      <c r="AC375" s="213"/>
      <c r="AD375" s="213"/>
      <c r="AE375" s="213"/>
      <c r="AF375" s="213"/>
      <c r="AG375" s="213" t="s">
        <v>290</v>
      </c>
      <c r="AH375" s="213">
        <v>0</v>
      </c>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outlineLevel="3" x14ac:dyDescent="0.2">
      <c r="A376" s="220"/>
      <c r="B376" s="221"/>
      <c r="C376" s="262" t="s">
        <v>420</v>
      </c>
      <c r="D376" s="229"/>
      <c r="E376" s="230"/>
      <c r="F376" s="224"/>
      <c r="G376" s="224"/>
      <c r="H376" s="224"/>
      <c r="I376" s="224"/>
      <c r="J376" s="224"/>
      <c r="K376" s="224"/>
      <c r="L376" s="224"/>
      <c r="M376" s="224"/>
      <c r="N376" s="223"/>
      <c r="O376" s="223"/>
      <c r="P376" s="223"/>
      <c r="Q376" s="223"/>
      <c r="R376" s="224"/>
      <c r="S376" s="224"/>
      <c r="T376" s="224"/>
      <c r="U376" s="224"/>
      <c r="V376" s="224"/>
      <c r="W376" s="224"/>
      <c r="X376" s="224"/>
      <c r="Y376" s="224"/>
      <c r="Z376" s="213"/>
      <c r="AA376" s="213"/>
      <c r="AB376" s="213"/>
      <c r="AC376" s="213"/>
      <c r="AD376" s="213"/>
      <c r="AE376" s="213"/>
      <c r="AF376" s="213"/>
      <c r="AG376" s="213" t="s">
        <v>290</v>
      </c>
      <c r="AH376" s="213">
        <v>0</v>
      </c>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outlineLevel="3" x14ac:dyDescent="0.2">
      <c r="A377" s="220"/>
      <c r="B377" s="221"/>
      <c r="C377" s="262" t="s">
        <v>421</v>
      </c>
      <c r="D377" s="229"/>
      <c r="E377" s="230"/>
      <c r="F377" s="224"/>
      <c r="G377" s="224"/>
      <c r="H377" s="224"/>
      <c r="I377" s="224"/>
      <c r="J377" s="224"/>
      <c r="K377" s="224"/>
      <c r="L377" s="224"/>
      <c r="M377" s="224"/>
      <c r="N377" s="223"/>
      <c r="O377" s="223"/>
      <c r="P377" s="223"/>
      <c r="Q377" s="223"/>
      <c r="R377" s="224"/>
      <c r="S377" s="224"/>
      <c r="T377" s="224"/>
      <c r="U377" s="224"/>
      <c r="V377" s="224"/>
      <c r="W377" s="224"/>
      <c r="X377" s="224"/>
      <c r="Y377" s="224"/>
      <c r="Z377" s="213"/>
      <c r="AA377" s="213"/>
      <c r="AB377" s="213"/>
      <c r="AC377" s="213"/>
      <c r="AD377" s="213"/>
      <c r="AE377" s="213"/>
      <c r="AF377" s="213"/>
      <c r="AG377" s="213" t="s">
        <v>290</v>
      </c>
      <c r="AH377" s="213">
        <v>0</v>
      </c>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3" x14ac:dyDescent="0.2">
      <c r="A378" s="220"/>
      <c r="B378" s="221"/>
      <c r="C378" s="262" t="s">
        <v>698</v>
      </c>
      <c r="D378" s="229"/>
      <c r="E378" s="230">
        <v>55.994</v>
      </c>
      <c r="F378" s="224"/>
      <c r="G378" s="224"/>
      <c r="H378" s="224"/>
      <c r="I378" s="224"/>
      <c r="J378" s="224"/>
      <c r="K378" s="224"/>
      <c r="L378" s="224"/>
      <c r="M378" s="224"/>
      <c r="N378" s="223"/>
      <c r="O378" s="223"/>
      <c r="P378" s="223"/>
      <c r="Q378" s="223"/>
      <c r="R378" s="224"/>
      <c r="S378" s="224"/>
      <c r="T378" s="224"/>
      <c r="U378" s="224"/>
      <c r="V378" s="224"/>
      <c r="W378" s="224"/>
      <c r="X378" s="224"/>
      <c r="Y378" s="224"/>
      <c r="Z378" s="213"/>
      <c r="AA378" s="213"/>
      <c r="AB378" s="213"/>
      <c r="AC378" s="213"/>
      <c r="AD378" s="213"/>
      <c r="AE378" s="213"/>
      <c r="AF378" s="213"/>
      <c r="AG378" s="213" t="s">
        <v>290</v>
      </c>
      <c r="AH378" s="213">
        <v>0</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3" x14ac:dyDescent="0.2">
      <c r="A379" s="220"/>
      <c r="B379" s="221"/>
      <c r="C379" s="262" t="s">
        <v>510</v>
      </c>
      <c r="D379" s="229"/>
      <c r="E379" s="230">
        <v>7.52</v>
      </c>
      <c r="F379" s="224"/>
      <c r="G379" s="224"/>
      <c r="H379" s="224"/>
      <c r="I379" s="224"/>
      <c r="J379" s="224"/>
      <c r="K379" s="224"/>
      <c r="L379" s="224"/>
      <c r="M379" s="224"/>
      <c r="N379" s="223"/>
      <c r="O379" s="223"/>
      <c r="P379" s="223"/>
      <c r="Q379" s="223"/>
      <c r="R379" s="224"/>
      <c r="S379" s="224"/>
      <c r="T379" s="224"/>
      <c r="U379" s="224"/>
      <c r="V379" s="224"/>
      <c r="W379" s="224"/>
      <c r="X379" s="224"/>
      <c r="Y379" s="224"/>
      <c r="Z379" s="213"/>
      <c r="AA379" s="213"/>
      <c r="AB379" s="213"/>
      <c r="AC379" s="213"/>
      <c r="AD379" s="213"/>
      <c r="AE379" s="213"/>
      <c r="AF379" s="213"/>
      <c r="AG379" s="213" t="s">
        <v>290</v>
      </c>
      <c r="AH379" s="213">
        <v>0</v>
      </c>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3" x14ac:dyDescent="0.2">
      <c r="A380" s="220"/>
      <c r="B380" s="221"/>
      <c r="C380" s="262" t="s">
        <v>699</v>
      </c>
      <c r="D380" s="229"/>
      <c r="E380" s="230">
        <v>21.762</v>
      </c>
      <c r="F380" s="224"/>
      <c r="G380" s="224"/>
      <c r="H380" s="224"/>
      <c r="I380" s="224"/>
      <c r="J380" s="224"/>
      <c r="K380" s="224"/>
      <c r="L380" s="224"/>
      <c r="M380" s="224"/>
      <c r="N380" s="223"/>
      <c r="O380" s="223"/>
      <c r="P380" s="223"/>
      <c r="Q380" s="223"/>
      <c r="R380" s="224"/>
      <c r="S380" s="224"/>
      <c r="T380" s="224"/>
      <c r="U380" s="224"/>
      <c r="V380" s="224"/>
      <c r="W380" s="224"/>
      <c r="X380" s="224"/>
      <c r="Y380" s="224"/>
      <c r="Z380" s="213"/>
      <c r="AA380" s="213"/>
      <c r="AB380" s="213"/>
      <c r="AC380" s="213"/>
      <c r="AD380" s="213"/>
      <c r="AE380" s="213"/>
      <c r="AF380" s="213"/>
      <c r="AG380" s="213" t="s">
        <v>290</v>
      </c>
      <c r="AH380" s="213">
        <v>0</v>
      </c>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3" x14ac:dyDescent="0.2">
      <c r="A381" s="220"/>
      <c r="B381" s="221"/>
      <c r="C381" s="262" t="s">
        <v>512</v>
      </c>
      <c r="D381" s="229"/>
      <c r="E381" s="230">
        <v>8.19</v>
      </c>
      <c r="F381" s="224"/>
      <c r="G381" s="224"/>
      <c r="H381" s="224"/>
      <c r="I381" s="224"/>
      <c r="J381" s="224"/>
      <c r="K381" s="224"/>
      <c r="L381" s="224"/>
      <c r="M381" s="224"/>
      <c r="N381" s="223"/>
      <c r="O381" s="223"/>
      <c r="P381" s="223"/>
      <c r="Q381" s="223"/>
      <c r="R381" s="224"/>
      <c r="S381" s="224"/>
      <c r="T381" s="224"/>
      <c r="U381" s="224"/>
      <c r="V381" s="224"/>
      <c r="W381" s="224"/>
      <c r="X381" s="224"/>
      <c r="Y381" s="224"/>
      <c r="Z381" s="213"/>
      <c r="AA381" s="213"/>
      <c r="AB381" s="213"/>
      <c r="AC381" s="213"/>
      <c r="AD381" s="213"/>
      <c r="AE381" s="213"/>
      <c r="AF381" s="213"/>
      <c r="AG381" s="213" t="s">
        <v>290</v>
      </c>
      <c r="AH381" s="213">
        <v>0</v>
      </c>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3" x14ac:dyDescent="0.2">
      <c r="A382" s="220"/>
      <c r="B382" s="221"/>
      <c r="C382" s="262" t="s">
        <v>513</v>
      </c>
      <c r="D382" s="229"/>
      <c r="E382" s="230">
        <v>7.8</v>
      </c>
      <c r="F382" s="224"/>
      <c r="G382" s="224"/>
      <c r="H382" s="224"/>
      <c r="I382" s="224"/>
      <c r="J382" s="224"/>
      <c r="K382" s="224"/>
      <c r="L382" s="224"/>
      <c r="M382" s="224"/>
      <c r="N382" s="223"/>
      <c r="O382" s="223"/>
      <c r="P382" s="223"/>
      <c r="Q382" s="223"/>
      <c r="R382" s="224"/>
      <c r="S382" s="224"/>
      <c r="T382" s="224"/>
      <c r="U382" s="224"/>
      <c r="V382" s="224"/>
      <c r="W382" s="224"/>
      <c r="X382" s="224"/>
      <c r="Y382" s="224"/>
      <c r="Z382" s="213"/>
      <c r="AA382" s="213"/>
      <c r="AB382" s="213"/>
      <c r="AC382" s="213"/>
      <c r="AD382" s="213"/>
      <c r="AE382" s="213"/>
      <c r="AF382" s="213"/>
      <c r="AG382" s="213" t="s">
        <v>290</v>
      </c>
      <c r="AH382" s="213">
        <v>0</v>
      </c>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3" x14ac:dyDescent="0.2">
      <c r="A383" s="220"/>
      <c r="B383" s="221"/>
      <c r="C383" s="262" t="s">
        <v>700</v>
      </c>
      <c r="D383" s="229"/>
      <c r="E383" s="230">
        <v>28.375</v>
      </c>
      <c r="F383" s="224"/>
      <c r="G383" s="224"/>
      <c r="H383" s="224"/>
      <c r="I383" s="224"/>
      <c r="J383" s="224"/>
      <c r="K383" s="224"/>
      <c r="L383" s="224"/>
      <c r="M383" s="224"/>
      <c r="N383" s="223"/>
      <c r="O383" s="223"/>
      <c r="P383" s="223"/>
      <c r="Q383" s="223"/>
      <c r="R383" s="224"/>
      <c r="S383" s="224"/>
      <c r="T383" s="224"/>
      <c r="U383" s="224"/>
      <c r="V383" s="224"/>
      <c r="W383" s="224"/>
      <c r="X383" s="224"/>
      <c r="Y383" s="224"/>
      <c r="Z383" s="213"/>
      <c r="AA383" s="213"/>
      <c r="AB383" s="213"/>
      <c r="AC383" s="213"/>
      <c r="AD383" s="213"/>
      <c r="AE383" s="213"/>
      <c r="AF383" s="213"/>
      <c r="AG383" s="213" t="s">
        <v>290</v>
      </c>
      <c r="AH383" s="213">
        <v>0</v>
      </c>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3" x14ac:dyDescent="0.2">
      <c r="A384" s="220"/>
      <c r="B384" s="221"/>
      <c r="C384" s="262" t="s">
        <v>515</v>
      </c>
      <c r="D384" s="229"/>
      <c r="E384" s="230">
        <v>4.42</v>
      </c>
      <c r="F384" s="224"/>
      <c r="G384" s="224"/>
      <c r="H384" s="224"/>
      <c r="I384" s="224"/>
      <c r="J384" s="224"/>
      <c r="K384" s="224"/>
      <c r="L384" s="224"/>
      <c r="M384" s="224"/>
      <c r="N384" s="223"/>
      <c r="O384" s="223"/>
      <c r="P384" s="223"/>
      <c r="Q384" s="223"/>
      <c r="R384" s="224"/>
      <c r="S384" s="224"/>
      <c r="T384" s="224"/>
      <c r="U384" s="224"/>
      <c r="V384" s="224"/>
      <c r="W384" s="224"/>
      <c r="X384" s="224"/>
      <c r="Y384" s="224"/>
      <c r="Z384" s="213"/>
      <c r="AA384" s="213"/>
      <c r="AB384" s="213"/>
      <c r="AC384" s="213"/>
      <c r="AD384" s="213"/>
      <c r="AE384" s="213"/>
      <c r="AF384" s="213"/>
      <c r="AG384" s="213" t="s">
        <v>290</v>
      </c>
      <c r="AH384" s="213">
        <v>0</v>
      </c>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3" x14ac:dyDescent="0.2">
      <c r="A385" s="220"/>
      <c r="B385" s="221"/>
      <c r="C385" s="262" t="s">
        <v>516</v>
      </c>
      <c r="D385" s="229"/>
      <c r="E385" s="230">
        <v>6.0519999999999996</v>
      </c>
      <c r="F385" s="224"/>
      <c r="G385" s="224"/>
      <c r="H385" s="224"/>
      <c r="I385" s="224"/>
      <c r="J385" s="224"/>
      <c r="K385" s="224"/>
      <c r="L385" s="224"/>
      <c r="M385" s="224"/>
      <c r="N385" s="223"/>
      <c r="O385" s="223"/>
      <c r="P385" s="223"/>
      <c r="Q385" s="223"/>
      <c r="R385" s="224"/>
      <c r="S385" s="224"/>
      <c r="T385" s="224"/>
      <c r="U385" s="224"/>
      <c r="V385" s="224"/>
      <c r="W385" s="224"/>
      <c r="X385" s="224"/>
      <c r="Y385" s="224"/>
      <c r="Z385" s="213"/>
      <c r="AA385" s="213"/>
      <c r="AB385" s="213"/>
      <c r="AC385" s="213"/>
      <c r="AD385" s="213"/>
      <c r="AE385" s="213"/>
      <c r="AF385" s="213"/>
      <c r="AG385" s="213" t="s">
        <v>290</v>
      </c>
      <c r="AH385" s="213">
        <v>0</v>
      </c>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3" x14ac:dyDescent="0.2">
      <c r="A386" s="220"/>
      <c r="B386" s="221"/>
      <c r="C386" s="262" t="s">
        <v>517</v>
      </c>
      <c r="D386" s="229"/>
      <c r="E386" s="230">
        <v>15.028</v>
      </c>
      <c r="F386" s="224"/>
      <c r="G386" s="224"/>
      <c r="H386" s="224"/>
      <c r="I386" s="224"/>
      <c r="J386" s="224"/>
      <c r="K386" s="224"/>
      <c r="L386" s="224"/>
      <c r="M386" s="224"/>
      <c r="N386" s="223"/>
      <c r="O386" s="223"/>
      <c r="P386" s="223"/>
      <c r="Q386" s="223"/>
      <c r="R386" s="224"/>
      <c r="S386" s="224"/>
      <c r="T386" s="224"/>
      <c r="U386" s="224"/>
      <c r="V386" s="224"/>
      <c r="W386" s="224"/>
      <c r="X386" s="224"/>
      <c r="Y386" s="224"/>
      <c r="Z386" s="213"/>
      <c r="AA386" s="213"/>
      <c r="AB386" s="213"/>
      <c r="AC386" s="213"/>
      <c r="AD386" s="213"/>
      <c r="AE386" s="213"/>
      <c r="AF386" s="213"/>
      <c r="AG386" s="213" t="s">
        <v>290</v>
      </c>
      <c r="AH386" s="213">
        <v>0</v>
      </c>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3" x14ac:dyDescent="0.2">
      <c r="A387" s="220"/>
      <c r="B387" s="221"/>
      <c r="C387" s="262" t="s">
        <v>701</v>
      </c>
      <c r="D387" s="229"/>
      <c r="E387" s="230">
        <v>13.401999999999999</v>
      </c>
      <c r="F387" s="224"/>
      <c r="G387" s="224"/>
      <c r="H387" s="224"/>
      <c r="I387" s="224"/>
      <c r="J387" s="224"/>
      <c r="K387" s="224"/>
      <c r="L387" s="224"/>
      <c r="M387" s="224"/>
      <c r="N387" s="223"/>
      <c r="O387" s="223"/>
      <c r="P387" s="223"/>
      <c r="Q387" s="223"/>
      <c r="R387" s="224"/>
      <c r="S387" s="224"/>
      <c r="T387" s="224"/>
      <c r="U387" s="224"/>
      <c r="V387" s="224"/>
      <c r="W387" s="224"/>
      <c r="X387" s="224"/>
      <c r="Y387" s="224"/>
      <c r="Z387" s="213"/>
      <c r="AA387" s="213"/>
      <c r="AB387" s="213"/>
      <c r="AC387" s="213"/>
      <c r="AD387" s="213"/>
      <c r="AE387" s="213"/>
      <c r="AF387" s="213"/>
      <c r="AG387" s="213" t="s">
        <v>290</v>
      </c>
      <c r="AH387" s="213">
        <v>0</v>
      </c>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3" x14ac:dyDescent="0.2">
      <c r="A388" s="220"/>
      <c r="B388" s="221"/>
      <c r="C388" s="262" t="s">
        <v>519</v>
      </c>
      <c r="D388" s="229"/>
      <c r="E388" s="230">
        <v>5.3010000000000002</v>
      </c>
      <c r="F388" s="224"/>
      <c r="G388" s="224"/>
      <c r="H388" s="224"/>
      <c r="I388" s="224"/>
      <c r="J388" s="224"/>
      <c r="K388" s="224"/>
      <c r="L388" s="224"/>
      <c r="M388" s="224"/>
      <c r="N388" s="223"/>
      <c r="O388" s="223"/>
      <c r="P388" s="223"/>
      <c r="Q388" s="223"/>
      <c r="R388" s="224"/>
      <c r="S388" s="224"/>
      <c r="T388" s="224"/>
      <c r="U388" s="224"/>
      <c r="V388" s="224"/>
      <c r="W388" s="224"/>
      <c r="X388" s="224"/>
      <c r="Y388" s="224"/>
      <c r="Z388" s="213"/>
      <c r="AA388" s="213"/>
      <c r="AB388" s="213"/>
      <c r="AC388" s="213"/>
      <c r="AD388" s="213"/>
      <c r="AE388" s="213"/>
      <c r="AF388" s="213"/>
      <c r="AG388" s="213" t="s">
        <v>290</v>
      </c>
      <c r="AH388" s="213">
        <v>0</v>
      </c>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3" x14ac:dyDescent="0.2">
      <c r="A389" s="220"/>
      <c r="B389" s="221"/>
      <c r="C389" s="263" t="s">
        <v>294</v>
      </c>
      <c r="D389" s="231"/>
      <c r="E389" s="232">
        <v>532.61400000000003</v>
      </c>
      <c r="F389" s="224"/>
      <c r="G389" s="224"/>
      <c r="H389" s="224"/>
      <c r="I389" s="224"/>
      <c r="J389" s="224"/>
      <c r="K389" s="224"/>
      <c r="L389" s="224"/>
      <c r="M389" s="224"/>
      <c r="N389" s="223"/>
      <c r="O389" s="223"/>
      <c r="P389" s="223"/>
      <c r="Q389" s="223"/>
      <c r="R389" s="224"/>
      <c r="S389" s="224"/>
      <c r="T389" s="224"/>
      <c r="U389" s="224"/>
      <c r="V389" s="224"/>
      <c r="W389" s="224"/>
      <c r="X389" s="224"/>
      <c r="Y389" s="224"/>
      <c r="Z389" s="213"/>
      <c r="AA389" s="213"/>
      <c r="AB389" s="213"/>
      <c r="AC389" s="213"/>
      <c r="AD389" s="213"/>
      <c r="AE389" s="213"/>
      <c r="AF389" s="213"/>
      <c r="AG389" s="213" t="s">
        <v>290</v>
      </c>
      <c r="AH389" s="213">
        <v>1</v>
      </c>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1" x14ac:dyDescent="0.2">
      <c r="A390" s="241">
        <v>34</v>
      </c>
      <c r="B390" s="242" t="s">
        <v>702</v>
      </c>
      <c r="C390" s="259" t="s">
        <v>703</v>
      </c>
      <c r="D390" s="243" t="s">
        <v>280</v>
      </c>
      <c r="E390" s="244">
        <v>63.072740000000003</v>
      </c>
      <c r="F390" s="245"/>
      <c r="G390" s="246">
        <f>ROUND(E390*F390,2)</f>
        <v>0</v>
      </c>
      <c r="H390" s="245"/>
      <c r="I390" s="246">
        <f>ROUND(E390*H390,2)</f>
        <v>0</v>
      </c>
      <c r="J390" s="245"/>
      <c r="K390" s="246">
        <f>ROUND(E390*J390,2)</f>
        <v>0</v>
      </c>
      <c r="L390" s="246">
        <v>21</v>
      </c>
      <c r="M390" s="246">
        <f>G390*(1+L390/100)</f>
        <v>0</v>
      </c>
      <c r="N390" s="244">
        <v>0</v>
      </c>
      <c r="O390" s="244">
        <f>ROUND(E390*N390,2)</f>
        <v>0</v>
      </c>
      <c r="P390" s="244">
        <v>0</v>
      </c>
      <c r="Q390" s="244">
        <f>ROUND(E390*P390,2)</f>
        <v>0</v>
      </c>
      <c r="R390" s="246"/>
      <c r="S390" s="246" t="s">
        <v>281</v>
      </c>
      <c r="T390" s="247" t="s">
        <v>282</v>
      </c>
      <c r="U390" s="224">
        <v>7.01</v>
      </c>
      <c r="V390" s="224">
        <f>ROUND(E390*U390,2)</f>
        <v>442.14</v>
      </c>
      <c r="W390" s="224"/>
      <c r="X390" s="224" t="s">
        <v>283</v>
      </c>
      <c r="Y390" s="224" t="s">
        <v>284</v>
      </c>
      <c r="Z390" s="213"/>
      <c r="AA390" s="213"/>
      <c r="AB390" s="213"/>
      <c r="AC390" s="213"/>
      <c r="AD390" s="213"/>
      <c r="AE390" s="213"/>
      <c r="AF390" s="213"/>
      <c r="AG390" s="213" t="s">
        <v>285</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2" x14ac:dyDescent="0.2">
      <c r="A391" s="220"/>
      <c r="B391" s="221"/>
      <c r="C391" s="260" t="s">
        <v>704</v>
      </c>
      <c r="D391" s="248"/>
      <c r="E391" s="248"/>
      <c r="F391" s="248"/>
      <c r="G391" s="248"/>
      <c r="H391" s="224"/>
      <c r="I391" s="224"/>
      <c r="J391" s="224"/>
      <c r="K391" s="224"/>
      <c r="L391" s="224"/>
      <c r="M391" s="224"/>
      <c r="N391" s="223"/>
      <c r="O391" s="223"/>
      <c r="P391" s="223"/>
      <c r="Q391" s="223"/>
      <c r="R391" s="224"/>
      <c r="S391" s="224"/>
      <c r="T391" s="224"/>
      <c r="U391" s="224"/>
      <c r="V391" s="224"/>
      <c r="W391" s="224"/>
      <c r="X391" s="224"/>
      <c r="Y391" s="224"/>
      <c r="Z391" s="213"/>
      <c r="AA391" s="213"/>
      <c r="AB391" s="213"/>
      <c r="AC391" s="213"/>
      <c r="AD391" s="213"/>
      <c r="AE391" s="213"/>
      <c r="AF391" s="213"/>
      <c r="AG391" s="213" t="s">
        <v>287</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outlineLevel="3" x14ac:dyDescent="0.2">
      <c r="A392" s="220"/>
      <c r="B392" s="221"/>
      <c r="C392" s="261" t="s">
        <v>286</v>
      </c>
      <c r="D392" s="250"/>
      <c r="E392" s="250"/>
      <c r="F392" s="250"/>
      <c r="G392" s="250"/>
      <c r="H392" s="224"/>
      <c r="I392" s="224"/>
      <c r="J392" s="224"/>
      <c r="K392" s="224"/>
      <c r="L392" s="224"/>
      <c r="M392" s="224"/>
      <c r="N392" s="223"/>
      <c r="O392" s="223"/>
      <c r="P392" s="223"/>
      <c r="Q392" s="223"/>
      <c r="R392" s="224"/>
      <c r="S392" s="224"/>
      <c r="T392" s="224"/>
      <c r="U392" s="224"/>
      <c r="V392" s="224"/>
      <c r="W392" s="224"/>
      <c r="X392" s="224"/>
      <c r="Y392" s="224"/>
      <c r="Z392" s="213"/>
      <c r="AA392" s="213"/>
      <c r="AB392" s="213"/>
      <c r="AC392" s="213"/>
      <c r="AD392" s="213"/>
      <c r="AE392" s="213"/>
      <c r="AF392" s="213"/>
      <c r="AG392" s="213" t="s">
        <v>287</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ht="22.5" outlineLevel="3" x14ac:dyDescent="0.2">
      <c r="A393" s="220"/>
      <c r="B393" s="221"/>
      <c r="C393" s="261" t="s">
        <v>705</v>
      </c>
      <c r="D393" s="250"/>
      <c r="E393" s="250"/>
      <c r="F393" s="250"/>
      <c r="G393" s="250"/>
      <c r="H393" s="224"/>
      <c r="I393" s="224"/>
      <c r="J393" s="224"/>
      <c r="K393" s="224"/>
      <c r="L393" s="224"/>
      <c r="M393" s="224"/>
      <c r="N393" s="223"/>
      <c r="O393" s="223"/>
      <c r="P393" s="223"/>
      <c r="Q393" s="223"/>
      <c r="R393" s="224"/>
      <c r="S393" s="224"/>
      <c r="T393" s="224"/>
      <c r="U393" s="224"/>
      <c r="V393" s="224"/>
      <c r="W393" s="224"/>
      <c r="X393" s="224"/>
      <c r="Y393" s="224"/>
      <c r="Z393" s="213"/>
      <c r="AA393" s="213"/>
      <c r="AB393" s="213"/>
      <c r="AC393" s="213"/>
      <c r="AD393" s="213"/>
      <c r="AE393" s="213"/>
      <c r="AF393" s="213"/>
      <c r="AG393" s="213" t="s">
        <v>287</v>
      </c>
      <c r="AH393" s="213"/>
      <c r="AI393" s="213"/>
      <c r="AJ393" s="213"/>
      <c r="AK393" s="213"/>
      <c r="AL393" s="213"/>
      <c r="AM393" s="213"/>
      <c r="AN393" s="213"/>
      <c r="AO393" s="213"/>
      <c r="AP393" s="213"/>
      <c r="AQ393" s="213"/>
      <c r="AR393" s="213"/>
      <c r="AS393" s="213"/>
      <c r="AT393" s="213"/>
      <c r="AU393" s="213"/>
      <c r="AV393" s="213"/>
      <c r="AW393" s="213"/>
      <c r="AX393" s="213"/>
      <c r="AY393" s="213"/>
      <c r="AZ393" s="213"/>
      <c r="BA393" s="249" t="str">
        <f>C393</f>
        <v>Vnější pohledové části zdí budou kamenné. Kámen na pohledovou část opěrných stěn bude vybrán z místní lokality, např. tufit, v šedém odstínu. Hlava opěrné stěny a sloupky budou také kryté tímto kamenem.</v>
      </c>
      <c r="BB393" s="213"/>
      <c r="BC393" s="213"/>
      <c r="BD393" s="213"/>
      <c r="BE393" s="213"/>
      <c r="BF393" s="213"/>
      <c r="BG393" s="213"/>
      <c r="BH393" s="213"/>
    </row>
    <row r="394" spans="1:60" outlineLevel="3" x14ac:dyDescent="0.2">
      <c r="A394" s="220"/>
      <c r="B394" s="221"/>
      <c r="C394" s="261" t="s">
        <v>706</v>
      </c>
      <c r="D394" s="250"/>
      <c r="E394" s="250"/>
      <c r="F394" s="250"/>
      <c r="G394" s="250"/>
      <c r="H394" s="224"/>
      <c r="I394" s="224"/>
      <c r="J394" s="224"/>
      <c r="K394" s="224"/>
      <c r="L394" s="224"/>
      <c r="M394" s="224"/>
      <c r="N394" s="223"/>
      <c r="O394" s="223"/>
      <c r="P394" s="223"/>
      <c r="Q394" s="223"/>
      <c r="R394" s="224"/>
      <c r="S394" s="224"/>
      <c r="T394" s="224"/>
      <c r="U394" s="224"/>
      <c r="V394" s="224"/>
      <c r="W394" s="224"/>
      <c r="X394" s="224"/>
      <c r="Y394" s="224"/>
      <c r="Z394" s="213"/>
      <c r="AA394" s="213"/>
      <c r="AB394" s="213"/>
      <c r="AC394" s="213"/>
      <c r="AD394" s="213"/>
      <c r="AE394" s="213"/>
      <c r="AF394" s="213"/>
      <c r="AG394" s="213" t="s">
        <v>287</v>
      </c>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ht="22.5" outlineLevel="3" x14ac:dyDescent="0.2">
      <c r="A395" s="220"/>
      <c r="B395" s="221"/>
      <c r="C395" s="261" t="s">
        <v>707</v>
      </c>
      <c r="D395" s="250"/>
      <c r="E395" s="250"/>
      <c r="F395" s="250"/>
      <c r="G395" s="250"/>
      <c r="H395" s="224"/>
      <c r="I395" s="224"/>
      <c r="J395" s="224"/>
      <c r="K395" s="224"/>
      <c r="L395" s="224"/>
      <c r="M395" s="224"/>
      <c r="N395" s="223"/>
      <c r="O395" s="223"/>
      <c r="P395" s="223"/>
      <c r="Q395" s="223"/>
      <c r="R395" s="224"/>
      <c r="S395" s="224"/>
      <c r="T395" s="224"/>
      <c r="U395" s="224"/>
      <c r="V395" s="224"/>
      <c r="W395" s="224"/>
      <c r="X395" s="224"/>
      <c r="Y395" s="224"/>
      <c r="Z395" s="213"/>
      <c r="AA395" s="213"/>
      <c r="AB395" s="213"/>
      <c r="AC395" s="213"/>
      <c r="AD395" s="213"/>
      <c r="AE395" s="213"/>
      <c r="AF395" s="213"/>
      <c r="AG395" s="213" t="s">
        <v>287</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49" t="str">
        <f>C395</f>
        <v>Všechny opravy stěn, dozdívky budou prováděné za použití původních kamenů nebo cihel získaných z vybourávek stávajících konstrukcí, v případě nedostatku použít betonové CP rozměrů 290 x 140 x 65 mm.</v>
      </c>
      <c r="BB395" s="213"/>
      <c r="BC395" s="213"/>
      <c r="BD395" s="213"/>
      <c r="BE395" s="213"/>
      <c r="BF395" s="213"/>
      <c r="BG395" s="213"/>
      <c r="BH395" s="213"/>
    </row>
    <row r="396" spans="1:60" ht="22.5" outlineLevel="3" x14ac:dyDescent="0.2">
      <c r="A396" s="220"/>
      <c r="B396" s="221"/>
      <c r="C396" s="261" t="s">
        <v>355</v>
      </c>
      <c r="D396" s="250"/>
      <c r="E396" s="250"/>
      <c r="F396" s="250"/>
      <c r="G396" s="250"/>
      <c r="H396" s="224"/>
      <c r="I396" s="224"/>
      <c r="J396" s="224"/>
      <c r="K396" s="224"/>
      <c r="L396" s="224"/>
      <c r="M396" s="224"/>
      <c r="N396" s="223"/>
      <c r="O396" s="223"/>
      <c r="P396" s="223"/>
      <c r="Q396" s="223"/>
      <c r="R396" s="224"/>
      <c r="S396" s="224"/>
      <c r="T396" s="224"/>
      <c r="U396" s="224"/>
      <c r="V396" s="224"/>
      <c r="W396" s="224"/>
      <c r="X396" s="224"/>
      <c r="Y396" s="224"/>
      <c r="Z396" s="213"/>
      <c r="AA396" s="213"/>
      <c r="AB396" s="213"/>
      <c r="AC396" s="213"/>
      <c r="AD396" s="213"/>
      <c r="AE396" s="213"/>
      <c r="AF396" s="213"/>
      <c r="AG396" s="213" t="s">
        <v>287</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49" t="str">
        <f>C396</f>
        <v>Kompletní provedení dle veškerých informací obsažených v PD (textová i výkresová část, technologické postupy, restaurátorské záměry atd.).</v>
      </c>
      <c r="BB396" s="213"/>
      <c r="BC396" s="213"/>
      <c r="BD396" s="213"/>
      <c r="BE396" s="213"/>
      <c r="BF396" s="213"/>
      <c r="BG396" s="213"/>
      <c r="BH396" s="213"/>
    </row>
    <row r="397" spans="1:60" ht="22.5" outlineLevel="3" x14ac:dyDescent="0.2">
      <c r="A397" s="220"/>
      <c r="B397" s="221"/>
      <c r="C397" s="261" t="s">
        <v>356</v>
      </c>
      <c r="D397" s="250"/>
      <c r="E397" s="250"/>
      <c r="F397" s="250"/>
      <c r="G397" s="250"/>
      <c r="H397" s="224"/>
      <c r="I397" s="224"/>
      <c r="J397" s="224"/>
      <c r="K397" s="224"/>
      <c r="L397" s="224"/>
      <c r="M397" s="224"/>
      <c r="N397" s="223"/>
      <c r="O397" s="223"/>
      <c r="P397" s="223"/>
      <c r="Q397" s="223"/>
      <c r="R397" s="224"/>
      <c r="S397" s="224"/>
      <c r="T397" s="224"/>
      <c r="U397" s="224"/>
      <c r="V397" s="224"/>
      <c r="W397" s="224"/>
      <c r="X397" s="224"/>
      <c r="Y397" s="224"/>
      <c r="Z397" s="213"/>
      <c r="AA397" s="213"/>
      <c r="AB397" s="213"/>
      <c r="AC397" s="213"/>
      <c r="AD397" s="213"/>
      <c r="AE397" s="213"/>
      <c r="AF397" s="213"/>
      <c r="AG397" s="213" t="s">
        <v>287</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49" t="str">
        <f>C397</f>
        <v>Provedení je včetně montáže, demontáže, dodávky, přesunu hmot, přesunu a likvidace suti, povrchové úpravy, repasí, restaurátorských záměrů,</v>
      </c>
      <c r="BB397" s="213"/>
      <c r="BC397" s="213"/>
      <c r="BD397" s="213"/>
      <c r="BE397" s="213"/>
      <c r="BF397" s="213"/>
      <c r="BG397" s="213"/>
      <c r="BH397" s="213"/>
    </row>
    <row r="398" spans="1:60" ht="22.5" outlineLevel="3" x14ac:dyDescent="0.2">
      <c r="A398" s="220"/>
      <c r="B398" s="221"/>
      <c r="C398" s="261" t="s">
        <v>288</v>
      </c>
      <c r="D398" s="250"/>
      <c r="E398" s="250"/>
      <c r="F398" s="250"/>
      <c r="G398" s="250"/>
      <c r="H398" s="224"/>
      <c r="I398" s="224"/>
      <c r="J398" s="224"/>
      <c r="K398" s="224"/>
      <c r="L398" s="224"/>
      <c r="M398" s="224"/>
      <c r="N398" s="223"/>
      <c r="O398" s="223"/>
      <c r="P398" s="223"/>
      <c r="Q398" s="223"/>
      <c r="R398" s="224"/>
      <c r="S398" s="224"/>
      <c r="T398" s="224"/>
      <c r="U398" s="224"/>
      <c r="V398" s="224"/>
      <c r="W398" s="224"/>
      <c r="X398" s="224"/>
      <c r="Y398" s="224"/>
      <c r="Z398" s="213"/>
      <c r="AA398" s="213"/>
      <c r="AB398" s="213"/>
      <c r="AC398" s="213"/>
      <c r="AD398" s="213"/>
      <c r="AE398" s="213"/>
      <c r="AF398" s="213"/>
      <c r="AG398" s="213" t="s">
        <v>287</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49" t="str">
        <f>C398</f>
        <v>restaurátorských závěrečných zpráv, dílenských dokumentací, vzorkování a veškerých dalších nutných souvisejících plnění a dodávek potřeb.</v>
      </c>
      <c r="BB398" s="213"/>
      <c r="BC398" s="213"/>
      <c r="BD398" s="213"/>
      <c r="BE398" s="213"/>
      <c r="BF398" s="213"/>
      <c r="BG398" s="213"/>
      <c r="BH398" s="213"/>
    </row>
    <row r="399" spans="1:60" outlineLevel="2" x14ac:dyDescent="0.2">
      <c r="A399" s="220"/>
      <c r="B399" s="221"/>
      <c r="C399" s="262" t="s">
        <v>647</v>
      </c>
      <c r="D399" s="229"/>
      <c r="E399" s="230"/>
      <c r="F399" s="224"/>
      <c r="G399" s="224"/>
      <c r="H399" s="224"/>
      <c r="I399" s="224"/>
      <c r="J399" s="224"/>
      <c r="K399" s="224"/>
      <c r="L399" s="224"/>
      <c r="M399" s="224"/>
      <c r="N399" s="223"/>
      <c r="O399" s="223"/>
      <c r="P399" s="223"/>
      <c r="Q399" s="223"/>
      <c r="R399" s="224"/>
      <c r="S399" s="224"/>
      <c r="T399" s="224"/>
      <c r="U399" s="224"/>
      <c r="V399" s="224"/>
      <c r="W399" s="224"/>
      <c r="X399" s="224"/>
      <c r="Y399" s="224"/>
      <c r="Z399" s="213"/>
      <c r="AA399" s="213"/>
      <c r="AB399" s="213"/>
      <c r="AC399" s="213"/>
      <c r="AD399" s="213"/>
      <c r="AE399" s="213"/>
      <c r="AF399" s="213"/>
      <c r="AG399" s="213" t="s">
        <v>290</v>
      </c>
      <c r="AH399" s="213">
        <v>0</v>
      </c>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3" x14ac:dyDescent="0.2">
      <c r="A400" s="220"/>
      <c r="B400" s="221"/>
      <c r="C400" s="262" t="s">
        <v>648</v>
      </c>
      <c r="D400" s="229"/>
      <c r="E400" s="230">
        <v>13.8414</v>
      </c>
      <c r="F400" s="224"/>
      <c r="G400" s="224"/>
      <c r="H400" s="224"/>
      <c r="I400" s="224"/>
      <c r="J400" s="224"/>
      <c r="K400" s="224"/>
      <c r="L400" s="224"/>
      <c r="M400" s="224"/>
      <c r="N400" s="223"/>
      <c r="O400" s="223"/>
      <c r="P400" s="223"/>
      <c r="Q400" s="223"/>
      <c r="R400" s="224"/>
      <c r="S400" s="224"/>
      <c r="T400" s="224"/>
      <c r="U400" s="224"/>
      <c r="V400" s="224"/>
      <c r="W400" s="224"/>
      <c r="X400" s="224"/>
      <c r="Y400" s="224"/>
      <c r="Z400" s="213"/>
      <c r="AA400" s="213"/>
      <c r="AB400" s="213"/>
      <c r="AC400" s="213"/>
      <c r="AD400" s="213"/>
      <c r="AE400" s="213"/>
      <c r="AF400" s="213"/>
      <c r="AG400" s="213" t="s">
        <v>290</v>
      </c>
      <c r="AH400" s="213">
        <v>0</v>
      </c>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ht="22.5" outlineLevel="3" x14ac:dyDescent="0.2">
      <c r="A401" s="220"/>
      <c r="B401" s="221"/>
      <c r="C401" s="262" t="s">
        <v>649</v>
      </c>
      <c r="D401" s="229"/>
      <c r="E401" s="230">
        <v>2.6747999999999998</v>
      </c>
      <c r="F401" s="224"/>
      <c r="G401" s="224"/>
      <c r="H401" s="224"/>
      <c r="I401" s="224"/>
      <c r="J401" s="224"/>
      <c r="K401" s="224"/>
      <c r="L401" s="224"/>
      <c r="M401" s="224"/>
      <c r="N401" s="223"/>
      <c r="O401" s="223"/>
      <c r="P401" s="223"/>
      <c r="Q401" s="223"/>
      <c r="R401" s="224"/>
      <c r="S401" s="224"/>
      <c r="T401" s="224"/>
      <c r="U401" s="224"/>
      <c r="V401" s="224"/>
      <c r="W401" s="224"/>
      <c r="X401" s="224"/>
      <c r="Y401" s="224"/>
      <c r="Z401" s="213"/>
      <c r="AA401" s="213"/>
      <c r="AB401" s="213"/>
      <c r="AC401" s="213"/>
      <c r="AD401" s="213"/>
      <c r="AE401" s="213"/>
      <c r="AF401" s="213"/>
      <c r="AG401" s="213" t="s">
        <v>290</v>
      </c>
      <c r="AH401" s="213">
        <v>0</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outlineLevel="3" x14ac:dyDescent="0.2">
      <c r="A402" s="220"/>
      <c r="B402" s="221"/>
      <c r="C402" s="262" t="s">
        <v>650</v>
      </c>
      <c r="D402" s="229"/>
      <c r="E402" s="230">
        <v>8.2813499999999998</v>
      </c>
      <c r="F402" s="224"/>
      <c r="G402" s="224"/>
      <c r="H402" s="224"/>
      <c r="I402" s="224"/>
      <c r="J402" s="224"/>
      <c r="K402" s="224"/>
      <c r="L402" s="224"/>
      <c r="M402" s="224"/>
      <c r="N402" s="223"/>
      <c r="O402" s="223"/>
      <c r="P402" s="223"/>
      <c r="Q402" s="223"/>
      <c r="R402" s="224"/>
      <c r="S402" s="224"/>
      <c r="T402" s="224"/>
      <c r="U402" s="224"/>
      <c r="V402" s="224"/>
      <c r="W402" s="224"/>
      <c r="X402" s="224"/>
      <c r="Y402" s="224"/>
      <c r="Z402" s="213"/>
      <c r="AA402" s="213"/>
      <c r="AB402" s="213"/>
      <c r="AC402" s="213"/>
      <c r="AD402" s="213"/>
      <c r="AE402" s="213"/>
      <c r="AF402" s="213"/>
      <c r="AG402" s="213" t="s">
        <v>290</v>
      </c>
      <c r="AH402" s="213">
        <v>0</v>
      </c>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3" x14ac:dyDescent="0.2">
      <c r="A403" s="220"/>
      <c r="B403" s="221"/>
      <c r="C403" s="262" t="s">
        <v>651</v>
      </c>
      <c r="D403" s="229"/>
      <c r="E403" s="230">
        <v>9.8699999999999996E-2</v>
      </c>
      <c r="F403" s="224"/>
      <c r="G403" s="224"/>
      <c r="H403" s="224"/>
      <c r="I403" s="224"/>
      <c r="J403" s="224"/>
      <c r="K403" s="224"/>
      <c r="L403" s="224"/>
      <c r="M403" s="224"/>
      <c r="N403" s="223"/>
      <c r="O403" s="223"/>
      <c r="P403" s="223"/>
      <c r="Q403" s="223"/>
      <c r="R403" s="224"/>
      <c r="S403" s="224"/>
      <c r="T403" s="224"/>
      <c r="U403" s="224"/>
      <c r="V403" s="224"/>
      <c r="W403" s="224"/>
      <c r="X403" s="224"/>
      <c r="Y403" s="224"/>
      <c r="Z403" s="213"/>
      <c r="AA403" s="213"/>
      <c r="AB403" s="213"/>
      <c r="AC403" s="213"/>
      <c r="AD403" s="213"/>
      <c r="AE403" s="213"/>
      <c r="AF403" s="213"/>
      <c r="AG403" s="213" t="s">
        <v>290</v>
      </c>
      <c r="AH403" s="213">
        <v>0</v>
      </c>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3" x14ac:dyDescent="0.2">
      <c r="A404" s="220"/>
      <c r="B404" s="221"/>
      <c r="C404" s="262" t="s">
        <v>652</v>
      </c>
      <c r="D404" s="229"/>
      <c r="E404" s="230"/>
      <c r="F404" s="224"/>
      <c r="G404" s="224"/>
      <c r="H404" s="224"/>
      <c r="I404" s="224"/>
      <c r="J404" s="224"/>
      <c r="K404" s="224"/>
      <c r="L404" s="224"/>
      <c r="M404" s="224"/>
      <c r="N404" s="223"/>
      <c r="O404" s="223"/>
      <c r="P404" s="223"/>
      <c r="Q404" s="223"/>
      <c r="R404" s="224"/>
      <c r="S404" s="224"/>
      <c r="T404" s="224"/>
      <c r="U404" s="224"/>
      <c r="V404" s="224"/>
      <c r="W404" s="224"/>
      <c r="X404" s="224"/>
      <c r="Y404" s="224"/>
      <c r="Z404" s="213"/>
      <c r="AA404" s="213"/>
      <c r="AB404" s="213"/>
      <c r="AC404" s="213"/>
      <c r="AD404" s="213"/>
      <c r="AE404" s="213"/>
      <c r="AF404" s="213"/>
      <c r="AG404" s="213" t="s">
        <v>290</v>
      </c>
      <c r="AH404" s="213">
        <v>0</v>
      </c>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3" x14ac:dyDescent="0.2">
      <c r="A405" s="220"/>
      <c r="B405" s="221"/>
      <c r="C405" s="262" t="s">
        <v>653</v>
      </c>
      <c r="D405" s="229"/>
      <c r="E405" s="230">
        <v>4.5594000000000001</v>
      </c>
      <c r="F405" s="224"/>
      <c r="G405" s="224"/>
      <c r="H405" s="224"/>
      <c r="I405" s="224"/>
      <c r="J405" s="224"/>
      <c r="K405" s="224"/>
      <c r="L405" s="224"/>
      <c r="M405" s="224"/>
      <c r="N405" s="223"/>
      <c r="O405" s="223"/>
      <c r="P405" s="223"/>
      <c r="Q405" s="223"/>
      <c r="R405" s="224"/>
      <c r="S405" s="224"/>
      <c r="T405" s="224"/>
      <c r="U405" s="224"/>
      <c r="V405" s="224"/>
      <c r="W405" s="224"/>
      <c r="X405" s="224"/>
      <c r="Y405" s="224"/>
      <c r="Z405" s="213"/>
      <c r="AA405" s="213"/>
      <c r="AB405" s="213"/>
      <c r="AC405" s="213"/>
      <c r="AD405" s="213"/>
      <c r="AE405" s="213"/>
      <c r="AF405" s="213"/>
      <c r="AG405" s="213" t="s">
        <v>290</v>
      </c>
      <c r="AH405" s="213">
        <v>0</v>
      </c>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outlineLevel="3" x14ac:dyDescent="0.2">
      <c r="A406" s="220"/>
      <c r="B406" s="221"/>
      <c r="C406" s="262" t="s">
        <v>654</v>
      </c>
      <c r="D406" s="229"/>
      <c r="E406" s="230"/>
      <c r="F406" s="224"/>
      <c r="G406" s="224"/>
      <c r="H406" s="224"/>
      <c r="I406" s="224"/>
      <c r="J406" s="224"/>
      <c r="K406" s="224"/>
      <c r="L406" s="224"/>
      <c r="M406" s="224"/>
      <c r="N406" s="223"/>
      <c r="O406" s="223"/>
      <c r="P406" s="223"/>
      <c r="Q406" s="223"/>
      <c r="R406" s="224"/>
      <c r="S406" s="224"/>
      <c r="T406" s="224"/>
      <c r="U406" s="224"/>
      <c r="V406" s="224"/>
      <c r="W406" s="224"/>
      <c r="X406" s="224"/>
      <c r="Y406" s="224"/>
      <c r="Z406" s="213"/>
      <c r="AA406" s="213"/>
      <c r="AB406" s="213"/>
      <c r="AC406" s="213"/>
      <c r="AD406" s="213"/>
      <c r="AE406" s="213"/>
      <c r="AF406" s="213"/>
      <c r="AG406" s="213" t="s">
        <v>290</v>
      </c>
      <c r="AH406" s="213">
        <v>0</v>
      </c>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ht="22.5" outlineLevel="3" x14ac:dyDescent="0.2">
      <c r="A407" s="220"/>
      <c r="B407" s="221"/>
      <c r="C407" s="262" t="s">
        <v>655</v>
      </c>
      <c r="D407" s="229"/>
      <c r="E407" s="230">
        <v>1.7604</v>
      </c>
      <c r="F407" s="224"/>
      <c r="G407" s="224"/>
      <c r="H407" s="224"/>
      <c r="I407" s="224"/>
      <c r="J407" s="224"/>
      <c r="K407" s="224"/>
      <c r="L407" s="224"/>
      <c r="M407" s="224"/>
      <c r="N407" s="223"/>
      <c r="O407" s="223"/>
      <c r="P407" s="223"/>
      <c r="Q407" s="223"/>
      <c r="R407" s="224"/>
      <c r="S407" s="224"/>
      <c r="T407" s="224"/>
      <c r="U407" s="224"/>
      <c r="V407" s="224"/>
      <c r="W407" s="224"/>
      <c r="X407" s="224"/>
      <c r="Y407" s="224"/>
      <c r="Z407" s="213"/>
      <c r="AA407" s="213"/>
      <c r="AB407" s="213"/>
      <c r="AC407" s="213"/>
      <c r="AD407" s="213"/>
      <c r="AE407" s="213"/>
      <c r="AF407" s="213"/>
      <c r="AG407" s="213" t="s">
        <v>290</v>
      </c>
      <c r="AH407" s="213">
        <v>0</v>
      </c>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3" x14ac:dyDescent="0.2">
      <c r="A408" s="220"/>
      <c r="B408" s="221"/>
      <c r="C408" s="262" t="s">
        <v>656</v>
      </c>
      <c r="D408" s="229"/>
      <c r="E408" s="230">
        <v>0.17849999999999999</v>
      </c>
      <c r="F408" s="224"/>
      <c r="G408" s="224"/>
      <c r="H408" s="224"/>
      <c r="I408" s="224"/>
      <c r="J408" s="224"/>
      <c r="K408" s="224"/>
      <c r="L408" s="224"/>
      <c r="M408" s="224"/>
      <c r="N408" s="223"/>
      <c r="O408" s="223"/>
      <c r="P408" s="223"/>
      <c r="Q408" s="223"/>
      <c r="R408" s="224"/>
      <c r="S408" s="224"/>
      <c r="T408" s="224"/>
      <c r="U408" s="224"/>
      <c r="V408" s="224"/>
      <c r="W408" s="224"/>
      <c r="X408" s="224"/>
      <c r="Y408" s="224"/>
      <c r="Z408" s="213"/>
      <c r="AA408" s="213"/>
      <c r="AB408" s="213"/>
      <c r="AC408" s="213"/>
      <c r="AD408" s="213"/>
      <c r="AE408" s="213"/>
      <c r="AF408" s="213"/>
      <c r="AG408" s="213" t="s">
        <v>290</v>
      </c>
      <c r="AH408" s="213">
        <v>0</v>
      </c>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3" x14ac:dyDescent="0.2">
      <c r="A409" s="220"/>
      <c r="B409" s="221"/>
      <c r="C409" s="262" t="s">
        <v>657</v>
      </c>
      <c r="D409" s="229"/>
      <c r="E409" s="230">
        <v>1.1403000000000001</v>
      </c>
      <c r="F409" s="224"/>
      <c r="G409" s="224"/>
      <c r="H409" s="224"/>
      <c r="I409" s="224"/>
      <c r="J409" s="224"/>
      <c r="K409" s="224"/>
      <c r="L409" s="224"/>
      <c r="M409" s="224"/>
      <c r="N409" s="223"/>
      <c r="O409" s="223"/>
      <c r="P409" s="223"/>
      <c r="Q409" s="223"/>
      <c r="R409" s="224"/>
      <c r="S409" s="224"/>
      <c r="T409" s="224"/>
      <c r="U409" s="224"/>
      <c r="V409" s="224"/>
      <c r="W409" s="224"/>
      <c r="X409" s="224"/>
      <c r="Y409" s="224"/>
      <c r="Z409" s="213"/>
      <c r="AA409" s="213"/>
      <c r="AB409" s="213"/>
      <c r="AC409" s="213"/>
      <c r="AD409" s="213"/>
      <c r="AE409" s="213"/>
      <c r="AF409" s="213"/>
      <c r="AG409" s="213" t="s">
        <v>290</v>
      </c>
      <c r="AH409" s="213">
        <v>0</v>
      </c>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3" x14ac:dyDescent="0.2">
      <c r="A410" s="220"/>
      <c r="B410" s="221"/>
      <c r="C410" s="262" t="s">
        <v>658</v>
      </c>
      <c r="D410" s="229"/>
      <c r="E410" s="230">
        <v>1.6936500000000001</v>
      </c>
      <c r="F410" s="224"/>
      <c r="G410" s="224"/>
      <c r="H410" s="224"/>
      <c r="I410" s="224"/>
      <c r="J410" s="224"/>
      <c r="K410" s="224"/>
      <c r="L410" s="224"/>
      <c r="M410" s="224"/>
      <c r="N410" s="223"/>
      <c r="O410" s="223"/>
      <c r="P410" s="223"/>
      <c r="Q410" s="223"/>
      <c r="R410" s="224"/>
      <c r="S410" s="224"/>
      <c r="T410" s="224"/>
      <c r="U410" s="224"/>
      <c r="V410" s="224"/>
      <c r="W410" s="224"/>
      <c r="X410" s="224"/>
      <c r="Y410" s="224"/>
      <c r="Z410" s="213"/>
      <c r="AA410" s="213"/>
      <c r="AB410" s="213"/>
      <c r="AC410" s="213"/>
      <c r="AD410" s="213"/>
      <c r="AE410" s="213"/>
      <c r="AF410" s="213"/>
      <c r="AG410" s="213" t="s">
        <v>290</v>
      </c>
      <c r="AH410" s="213">
        <v>0</v>
      </c>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3" x14ac:dyDescent="0.2">
      <c r="A411" s="220"/>
      <c r="B411" s="221"/>
      <c r="C411" s="262" t="s">
        <v>659</v>
      </c>
      <c r="D411" s="229"/>
      <c r="E411" s="230"/>
      <c r="F411" s="224"/>
      <c r="G411" s="224"/>
      <c r="H411" s="224"/>
      <c r="I411" s="224"/>
      <c r="J411" s="224"/>
      <c r="K411" s="224"/>
      <c r="L411" s="224"/>
      <c r="M411" s="224"/>
      <c r="N411" s="223"/>
      <c r="O411" s="223"/>
      <c r="P411" s="223"/>
      <c r="Q411" s="223"/>
      <c r="R411" s="224"/>
      <c r="S411" s="224"/>
      <c r="T411" s="224"/>
      <c r="U411" s="224"/>
      <c r="V411" s="224"/>
      <c r="W411" s="224"/>
      <c r="X411" s="224"/>
      <c r="Y411" s="224"/>
      <c r="Z411" s="213"/>
      <c r="AA411" s="213"/>
      <c r="AB411" s="213"/>
      <c r="AC411" s="213"/>
      <c r="AD411" s="213"/>
      <c r="AE411" s="213"/>
      <c r="AF411" s="213"/>
      <c r="AG411" s="213" t="s">
        <v>290</v>
      </c>
      <c r="AH411" s="213">
        <v>0</v>
      </c>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3" x14ac:dyDescent="0.2">
      <c r="A412" s="220"/>
      <c r="B412" s="221"/>
      <c r="C412" s="262" t="s">
        <v>660</v>
      </c>
      <c r="D412" s="229"/>
      <c r="E412" s="230">
        <v>0.40050000000000002</v>
      </c>
      <c r="F412" s="224"/>
      <c r="G412" s="224"/>
      <c r="H412" s="224"/>
      <c r="I412" s="224"/>
      <c r="J412" s="224"/>
      <c r="K412" s="224"/>
      <c r="L412" s="224"/>
      <c r="M412" s="224"/>
      <c r="N412" s="223"/>
      <c r="O412" s="223"/>
      <c r="P412" s="223"/>
      <c r="Q412" s="223"/>
      <c r="R412" s="224"/>
      <c r="S412" s="224"/>
      <c r="T412" s="224"/>
      <c r="U412" s="224"/>
      <c r="V412" s="224"/>
      <c r="W412" s="224"/>
      <c r="X412" s="224"/>
      <c r="Y412" s="224"/>
      <c r="Z412" s="213"/>
      <c r="AA412" s="213"/>
      <c r="AB412" s="213"/>
      <c r="AC412" s="213"/>
      <c r="AD412" s="213"/>
      <c r="AE412" s="213"/>
      <c r="AF412" s="213"/>
      <c r="AG412" s="213" t="s">
        <v>290</v>
      </c>
      <c r="AH412" s="213">
        <v>0</v>
      </c>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3" x14ac:dyDescent="0.2">
      <c r="A413" s="220"/>
      <c r="B413" s="221"/>
      <c r="C413" s="262" t="s">
        <v>661</v>
      </c>
      <c r="D413" s="229"/>
      <c r="E413" s="230">
        <v>0.99450000000000005</v>
      </c>
      <c r="F413" s="224"/>
      <c r="G413" s="224"/>
      <c r="H413" s="224"/>
      <c r="I413" s="224"/>
      <c r="J413" s="224"/>
      <c r="K413" s="224"/>
      <c r="L413" s="224"/>
      <c r="M413" s="224"/>
      <c r="N413" s="223"/>
      <c r="O413" s="223"/>
      <c r="P413" s="223"/>
      <c r="Q413" s="223"/>
      <c r="R413" s="224"/>
      <c r="S413" s="224"/>
      <c r="T413" s="224"/>
      <c r="U413" s="224"/>
      <c r="V413" s="224"/>
      <c r="W413" s="224"/>
      <c r="X413" s="224"/>
      <c r="Y413" s="224"/>
      <c r="Z413" s="213"/>
      <c r="AA413" s="213"/>
      <c r="AB413" s="213"/>
      <c r="AC413" s="213"/>
      <c r="AD413" s="213"/>
      <c r="AE413" s="213"/>
      <c r="AF413" s="213"/>
      <c r="AG413" s="213" t="s">
        <v>290</v>
      </c>
      <c r="AH413" s="213">
        <v>0</v>
      </c>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3" x14ac:dyDescent="0.2">
      <c r="A414" s="220"/>
      <c r="B414" s="221"/>
      <c r="C414" s="262" t="s">
        <v>662</v>
      </c>
      <c r="D414" s="229"/>
      <c r="E414" s="230">
        <v>0.5292</v>
      </c>
      <c r="F414" s="224"/>
      <c r="G414" s="224"/>
      <c r="H414" s="224"/>
      <c r="I414" s="224"/>
      <c r="J414" s="224"/>
      <c r="K414" s="224"/>
      <c r="L414" s="224"/>
      <c r="M414" s="224"/>
      <c r="N414" s="223"/>
      <c r="O414" s="223"/>
      <c r="P414" s="223"/>
      <c r="Q414" s="223"/>
      <c r="R414" s="224"/>
      <c r="S414" s="224"/>
      <c r="T414" s="224"/>
      <c r="U414" s="224"/>
      <c r="V414" s="224"/>
      <c r="W414" s="224"/>
      <c r="X414" s="224"/>
      <c r="Y414" s="224"/>
      <c r="Z414" s="213"/>
      <c r="AA414" s="213"/>
      <c r="AB414" s="213"/>
      <c r="AC414" s="213"/>
      <c r="AD414" s="213"/>
      <c r="AE414" s="213"/>
      <c r="AF414" s="213"/>
      <c r="AG414" s="213" t="s">
        <v>290</v>
      </c>
      <c r="AH414" s="213">
        <v>0</v>
      </c>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3" x14ac:dyDescent="0.2">
      <c r="A415" s="220"/>
      <c r="B415" s="221"/>
      <c r="C415" s="262" t="s">
        <v>663</v>
      </c>
      <c r="D415" s="229"/>
      <c r="E415" s="230">
        <v>0.21803</v>
      </c>
      <c r="F415" s="224"/>
      <c r="G415" s="224"/>
      <c r="H415" s="224"/>
      <c r="I415" s="224"/>
      <c r="J415" s="224"/>
      <c r="K415" s="224"/>
      <c r="L415" s="224"/>
      <c r="M415" s="224"/>
      <c r="N415" s="223"/>
      <c r="O415" s="223"/>
      <c r="P415" s="223"/>
      <c r="Q415" s="223"/>
      <c r="R415" s="224"/>
      <c r="S415" s="224"/>
      <c r="T415" s="224"/>
      <c r="U415" s="224"/>
      <c r="V415" s="224"/>
      <c r="W415" s="224"/>
      <c r="X415" s="224"/>
      <c r="Y415" s="224"/>
      <c r="Z415" s="213"/>
      <c r="AA415" s="213"/>
      <c r="AB415" s="213"/>
      <c r="AC415" s="213"/>
      <c r="AD415" s="213"/>
      <c r="AE415" s="213"/>
      <c r="AF415" s="213"/>
      <c r="AG415" s="213" t="s">
        <v>290</v>
      </c>
      <c r="AH415" s="213">
        <v>0</v>
      </c>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outlineLevel="3" x14ac:dyDescent="0.2">
      <c r="A416" s="220"/>
      <c r="B416" s="221"/>
      <c r="C416" s="263" t="s">
        <v>294</v>
      </c>
      <c r="D416" s="231"/>
      <c r="E416" s="232">
        <v>36.370730000000002</v>
      </c>
      <c r="F416" s="224"/>
      <c r="G416" s="224"/>
      <c r="H416" s="224"/>
      <c r="I416" s="224"/>
      <c r="J416" s="224"/>
      <c r="K416" s="224"/>
      <c r="L416" s="224"/>
      <c r="M416" s="224"/>
      <c r="N416" s="223"/>
      <c r="O416" s="223"/>
      <c r="P416" s="223"/>
      <c r="Q416" s="223"/>
      <c r="R416" s="224"/>
      <c r="S416" s="224"/>
      <c r="T416" s="224"/>
      <c r="U416" s="224"/>
      <c r="V416" s="224"/>
      <c r="W416" s="224"/>
      <c r="X416" s="224"/>
      <c r="Y416" s="224"/>
      <c r="Z416" s="213"/>
      <c r="AA416" s="213"/>
      <c r="AB416" s="213"/>
      <c r="AC416" s="213"/>
      <c r="AD416" s="213"/>
      <c r="AE416" s="213"/>
      <c r="AF416" s="213"/>
      <c r="AG416" s="213" t="s">
        <v>290</v>
      </c>
      <c r="AH416" s="213">
        <v>1</v>
      </c>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3" x14ac:dyDescent="0.2">
      <c r="A417" s="220"/>
      <c r="B417" s="221"/>
      <c r="C417" s="262" t="s">
        <v>664</v>
      </c>
      <c r="D417" s="229"/>
      <c r="E417" s="230"/>
      <c r="F417" s="224"/>
      <c r="G417" s="224"/>
      <c r="H417" s="224"/>
      <c r="I417" s="224"/>
      <c r="J417" s="224"/>
      <c r="K417" s="224"/>
      <c r="L417" s="224"/>
      <c r="M417" s="224"/>
      <c r="N417" s="223"/>
      <c r="O417" s="223"/>
      <c r="P417" s="223"/>
      <c r="Q417" s="223"/>
      <c r="R417" s="224"/>
      <c r="S417" s="224"/>
      <c r="T417" s="224"/>
      <c r="U417" s="224"/>
      <c r="V417" s="224"/>
      <c r="W417" s="224"/>
      <c r="X417" s="224"/>
      <c r="Y417" s="224"/>
      <c r="Z417" s="213"/>
      <c r="AA417" s="213"/>
      <c r="AB417" s="213"/>
      <c r="AC417" s="213"/>
      <c r="AD417" s="213"/>
      <c r="AE417" s="213"/>
      <c r="AF417" s="213"/>
      <c r="AG417" s="213" t="s">
        <v>290</v>
      </c>
      <c r="AH417" s="213">
        <v>0</v>
      </c>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3" x14ac:dyDescent="0.2">
      <c r="A418" s="220"/>
      <c r="B418" s="221"/>
      <c r="C418" s="262" t="s">
        <v>665</v>
      </c>
      <c r="D418" s="229"/>
      <c r="E418" s="230">
        <v>3.8772000000000002</v>
      </c>
      <c r="F418" s="224"/>
      <c r="G418" s="224"/>
      <c r="H418" s="224"/>
      <c r="I418" s="224"/>
      <c r="J418" s="224"/>
      <c r="K418" s="224"/>
      <c r="L418" s="224"/>
      <c r="M418" s="224"/>
      <c r="N418" s="223"/>
      <c r="O418" s="223"/>
      <c r="P418" s="223"/>
      <c r="Q418" s="223"/>
      <c r="R418" s="224"/>
      <c r="S418" s="224"/>
      <c r="T418" s="224"/>
      <c r="U418" s="224"/>
      <c r="V418" s="224"/>
      <c r="W418" s="224"/>
      <c r="X418" s="224"/>
      <c r="Y418" s="224"/>
      <c r="Z418" s="213"/>
      <c r="AA418" s="213"/>
      <c r="AB418" s="213"/>
      <c r="AC418" s="213"/>
      <c r="AD418" s="213"/>
      <c r="AE418" s="213"/>
      <c r="AF418" s="213"/>
      <c r="AG418" s="213" t="s">
        <v>290</v>
      </c>
      <c r="AH418" s="213">
        <v>0</v>
      </c>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ht="22.5" outlineLevel="3" x14ac:dyDescent="0.2">
      <c r="A419" s="220"/>
      <c r="B419" s="221"/>
      <c r="C419" s="262" t="s">
        <v>666</v>
      </c>
      <c r="D419" s="229"/>
      <c r="E419" s="230">
        <v>2.71665</v>
      </c>
      <c r="F419" s="224"/>
      <c r="G419" s="224"/>
      <c r="H419" s="224"/>
      <c r="I419" s="224"/>
      <c r="J419" s="224"/>
      <c r="K419" s="224"/>
      <c r="L419" s="224"/>
      <c r="M419" s="224"/>
      <c r="N419" s="223"/>
      <c r="O419" s="223"/>
      <c r="P419" s="223"/>
      <c r="Q419" s="223"/>
      <c r="R419" s="224"/>
      <c r="S419" s="224"/>
      <c r="T419" s="224"/>
      <c r="U419" s="224"/>
      <c r="V419" s="224"/>
      <c r="W419" s="224"/>
      <c r="X419" s="224"/>
      <c r="Y419" s="224"/>
      <c r="Z419" s="213"/>
      <c r="AA419" s="213"/>
      <c r="AB419" s="213"/>
      <c r="AC419" s="213"/>
      <c r="AD419" s="213"/>
      <c r="AE419" s="213"/>
      <c r="AF419" s="213"/>
      <c r="AG419" s="213" t="s">
        <v>290</v>
      </c>
      <c r="AH419" s="213">
        <v>0</v>
      </c>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ht="22.5" outlineLevel="3" x14ac:dyDescent="0.2">
      <c r="A420" s="220"/>
      <c r="B420" s="221"/>
      <c r="C420" s="262" t="s">
        <v>667</v>
      </c>
      <c r="D420" s="229"/>
      <c r="E420" s="230">
        <v>6.3850499999999997</v>
      </c>
      <c r="F420" s="224"/>
      <c r="G420" s="224"/>
      <c r="H420" s="224"/>
      <c r="I420" s="224"/>
      <c r="J420" s="224"/>
      <c r="K420" s="224"/>
      <c r="L420" s="224"/>
      <c r="M420" s="224"/>
      <c r="N420" s="223"/>
      <c r="O420" s="223"/>
      <c r="P420" s="223"/>
      <c r="Q420" s="223"/>
      <c r="R420" s="224"/>
      <c r="S420" s="224"/>
      <c r="T420" s="224"/>
      <c r="U420" s="224"/>
      <c r="V420" s="224"/>
      <c r="W420" s="224"/>
      <c r="X420" s="224"/>
      <c r="Y420" s="224"/>
      <c r="Z420" s="213"/>
      <c r="AA420" s="213"/>
      <c r="AB420" s="213"/>
      <c r="AC420" s="213"/>
      <c r="AD420" s="213"/>
      <c r="AE420" s="213"/>
      <c r="AF420" s="213"/>
      <c r="AG420" s="213" t="s">
        <v>290</v>
      </c>
      <c r="AH420" s="213">
        <v>0</v>
      </c>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3" x14ac:dyDescent="0.2">
      <c r="A421" s="220"/>
      <c r="B421" s="221"/>
      <c r="C421" s="262" t="s">
        <v>668</v>
      </c>
      <c r="D421" s="229"/>
      <c r="E421" s="230"/>
      <c r="F421" s="224"/>
      <c r="G421" s="224"/>
      <c r="H421" s="224"/>
      <c r="I421" s="224"/>
      <c r="J421" s="224"/>
      <c r="K421" s="224"/>
      <c r="L421" s="224"/>
      <c r="M421" s="224"/>
      <c r="N421" s="223"/>
      <c r="O421" s="223"/>
      <c r="P421" s="223"/>
      <c r="Q421" s="223"/>
      <c r="R421" s="224"/>
      <c r="S421" s="224"/>
      <c r="T421" s="224"/>
      <c r="U421" s="224"/>
      <c r="V421" s="224"/>
      <c r="W421" s="224"/>
      <c r="X421" s="224"/>
      <c r="Y421" s="224"/>
      <c r="Z421" s="213"/>
      <c r="AA421" s="213"/>
      <c r="AB421" s="213"/>
      <c r="AC421" s="213"/>
      <c r="AD421" s="213"/>
      <c r="AE421" s="213"/>
      <c r="AF421" s="213"/>
      <c r="AG421" s="213" t="s">
        <v>290</v>
      </c>
      <c r="AH421" s="213">
        <v>0</v>
      </c>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3" x14ac:dyDescent="0.2">
      <c r="A422" s="220"/>
      <c r="B422" s="221"/>
      <c r="C422" s="262" t="s">
        <v>652</v>
      </c>
      <c r="D422" s="229"/>
      <c r="E422" s="230"/>
      <c r="F422" s="224"/>
      <c r="G422" s="224"/>
      <c r="H422" s="224"/>
      <c r="I422" s="224"/>
      <c r="J422" s="224"/>
      <c r="K422" s="224"/>
      <c r="L422" s="224"/>
      <c r="M422" s="224"/>
      <c r="N422" s="223"/>
      <c r="O422" s="223"/>
      <c r="P422" s="223"/>
      <c r="Q422" s="223"/>
      <c r="R422" s="224"/>
      <c r="S422" s="224"/>
      <c r="T422" s="224"/>
      <c r="U422" s="224"/>
      <c r="V422" s="224"/>
      <c r="W422" s="224"/>
      <c r="X422" s="224"/>
      <c r="Y422" s="224"/>
      <c r="Z422" s="213"/>
      <c r="AA422" s="213"/>
      <c r="AB422" s="213"/>
      <c r="AC422" s="213"/>
      <c r="AD422" s="213"/>
      <c r="AE422" s="213"/>
      <c r="AF422" s="213"/>
      <c r="AG422" s="213" t="s">
        <v>290</v>
      </c>
      <c r="AH422" s="213">
        <v>0</v>
      </c>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ht="22.5" outlineLevel="3" x14ac:dyDescent="0.2">
      <c r="A423" s="220"/>
      <c r="B423" s="221"/>
      <c r="C423" s="262" t="s">
        <v>669</v>
      </c>
      <c r="D423" s="229"/>
      <c r="E423" s="230">
        <v>2.9650500000000002</v>
      </c>
      <c r="F423" s="224"/>
      <c r="G423" s="224"/>
      <c r="H423" s="224"/>
      <c r="I423" s="224"/>
      <c r="J423" s="224"/>
      <c r="K423" s="224"/>
      <c r="L423" s="224"/>
      <c r="M423" s="224"/>
      <c r="N423" s="223"/>
      <c r="O423" s="223"/>
      <c r="P423" s="223"/>
      <c r="Q423" s="223"/>
      <c r="R423" s="224"/>
      <c r="S423" s="224"/>
      <c r="T423" s="224"/>
      <c r="U423" s="224"/>
      <c r="V423" s="224"/>
      <c r="W423" s="224"/>
      <c r="X423" s="224"/>
      <c r="Y423" s="224"/>
      <c r="Z423" s="213"/>
      <c r="AA423" s="213"/>
      <c r="AB423" s="213"/>
      <c r="AC423" s="213"/>
      <c r="AD423" s="213"/>
      <c r="AE423" s="213"/>
      <c r="AF423" s="213"/>
      <c r="AG423" s="213" t="s">
        <v>290</v>
      </c>
      <c r="AH423" s="213">
        <v>0</v>
      </c>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outlineLevel="3" x14ac:dyDescent="0.2">
      <c r="A424" s="220"/>
      <c r="B424" s="221"/>
      <c r="C424" s="262" t="s">
        <v>654</v>
      </c>
      <c r="D424" s="229"/>
      <c r="E424" s="230"/>
      <c r="F424" s="224"/>
      <c r="G424" s="224"/>
      <c r="H424" s="224"/>
      <c r="I424" s="224"/>
      <c r="J424" s="224"/>
      <c r="K424" s="224"/>
      <c r="L424" s="224"/>
      <c r="M424" s="224"/>
      <c r="N424" s="223"/>
      <c r="O424" s="223"/>
      <c r="P424" s="223"/>
      <c r="Q424" s="223"/>
      <c r="R424" s="224"/>
      <c r="S424" s="224"/>
      <c r="T424" s="224"/>
      <c r="U424" s="224"/>
      <c r="V424" s="224"/>
      <c r="W424" s="224"/>
      <c r="X424" s="224"/>
      <c r="Y424" s="224"/>
      <c r="Z424" s="213"/>
      <c r="AA424" s="213"/>
      <c r="AB424" s="213"/>
      <c r="AC424" s="213"/>
      <c r="AD424" s="213"/>
      <c r="AE424" s="213"/>
      <c r="AF424" s="213"/>
      <c r="AG424" s="213" t="s">
        <v>290</v>
      </c>
      <c r="AH424" s="213">
        <v>0</v>
      </c>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ht="22.5" outlineLevel="3" x14ac:dyDescent="0.2">
      <c r="A425" s="220"/>
      <c r="B425" s="221"/>
      <c r="C425" s="262" t="s">
        <v>670</v>
      </c>
      <c r="D425" s="229"/>
      <c r="E425" s="230">
        <v>1.5491299999999999</v>
      </c>
      <c r="F425" s="224"/>
      <c r="G425" s="224"/>
      <c r="H425" s="224"/>
      <c r="I425" s="224"/>
      <c r="J425" s="224"/>
      <c r="K425" s="224"/>
      <c r="L425" s="224"/>
      <c r="M425" s="224"/>
      <c r="N425" s="223"/>
      <c r="O425" s="223"/>
      <c r="P425" s="223"/>
      <c r="Q425" s="223"/>
      <c r="R425" s="224"/>
      <c r="S425" s="224"/>
      <c r="T425" s="224"/>
      <c r="U425" s="224"/>
      <c r="V425" s="224"/>
      <c r="W425" s="224"/>
      <c r="X425" s="224"/>
      <c r="Y425" s="224"/>
      <c r="Z425" s="213"/>
      <c r="AA425" s="213"/>
      <c r="AB425" s="213"/>
      <c r="AC425" s="213"/>
      <c r="AD425" s="213"/>
      <c r="AE425" s="213"/>
      <c r="AF425" s="213"/>
      <c r="AG425" s="213" t="s">
        <v>290</v>
      </c>
      <c r="AH425" s="213">
        <v>0</v>
      </c>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ht="22.5" outlineLevel="3" x14ac:dyDescent="0.2">
      <c r="A426" s="220"/>
      <c r="B426" s="221"/>
      <c r="C426" s="262" t="s">
        <v>671</v>
      </c>
      <c r="D426" s="229"/>
      <c r="E426" s="230">
        <v>0.24098</v>
      </c>
      <c r="F426" s="224"/>
      <c r="G426" s="224"/>
      <c r="H426" s="224"/>
      <c r="I426" s="224"/>
      <c r="J426" s="224"/>
      <c r="K426" s="224"/>
      <c r="L426" s="224"/>
      <c r="M426" s="224"/>
      <c r="N426" s="223"/>
      <c r="O426" s="223"/>
      <c r="P426" s="223"/>
      <c r="Q426" s="223"/>
      <c r="R426" s="224"/>
      <c r="S426" s="224"/>
      <c r="T426" s="224"/>
      <c r="U426" s="224"/>
      <c r="V426" s="224"/>
      <c r="W426" s="224"/>
      <c r="X426" s="224"/>
      <c r="Y426" s="224"/>
      <c r="Z426" s="213"/>
      <c r="AA426" s="213"/>
      <c r="AB426" s="213"/>
      <c r="AC426" s="213"/>
      <c r="AD426" s="213"/>
      <c r="AE426" s="213"/>
      <c r="AF426" s="213"/>
      <c r="AG426" s="213" t="s">
        <v>290</v>
      </c>
      <c r="AH426" s="213">
        <v>0</v>
      </c>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ht="22.5" outlineLevel="3" x14ac:dyDescent="0.2">
      <c r="A427" s="220"/>
      <c r="B427" s="221"/>
      <c r="C427" s="262" t="s">
        <v>672</v>
      </c>
      <c r="D427" s="229"/>
      <c r="E427" s="230">
        <v>0.22950000000000001</v>
      </c>
      <c r="F427" s="224"/>
      <c r="G427" s="224"/>
      <c r="H427" s="224"/>
      <c r="I427" s="224"/>
      <c r="J427" s="224"/>
      <c r="K427" s="224"/>
      <c r="L427" s="224"/>
      <c r="M427" s="224"/>
      <c r="N427" s="223"/>
      <c r="O427" s="223"/>
      <c r="P427" s="223"/>
      <c r="Q427" s="223"/>
      <c r="R427" s="224"/>
      <c r="S427" s="224"/>
      <c r="T427" s="224"/>
      <c r="U427" s="224"/>
      <c r="V427" s="224"/>
      <c r="W427" s="224"/>
      <c r="X427" s="224"/>
      <c r="Y427" s="224"/>
      <c r="Z427" s="213"/>
      <c r="AA427" s="213"/>
      <c r="AB427" s="213"/>
      <c r="AC427" s="213"/>
      <c r="AD427" s="213"/>
      <c r="AE427" s="213"/>
      <c r="AF427" s="213"/>
      <c r="AG427" s="213" t="s">
        <v>290</v>
      </c>
      <c r="AH427" s="213">
        <v>0</v>
      </c>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ht="22.5" outlineLevel="3" x14ac:dyDescent="0.2">
      <c r="A428" s="220"/>
      <c r="B428" s="221"/>
      <c r="C428" s="262" t="s">
        <v>673</v>
      </c>
      <c r="D428" s="229"/>
      <c r="E428" s="230">
        <v>2.1962899999999999</v>
      </c>
      <c r="F428" s="224"/>
      <c r="G428" s="224"/>
      <c r="H428" s="224"/>
      <c r="I428" s="224"/>
      <c r="J428" s="224"/>
      <c r="K428" s="224"/>
      <c r="L428" s="224"/>
      <c r="M428" s="224"/>
      <c r="N428" s="223"/>
      <c r="O428" s="223"/>
      <c r="P428" s="223"/>
      <c r="Q428" s="223"/>
      <c r="R428" s="224"/>
      <c r="S428" s="224"/>
      <c r="T428" s="224"/>
      <c r="U428" s="224"/>
      <c r="V428" s="224"/>
      <c r="W428" s="224"/>
      <c r="X428" s="224"/>
      <c r="Y428" s="224"/>
      <c r="Z428" s="213"/>
      <c r="AA428" s="213"/>
      <c r="AB428" s="213"/>
      <c r="AC428" s="213"/>
      <c r="AD428" s="213"/>
      <c r="AE428" s="213"/>
      <c r="AF428" s="213"/>
      <c r="AG428" s="213" t="s">
        <v>290</v>
      </c>
      <c r="AH428" s="213">
        <v>0</v>
      </c>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outlineLevel="3" x14ac:dyDescent="0.2">
      <c r="A429" s="220"/>
      <c r="B429" s="221"/>
      <c r="C429" s="262" t="s">
        <v>659</v>
      </c>
      <c r="D429" s="229"/>
      <c r="E429" s="230"/>
      <c r="F429" s="224"/>
      <c r="G429" s="224"/>
      <c r="H429" s="224"/>
      <c r="I429" s="224"/>
      <c r="J429" s="224"/>
      <c r="K429" s="224"/>
      <c r="L429" s="224"/>
      <c r="M429" s="224"/>
      <c r="N429" s="223"/>
      <c r="O429" s="223"/>
      <c r="P429" s="223"/>
      <c r="Q429" s="223"/>
      <c r="R429" s="224"/>
      <c r="S429" s="224"/>
      <c r="T429" s="224"/>
      <c r="U429" s="224"/>
      <c r="V429" s="224"/>
      <c r="W429" s="224"/>
      <c r="X429" s="224"/>
      <c r="Y429" s="224"/>
      <c r="Z429" s="213"/>
      <c r="AA429" s="213"/>
      <c r="AB429" s="213"/>
      <c r="AC429" s="213"/>
      <c r="AD429" s="213"/>
      <c r="AE429" s="213"/>
      <c r="AF429" s="213"/>
      <c r="AG429" s="213" t="s">
        <v>290</v>
      </c>
      <c r="AH429" s="213">
        <v>0</v>
      </c>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ht="22.5" outlineLevel="3" x14ac:dyDescent="0.2">
      <c r="A430" s="220"/>
      <c r="B430" s="221"/>
      <c r="C430" s="262" t="s">
        <v>674</v>
      </c>
      <c r="D430" s="229"/>
      <c r="E430" s="230">
        <v>0.25631999999999999</v>
      </c>
      <c r="F430" s="224"/>
      <c r="G430" s="224"/>
      <c r="H430" s="224"/>
      <c r="I430" s="224"/>
      <c r="J430" s="224"/>
      <c r="K430" s="224"/>
      <c r="L430" s="224"/>
      <c r="M430" s="224"/>
      <c r="N430" s="223"/>
      <c r="O430" s="223"/>
      <c r="P430" s="223"/>
      <c r="Q430" s="223"/>
      <c r="R430" s="224"/>
      <c r="S430" s="224"/>
      <c r="T430" s="224"/>
      <c r="U430" s="224"/>
      <c r="V430" s="224"/>
      <c r="W430" s="224"/>
      <c r="X430" s="224"/>
      <c r="Y430" s="224"/>
      <c r="Z430" s="213"/>
      <c r="AA430" s="213"/>
      <c r="AB430" s="213"/>
      <c r="AC430" s="213"/>
      <c r="AD430" s="213"/>
      <c r="AE430" s="213"/>
      <c r="AF430" s="213"/>
      <c r="AG430" s="213" t="s">
        <v>290</v>
      </c>
      <c r="AH430" s="213">
        <v>0</v>
      </c>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ht="22.5" outlineLevel="3" x14ac:dyDescent="0.2">
      <c r="A431" s="220"/>
      <c r="B431" s="221"/>
      <c r="C431" s="262" t="s">
        <v>675</v>
      </c>
      <c r="D431" s="229"/>
      <c r="E431" s="230">
        <v>0.63648000000000005</v>
      </c>
      <c r="F431" s="224"/>
      <c r="G431" s="224"/>
      <c r="H431" s="224"/>
      <c r="I431" s="224"/>
      <c r="J431" s="224"/>
      <c r="K431" s="224"/>
      <c r="L431" s="224"/>
      <c r="M431" s="224"/>
      <c r="N431" s="223"/>
      <c r="O431" s="223"/>
      <c r="P431" s="223"/>
      <c r="Q431" s="223"/>
      <c r="R431" s="224"/>
      <c r="S431" s="224"/>
      <c r="T431" s="224"/>
      <c r="U431" s="224"/>
      <c r="V431" s="224"/>
      <c r="W431" s="224"/>
      <c r="X431" s="224"/>
      <c r="Y431" s="224"/>
      <c r="Z431" s="213"/>
      <c r="AA431" s="213"/>
      <c r="AB431" s="213"/>
      <c r="AC431" s="213"/>
      <c r="AD431" s="213"/>
      <c r="AE431" s="213"/>
      <c r="AF431" s="213"/>
      <c r="AG431" s="213" t="s">
        <v>290</v>
      </c>
      <c r="AH431" s="213">
        <v>0</v>
      </c>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ht="22.5" outlineLevel="3" x14ac:dyDescent="0.2">
      <c r="A432" s="220"/>
      <c r="B432" s="221"/>
      <c r="C432" s="262" t="s">
        <v>676</v>
      </c>
      <c r="D432" s="229"/>
      <c r="E432" s="230">
        <v>0.82276000000000005</v>
      </c>
      <c r="F432" s="224"/>
      <c r="G432" s="224"/>
      <c r="H432" s="224"/>
      <c r="I432" s="224"/>
      <c r="J432" s="224"/>
      <c r="K432" s="224"/>
      <c r="L432" s="224"/>
      <c r="M432" s="224"/>
      <c r="N432" s="223"/>
      <c r="O432" s="223"/>
      <c r="P432" s="223"/>
      <c r="Q432" s="223"/>
      <c r="R432" s="224"/>
      <c r="S432" s="224"/>
      <c r="T432" s="224"/>
      <c r="U432" s="224"/>
      <c r="V432" s="224"/>
      <c r="W432" s="224"/>
      <c r="X432" s="224"/>
      <c r="Y432" s="224"/>
      <c r="Z432" s="213"/>
      <c r="AA432" s="213"/>
      <c r="AB432" s="213"/>
      <c r="AC432" s="213"/>
      <c r="AD432" s="213"/>
      <c r="AE432" s="213"/>
      <c r="AF432" s="213"/>
      <c r="AG432" s="213" t="s">
        <v>290</v>
      </c>
      <c r="AH432" s="213">
        <v>0</v>
      </c>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ht="22.5" outlineLevel="3" x14ac:dyDescent="0.2">
      <c r="A433" s="220"/>
      <c r="B433" s="221"/>
      <c r="C433" s="262" t="s">
        <v>677</v>
      </c>
      <c r="D433" s="229"/>
      <c r="E433" s="230">
        <v>0.19622000000000001</v>
      </c>
      <c r="F433" s="224"/>
      <c r="G433" s="224"/>
      <c r="H433" s="224"/>
      <c r="I433" s="224"/>
      <c r="J433" s="224"/>
      <c r="K433" s="224"/>
      <c r="L433" s="224"/>
      <c r="M433" s="224"/>
      <c r="N433" s="223"/>
      <c r="O433" s="223"/>
      <c r="P433" s="223"/>
      <c r="Q433" s="223"/>
      <c r="R433" s="224"/>
      <c r="S433" s="224"/>
      <c r="T433" s="224"/>
      <c r="U433" s="224"/>
      <c r="V433" s="224"/>
      <c r="W433" s="224"/>
      <c r="X433" s="224"/>
      <c r="Y433" s="224"/>
      <c r="Z433" s="213"/>
      <c r="AA433" s="213"/>
      <c r="AB433" s="213"/>
      <c r="AC433" s="213"/>
      <c r="AD433" s="213"/>
      <c r="AE433" s="213"/>
      <c r="AF433" s="213"/>
      <c r="AG433" s="213" t="s">
        <v>290</v>
      </c>
      <c r="AH433" s="213">
        <v>0</v>
      </c>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outlineLevel="3" x14ac:dyDescent="0.2">
      <c r="A434" s="220"/>
      <c r="B434" s="221"/>
      <c r="C434" s="263" t="s">
        <v>294</v>
      </c>
      <c r="D434" s="231"/>
      <c r="E434" s="232">
        <v>22.071619999999999</v>
      </c>
      <c r="F434" s="224"/>
      <c r="G434" s="224"/>
      <c r="H434" s="224"/>
      <c r="I434" s="224"/>
      <c r="J434" s="224"/>
      <c r="K434" s="224"/>
      <c r="L434" s="224"/>
      <c r="M434" s="224"/>
      <c r="N434" s="223"/>
      <c r="O434" s="223"/>
      <c r="P434" s="223"/>
      <c r="Q434" s="223"/>
      <c r="R434" s="224"/>
      <c r="S434" s="224"/>
      <c r="T434" s="224"/>
      <c r="U434" s="224"/>
      <c r="V434" s="224"/>
      <c r="W434" s="224"/>
      <c r="X434" s="224"/>
      <c r="Y434" s="224"/>
      <c r="Z434" s="213"/>
      <c r="AA434" s="213"/>
      <c r="AB434" s="213"/>
      <c r="AC434" s="213"/>
      <c r="AD434" s="213"/>
      <c r="AE434" s="213"/>
      <c r="AF434" s="213"/>
      <c r="AG434" s="213" t="s">
        <v>290</v>
      </c>
      <c r="AH434" s="213">
        <v>1</v>
      </c>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outlineLevel="3" x14ac:dyDescent="0.2">
      <c r="A435" s="220"/>
      <c r="B435" s="221"/>
      <c r="C435" s="262" t="s">
        <v>678</v>
      </c>
      <c r="D435" s="229"/>
      <c r="E435" s="230"/>
      <c r="F435" s="224"/>
      <c r="G435" s="224"/>
      <c r="H435" s="224"/>
      <c r="I435" s="224"/>
      <c r="J435" s="224"/>
      <c r="K435" s="224"/>
      <c r="L435" s="224"/>
      <c r="M435" s="224"/>
      <c r="N435" s="223"/>
      <c r="O435" s="223"/>
      <c r="P435" s="223"/>
      <c r="Q435" s="223"/>
      <c r="R435" s="224"/>
      <c r="S435" s="224"/>
      <c r="T435" s="224"/>
      <c r="U435" s="224"/>
      <c r="V435" s="224"/>
      <c r="W435" s="224"/>
      <c r="X435" s="224"/>
      <c r="Y435" s="224"/>
      <c r="Z435" s="213"/>
      <c r="AA435" s="213"/>
      <c r="AB435" s="213"/>
      <c r="AC435" s="213"/>
      <c r="AD435" s="213"/>
      <c r="AE435" s="213"/>
      <c r="AF435" s="213"/>
      <c r="AG435" s="213" t="s">
        <v>290</v>
      </c>
      <c r="AH435" s="213">
        <v>0</v>
      </c>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outlineLevel="3" x14ac:dyDescent="0.2">
      <c r="A436" s="220"/>
      <c r="B436" s="221"/>
      <c r="C436" s="262" t="s">
        <v>679</v>
      </c>
      <c r="D436" s="229"/>
      <c r="E436" s="230">
        <v>2.3940000000000001</v>
      </c>
      <c r="F436" s="224"/>
      <c r="G436" s="224"/>
      <c r="H436" s="224"/>
      <c r="I436" s="224"/>
      <c r="J436" s="224"/>
      <c r="K436" s="224"/>
      <c r="L436" s="224"/>
      <c r="M436" s="224"/>
      <c r="N436" s="223"/>
      <c r="O436" s="223"/>
      <c r="P436" s="223"/>
      <c r="Q436" s="223"/>
      <c r="R436" s="224"/>
      <c r="S436" s="224"/>
      <c r="T436" s="224"/>
      <c r="U436" s="224"/>
      <c r="V436" s="224"/>
      <c r="W436" s="224"/>
      <c r="X436" s="224"/>
      <c r="Y436" s="224"/>
      <c r="Z436" s="213"/>
      <c r="AA436" s="213"/>
      <c r="AB436" s="213"/>
      <c r="AC436" s="213"/>
      <c r="AD436" s="213"/>
      <c r="AE436" s="213"/>
      <c r="AF436" s="213"/>
      <c r="AG436" s="213" t="s">
        <v>290</v>
      </c>
      <c r="AH436" s="213">
        <v>0</v>
      </c>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3" x14ac:dyDescent="0.2">
      <c r="A437" s="220"/>
      <c r="B437" s="221"/>
      <c r="C437" s="262" t="s">
        <v>680</v>
      </c>
      <c r="D437" s="229"/>
      <c r="E437" s="230">
        <v>1.2564</v>
      </c>
      <c r="F437" s="224"/>
      <c r="G437" s="224"/>
      <c r="H437" s="224"/>
      <c r="I437" s="224"/>
      <c r="J437" s="224"/>
      <c r="K437" s="224"/>
      <c r="L437" s="224"/>
      <c r="M437" s="224"/>
      <c r="N437" s="223"/>
      <c r="O437" s="223"/>
      <c r="P437" s="223"/>
      <c r="Q437" s="223"/>
      <c r="R437" s="224"/>
      <c r="S437" s="224"/>
      <c r="T437" s="224"/>
      <c r="U437" s="224"/>
      <c r="V437" s="224"/>
      <c r="W437" s="224"/>
      <c r="X437" s="224"/>
      <c r="Y437" s="224"/>
      <c r="Z437" s="213"/>
      <c r="AA437" s="213"/>
      <c r="AB437" s="213"/>
      <c r="AC437" s="213"/>
      <c r="AD437" s="213"/>
      <c r="AE437" s="213"/>
      <c r="AF437" s="213"/>
      <c r="AG437" s="213" t="s">
        <v>290</v>
      </c>
      <c r="AH437" s="213">
        <v>0</v>
      </c>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3" x14ac:dyDescent="0.2">
      <c r="A438" s="220"/>
      <c r="B438" s="221"/>
      <c r="C438" s="262" t="s">
        <v>681</v>
      </c>
      <c r="D438" s="229"/>
      <c r="E438" s="230"/>
      <c r="F438" s="224"/>
      <c r="G438" s="224"/>
      <c r="H438" s="224"/>
      <c r="I438" s="224"/>
      <c r="J438" s="224"/>
      <c r="K438" s="224"/>
      <c r="L438" s="224"/>
      <c r="M438" s="224"/>
      <c r="N438" s="223"/>
      <c r="O438" s="223"/>
      <c r="P438" s="223"/>
      <c r="Q438" s="223"/>
      <c r="R438" s="224"/>
      <c r="S438" s="224"/>
      <c r="T438" s="224"/>
      <c r="U438" s="224"/>
      <c r="V438" s="224"/>
      <c r="W438" s="224"/>
      <c r="X438" s="224"/>
      <c r="Y438" s="224"/>
      <c r="Z438" s="213"/>
      <c r="AA438" s="213"/>
      <c r="AB438" s="213"/>
      <c r="AC438" s="213"/>
      <c r="AD438" s="213"/>
      <c r="AE438" s="213"/>
      <c r="AF438" s="213"/>
      <c r="AG438" s="213" t="s">
        <v>290</v>
      </c>
      <c r="AH438" s="213">
        <v>0</v>
      </c>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ht="22.5" outlineLevel="3" x14ac:dyDescent="0.2">
      <c r="A439" s="220"/>
      <c r="B439" s="221"/>
      <c r="C439" s="262" t="s">
        <v>682</v>
      </c>
      <c r="D439" s="229"/>
      <c r="E439" s="230">
        <v>0.98</v>
      </c>
      <c r="F439" s="224"/>
      <c r="G439" s="224"/>
      <c r="H439" s="224"/>
      <c r="I439" s="224"/>
      <c r="J439" s="224"/>
      <c r="K439" s="224"/>
      <c r="L439" s="224"/>
      <c r="M439" s="224"/>
      <c r="N439" s="223"/>
      <c r="O439" s="223"/>
      <c r="P439" s="223"/>
      <c r="Q439" s="223"/>
      <c r="R439" s="224"/>
      <c r="S439" s="224"/>
      <c r="T439" s="224"/>
      <c r="U439" s="224"/>
      <c r="V439" s="224"/>
      <c r="W439" s="224"/>
      <c r="X439" s="224"/>
      <c r="Y439" s="224"/>
      <c r="Z439" s="213"/>
      <c r="AA439" s="213"/>
      <c r="AB439" s="213"/>
      <c r="AC439" s="213"/>
      <c r="AD439" s="213"/>
      <c r="AE439" s="213"/>
      <c r="AF439" s="213"/>
      <c r="AG439" s="213" t="s">
        <v>290</v>
      </c>
      <c r="AH439" s="213">
        <v>0</v>
      </c>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ht="22.5" outlineLevel="3" x14ac:dyDescent="0.2">
      <c r="A440" s="220"/>
      <c r="B440" s="221"/>
      <c r="C440" s="262" t="s">
        <v>683</v>
      </c>
      <c r="D440" s="229"/>
      <c r="E440" s="230"/>
      <c r="F440" s="224"/>
      <c r="G440" s="224"/>
      <c r="H440" s="224"/>
      <c r="I440" s="224"/>
      <c r="J440" s="224"/>
      <c r="K440" s="224"/>
      <c r="L440" s="224"/>
      <c r="M440" s="224"/>
      <c r="N440" s="223"/>
      <c r="O440" s="223"/>
      <c r="P440" s="223"/>
      <c r="Q440" s="223"/>
      <c r="R440" s="224"/>
      <c r="S440" s="224"/>
      <c r="T440" s="224"/>
      <c r="U440" s="224"/>
      <c r="V440" s="224"/>
      <c r="W440" s="224"/>
      <c r="X440" s="224"/>
      <c r="Y440" s="224"/>
      <c r="Z440" s="213"/>
      <c r="AA440" s="213"/>
      <c r="AB440" s="213"/>
      <c r="AC440" s="213"/>
      <c r="AD440" s="213"/>
      <c r="AE440" s="213"/>
      <c r="AF440" s="213"/>
      <c r="AG440" s="213" t="s">
        <v>290</v>
      </c>
      <c r="AH440" s="213">
        <v>0</v>
      </c>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outlineLevel="3" x14ac:dyDescent="0.2">
      <c r="A441" s="220"/>
      <c r="B441" s="221"/>
      <c r="C441" s="262" t="s">
        <v>684</v>
      </c>
      <c r="D441" s="229"/>
      <c r="E441" s="230"/>
      <c r="F441" s="224"/>
      <c r="G441" s="224"/>
      <c r="H441" s="224"/>
      <c r="I441" s="224"/>
      <c r="J441" s="224"/>
      <c r="K441" s="224"/>
      <c r="L441" s="224"/>
      <c r="M441" s="224"/>
      <c r="N441" s="223"/>
      <c r="O441" s="223"/>
      <c r="P441" s="223"/>
      <c r="Q441" s="223"/>
      <c r="R441" s="224"/>
      <c r="S441" s="224"/>
      <c r="T441" s="224"/>
      <c r="U441" s="224"/>
      <c r="V441" s="224"/>
      <c r="W441" s="224"/>
      <c r="X441" s="224"/>
      <c r="Y441" s="224"/>
      <c r="Z441" s="213"/>
      <c r="AA441" s="213"/>
      <c r="AB441" s="213"/>
      <c r="AC441" s="213"/>
      <c r="AD441" s="213"/>
      <c r="AE441" s="213"/>
      <c r="AF441" s="213"/>
      <c r="AG441" s="213" t="s">
        <v>290</v>
      </c>
      <c r="AH441" s="213">
        <v>0</v>
      </c>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row>
    <row r="442" spans="1:60" outlineLevel="3" x14ac:dyDescent="0.2">
      <c r="A442" s="220"/>
      <c r="B442" s="221"/>
      <c r="C442" s="262" t="s">
        <v>685</v>
      </c>
      <c r="D442" s="229"/>
      <c r="E442" s="230"/>
      <c r="F442" s="224"/>
      <c r="G442" s="224"/>
      <c r="H442" s="224"/>
      <c r="I442" s="224"/>
      <c r="J442" s="224"/>
      <c r="K442" s="224"/>
      <c r="L442" s="224"/>
      <c r="M442" s="224"/>
      <c r="N442" s="223"/>
      <c r="O442" s="223"/>
      <c r="P442" s="223"/>
      <c r="Q442" s="223"/>
      <c r="R442" s="224"/>
      <c r="S442" s="224"/>
      <c r="T442" s="224"/>
      <c r="U442" s="224"/>
      <c r="V442" s="224"/>
      <c r="W442" s="224"/>
      <c r="X442" s="224"/>
      <c r="Y442" s="224"/>
      <c r="Z442" s="213"/>
      <c r="AA442" s="213"/>
      <c r="AB442" s="213"/>
      <c r="AC442" s="213"/>
      <c r="AD442" s="213"/>
      <c r="AE442" s="213"/>
      <c r="AF442" s="213"/>
      <c r="AG442" s="213" t="s">
        <v>290</v>
      </c>
      <c r="AH442" s="213">
        <v>0</v>
      </c>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outlineLevel="3" x14ac:dyDescent="0.2">
      <c r="A443" s="220"/>
      <c r="B443" s="221"/>
      <c r="C443" s="263" t="s">
        <v>294</v>
      </c>
      <c r="D443" s="231"/>
      <c r="E443" s="232">
        <v>4.6303999999999998</v>
      </c>
      <c r="F443" s="224"/>
      <c r="G443" s="224"/>
      <c r="H443" s="224"/>
      <c r="I443" s="224"/>
      <c r="J443" s="224"/>
      <c r="K443" s="224"/>
      <c r="L443" s="224"/>
      <c r="M443" s="224"/>
      <c r="N443" s="223"/>
      <c r="O443" s="223"/>
      <c r="P443" s="223"/>
      <c r="Q443" s="223"/>
      <c r="R443" s="224"/>
      <c r="S443" s="224"/>
      <c r="T443" s="224"/>
      <c r="U443" s="224"/>
      <c r="V443" s="224"/>
      <c r="W443" s="224"/>
      <c r="X443" s="224"/>
      <c r="Y443" s="224"/>
      <c r="Z443" s="213"/>
      <c r="AA443" s="213"/>
      <c r="AB443" s="213"/>
      <c r="AC443" s="213"/>
      <c r="AD443" s="213"/>
      <c r="AE443" s="213"/>
      <c r="AF443" s="213"/>
      <c r="AG443" s="213" t="s">
        <v>290</v>
      </c>
      <c r="AH443" s="213">
        <v>1</v>
      </c>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x14ac:dyDescent="0.2">
      <c r="A444" s="234" t="s">
        <v>276</v>
      </c>
      <c r="B444" s="235" t="s">
        <v>177</v>
      </c>
      <c r="C444" s="258" t="s">
        <v>178</v>
      </c>
      <c r="D444" s="236"/>
      <c r="E444" s="237"/>
      <c r="F444" s="238"/>
      <c r="G444" s="238">
        <f>SUMIF(AG445:AG448,"&lt;&gt;NOR",G445:G448)</f>
        <v>0</v>
      </c>
      <c r="H444" s="238"/>
      <c r="I444" s="238">
        <f>SUM(I445:I448)</f>
        <v>0</v>
      </c>
      <c r="J444" s="238"/>
      <c r="K444" s="238">
        <f>SUM(K445:K448)</f>
        <v>0</v>
      </c>
      <c r="L444" s="238"/>
      <c r="M444" s="238">
        <f>SUM(M445:M448)</f>
        <v>0</v>
      </c>
      <c r="N444" s="237"/>
      <c r="O444" s="237">
        <f>SUM(O445:O448)</f>
        <v>258.35000000000002</v>
      </c>
      <c r="P444" s="237"/>
      <c r="Q444" s="237">
        <f>SUM(Q445:Q448)</f>
        <v>0</v>
      </c>
      <c r="R444" s="238"/>
      <c r="S444" s="238"/>
      <c r="T444" s="239"/>
      <c r="U444" s="233"/>
      <c r="V444" s="233">
        <f>SUM(V445:V448)</f>
        <v>232.29</v>
      </c>
      <c r="W444" s="233"/>
      <c r="X444" s="233"/>
      <c r="Y444" s="233"/>
      <c r="AG444" t="s">
        <v>277</v>
      </c>
    </row>
    <row r="445" spans="1:60" outlineLevel="1" x14ac:dyDescent="0.2">
      <c r="A445" s="241">
        <v>35</v>
      </c>
      <c r="B445" s="242" t="s">
        <v>708</v>
      </c>
      <c r="C445" s="259" t="s">
        <v>709</v>
      </c>
      <c r="D445" s="243" t="s">
        <v>280</v>
      </c>
      <c r="E445" s="244">
        <v>136.63999999999999</v>
      </c>
      <c r="F445" s="245"/>
      <c r="G445" s="246">
        <f>ROUND(E445*F445,2)</f>
        <v>0</v>
      </c>
      <c r="H445" s="245"/>
      <c r="I445" s="246">
        <f>ROUND(E445*H445,2)</f>
        <v>0</v>
      </c>
      <c r="J445" s="245"/>
      <c r="K445" s="246">
        <f>ROUND(E445*J445,2)</f>
        <v>0</v>
      </c>
      <c r="L445" s="246">
        <v>21</v>
      </c>
      <c r="M445" s="246">
        <f>G445*(1+L445/100)</f>
        <v>0</v>
      </c>
      <c r="N445" s="244">
        <v>1.8907700000000001</v>
      </c>
      <c r="O445" s="244">
        <f>ROUND(E445*N445,2)</f>
        <v>258.35000000000002</v>
      </c>
      <c r="P445" s="244">
        <v>0</v>
      </c>
      <c r="Q445" s="244">
        <f>ROUND(E445*P445,2)</f>
        <v>0</v>
      </c>
      <c r="R445" s="246" t="s">
        <v>710</v>
      </c>
      <c r="S445" s="246" t="s">
        <v>298</v>
      </c>
      <c r="T445" s="247" t="s">
        <v>364</v>
      </c>
      <c r="U445" s="224">
        <v>1.7</v>
      </c>
      <c r="V445" s="224">
        <f>ROUND(E445*U445,2)</f>
        <v>232.29</v>
      </c>
      <c r="W445" s="224"/>
      <c r="X445" s="224" t="s">
        <v>283</v>
      </c>
      <c r="Y445" s="224" t="s">
        <v>284</v>
      </c>
      <c r="Z445" s="213"/>
      <c r="AA445" s="213"/>
      <c r="AB445" s="213"/>
      <c r="AC445" s="213"/>
      <c r="AD445" s="213"/>
      <c r="AE445" s="213"/>
      <c r="AF445" s="213"/>
      <c r="AG445" s="213" t="s">
        <v>285</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2" x14ac:dyDescent="0.2">
      <c r="A446" s="220"/>
      <c r="B446" s="221"/>
      <c r="C446" s="271" t="s">
        <v>711</v>
      </c>
      <c r="D446" s="268"/>
      <c r="E446" s="268"/>
      <c r="F446" s="268"/>
      <c r="G446" s="268"/>
      <c r="H446" s="224"/>
      <c r="I446" s="224"/>
      <c r="J446" s="224"/>
      <c r="K446" s="224"/>
      <c r="L446" s="224"/>
      <c r="M446" s="224"/>
      <c r="N446" s="223"/>
      <c r="O446" s="223"/>
      <c r="P446" s="223"/>
      <c r="Q446" s="223"/>
      <c r="R446" s="224"/>
      <c r="S446" s="224"/>
      <c r="T446" s="224"/>
      <c r="U446" s="224"/>
      <c r="V446" s="224"/>
      <c r="W446" s="224"/>
      <c r="X446" s="224"/>
      <c r="Y446" s="224"/>
      <c r="Z446" s="213"/>
      <c r="AA446" s="213"/>
      <c r="AB446" s="213"/>
      <c r="AC446" s="213"/>
      <c r="AD446" s="213"/>
      <c r="AE446" s="213"/>
      <c r="AF446" s="213"/>
      <c r="AG446" s="213" t="s">
        <v>366</v>
      </c>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outlineLevel="2" x14ac:dyDescent="0.2">
      <c r="A447" s="220"/>
      <c r="B447" s="221"/>
      <c r="C447" s="262" t="s">
        <v>475</v>
      </c>
      <c r="D447" s="229"/>
      <c r="E447" s="230"/>
      <c r="F447" s="224"/>
      <c r="G447" s="224"/>
      <c r="H447" s="224"/>
      <c r="I447" s="224"/>
      <c r="J447" s="224"/>
      <c r="K447" s="224"/>
      <c r="L447" s="224"/>
      <c r="M447" s="224"/>
      <c r="N447" s="223"/>
      <c r="O447" s="223"/>
      <c r="P447" s="223"/>
      <c r="Q447" s="223"/>
      <c r="R447" s="224"/>
      <c r="S447" s="224"/>
      <c r="T447" s="224"/>
      <c r="U447" s="224"/>
      <c r="V447" s="224"/>
      <c r="W447" s="224"/>
      <c r="X447" s="224"/>
      <c r="Y447" s="224"/>
      <c r="Z447" s="213"/>
      <c r="AA447" s="213"/>
      <c r="AB447" s="213"/>
      <c r="AC447" s="213"/>
      <c r="AD447" s="213"/>
      <c r="AE447" s="213"/>
      <c r="AF447" s="213"/>
      <c r="AG447" s="213" t="s">
        <v>290</v>
      </c>
      <c r="AH447" s="213">
        <v>0</v>
      </c>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ht="22.5" outlineLevel="3" x14ac:dyDescent="0.2">
      <c r="A448" s="220"/>
      <c r="B448" s="221"/>
      <c r="C448" s="262" t="s">
        <v>712</v>
      </c>
      <c r="D448" s="229"/>
      <c r="E448" s="230">
        <v>136.63999999999999</v>
      </c>
      <c r="F448" s="224"/>
      <c r="G448" s="224"/>
      <c r="H448" s="224"/>
      <c r="I448" s="224"/>
      <c r="J448" s="224"/>
      <c r="K448" s="224"/>
      <c r="L448" s="224"/>
      <c r="M448" s="224"/>
      <c r="N448" s="223"/>
      <c r="O448" s="223"/>
      <c r="P448" s="223"/>
      <c r="Q448" s="223"/>
      <c r="R448" s="224"/>
      <c r="S448" s="224"/>
      <c r="T448" s="224"/>
      <c r="U448" s="224"/>
      <c r="V448" s="224"/>
      <c r="W448" s="224"/>
      <c r="X448" s="224"/>
      <c r="Y448" s="224"/>
      <c r="Z448" s="213"/>
      <c r="AA448" s="213"/>
      <c r="AB448" s="213"/>
      <c r="AC448" s="213"/>
      <c r="AD448" s="213"/>
      <c r="AE448" s="213"/>
      <c r="AF448" s="213"/>
      <c r="AG448" s="213" t="s">
        <v>290</v>
      </c>
      <c r="AH448" s="213">
        <v>0</v>
      </c>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x14ac:dyDescent="0.2">
      <c r="A449" s="234" t="s">
        <v>276</v>
      </c>
      <c r="B449" s="235" t="s">
        <v>179</v>
      </c>
      <c r="C449" s="258" t="s">
        <v>75</v>
      </c>
      <c r="D449" s="236"/>
      <c r="E449" s="237"/>
      <c r="F449" s="238"/>
      <c r="G449" s="238">
        <f>SUMIF(AG450:AG457,"&lt;&gt;NOR",G450:G457)</f>
        <v>0</v>
      </c>
      <c r="H449" s="238"/>
      <c r="I449" s="238">
        <f>SUM(I450:I457)</f>
        <v>0</v>
      </c>
      <c r="J449" s="238"/>
      <c r="K449" s="238">
        <f>SUM(K450:K457)</f>
        <v>0</v>
      </c>
      <c r="L449" s="238"/>
      <c r="M449" s="238">
        <f>SUM(M450:M457)</f>
        <v>0</v>
      </c>
      <c r="N449" s="237"/>
      <c r="O449" s="237">
        <f>SUM(O450:O457)</f>
        <v>0</v>
      </c>
      <c r="P449" s="237"/>
      <c r="Q449" s="237">
        <f>SUM(Q450:Q457)</f>
        <v>0</v>
      </c>
      <c r="R449" s="238"/>
      <c r="S449" s="238"/>
      <c r="T449" s="239"/>
      <c r="U449" s="233"/>
      <c r="V449" s="233">
        <f>SUM(V450:V457)</f>
        <v>0</v>
      </c>
      <c r="W449" s="233"/>
      <c r="X449" s="233"/>
      <c r="Y449" s="233"/>
      <c r="AG449" t="s">
        <v>277</v>
      </c>
    </row>
    <row r="450" spans="1:60" outlineLevel="1" x14ac:dyDescent="0.2">
      <c r="A450" s="241">
        <v>36</v>
      </c>
      <c r="B450" s="242" t="s">
        <v>713</v>
      </c>
      <c r="C450" s="259" t="s">
        <v>714</v>
      </c>
      <c r="D450" s="243" t="s">
        <v>598</v>
      </c>
      <c r="E450" s="244">
        <v>30.07</v>
      </c>
      <c r="F450" s="245"/>
      <c r="G450" s="246">
        <f>ROUND(E450*F450,2)</f>
        <v>0</v>
      </c>
      <c r="H450" s="245"/>
      <c r="I450" s="246">
        <f>ROUND(E450*H450,2)</f>
        <v>0</v>
      </c>
      <c r="J450" s="245"/>
      <c r="K450" s="246">
        <f>ROUND(E450*J450,2)</f>
        <v>0</v>
      </c>
      <c r="L450" s="246">
        <v>21</v>
      </c>
      <c r="M450" s="246">
        <f>G450*(1+L450/100)</f>
        <v>0</v>
      </c>
      <c r="N450" s="244">
        <v>0</v>
      </c>
      <c r="O450" s="244">
        <f>ROUND(E450*N450,2)</f>
        <v>0</v>
      </c>
      <c r="P450" s="244">
        <v>0</v>
      </c>
      <c r="Q450" s="244">
        <f>ROUND(E450*P450,2)</f>
        <v>0</v>
      </c>
      <c r="R450" s="246"/>
      <c r="S450" s="246" t="s">
        <v>281</v>
      </c>
      <c r="T450" s="247" t="s">
        <v>282</v>
      </c>
      <c r="U450" s="224">
        <v>0</v>
      </c>
      <c r="V450" s="224">
        <f>ROUND(E450*U450,2)</f>
        <v>0</v>
      </c>
      <c r="W450" s="224"/>
      <c r="X450" s="224" t="s">
        <v>283</v>
      </c>
      <c r="Y450" s="224" t="s">
        <v>284</v>
      </c>
      <c r="Z450" s="213"/>
      <c r="AA450" s="213"/>
      <c r="AB450" s="213"/>
      <c r="AC450" s="213"/>
      <c r="AD450" s="213"/>
      <c r="AE450" s="213"/>
      <c r="AF450" s="213"/>
      <c r="AG450" s="213" t="s">
        <v>285</v>
      </c>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outlineLevel="2" x14ac:dyDescent="0.2">
      <c r="A451" s="220"/>
      <c r="B451" s="221"/>
      <c r="C451" s="260" t="s">
        <v>715</v>
      </c>
      <c r="D451" s="248"/>
      <c r="E451" s="248"/>
      <c r="F451" s="248"/>
      <c r="G451" s="248"/>
      <c r="H451" s="224"/>
      <c r="I451" s="224"/>
      <c r="J451" s="224"/>
      <c r="K451" s="224"/>
      <c r="L451" s="224"/>
      <c r="M451" s="224"/>
      <c r="N451" s="223"/>
      <c r="O451" s="223"/>
      <c r="P451" s="223"/>
      <c r="Q451" s="223"/>
      <c r="R451" s="224"/>
      <c r="S451" s="224"/>
      <c r="T451" s="224"/>
      <c r="U451" s="224"/>
      <c r="V451" s="224"/>
      <c r="W451" s="224"/>
      <c r="X451" s="224"/>
      <c r="Y451" s="224"/>
      <c r="Z451" s="213"/>
      <c r="AA451" s="213"/>
      <c r="AB451" s="213"/>
      <c r="AC451" s="213"/>
      <c r="AD451" s="213"/>
      <c r="AE451" s="213"/>
      <c r="AF451" s="213"/>
      <c r="AG451" s="213" t="s">
        <v>287</v>
      </c>
      <c r="AH451" s="213"/>
      <c r="AI451" s="213"/>
      <c r="AJ451" s="213"/>
      <c r="AK451" s="213"/>
      <c r="AL451" s="213"/>
      <c r="AM451" s="213"/>
      <c r="AN451" s="213"/>
      <c r="AO451" s="213"/>
      <c r="AP451" s="213"/>
      <c r="AQ451" s="213"/>
      <c r="AR451" s="213"/>
      <c r="AS451" s="213"/>
      <c r="AT451" s="213"/>
      <c r="AU451" s="213"/>
      <c r="AV451" s="213"/>
      <c r="AW451" s="213"/>
      <c r="AX451" s="213"/>
      <c r="AY451" s="213"/>
      <c r="AZ451" s="213"/>
      <c r="BA451" s="249" t="str">
        <f>C451</f>
        <v>Jedná se o rozebrání původní krajnice, a novou úpravu po provedení opěrné zdi. Řešit včetně opravy, případně výměny obrubníku).</v>
      </c>
      <c r="BB451" s="213"/>
      <c r="BC451" s="213"/>
      <c r="BD451" s="213"/>
      <c r="BE451" s="213"/>
      <c r="BF451" s="213"/>
      <c r="BG451" s="213"/>
      <c r="BH451" s="213"/>
    </row>
    <row r="452" spans="1:60" outlineLevel="3" x14ac:dyDescent="0.2">
      <c r="A452" s="220"/>
      <c r="B452" s="221"/>
      <c r="C452" s="261" t="s">
        <v>716</v>
      </c>
      <c r="D452" s="250"/>
      <c r="E452" s="250"/>
      <c r="F452" s="250"/>
      <c r="G452" s="250"/>
      <c r="H452" s="224"/>
      <c r="I452" s="224"/>
      <c r="J452" s="224"/>
      <c r="K452" s="224"/>
      <c r="L452" s="224"/>
      <c r="M452" s="224"/>
      <c r="N452" s="223"/>
      <c r="O452" s="223"/>
      <c r="P452" s="223"/>
      <c r="Q452" s="223"/>
      <c r="R452" s="224"/>
      <c r="S452" s="224"/>
      <c r="T452" s="224"/>
      <c r="U452" s="224"/>
      <c r="V452" s="224"/>
      <c r="W452" s="224"/>
      <c r="X452" s="224"/>
      <c r="Y452" s="224"/>
      <c r="Z452" s="213"/>
      <c r="AA452" s="213"/>
      <c r="AB452" s="213"/>
      <c r="AC452" s="213"/>
      <c r="AD452" s="213"/>
      <c r="AE452" s="213"/>
      <c r="AF452" s="213"/>
      <c r="AG452" s="213" t="s">
        <v>287</v>
      </c>
      <c r="AH452" s="213"/>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ht="22.5" outlineLevel="3" x14ac:dyDescent="0.2">
      <c r="A453" s="220"/>
      <c r="B453" s="221"/>
      <c r="C453" s="261" t="s">
        <v>355</v>
      </c>
      <c r="D453" s="250"/>
      <c r="E453" s="250"/>
      <c r="F453" s="250"/>
      <c r="G453" s="250"/>
      <c r="H453" s="224"/>
      <c r="I453" s="224"/>
      <c r="J453" s="224"/>
      <c r="K453" s="224"/>
      <c r="L453" s="224"/>
      <c r="M453" s="224"/>
      <c r="N453" s="223"/>
      <c r="O453" s="223"/>
      <c r="P453" s="223"/>
      <c r="Q453" s="223"/>
      <c r="R453" s="224"/>
      <c r="S453" s="224"/>
      <c r="T453" s="224"/>
      <c r="U453" s="224"/>
      <c r="V453" s="224"/>
      <c r="W453" s="224"/>
      <c r="X453" s="224"/>
      <c r="Y453" s="224"/>
      <c r="Z453" s="213"/>
      <c r="AA453" s="213"/>
      <c r="AB453" s="213"/>
      <c r="AC453" s="213"/>
      <c r="AD453" s="213"/>
      <c r="AE453" s="213"/>
      <c r="AF453" s="213"/>
      <c r="AG453" s="213" t="s">
        <v>287</v>
      </c>
      <c r="AH453" s="213"/>
      <c r="AI453" s="213"/>
      <c r="AJ453" s="213"/>
      <c r="AK453" s="213"/>
      <c r="AL453" s="213"/>
      <c r="AM453" s="213"/>
      <c r="AN453" s="213"/>
      <c r="AO453" s="213"/>
      <c r="AP453" s="213"/>
      <c r="AQ453" s="213"/>
      <c r="AR453" s="213"/>
      <c r="AS453" s="213"/>
      <c r="AT453" s="213"/>
      <c r="AU453" s="213"/>
      <c r="AV453" s="213"/>
      <c r="AW453" s="213"/>
      <c r="AX453" s="213"/>
      <c r="AY453" s="213"/>
      <c r="AZ453" s="213"/>
      <c r="BA453" s="249" t="str">
        <f>C453</f>
        <v>Kompletní provedení dle veškerých informací obsažených v PD (textová i výkresová část, technologické postupy, restaurátorské záměry atd.).</v>
      </c>
      <c r="BB453" s="213"/>
      <c r="BC453" s="213"/>
      <c r="BD453" s="213"/>
      <c r="BE453" s="213"/>
      <c r="BF453" s="213"/>
      <c r="BG453" s="213"/>
      <c r="BH453" s="213"/>
    </row>
    <row r="454" spans="1:60" ht="22.5" outlineLevel="3" x14ac:dyDescent="0.2">
      <c r="A454" s="220"/>
      <c r="B454" s="221"/>
      <c r="C454" s="261" t="s">
        <v>356</v>
      </c>
      <c r="D454" s="250"/>
      <c r="E454" s="250"/>
      <c r="F454" s="250"/>
      <c r="G454" s="250"/>
      <c r="H454" s="224"/>
      <c r="I454" s="224"/>
      <c r="J454" s="224"/>
      <c r="K454" s="224"/>
      <c r="L454" s="224"/>
      <c r="M454" s="224"/>
      <c r="N454" s="223"/>
      <c r="O454" s="223"/>
      <c r="P454" s="223"/>
      <c r="Q454" s="223"/>
      <c r="R454" s="224"/>
      <c r="S454" s="224"/>
      <c r="T454" s="224"/>
      <c r="U454" s="224"/>
      <c r="V454" s="224"/>
      <c r="W454" s="224"/>
      <c r="X454" s="224"/>
      <c r="Y454" s="224"/>
      <c r="Z454" s="213"/>
      <c r="AA454" s="213"/>
      <c r="AB454" s="213"/>
      <c r="AC454" s="213"/>
      <c r="AD454" s="213"/>
      <c r="AE454" s="213"/>
      <c r="AF454" s="213"/>
      <c r="AG454" s="213" t="s">
        <v>287</v>
      </c>
      <c r="AH454" s="213"/>
      <c r="AI454" s="213"/>
      <c r="AJ454" s="213"/>
      <c r="AK454" s="213"/>
      <c r="AL454" s="213"/>
      <c r="AM454" s="213"/>
      <c r="AN454" s="213"/>
      <c r="AO454" s="213"/>
      <c r="AP454" s="213"/>
      <c r="AQ454" s="213"/>
      <c r="AR454" s="213"/>
      <c r="AS454" s="213"/>
      <c r="AT454" s="213"/>
      <c r="AU454" s="213"/>
      <c r="AV454" s="213"/>
      <c r="AW454" s="213"/>
      <c r="AX454" s="213"/>
      <c r="AY454" s="213"/>
      <c r="AZ454" s="213"/>
      <c r="BA454" s="249" t="str">
        <f>C454</f>
        <v>Provedení je včetně montáže, demontáže, dodávky, přesunu hmot, přesunu a likvidace suti, povrchové úpravy, repasí, restaurátorských záměrů,</v>
      </c>
      <c r="BB454" s="213"/>
      <c r="BC454" s="213"/>
      <c r="BD454" s="213"/>
      <c r="BE454" s="213"/>
      <c r="BF454" s="213"/>
      <c r="BG454" s="213"/>
      <c r="BH454" s="213"/>
    </row>
    <row r="455" spans="1:60" ht="22.5" outlineLevel="3" x14ac:dyDescent="0.2">
      <c r="A455" s="220"/>
      <c r="B455" s="221"/>
      <c r="C455" s="261" t="s">
        <v>288</v>
      </c>
      <c r="D455" s="250"/>
      <c r="E455" s="250"/>
      <c r="F455" s="250"/>
      <c r="G455" s="250"/>
      <c r="H455" s="224"/>
      <c r="I455" s="224"/>
      <c r="J455" s="224"/>
      <c r="K455" s="224"/>
      <c r="L455" s="224"/>
      <c r="M455" s="224"/>
      <c r="N455" s="223"/>
      <c r="O455" s="223"/>
      <c r="P455" s="223"/>
      <c r="Q455" s="223"/>
      <c r="R455" s="224"/>
      <c r="S455" s="224"/>
      <c r="T455" s="224"/>
      <c r="U455" s="224"/>
      <c r="V455" s="224"/>
      <c r="W455" s="224"/>
      <c r="X455" s="224"/>
      <c r="Y455" s="224"/>
      <c r="Z455" s="213"/>
      <c r="AA455" s="213"/>
      <c r="AB455" s="213"/>
      <c r="AC455" s="213"/>
      <c r="AD455" s="213"/>
      <c r="AE455" s="213"/>
      <c r="AF455" s="213"/>
      <c r="AG455" s="213" t="s">
        <v>287</v>
      </c>
      <c r="AH455" s="213"/>
      <c r="AI455" s="213"/>
      <c r="AJ455" s="213"/>
      <c r="AK455" s="213"/>
      <c r="AL455" s="213"/>
      <c r="AM455" s="213"/>
      <c r="AN455" s="213"/>
      <c r="AO455" s="213"/>
      <c r="AP455" s="213"/>
      <c r="AQ455" s="213"/>
      <c r="AR455" s="213"/>
      <c r="AS455" s="213"/>
      <c r="AT455" s="213"/>
      <c r="AU455" s="213"/>
      <c r="AV455" s="213"/>
      <c r="AW455" s="213"/>
      <c r="AX455" s="213"/>
      <c r="AY455" s="213"/>
      <c r="AZ455" s="213"/>
      <c r="BA455" s="249" t="str">
        <f>C455</f>
        <v>restaurátorských závěrečných zpráv, dílenských dokumentací, vzorkování a veškerých dalších nutných souvisejících plnění a dodávek potřeb.</v>
      </c>
      <c r="BB455" s="213"/>
      <c r="BC455" s="213"/>
      <c r="BD455" s="213"/>
      <c r="BE455" s="213"/>
      <c r="BF455" s="213"/>
      <c r="BG455" s="213"/>
      <c r="BH455" s="213"/>
    </row>
    <row r="456" spans="1:60" outlineLevel="2" x14ac:dyDescent="0.2">
      <c r="A456" s="220"/>
      <c r="B456" s="221"/>
      <c r="C456" s="262" t="s">
        <v>717</v>
      </c>
      <c r="D456" s="229"/>
      <c r="E456" s="230">
        <v>26.32</v>
      </c>
      <c r="F456" s="224"/>
      <c r="G456" s="224"/>
      <c r="H456" s="224"/>
      <c r="I456" s="224"/>
      <c r="J456" s="224"/>
      <c r="K456" s="224"/>
      <c r="L456" s="224"/>
      <c r="M456" s="224"/>
      <c r="N456" s="223"/>
      <c r="O456" s="223"/>
      <c r="P456" s="223"/>
      <c r="Q456" s="223"/>
      <c r="R456" s="224"/>
      <c r="S456" s="224"/>
      <c r="T456" s="224"/>
      <c r="U456" s="224"/>
      <c r="V456" s="224"/>
      <c r="W456" s="224"/>
      <c r="X456" s="224"/>
      <c r="Y456" s="224"/>
      <c r="Z456" s="213"/>
      <c r="AA456" s="213"/>
      <c r="AB456" s="213"/>
      <c r="AC456" s="213"/>
      <c r="AD456" s="213"/>
      <c r="AE456" s="213"/>
      <c r="AF456" s="213"/>
      <c r="AG456" s="213" t="s">
        <v>290</v>
      </c>
      <c r="AH456" s="213">
        <v>0</v>
      </c>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3" x14ac:dyDescent="0.2">
      <c r="A457" s="220"/>
      <c r="B457" s="221"/>
      <c r="C457" s="262" t="s">
        <v>718</v>
      </c>
      <c r="D457" s="229"/>
      <c r="E457" s="230">
        <v>3.75</v>
      </c>
      <c r="F457" s="224"/>
      <c r="G457" s="224"/>
      <c r="H457" s="224"/>
      <c r="I457" s="224"/>
      <c r="J457" s="224"/>
      <c r="K457" s="224"/>
      <c r="L457" s="224"/>
      <c r="M457" s="224"/>
      <c r="N457" s="223"/>
      <c r="O457" s="223"/>
      <c r="P457" s="223"/>
      <c r="Q457" s="223"/>
      <c r="R457" s="224"/>
      <c r="S457" s="224"/>
      <c r="T457" s="224"/>
      <c r="U457" s="224"/>
      <c r="V457" s="224"/>
      <c r="W457" s="224"/>
      <c r="X457" s="224"/>
      <c r="Y457" s="224"/>
      <c r="Z457" s="213"/>
      <c r="AA457" s="213"/>
      <c r="AB457" s="213"/>
      <c r="AC457" s="213"/>
      <c r="AD457" s="213"/>
      <c r="AE457" s="213"/>
      <c r="AF457" s="213"/>
      <c r="AG457" s="213" t="s">
        <v>290</v>
      </c>
      <c r="AH457" s="213">
        <v>0</v>
      </c>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x14ac:dyDescent="0.2">
      <c r="A458" s="234" t="s">
        <v>276</v>
      </c>
      <c r="B458" s="235" t="s">
        <v>186</v>
      </c>
      <c r="C458" s="258" t="s">
        <v>187</v>
      </c>
      <c r="D458" s="236"/>
      <c r="E458" s="237"/>
      <c r="F458" s="238"/>
      <c r="G458" s="238">
        <f>SUMIF(AG459:AG512,"&lt;&gt;NOR",G459:G512)</f>
        <v>0</v>
      </c>
      <c r="H458" s="238"/>
      <c r="I458" s="238">
        <f>SUM(I459:I512)</f>
        <v>0</v>
      </c>
      <c r="J458" s="238"/>
      <c r="K458" s="238">
        <f>SUM(K459:K512)</f>
        <v>0</v>
      </c>
      <c r="L458" s="238"/>
      <c r="M458" s="238">
        <f>SUM(M459:M512)</f>
        <v>0</v>
      </c>
      <c r="N458" s="237"/>
      <c r="O458" s="237">
        <f>SUM(O459:O512)</f>
        <v>63.120000000000005</v>
      </c>
      <c r="P458" s="237"/>
      <c r="Q458" s="237">
        <f>SUM(Q459:Q512)</f>
        <v>0</v>
      </c>
      <c r="R458" s="238"/>
      <c r="S458" s="238"/>
      <c r="T458" s="239"/>
      <c r="U458" s="233"/>
      <c r="V458" s="233">
        <f>SUM(V459:V512)</f>
        <v>122.42</v>
      </c>
      <c r="W458" s="233"/>
      <c r="X458" s="233"/>
      <c r="Y458" s="233"/>
      <c r="AG458" t="s">
        <v>277</v>
      </c>
    </row>
    <row r="459" spans="1:60" outlineLevel="1" x14ac:dyDescent="0.2">
      <c r="A459" s="241">
        <v>37</v>
      </c>
      <c r="B459" s="242" t="s">
        <v>719</v>
      </c>
      <c r="C459" s="259" t="s">
        <v>720</v>
      </c>
      <c r="D459" s="243" t="s">
        <v>280</v>
      </c>
      <c r="E459" s="244">
        <v>1.2</v>
      </c>
      <c r="F459" s="245"/>
      <c r="G459" s="246">
        <f>ROUND(E459*F459,2)</f>
        <v>0</v>
      </c>
      <c r="H459" s="245"/>
      <c r="I459" s="246">
        <f>ROUND(E459*H459,2)</f>
        <v>0</v>
      </c>
      <c r="J459" s="245"/>
      <c r="K459" s="246">
        <f>ROUND(E459*J459,2)</f>
        <v>0</v>
      </c>
      <c r="L459" s="246">
        <v>21</v>
      </c>
      <c r="M459" s="246">
        <f>G459*(1+L459/100)</f>
        <v>0</v>
      </c>
      <c r="N459" s="244">
        <v>2.5249999999999999</v>
      </c>
      <c r="O459" s="244">
        <f>ROUND(E459*N459,2)</f>
        <v>3.03</v>
      </c>
      <c r="P459" s="244">
        <v>0</v>
      </c>
      <c r="Q459" s="244">
        <f>ROUND(E459*P459,2)</f>
        <v>0</v>
      </c>
      <c r="R459" s="246" t="s">
        <v>635</v>
      </c>
      <c r="S459" s="246" t="s">
        <v>298</v>
      </c>
      <c r="T459" s="247" t="s">
        <v>364</v>
      </c>
      <c r="U459" s="224">
        <v>3.2130000000000001</v>
      </c>
      <c r="V459" s="224">
        <f>ROUND(E459*U459,2)</f>
        <v>3.86</v>
      </c>
      <c r="W459" s="224"/>
      <c r="X459" s="224" t="s">
        <v>283</v>
      </c>
      <c r="Y459" s="224" t="s">
        <v>284</v>
      </c>
      <c r="Z459" s="213"/>
      <c r="AA459" s="213"/>
      <c r="AB459" s="213"/>
      <c r="AC459" s="213"/>
      <c r="AD459" s="213"/>
      <c r="AE459" s="213"/>
      <c r="AF459" s="213"/>
      <c r="AG459" s="213" t="s">
        <v>285</v>
      </c>
      <c r="AH459" s="213"/>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2" x14ac:dyDescent="0.2">
      <c r="A460" s="220"/>
      <c r="B460" s="221"/>
      <c r="C460" s="271" t="s">
        <v>721</v>
      </c>
      <c r="D460" s="268"/>
      <c r="E460" s="268"/>
      <c r="F460" s="268"/>
      <c r="G460" s="268"/>
      <c r="H460" s="224"/>
      <c r="I460" s="224"/>
      <c r="J460" s="224"/>
      <c r="K460" s="224"/>
      <c r="L460" s="224"/>
      <c r="M460" s="224"/>
      <c r="N460" s="223"/>
      <c r="O460" s="223"/>
      <c r="P460" s="223"/>
      <c r="Q460" s="223"/>
      <c r="R460" s="224"/>
      <c r="S460" s="224"/>
      <c r="T460" s="224"/>
      <c r="U460" s="224"/>
      <c r="V460" s="224"/>
      <c r="W460" s="224"/>
      <c r="X460" s="224"/>
      <c r="Y460" s="224"/>
      <c r="Z460" s="213"/>
      <c r="AA460" s="213"/>
      <c r="AB460" s="213"/>
      <c r="AC460" s="213"/>
      <c r="AD460" s="213"/>
      <c r="AE460" s="213"/>
      <c r="AF460" s="213"/>
      <c r="AG460" s="213" t="s">
        <v>366</v>
      </c>
      <c r="AH460" s="213"/>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2" x14ac:dyDescent="0.2">
      <c r="A461" s="220"/>
      <c r="B461" s="221"/>
      <c r="C461" s="261" t="s">
        <v>722</v>
      </c>
      <c r="D461" s="250"/>
      <c r="E461" s="250"/>
      <c r="F461" s="250"/>
      <c r="G461" s="250"/>
      <c r="H461" s="224"/>
      <c r="I461" s="224"/>
      <c r="J461" s="224"/>
      <c r="K461" s="224"/>
      <c r="L461" s="224"/>
      <c r="M461" s="224"/>
      <c r="N461" s="223"/>
      <c r="O461" s="223"/>
      <c r="P461" s="223"/>
      <c r="Q461" s="223"/>
      <c r="R461" s="224"/>
      <c r="S461" s="224"/>
      <c r="T461" s="224"/>
      <c r="U461" s="224"/>
      <c r="V461" s="224"/>
      <c r="W461" s="224"/>
      <c r="X461" s="224"/>
      <c r="Y461" s="224"/>
      <c r="Z461" s="213"/>
      <c r="AA461" s="213"/>
      <c r="AB461" s="213"/>
      <c r="AC461" s="213"/>
      <c r="AD461" s="213"/>
      <c r="AE461" s="213"/>
      <c r="AF461" s="213"/>
      <c r="AG461" s="213" t="s">
        <v>287</v>
      </c>
      <c r="AH461" s="213"/>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2" x14ac:dyDescent="0.2">
      <c r="A462" s="220"/>
      <c r="B462" s="221"/>
      <c r="C462" s="262" t="s">
        <v>723</v>
      </c>
      <c r="D462" s="229"/>
      <c r="E462" s="230">
        <v>1.2</v>
      </c>
      <c r="F462" s="224"/>
      <c r="G462" s="224"/>
      <c r="H462" s="224"/>
      <c r="I462" s="224"/>
      <c r="J462" s="224"/>
      <c r="K462" s="224"/>
      <c r="L462" s="224"/>
      <c r="M462" s="224"/>
      <c r="N462" s="223"/>
      <c r="O462" s="223"/>
      <c r="P462" s="223"/>
      <c r="Q462" s="223"/>
      <c r="R462" s="224"/>
      <c r="S462" s="224"/>
      <c r="T462" s="224"/>
      <c r="U462" s="224"/>
      <c r="V462" s="224"/>
      <c r="W462" s="224"/>
      <c r="X462" s="224"/>
      <c r="Y462" s="224"/>
      <c r="Z462" s="213"/>
      <c r="AA462" s="213"/>
      <c r="AB462" s="213"/>
      <c r="AC462" s="213"/>
      <c r="AD462" s="213"/>
      <c r="AE462" s="213"/>
      <c r="AF462" s="213"/>
      <c r="AG462" s="213" t="s">
        <v>290</v>
      </c>
      <c r="AH462" s="213">
        <v>0</v>
      </c>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1" x14ac:dyDescent="0.2">
      <c r="A463" s="241">
        <v>38</v>
      </c>
      <c r="B463" s="242" t="s">
        <v>724</v>
      </c>
      <c r="C463" s="259" t="s">
        <v>725</v>
      </c>
      <c r="D463" s="243" t="s">
        <v>280</v>
      </c>
      <c r="E463" s="244">
        <v>7.5</v>
      </c>
      <c r="F463" s="245"/>
      <c r="G463" s="246">
        <f>ROUND(E463*F463,2)</f>
        <v>0</v>
      </c>
      <c r="H463" s="245"/>
      <c r="I463" s="246">
        <f>ROUND(E463*H463,2)</f>
        <v>0</v>
      </c>
      <c r="J463" s="245"/>
      <c r="K463" s="246">
        <f>ROUND(E463*J463,2)</f>
        <v>0</v>
      </c>
      <c r="L463" s="246">
        <v>21</v>
      </c>
      <c r="M463" s="246">
        <f>G463*(1+L463/100)</f>
        <v>0</v>
      </c>
      <c r="N463" s="244">
        <v>2.5249999999999999</v>
      </c>
      <c r="O463" s="244">
        <f>ROUND(E463*N463,2)</f>
        <v>18.940000000000001</v>
      </c>
      <c r="P463" s="244">
        <v>0</v>
      </c>
      <c r="Q463" s="244">
        <f>ROUND(E463*P463,2)</f>
        <v>0</v>
      </c>
      <c r="R463" s="246" t="s">
        <v>635</v>
      </c>
      <c r="S463" s="246" t="s">
        <v>298</v>
      </c>
      <c r="T463" s="247" t="s">
        <v>364</v>
      </c>
      <c r="U463" s="224">
        <v>2.58</v>
      </c>
      <c r="V463" s="224">
        <f>ROUND(E463*U463,2)</f>
        <v>19.350000000000001</v>
      </c>
      <c r="W463" s="224"/>
      <c r="X463" s="224" t="s">
        <v>283</v>
      </c>
      <c r="Y463" s="224" t="s">
        <v>284</v>
      </c>
      <c r="Z463" s="213"/>
      <c r="AA463" s="213"/>
      <c r="AB463" s="213"/>
      <c r="AC463" s="213"/>
      <c r="AD463" s="213"/>
      <c r="AE463" s="213"/>
      <c r="AF463" s="213"/>
      <c r="AG463" s="213" t="s">
        <v>285</v>
      </c>
      <c r="AH463" s="213"/>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2" x14ac:dyDescent="0.2">
      <c r="A464" s="220"/>
      <c r="B464" s="221"/>
      <c r="C464" s="271" t="s">
        <v>721</v>
      </c>
      <c r="D464" s="268"/>
      <c r="E464" s="268"/>
      <c r="F464" s="268"/>
      <c r="G464" s="268"/>
      <c r="H464" s="224"/>
      <c r="I464" s="224"/>
      <c r="J464" s="224"/>
      <c r="K464" s="224"/>
      <c r="L464" s="224"/>
      <c r="M464" s="224"/>
      <c r="N464" s="223"/>
      <c r="O464" s="223"/>
      <c r="P464" s="223"/>
      <c r="Q464" s="223"/>
      <c r="R464" s="224"/>
      <c r="S464" s="224"/>
      <c r="T464" s="224"/>
      <c r="U464" s="224"/>
      <c r="V464" s="224"/>
      <c r="W464" s="224"/>
      <c r="X464" s="224"/>
      <c r="Y464" s="224"/>
      <c r="Z464" s="213"/>
      <c r="AA464" s="213"/>
      <c r="AB464" s="213"/>
      <c r="AC464" s="213"/>
      <c r="AD464" s="213"/>
      <c r="AE464" s="213"/>
      <c r="AF464" s="213"/>
      <c r="AG464" s="213" t="s">
        <v>366</v>
      </c>
      <c r="AH464" s="213"/>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2" x14ac:dyDescent="0.2">
      <c r="A465" s="220"/>
      <c r="B465" s="221"/>
      <c r="C465" s="261" t="s">
        <v>722</v>
      </c>
      <c r="D465" s="250"/>
      <c r="E465" s="250"/>
      <c r="F465" s="250"/>
      <c r="G465" s="250"/>
      <c r="H465" s="224"/>
      <c r="I465" s="224"/>
      <c r="J465" s="224"/>
      <c r="K465" s="224"/>
      <c r="L465" s="224"/>
      <c r="M465" s="224"/>
      <c r="N465" s="223"/>
      <c r="O465" s="223"/>
      <c r="P465" s="223"/>
      <c r="Q465" s="223"/>
      <c r="R465" s="224"/>
      <c r="S465" s="224"/>
      <c r="T465" s="224"/>
      <c r="U465" s="224"/>
      <c r="V465" s="224"/>
      <c r="W465" s="224"/>
      <c r="X465" s="224"/>
      <c r="Y465" s="224"/>
      <c r="Z465" s="213"/>
      <c r="AA465" s="213"/>
      <c r="AB465" s="213"/>
      <c r="AC465" s="213"/>
      <c r="AD465" s="213"/>
      <c r="AE465" s="213"/>
      <c r="AF465" s="213"/>
      <c r="AG465" s="213" t="s">
        <v>287</v>
      </c>
      <c r="AH465" s="213"/>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2" x14ac:dyDescent="0.2">
      <c r="A466" s="220"/>
      <c r="B466" s="221"/>
      <c r="C466" s="262" t="s">
        <v>726</v>
      </c>
      <c r="D466" s="229"/>
      <c r="E466" s="230">
        <v>7.5</v>
      </c>
      <c r="F466" s="224"/>
      <c r="G466" s="224"/>
      <c r="H466" s="224"/>
      <c r="I466" s="224"/>
      <c r="J466" s="224"/>
      <c r="K466" s="224"/>
      <c r="L466" s="224"/>
      <c r="M466" s="224"/>
      <c r="N466" s="223"/>
      <c r="O466" s="223"/>
      <c r="P466" s="223"/>
      <c r="Q466" s="223"/>
      <c r="R466" s="224"/>
      <c r="S466" s="224"/>
      <c r="T466" s="224"/>
      <c r="U466" s="224"/>
      <c r="V466" s="224"/>
      <c r="W466" s="224"/>
      <c r="X466" s="224"/>
      <c r="Y466" s="224"/>
      <c r="Z466" s="213"/>
      <c r="AA466" s="213"/>
      <c r="AB466" s="213"/>
      <c r="AC466" s="213"/>
      <c r="AD466" s="213"/>
      <c r="AE466" s="213"/>
      <c r="AF466" s="213"/>
      <c r="AG466" s="213" t="s">
        <v>290</v>
      </c>
      <c r="AH466" s="213">
        <v>0</v>
      </c>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1" x14ac:dyDescent="0.2">
      <c r="A467" s="241">
        <v>39</v>
      </c>
      <c r="B467" s="242" t="s">
        <v>727</v>
      </c>
      <c r="C467" s="259" t="s">
        <v>728</v>
      </c>
      <c r="D467" s="243" t="s">
        <v>280</v>
      </c>
      <c r="E467" s="244">
        <v>5</v>
      </c>
      <c r="F467" s="245"/>
      <c r="G467" s="246">
        <f>ROUND(E467*F467,2)</f>
        <v>0</v>
      </c>
      <c r="H467" s="245"/>
      <c r="I467" s="246">
        <f>ROUND(E467*H467,2)</f>
        <v>0</v>
      </c>
      <c r="J467" s="245"/>
      <c r="K467" s="246">
        <f>ROUND(E467*J467,2)</f>
        <v>0</v>
      </c>
      <c r="L467" s="246">
        <v>21</v>
      </c>
      <c r="M467" s="246">
        <f>G467*(1+L467/100)</f>
        <v>0</v>
      </c>
      <c r="N467" s="244">
        <v>2.5249999999999999</v>
      </c>
      <c r="O467" s="244">
        <f>ROUND(E467*N467,2)</f>
        <v>12.63</v>
      </c>
      <c r="P467" s="244">
        <v>0</v>
      </c>
      <c r="Q467" s="244">
        <f>ROUND(E467*P467,2)</f>
        <v>0</v>
      </c>
      <c r="R467" s="246" t="s">
        <v>635</v>
      </c>
      <c r="S467" s="246" t="s">
        <v>298</v>
      </c>
      <c r="T467" s="247" t="s">
        <v>364</v>
      </c>
      <c r="U467" s="224">
        <v>2.58</v>
      </c>
      <c r="V467" s="224">
        <f>ROUND(E467*U467,2)</f>
        <v>12.9</v>
      </c>
      <c r="W467" s="224"/>
      <c r="X467" s="224" t="s">
        <v>283</v>
      </c>
      <c r="Y467" s="224" t="s">
        <v>284</v>
      </c>
      <c r="Z467" s="213"/>
      <c r="AA467" s="213"/>
      <c r="AB467" s="213"/>
      <c r="AC467" s="213"/>
      <c r="AD467" s="213"/>
      <c r="AE467" s="213"/>
      <c r="AF467" s="213"/>
      <c r="AG467" s="213" t="s">
        <v>285</v>
      </c>
      <c r="AH467" s="213"/>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2" x14ac:dyDescent="0.2">
      <c r="A468" s="220"/>
      <c r="B468" s="221"/>
      <c r="C468" s="271" t="s">
        <v>721</v>
      </c>
      <c r="D468" s="268"/>
      <c r="E468" s="268"/>
      <c r="F468" s="268"/>
      <c r="G468" s="268"/>
      <c r="H468" s="224"/>
      <c r="I468" s="224"/>
      <c r="J468" s="224"/>
      <c r="K468" s="224"/>
      <c r="L468" s="224"/>
      <c r="M468" s="224"/>
      <c r="N468" s="223"/>
      <c r="O468" s="223"/>
      <c r="P468" s="223"/>
      <c r="Q468" s="223"/>
      <c r="R468" s="224"/>
      <c r="S468" s="224"/>
      <c r="T468" s="224"/>
      <c r="U468" s="224"/>
      <c r="V468" s="224"/>
      <c r="W468" s="224"/>
      <c r="X468" s="224"/>
      <c r="Y468" s="224"/>
      <c r="Z468" s="213"/>
      <c r="AA468" s="213"/>
      <c r="AB468" s="213"/>
      <c r="AC468" s="213"/>
      <c r="AD468" s="213"/>
      <c r="AE468" s="213"/>
      <c r="AF468" s="213"/>
      <c r="AG468" s="213" t="s">
        <v>366</v>
      </c>
      <c r="AH468" s="213"/>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outlineLevel="2" x14ac:dyDescent="0.2">
      <c r="A469" s="220"/>
      <c r="B469" s="221"/>
      <c r="C469" s="261" t="s">
        <v>722</v>
      </c>
      <c r="D469" s="250"/>
      <c r="E469" s="250"/>
      <c r="F469" s="250"/>
      <c r="G469" s="250"/>
      <c r="H469" s="224"/>
      <c r="I469" s="224"/>
      <c r="J469" s="224"/>
      <c r="K469" s="224"/>
      <c r="L469" s="224"/>
      <c r="M469" s="224"/>
      <c r="N469" s="223"/>
      <c r="O469" s="223"/>
      <c r="P469" s="223"/>
      <c r="Q469" s="223"/>
      <c r="R469" s="224"/>
      <c r="S469" s="224"/>
      <c r="T469" s="224"/>
      <c r="U469" s="224"/>
      <c r="V469" s="224"/>
      <c r="W469" s="224"/>
      <c r="X469" s="224"/>
      <c r="Y469" s="224"/>
      <c r="Z469" s="213"/>
      <c r="AA469" s="213"/>
      <c r="AB469" s="213"/>
      <c r="AC469" s="213"/>
      <c r="AD469" s="213"/>
      <c r="AE469" s="213"/>
      <c r="AF469" s="213"/>
      <c r="AG469" s="213" t="s">
        <v>287</v>
      </c>
      <c r="AH469" s="213"/>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outlineLevel="2" x14ac:dyDescent="0.2">
      <c r="A470" s="220"/>
      <c r="B470" s="221"/>
      <c r="C470" s="262" t="s">
        <v>729</v>
      </c>
      <c r="D470" s="229"/>
      <c r="E470" s="230">
        <v>3.5</v>
      </c>
      <c r="F470" s="224"/>
      <c r="G470" s="224"/>
      <c r="H470" s="224"/>
      <c r="I470" s="224"/>
      <c r="J470" s="224"/>
      <c r="K470" s="224"/>
      <c r="L470" s="224"/>
      <c r="M470" s="224"/>
      <c r="N470" s="223"/>
      <c r="O470" s="223"/>
      <c r="P470" s="223"/>
      <c r="Q470" s="223"/>
      <c r="R470" s="224"/>
      <c r="S470" s="224"/>
      <c r="T470" s="224"/>
      <c r="U470" s="224"/>
      <c r="V470" s="224"/>
      <c r="W470" s="224"/>
      <c r="X470" s="224"/>
      <c r="Y470" s="224"/>
      <c r="Z470" s="213"/>
      <c r="AA470" s="213"/>
      <c r="AB470" s="213"/>
      <c r="AC470" s="213"/>
      <c r="AD470" s="213"/>
      <c r="AE470" s="213"/>
      <c r="AF470" s="213"/>
      <c r="AG470" s="213" t="s">
        <v>290</v>
      </c>
      <c r="AH470" s="213">
        <v>0</v>
      </c>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3" x14ac:dyDescent="0.2">
      <c r="A471" s="220"/>
      <c r="B471" s="221"/>
      <c r="C471" s="262" t="s">
        <v>730</v>
      </c>
      <c r="D471" s="229"/>
      <c r="E471" s="230">
        <v>1.5</v>
      </c>
      <c r="F471" s="224"/>
      <c r="G471" s="224"/>
      <c r="H471" s="224"/>
      <c r="I471" s="224"/>
      <c r="J471" s="224"/>
      <c r="K471" s="224"/>
      <c r="L471" s="224"/>
      <c r="M471" s="224"/>
      <c r="N471" s="223"/>
      <c r="O471" s="223"/>
      <c r="P471" s="223"/>
      <c r="Q471" s="223"/>
      <c r="R471" s="224"/>
      <c r="S471" s="224"/>
      <c r="T471" s="224"/>
      <c r="U471" s="224"/>
      <c r="V471" s="224"/>
      <c r="W471" s="224"/>
      <c r="X471" s="224"/>
      <c r="Y471" s="224"/>
      <c r="Z471" s="213"/>
      <c r="AA471" s="213"/>
      <c r="AB471" s="213"/>
      <c r="AC471" s="213"/>
      <c r="AD471" s="213"/>
      <c r="AE471" s="213"/>
      <c r="AF471" s="213"/>
      <c r="AG471" s="213" t="s">
        <v>290</v>
      </c>
      <c r="AH471" s="213">
        <v>0</v>
      </c>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outlineLevel="1" x14ac:dyDescent="0.2">
      <c r="A472" s="241">
        <v>40</v>
      </c>
      <c r="B472" s="242" t="s">
        <v>731</v>
      </c>
      <c r="C472" s="259" t="s">
        <v>732</v>
      </c>
      <c r="D472" s="243" t="s">
        <v>280</v>
      </c>
      <c r="E472" s="244">
        <v>5</v>
      </c>
      <c r="F472" s="245"/>
      <c r="G472" s="246">
        <f>ROUND(E472*F472,2)</f>
        <v>0</v>
      </c>
      <c r="H472" s="245"/>
      <c r="I472" s="246">
        <f>ROUND(E472*H472,2)</f>
        <v>0</v>
      </c>
      <c r="J472" s="245"/>
      <c r="K472" s="246">
        <f>ROUND(E472*J472,2)</f>
        <v>0</v>
      </c>
      <c r="L472" s="246">
        <v>21</v>
      </c>
      <c r="M472" s="246">
        <f>G472*(1+L472/100)</f>
        <v>0</v>
      </c>
      <c r="N472" s="244">
        <v>0</v>
      </c>
      <c r="O472" s="244">
        <f>ROUND(E472*N472,2)</f>
        <v>0</v>
      </c>
      <c r="P472" s="244">
        <v>0</v>
      </c>
      <c r="Q472" s="244">
        <f>ROUND(E472*P472,2)</f>
        <v>0</v>
      </c>
      <c r="R472" s="246" t="s">
        <v>635</v>
      </c>
      <c r="S472" s="246" t="s">
        <v>298</v>
      </c>
      <c r="T472" s="247" t="s">
        <v>364</v>
      </c>
      <c r="U472" s="224">
        <v>0.41</v>
      </c>
      <c r="V472" s="224">
        <f>ROUND(E472*U472,2)</f>
        <v>2.0499999999999998</v>
      </c>
      <c r="W472" s="224"/>
      <c r="X472" s="224" t="s">
        <v>283</v>
      </c>
      <c r="Y472" s="224" t="s">
        <v>284</v>
      </c>
      <c r="Z472" s="213"/>
      <c r="AA472" s="213"/>
      <c r="AB472" s="213"/>
      <c r="AC472" s="213"/>
      <c r="AD472" s="213"/>
      <c r="AE472" s="213"/>
      <c r="AF472" s="213"/>
      <c r="AG472" s="213" t="s">
        <v>285</v>
      </c>
      <c r="AH472" s="213"/>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2" x14ac:dyDescent="0.2">
      <c r="A473" s="220"/>
      <c r="B473" s="221"/>
      <c r="C473" s="271" t="s">
        <v>733</v>
      </c>
      <c r="D473" s="268"/>
      <c r="E473" s="268"/>
      <c r="F473" s="268"/>
      <c r="G473" s="268"/>
      <c r="H473" s="224"/>
      <c r="I473" s="224"/>
      <c r="J473" s="224"/>
      <c r="K473" s="224"/>
      <c r="L473" s="224"/>
      <c r="M473" s="224"/>
      <c r="N473" s="223"/>
      <c r="O473" s="223"/>
      <c r="P473" s="223"/>
      <c r="Q473" s="223"/>
      <c r="R473" s="224"/>
      <c r="S473" s="224"/>
      <c r="T473" s="224"/>
      <c r="U473" s="224"/>
      <c r="V473" s="224"/>
      <c r="W473" s="224"/>
      <c r="X473" s="224"/>
      <c r="Y473" s="224"/>
      <c r="Z473" s="213"/>
      <c r="AA473" s="213"/>
      <c r="AB473" s="213"/>
      <c r="AC473" s="213"/>
      <c r="AD473" s="213"/>
      <c r="AE473" s="213"/>
      <c r="AF473" s="213"/>
      <c r="AG473" s="213" t="s">
        <v>366</v>
      </c>
      <c r="AH473" s="213"/>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2" x14ac:dyDescent="0.2">
      <c r="A474" s="220"/>
      <c r="B474" s="221"/>
      <c r="C474" s="262" t="s">
        <v>734</v>
      </c>
      <c r="D474" s="229"/>
      <c r="E474" s="230">
        <v>5</v>
      </c>
      <c r="F474" s="224"/>
      <c r="G474" s="224"/>
      <c r="H474" s="224"/>
      <c r="I474" s="224"/>
      <c r="J474" s="224"/>
      <c r="K474" s="224"/>
      <c r="L474" s="224"/>
      <c r="M474" s="224"/>
      <c r="N474" s="223"/>
      <c r="O474" s="223"/>
      <c r="P474" s="223"/>
      <c r="Q474" s="223"/>
      <c r="R474" s="224"/>
      <c r="S474" s="224"/>
      <c r="T474" s="224"/>
      <c r="U474" s="224"/>
      <c r="V474" s="224"/>
      <c r="W474" s="224"/>
      <c r="X474" s="224"/>
      <c r="Y474" s="224"/>
      <c r="Z474" s="213"/>
      <c r="AA474" s="213"/>
      <c r="AB474" s="213"/>
      <c r="AC474" s="213"/>
      <c r="AD474" s="213"/>
      <c r="AE474" s="213"/>
      <c r="AF474" s="213"/>
      <c r="AG474" s="213" t="s">
        <v>290</v>
      </c>
      <c r="AH474" s="213">
        <v>5</v>
      </c>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1" x14ac:dyDescent="0.2">
      <c r="A475" s="241">
        <v>41</v>
      </c>
      <c r="B475" s="242" t="s">
        <v>735</v>
      </c>
      <c r="C475" s="259" t="s">
        <v>736</v>
      </c>
      <c r="D475" s="243" t="s">
        <v>737</v>
      </c>
      <c r="E475" s="244">
        <v>0.5</v>
      </c>
      <c r="F475" s="245"/>
      <c r="G475" s="246">
        <f>ROUND(E475*F475,2)</f>
        <v>0</v>
      </c>
      <c r="H475" s="245"/>
      <c r="I475" s="246">
        <f>ROUND(E475*H475,2)</f>
        <v>0</v>
      </c>
      <c r="J475" s="245"/>
      <c r="K475" s="246">
        <f>ROUND(E475*J475,2)</f>
        <v>0</v>
      </c>
      <c r="L475" s="246">
        <v>21</v>
      </c>
      <c r="M475" s="246">
        <f>G475*(1+L475/100)</f>
        <v>0</v>
      </c>
      <c r="N475" s="244">
        <v>1.0662499999999999</v>
      </c>
      <c r="O475" s="244">
        <f>ROUND(E475*N475,2)</f>
        <v>0.53</v>
      </c>
      <c r="P475" s="244">
        <v>0</v>
      </c>
      <c r="Q475" s="244">
        <f>ROUND(E475*P475,2)</f>
        <v>0</v>
      </c>
      <c r="R475" s="246" t="s">
        <v>635</v>
      </c>
      <c r="S475" s="246" t="s">
        <v>298</v>
      </c>
      <c r="T475" s="247" t="s">
        <v>364</v>
      </c>
      <c r="U475" s="224">
        <v>15.231</v>
      </c>
      <c r="V475" s="224">
        <f>ROUND(E475*U475,2)</f>
        <v>7.62</v>
      </c>
      <c r="W475" s="224"/>
      <c r="X475" s="224" t="s">
        <v>283</v>
      </c>
      <c r="Y475" s="224" t="s">
        <v>284</v>
      </c>
      <c r="Z475" s="213"/>
      <c r="AA475" s="213"/>
      <c r="AB475" s="213"/>
      <c r="AC475" s="213"/>
      <c r="AD475" s="213"/>
      <c r="AE475" s="213"/>
      <c r="AF475" s="213"/>
      <c r="AG475" s="213" t="s">
        <v>285</v>
      </c>
      <c r="AH475" s="213"/>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2" x14ac:dyDescent="0.2">
      <c r="A476" s="220"/>
      <c r="B476" s="221"/>
      <c r="C476" s="271" t="s">
        <v>738</v>
      </c>
      <c r="D476" s="268"/>
      <c r="E476" s="268"/>
      <c r="F476" s="268"/>
      <c r="G476" s="268"/>
      <c r="H476" s="224"/>
      <c r="I476" s="224"/>
      <c r="J476" s="224"/>
      <c r="K476" s="224"/>
      <c r="L476" s="224"/>
      <c r="M476" s="224"/>
      <c r="N476" s="223"/>
      <c r="O476" s="223"/>
      <c r="P476" s="223"/>
      <c r="Q476" s="223"/>
      <c r="R476" s="224"/>
      <c r="S476" s="224"/>
      <c r="T476" s="224"/>
      <c r="U476" s="224"/>
      <c r="V476" s="224"/>
      <c r="W476" s="224"/>
      <c r="X476" s="224"/>
      <c r="Y476" s="224"/>
      <c r="Z476" s="213"/>
      <c r="AA476" s="213"/>
      <c r="AB476" s="213"/>
      <c r="AC476" s="213"/>
      <c r="AD476" s="213"/>
      <c r="AE476" s="213"/>
      <c r="AF476" s="213"/>
      <c r="AG476" s="213" t="s">
        <v>366</v>
      </c>
      <c r="AH476" s="213"/>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2" x14ac:dyDescent="0.2">
      <c r="A477" s="220"/>
      <c r="B477" s="221"/>
      <c r="C477" s="262" t="s">
        <v>739</v>
      </c>
      <c r="D477" s="229"/>
      <c r="E477" s="230"/>
      <c r="F477" s="224"/>
      <c r="G477" s="224"/>
      <c r="H477" s="224"/>
      <c r="I477" s="224"/>
      <c r="J477" s="224"/>
      <c r="K477" s="224"/>
      <c r="L477" s="224"/>
      <c r="M477" s="224"/>
      <c r="N477" s="223"/>
      <c r="O477" s="223"/>
      <c r="P477" s="223"/>
      <c r="Q477" s="223"/>
      <c r="R477" s="224"/>
      <c r="S477" s="224"/>
      <c r="T477" s="224"/>
      <c r="U477" s="224"/>
      <c r="V477" s="224"/>
      <c r="W477" s="224"/>
      <c r="X477" s="224"/>
      <c r="Y477" s="224"/>
      <c r="Z477" s="213"/>
      <c r="AA477" s="213"/>
      <c r="AB477" s="213"/>
      <c r="AC477" s="213"/>
      <c r="AD477" s="213"/>
      <c r="AE477" s="213"/>
      <c r="AF477" s="213"/>
      <c r="AG477" s="213" t="s">
        <v>290</v>
      </c>
      <c r="AH477" s="213">
        <v>0</v>
      </c>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3" x14ac:dyDescent="0.2">
      <c r="A478" s="220"/>
      <c r="B478" s="221"/>
      <c r="C478" s="262" t="s">
        <v>740</v>
      </c>
      <c r="D478" s="229"/>
      <c r="E478" s="230">
        <v>0.35</v>
      </c>
      <c r="F478" s="224"/>
      <c r="G478" s="224"/>
      <c r="H478" s="224"/>
      <c r="I478" s="224"/>
      <c r="J478" s="224"/>
      <c r="K478" s="224"/>
      <c r="L478" s="224"/>
      <c r="M478" s="224"/>
      <c r="N478" s="223"/>
      <c r="O478" s="223"/>
      <c r="P478" s="223"/>
      <c r="Q478" s="223"/>
      <c r="R478" s="224"/>
      <c r="S478" s="224"/>
      <c r="T478" s="224"/>
      <c r="U478" s="224"/>
      <c r="V478" s="224"/>
      <c r="W478" s="224"/>
      <c r="X478" s="224"/>
      <c r="Y478" s="224"/>
      <c r="Z478" s="213"/>
      <c r="AA478" s="213"/>
      <c r="AB478" s="213"/>
      <c r="AC478" s="213"/>
      <c r="AD478" s="213"/>
      <c r="AE478" s="213"/>
      <c r="AF478" s="213"/>
      <c r="AG478" s="213" t="s">
        <v>290</v>
      </c>
      <c r="AH478" s="213">
        <v>0</v>
      </c>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3" x14ac:dyDescent="0.2">
      <c r="A479" s="220"/>
      <c r="B479" s="221"/>
      <c r="C479" s="262" t="s">
        <v>741</v>
      </c>
      <c r="D479" s="229"/>
      <c r="E479" s="230">
        <v>0.15</v>
      </c>
      <c r="F479" s="224"/>
      <c r="G479" s="224"/>
      <c r="H479" s="224"/>
      <c r="I479" s="224"/>
      <c r="J479" s="224"/>
      <c r="K479" s="224"/>
      <c r="L479" s="224"/>
      <c r="M479" s="224"/>
      <c r="N479" s="223"/>
      <c r="O479" s="223"/>
      <c r="P479" s="223"/>
      <c r="Q479" s="223"/>
      <c r="R479" s="224"/>
      <c r="S479" s="224"/>
      <c r="T479" s="224"/>
      <c r="U479" s="224"/>
      <c r="V479" s="224"/>
      <c r="W479" s="224"/>
      <c r="X479" s="224"/>
      <c r="Y479" s="224"/>
      <c r="Z479" s="213"/>
      <c r="AA479" s="213"/>
      <c r="AB479" s="213"/>
      <c r="AC479" s="213"/>
      <c r="AD479" s="213"/>
      <c r="AE479" s="213"/>
      <c r="AF479" s="213"/>
      <c r="AG479" s="213" t="s">
        <v>290</v>
      </c>
      <c r="AH479" s="213">
        <v>0</v>
      </c>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ht="22.5" outlineLevel="1" x14ac:dyDescent="0.2">
      <c r="A480" s="241">
        <v>42</v>
      </c>
      <c r="B480" s="242" t="s">
        <v>742</v>
      </c>
      <c r="C480" s="259" t="s">
        <v>743</v>
      </c>
      <c r="D480" s="243" t="s">
        <v>280</v>
      </c>
      <c r="E480" s="244">
        <v>5.25</v>
      </c>
      <c r="F480" s="245"/>
      <c r="G480" s="246">
        <f>ROUND(E480*F480,2)</f>
        <v>0</v>
      </c>
      <c r="H480" s="245"/>
      <c r="I480" s="246">
        <f>ROUND(E480*H480,2)</f>
        <v>0</v>
      </c>
      <c r="J480" s="245"/>
      <c r="K480" s="246">
        <f>ROUND(E480*J480,2)</f>
        <v>0</v>
      </c>
      <c r="L480" s="246">
        <v>21</v>
      </c>
      <c r="M480" s="246">
        <f>G480*(1+L480/100)</f>
        <v>0</v>
      </c>
      <c r="N480" s="244">
        <v>1.837</v>
      </c>
      <c r="O480" s="244">
        <f>ROUND(E480*N480,2)</f>
        <v>9.64</v>
      </c>
      <c r="P480" s="244">
        <v>0</v>
      </c>
      <c r="Q480" s="244">
        <f>ROUND(E480*P480,2)</f>
        <v>0</v>
      </c>
      <c r="R480" s="246" t="s">
        <v>635</v>
      </c>
      <c r="S480" s="246" t="s">
        <v>298</v>
      </c>
      <c r="T480" s="247" t="s">
        <v>364</v>
      </c>
      <c r="U480" s="224">
        <v>1.84</v>
      </c>
      <c r="V480" s="224">
        <f>ROUND(E480*U480,2)</f>
        <v>9.66</v>
      </c>
      <c r="W480" s="224"/>
      <c r="X480" s="224" t="s">
        <v>283</v>
      </c>
      <c r="Y480" s="224" t="s">
        <v>284</v>
      </c>
      <c r="Z480" s="213"/>
      <c r="AA480" s="213"/>
      <c r="AB480" s="213"/>
      <c r="AC480" s="213"/>
      <c r="AD480" s="213"/>
      <c r="AE480" s="213"/>
      <c r="AF480" s="213"/>
      <c r="AG480" s="213" t="s">
        <v>285</v>
      </c>
      <c r="AH480" s="213"/>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outlineLevel="2" x14ac:dyDescent="0.2">
      <c r="A481" s="220"/>
      <c r="B481" s="221"/>
      <c r="C481" s="271" t="s">
        <v>744</v>
      </c>
      <c r="D481" s="268"/>
      <c r="E481" s="268"/>
      <c r="F481" s="268"/>
      <c r="G481" s="268"/>
      <c r="H481" s="224"/>
      <c r="I481" s="224"/>
      <c r="J481" s="224"/>
      <c r="K481" s="224"/>
      <c r="L481" s="224"/>
      <c r="M481" s="224"/>
      <c r="N481" s="223"/>
      <c r="O481" s="223"/>
      <c r="P481" s="223"/>
      <c r="Q481" s="223"/>
      <c r="R481" s="224"/>
      <c r="S481" s="224"/>
      <c r="T481" s="224"/>
      <c r="U481" s="224"/>
      <c r="V481" s="224"/>
      <c r="W481" s="224"/>
      <c r="X481" s="224"/>
      <c r="Y481" s="224"/>
      <c r="Z481" s="213"/>
      <c r="AA481" s="213"/>
      <c r="AB481" s="213"/>
      <c r="AC481" s="213"/>
      <c r="AD481" s="213"/>
      <c r="AE481" s="213"/>
      <c r="AF481" s="213"/>
      <c r="AG481" s="213" t="s">
        <v>366</v>
      </c>
      <c r="AH481" s="213"/>
      <c r="AI481" s="213"/>
      <c r="AJ481" s="213"/>
      <c r="AK481" s="213"/>
      <c r="AL481" s="213"/>
      <c r="AM481" s="213"/>
      <c r="AN481" s="213"/>
      <c r="AO481" s="213"/>
      <c r="AP481" s="213"/>
      <c r="AQ481" s="213"/>
      <c r="AR481" s="213"/>
      <c r="AS481" s="213"/>
      <c r="AT481" s="213"/>
      <c r="AU481" s="213"/>
      <c r="AV481" s="213"/>
      <c r="AW481" s="213"/>
      <c r="AX481" s="213"/>
      <c r="AY481" s="213"/>
      <c r="AZ481" s="213"/>
      <c r="BA481" s="249" t="str">
        <f>C481</f>
        <v>pod mazaniny a dlažby, popř. na plochých střechách, vodorovný nebo ve spádu, s udusáním a urovnáním povrchu,</v>
      </c>
      <c r="BB481" s="213"/>
      <c r="BC481" s="213"/>
      <c r="BD481" s="213"/>
      <c r="BE481" s="213"/>
      <c r="BF481" s="213"/>
      <c r="BG481" s="213"/>
      <c r="BH481" s="213"/>
    </row>
    <row r="482" spans="1:60" outlineLevel="2" x14ac:dyDescent="0.2">
      <c r="A482" s="220"/>
      <c r="B482" s="221"/>
      <c r="C482" s="261" t="s">
        <v>286</v>
      </c>
      <c r="D482" s="250"/>
      <c r="E482" s="250"/>
      <c r="F482" s="250"/>
      <c r="G482" s="250"/>
      <c r="H482" s="224"/>
      <c r="I482" s="224"/>
      <c r="J482" s="224"/>
      <c r="K482" s="224"/>
      <c r="L482" s="224"/>
      <c r="M482" s="224"/>
      <c r="N482" s="223"/>
      <c r="O482" s="223"/>
      <c r="P482" s="223"/>
      <c r="Q482" s="223"/>
      <c r="R482" s="224"/>
      <c r="S482" s="224"/>
      <c r="T482" s="224"/>
      <c r="U482" s="224"/>
      <c r="V482" s="224"/>
      <c r="W482" s="224"/>
      <c r="X482" s="224"/>
      <c r="Y482" s="224"/>
      <c r="Z482" s="213"/>
      <c r="AA482" s="213"/>
      <c r="AB482" s="213"/>
      <c r="AC482" s="213"/>
      <c r="AD482" s="213"/>
      <c r="AE482" s="213"/>
      <c r="AF482" s="213"/>
      <c r="AG482" s="213" t="s">
        <v>287</v>
      </c>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3" x14ac:dyDescent="0.2">
      <c r="A483" s="220"/>
      <c r="B483" s="221"/>
      <c r="C483" s="261" t="s">
        <v>1244</v>
      </c>
      <c r="D483" s="250"/>
      <c r="E483" s="250"/>
      <c r="F483" s="250"/>
      <c r="G483" s="250"/>
      <c r="H483" s="224"/>
      <c r="I483" s="224"/>
      <c r="J483" s="224"/>
      <c r="K483" s="224"/>
      <c r="L483" s="224"/>
      <c r="M483" s="224"/>
      <c r="N483" s="223"/>
      <c r="O483" s="223"/>
      <c r="P483" s="223"/>
      <c r="Q483" s="223"/>
      <c r="R483" s="224"/>
      <c r="S483" s="224"/>
      <c r="T483" s="224"/>
      <c r="U483" s="224"/>
      <c r="V483" s="224"/>
      <c r="W483" s="224"/>
      <c r="X483" s="224"/>
      <c r="Y483" s="224"/>
      <c r="Z483" s="213"/>
      <c r="AA483" s="213"/>
      <c r="AB483" s="213"/>
      <c r="AC483" s="213"/>
      <c r="AD483" s="213"/>
      <c r="AE483" s="213"/>
      <c r="AF483" s="213"/>
      <c r="AG483" s="213" t="s">
        <v>287</v>
      </c>
      <c r="AH483" s="213"/>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3" x14ac:dyDescent="0.2">
      <c r="A484" s="220"/>
      <c r="B484" s="221"/>
      <c r="C484" s="261" t="s">
        <v>745</v>
      </c>
      <c r="D484" s="250"/>
      <c r="E484" s="250"/>
      <c r="F484" s="250"/>
      <c r="G484" s="250"/>
      <c r="H484" s="224"/>
      <c r="I484" s="224"/>
      <c r="J484" s="224"/>
      <c r="K484" s="224"/>
      <c r="L484" s="224"/>
      <c r="M484" s="224"/>
      <c r="N484" s="223"/>
      <c r="O484" s="223"/>
      <c r="P484" s="223"/>
      <c r="Q484" s="223"/>
      <c r="R484" s="224"/>
      <c r="S484" s="224"/>
      <c r="T484" s="224"/>
      <c r="U484" s="224"/>
      <c r="V484" s="224"/>
      <c r="W484" s="224"/>
      <c r="X484" s="224"/>
      <c r="Y484" s="224"/>
      <c r="Z484" s="213"/>
      <c r="AA484" s="213"/>
      <c r="AB484" s="213"/>
      <c r="AC484" s="213"/>
      <c r="AD484" s="213"/>
      <c r="AE484" s="213"/>
      <c r="AF484" s="213"/>
      <c r="AG484" s="213" t="s">
        <v>287</v>
      </c>
      <c r="AH484" s="213"/>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outlineLevel="2" x14ac:dyDescent="0.2">
      <c r="A485" s="220"/>
      <c r="B485" s="221"/>
      <c r="C485" s="262" t="s">
        <v>746</v>
      </c>
      <c r="D485" s="229"/>
      <c r="E485" s="230">
        <v>5.25</v>
      </c>
      <c r="F485" s="224"/>
      <c r="G485" s="224"/>
      <c r="H485" s="224"/>
      <c r="I485" s="224"/>
      <c r="J485" s="224"/>
      <c r="K485" s="224"/>
      <c r="L485" s="224"/>
      <c r="M485" s="224"/>
      <c r="N485" s="223"/>
      <c r="O485" s="223"/>
      <c r="P485" s="223"/>
      <c r="Q485" s="223"/>
      <c r="R485" s="224"/>
      <c r="S485" s="224"/>
      <c r="T485" s="224"/>
      <c r="U485" s="224"/>
      <c r="V485" s="224"/>
      <c r="W485" s="224"/>
      <c r="X485" s="224"/>
      <c r="Y485" s="224"/>
      <c r="Z485" s="213"/>
      <c r="AA485" s="213"/>
      <c r="AB485" s="213"/>
      <c r="AC485" s="213"/>
      <c r="AD485" s="213"/>
      <c r="AE485" s="213"/>
      <c r="AF485" s="213"/>
      <c r="AG485" s="213" t="s">
        <v>290</v>
      </c>
      <c r="AH485" s="213">
        <v>0</v>
      </c>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ht="22.5" outlineLevel="1" x14ac:dyDescent="0.2">
      <c r="A486" s="241">
        <v>43</v>
      </c>
      <c r="B486" s="242" t="s">
        <v>747</v>
      </c>
      <c r="C486" s="259" t="s">
        <v>748</v>
      </c>
      <c r="D486" s="243" t="s">
        <v>473</v>
      </c>
      <c r="E486" s="244">
        <v>247.1515</v>
      </c>
      <c r="F486" s="245"/>
      <c r="G486" s="246">
        <f>ROUND(E486*F486,2)</f>
        <v>0</v>
      </c>
      <c r="H486" s="245"/>
      <c r="I486" s="246">
        <f>ROUND(E486*H486,2)</f>
        <v>0</v>
      </c>
      <c r="J486" s="245"/>
      <c r="K486" s="246">
        <f>ROUND(E486*J486,2)</f>
        <v>0</v>
      </c>
      <c r="L486" s="246">
        <v>21</v>
      </c>
      <c r="M486" s="246">
        <f>G486*(1+L486/100)</f>
        <v>0</v>
      </c>
      <c r="N486" s="244">
        <v>7.4260000000000007E-2</v>
      </c>
      <c r="O486" s="244">
        <f>ROUND(E486*N486,2)</f>
        <v>18.350000000000001</v>
      </c>
      <c r="P486" s="244">
        <v>0</v>
      </c>
      <c r="Q486" s="244">
        <f>ROUND(E486*P486,2)</f>
        <v>0</v>
      </c>
      <c r="R486" s="246" t="s">
        <v>635</v>
      </c>
      <c r="S486" s="246" t="s">
        <v>298</v>
      </c>
      <c r="T486" s="247" t="s">
        <v>364</v>
      </c>
      <c r="U486" s="224">
        <v>0.27100000000000002</v>
      </c>
      <c r="V486" s="224">
        <f>ROUND(E486*U486,2)</f>
        <v>66.98</v>
      </c>
      <c r="W486" s="224"/>
      <c r="X486" s="224" t="s">
        <v>283</v>
      </c>
      <c r="Y486" s="224" t="s">
        <v>284</v>
      </c>
      <c r="Z486" s="213"/>
      <c r="AA486" s="213"/>
      <c r="AB486" s="213"/>
      <c r="AC486" s="213"/>
      <c r="AD486" s="213"/>
      <c r="AE486" s="213"/>
      <c r="AF486" s="213"/>
      <c r="AG486" s="213" t="s">
        <v>285</v>
      </c>
      <c r="AH486" s="213"/>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ht="45" outlineLevel="2" x14ac:dyDescent="0.2">
      <c r="A487" s="220"/>
      <c r="B487" s="221"/>
      <c r="C487" s="271" t="s">
        <v>749</v>
      </c>
      <c r="D487" s="268"/>
      <c r="E487" s="268"/>
      <c r="F487" s="268"/>
      <c r="G487" s="268"/>
      <c r="H487" s="224"/>
      <c r="I487" s="224"/>
      <c r="J487" s="224"/>
      <c r="K487" s="224"/>
      <c r="L487" s="224"/>
      <c r="M487" s="224"/>
      <c r="N487" s="223"/>
      <c r="O487" s="223"/>
      <c r="P487" s="223"/>
      <c r="Q487" s="223"/>
      <c r="R487" s="224"/>
      <c r="S487" s="224"/>
      <c r="T487" s="224"/>
      <c r="U487" s="224"/>
      <c r="V487" s="224"/>
      <c r="W487" s="224"/>
      <c r="X487" s="224"/>
      <c r="Y487" s="224"/>
      <c r="Z487" s="213"/>
      <c r="AA487" s="213"/>
      <c r="AB487" s="213"/>
      <c r="AC487" s="213"/>
      <c r="AD487" s="213"/>
      <c r="AE487" s="213"/>
      <c r="AF487" s="213"/>
      <c r="AG487" s="213" t="s">
        <v>366</v>
      </c>
      <c r="AH487" s="213"/>
      <c r="AI487" s="213"/>
      <c r="AJ487" s="213"/>
      <c r="AK487" s="213"/>
      <c r="AL487" s="213"/>
      <c r="AM487" s="213"/>
      <c r="AN487" s="213"/>
      <c r="AO487" s="213"/>
      <c r="AP487" s="213"/>
      <c r="AQ487" s="213"/>
      <c r="AR487" s="213"/>
      <c r="AS487" s="213"/>
      <c r="AT487" s="213"/>
      <c r="AU487" s="213"/>
      <c r="AV487" s="213"/>
      <c r="AW487" s="213"/>
      <c r="AX487" s="213"/>
      <c r="AY487" s="213"/>
      <c r="AZ487" s="213"/>
      <c r="BA487" s="249" t="str">
        <f>C487</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487" s="213"/>
      <c r="BC487" s="213"/>
      <c r="BD487" s="213"/>
      <c r="BE487" s="213"/>
      <c r="BF487" s="213"/>
      <c r="BG487" s="213"/>
      <c r="BH487" s="213"/>
    </row>
    <row r="488" spans="1:60" outlineLevel="2" x14ac:dyDescent="0.2">
      <c r="A488" s="220"/>
      <c r="B488" s="221"/>
      <c r="C488" s="262" t="s">
        <v>608</v>
      </c>
      <c r="D488" s="229"/>
      <c r="E488" s="230"/>
      <c r="F488" s="224"/>
      <c r="G488" s="224"/>
      <c r="H488" s="224"/>
      <c r="I488" s="224"/>
      <c r="J488" s="224"/>
      <c r="K488" s="224"/>
      <c r="L488" s="224"/>
      <c r="M488" s="224"/>
      <c r="N488" s="223"/>
      <c r="O488" s="223"/>
      <c r="P488" s="223"/>
      <c r="Q488" s="223"/>
      <c r="R488" s="224"/>
      <c r="S488" s="224"/>
      <c r="T488" s="224"/>
      <c r="U488" s="224"/>
      <c r="V488" s="224"/>
      <c r="W488" s="224"/>
      <c r="X488" s="224"/>
      <c r="Y488" s="224"/>
      <c r="Z488" s="213"/>
      <c r="AA488" s="213"/>
      <c r="AB488" s="213"/>
      <c r="AC488" s="213"/>
      <c r="AD488" s="213"/>
      <c r="AE488" s="213"/>
      <c r="AF488" s="213"/>
      <c r="AG488" s="213" t="s">
        <v>290</v>
      </c>
      <c r="AH488" s="213">
        <v>0</v>
      </c>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outlineLevel="3" x14ac:dyDescent="0.2">
      <c r="A489" s="220"/>
      <c r="B489" s="221"/>
      <c r="C489" s="262" t="s">
        <v>750</v>
      </c>
      <c r="D489" s="229"/>
      <c r="E489" s="230">
        <v>77.718500000000006</v>
      </c>
      <c r="F489" s="224"/>
      <c r="G489" s="224"/>
      <c r="H489" s="224"/>
      <c r="I489" s="224"/>
      <c r="J489" s="224"/>
      <c r="K489" s="224"/>
      <c r="L489" s="224"/>
      <c r="M489" s="224"/>
      <c r="N489" s="223"/>
      <c r="O489" s="223"/>
      <c r="P489" s="223"/>
      <c r="Q489" s="223"/>
      <c r="R489" s="224"/>
      <c r="S489" s="224"/>
      <c r="T489" s="224"/>
      <c r="U489" s="224"/>
      <c r="V489" s="224"/>
      <c r="W489" s="224"/>
      <c r="X489" s="224"/>
      <c r="Y489" s="224"/>
      <c r="Z489" s="213"/>
      <c r="AA489" s="213"/>
      <c r="AB489" s="213"/>
      <c r="AC489" s="213"/>
      <c r="AD489" s="213"/>
      <c r="AE489" s="213"/>
      <c r="AF489" s="213"/>
      <c r="AG489" s="213" t="s">
        <v>290</v>
      </c>
      <c r="AH489" s="213">
        <v>0</v>
      </c>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ht="22.5" outlineLevel="3" x14ac:dyDescent="0.2">
      <c r="A490" s="220"/>
      <c r="B490" s="221"/>
      <c r="C490" s="262" t="s">
        <v>751</v>
      </c>
      <c r="D490" s="229"/>
      <c r="E490" s="230">
        <v>16.428000000000001</v>
      </c>
      <c r="F490" s="224"/>
      <c r="G490" s="224"/>
      <c r="H490" s="224"/>
      <c r="I490" s="224"/>
      <c r="J490" s="224"/>
      <c r="K490" s="224"/>
      <c r="L490" s="224"/>
      <c r="M490" s="224"/>
      <c r="N490" s="223"/>
      <c r="O490" s="223"/>
      <c r="P490" s="223"/>
      <c r="Q490" s="223"/>
      <c r="R490" s="224"/>
      <c r="S490" s="224"/>
      <c r="T490" s="224"/>
      <c r="U490" s="224"/>
      <c r="V490" s="224"/>
      <c r="W490" s="224"/>
      <c r="X490" s="224"/>
      <c r="Y490" s="224"/>
      <c r="Z490" s="213"/>
      <c r="AA490" s="213"/>
      <c r="AB490" s="213"/>
      <c r="AC490" s="213"/>
      <c r="AD490" s="213"/>
      <c r="AE490" s="213"/>
      <c r="AF490" s="213"/>
      <c r="AG490" s="213" t="s">
        <v>290</v>
      </c>
      <c r="AH490" s="213">
        <v>0</v>
      </c>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3" x14ac:dyDescent="0.2">
      <c r="A491" s="220"/>
      <c r="B491" s="221"/>
      <c r="C491" s="262" t="s">
        <v>752</v>
      </c>
      <c r="D491" s="229"/>
      <c r="E491" s="230">
        <v>48.692</v>
      </c>
      <c r="F491" s="224"/>
      <c r="G491" s="224"/>
      <c r="H491" s="224"/>
      <c r="I491" s="224"/>
      <c r="J491" s="224"/>
      <c r="K491" s="224"/>
      <c r="L491" s="224"/>
      <c r="M491" s="224"/>
      <c r="N491" s="223"/>
      <c r="O491" s="223"/>
      <c r="P491" s="223"/>
      <c r="Q491" s="223"/>
      <c r="R491" s="224"/>
      <c r="S491" s="224"/>
      <c r="T491" s="224"/>
      <c r="U491" s="224"/>
      <c r="V491" s="224"/>
      <c r="W491" s="224"/>
      <c r="X491" s="224"/>
      <c r="Y491" s="224"/>
      <c r="Z491" s="213"/>
      <c r="AA491" s="213"/>
      <c r="AB491" s="213"/>
      <c r="AC491" s="213"/>
      <c r="AD491" s="213"/>
      <c r="AE491" s="213"/>
      <c r="AF491" s="213"/>
      <c r="AG491" s="213" t="s">
        <v>290</v>
      </c>
      <c r="AH491" s="213">
        <v>0</v>
      </c>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3" x14ac:dyDescent="0.2">
      <c r="A492" s="220"/>
      <c r="B492" s="221"/>
      <c r="C492" s="262" t="s">
        <v>612</v>
      </c>
      <c r="D492" s="229"/>
      <c r="E492" s="230"/>
      <c r="F492" s="224"/>
      <c r="G492" s="224"/>
      <c r="H492" s="224"/>
      <c r="I492" s="224"/>
      <c r="J492" s="224"/>
      <c r="K492" s="224"/>
      <c r="L492" s="224"/>
      <c r="M492" s="224"/>
      <c r="N492" s="223"/>
      <c r="O492" s="223"/>
      <c r="P492" s="223"/>
      <c r="Q492" s="223"/>
      <c r="R492" s="224"/>
      <c r="S492" s="224"/>
      <c r="T492" s="224"/>
      <c r="U492" s="224"/>
      <c r="V492" s="224"/>
      <c r="W492" s="224"/>
      <c r="X492" s="224"/>
      <c r="Y492" s="224"/>
      <c r="Z492" s="213"/>
      <c r="AA492" s="213"/>
      <c r="AB492" s="213"/>
      <c r="AC492" s="213"/>
      <c r="AD492" s="213"/>
      <c r="AE492" s="213"/>
      <c r="AF492" s="213"/>
      <c r="AG492" s="213" t="s">
        <v>290</v>
      </c>
      <c r="AH492" s="213">
        <v>0</v>
      </c>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3" x14ac:dyDescent="0.2">
      <c r="A493" s="220"/>
      <c r="B493" s="221"/>
      <c r="C493" s="262" t="s">
        <v>613</v>
      </c>
      <c r="D493" s="229"/>
      <c r="E493" s="230"/>
      <c r="F493" s="224"/>
      <c r="G493" s="224"/>
      <c r="H493" s="224"/>
      <c r="I493" s="224"/>
      <c r="J493" s="224"/>
      <c r="K493" s="224"/>
      <c r="L493" s="224"/>
      <c r="M493" s="224"/>
      <c r="N493" s="223"/>
      <c r="O493" s="223"/>
      <c r="P493" s="223"/>
      <c r="Q493" s="223"/>
      <c r="R493" s="224"/>
      <c r="S493" s="224"/>
      <c r="T493" s="224"/>
      <c r="U493" s="224"/>
      <c r="V493" s="224"/>
      <c r="W493" s="224"/>
      <c r="X493" s="224"/>
      <c r="Y493" s="224"/>
      <c r="Z493" s="213"/>
      <c r="AA493" s="213"/>
      <c r="AB493" s="213"/>
      <c r="AC493" s="213"/>
      <c r="AD493" s="213"/>
      <c r="AE493" s="213"/>
      <c r="AF493" s="213"/>
      <c r="AG493" s="213" t="s">
        <v>290</v>
      </c>
      <c r="AH493" s="213">
        <v>0</v>
      </c>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3" x14ac:dyDescent="0.2">
      <c r="A494" s="220"/>
      <c r="B494" s="221"/>
      <c r="C494" s="262" t="s">
        <v>753</v>
      </c>
      <c r="D494" s="229"/>
      <c r="E494" s="230">
        <v>28.212499999999999</v>
      </c>
      <c r="F494" s="224"/>
      <c r="G494" s="224"/>
      <c r="H494" s="224"/>
      <c r="I494" s="224"/>
      <c r="J494" s="224"/>
      <c r="K494" s="224"/>
      <c r="L494" s="224"/>
      <c r="M494" s="224"/>
      <c r="N494" s="223"/>
      <c r="O494" s="223"/>
      <c r="P494" s="223"/>
      <c r="Q494" s="223"/>
      <c r="R494" s="224"/>
      <c r="S494" s="224"/>
      <c r="T494" s="224"/>
      <c r="U494" s="224"/>
      <c r="V494" s="224"/>
      <c r="W494" s="224"/>
      <c r="X494" s="224"/>
      <c r="Y494" s="224"/>
      <c r="Z494" s="213"/>
      <c r="AA494" s="213"/>
      <c r="AB494" s="213"/>
      <c r="AC494" s="213"/>
      <c r="AD494" s="213"/>
      <c r="AE494" s="213"/>
      <c r="AF494" s="213"/>
      <c r="AG494" s="213" t="s">
        <v>290</v>
      </c>
      <c r="AH494" s="213">
        <v>0</v>
      </c>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3" x14ac:dyDescent="0.2">
      <c r="A495" s="220"/>
      <c r="B495" s="221"/>
      <c r="C495" s="262" t="s">
        <v>754</v>
      </c>
      <c r="D495" s="229"/>
      <c r="E495" s="230">
        <v>4.9394999999999998</v>
      </c>
      <c r="F495" s="224"/>
      <c r="G495" s="224"/>
      <c r="H495" s="224"/>
      <c r="I495" s="224"/>
      <c r="J495" s="224"/>
      <c r="K495" s="224"/>
      <c r="L495" s="224"/>
      <c r="M495" s="224"/>
      <c r="N495" s="223"/>
      <c r="O495" s="223"/>
      <c r="P495" s="223"/>
      <c r="Q495" s="223"/>
      <c r="R495" s="224"/>
      <c r="S495" s="224"/>
      <c r="T495" s="224"/>
      <c r="U495" s="224"/>
      <c r="V495" s="224"/>
      <c r="W495" s="224"/>
      <c r="X495" s="224"/>
      <c r="Y495" s="224"/>
      <c r="Z495" s="213"/>
      <c r="AA495" s="213"/>
      <c r="AB495" s="213"/>
      <c r="AC495" s="213"/>
      <c r="AD495" s="213"/>
      <c r="AE495" s="213"/>
      <c r="AF495" s="213"/>
      <c r="AG495" s="213" t="s">
        <v>290</v>
      </c>
      <c r="AH495" s="213">
        <v>0</v>
      </c>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outlineLevel="3" x14ac:dyDescent="0.2">
      <c r="A496" s="220"/>
      <c r="B496" s="221"/>
      <c r="C496" s="262" t="s">
        <v>755</v>
      </c>
      <c r="D496" s="229"/>
      <c r="E496" s="230">
        <v>14.85</v>
      </c>
      <c r="F496" s="224"/>
      <c r="G496" s="224"/>
      <c r="H496" s="224"/>
      <c r="I496" s="224"/>
      <c r="J496" s="224"/>
      <c r="K496" s="224"/>
      <c r="L496" s="224"/>
      <c r="M496" s="224"/>
      <c r="N496" s="223"/>
      <c r="O496" s="223"/>
      <c r="P496" s="223"/>
      <c r="Q496" s="223"/>
      <c r="R496" s="224"/>
      <c r="S496" s="224"/>
      <c r="T496" s="224"/>
      <c r="U496" s="224"/>
      <c r="V496" s="224"/>
      <c r="W496" s="224"/>
      <c r="X496" s="224"/>
      <c r="Y496" s="224"/>
      <c r="Z496" s="213"/>
      <c r="AA496" s="213"/>
      <c r="AB496" s="213"/>
      <c r="AC496" s="213"/>
      <c r="AD496" s="213"/>
      <c r="AE496" s="213"/>
      <c r="AF496" s="213"/>
      <c r="AG496" s="213" t="s">
        <v>290</v>
      </c>
      <c r="AH496" s="213">
        <v>0</v>
      </c>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outlineLevel="3" x14ac:dyDescent="0.2">
      <c r="A497" s="220"/>
      <c r="B497" s="221"/>
      <c r="C497" s="262" t="s">
        <v>756</v>
      </c>
      <c r="D497" s="229"/>
      <c r="E497" s="230">
        <v>2.31</v>
      </c>
      <c r="F497" s="224"/>
      <c r="G497" s="224"/>
      <c r="H497" s="224"/>
      <c r="I497" s="224"/>
      <c r="J497" s="224"/>
      <c r="K497" s="224"/>
      <c r="L497" s="224"/>
      <c r="M497" s="224"/>
      <c r="N497" s="223"/>
      <c r="O497" s="223"/>
      <c r="P497" s="223"/>
      <c r="Q497" s="223"/>
      <c r="R497" s="224"/>
      <c r="S497" s="224"/>
      <c r="T497" s="224"/>
      <c r="U497" s="224"/>
      <c r="V497" s="224"/>
      <c r="W497" s="224"/>
      <c r="X497" s="224"/>
      <c r="Y497" s="224"/>
      <c r="Z497" s="213"/>
      <c r="AA497" s="213"/>
      <c r="AB497" s="213"/>
      <c r="AC497" s="213"/>
      <c r="AD497" s="213"/>
      <c r="AE497" s="213"/>
      <c r="AF497" s="213"/>
      <c r="AG497" s="213" t="s">
        <v>290</v>
      </c>
      <c r="AH497" s="213">
        <v>0</v>
      </c>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3" x14ac:dyDescent="0.2">
      <c r="A498" s="220"/>
      <c r="B498" s="221"/>
      <c r="C498" s="262" t="s">
        <v>757</v>
      </c>
      <c r="D498" s="229"/>
      <c r="E498" s="230">
        <v>2.2000000000000002</v>
      </c>
      <c r="F498" s="224"/>
      <c r="G498" s="224"/>
      <c r="H498" s="224"/>
      <c r="I498" s="224"/>
      <c r="J498" s="224"/>
      <c r="K498" s="224"/>
      <c r="L498" s="224"/>
      <c r="M498" s="224"/>
      <c r="N498" s="223"/>
      <c r="O498" s="223"/>
      <c r="P498" s="223"/>
      <c r="Q498" s="223"/>
      <c r="R498" s="224"/>
      <c r="S498" s="224"/>
      <c r="T498" s="224"/>
      <c r="U498" s="224"/>
      <c r="V498" s="224"/>
      <c r="W498" s="224"/>
      <c r="X498" s="224"/>
      <c r="Y498" s="224"/>
      <c r="Z498" s="213"/>
      <c r="AA498" s="213"/>
      <c r="AB498" s="213"/>
      <c r="AC498" s="213"/>
      <c r="AD498" s="213"/>
      <c r="AE498" s="213"/>
      <c r="AF498" s="213"/>
      <c r="AG498" s="213" t="s">
        <v>290</v>
      </c>
      <c r="AH498" s="213">
        <v>0</v>
      </c>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3" x14ac:dyDescent="0.2">
      <c r="A499" s="220"/>
      <c r="B499" s="221"/>
      <c r="C499" s="262" t="s">
        <v>619</v>
      </c>
      <c r="D499" s="229"/>
      <c r="E499" s="230"/>
      <c r="F499" s="224"/>
      <c r="G499" s="224"/>
      <c r="H499" s="224"/>
      <c r="I499" s="224"/>
      <c r="J499" s="224"/>
      <c r="K499" s="224"/>
      <c r="L499" s="224"/>
      <c r="M499" s="224"/>
      <c r="N499" s="223"/>
      <c r="O499" s="223"/>
      <c r="P499" s="223"/>
      <c r="Q499" s="223"/>
      <c r="R499" s="224"/>
      <c r="S499" s="224"/>
      <c r="T499" s="224"/>
      <c r="U499" s="224"/>
      <c r="V499" s="224"/>
      <c r="W499" s="224"/>
      <c r="X499" s="224"/>
      <c r="Y499" s="224"/>
      <c r="Z499" s="213"/>
      <c r="AA499" s="213"/>
      <c r="AB499" s="213"/>
      <c r="AC499" s="213"/>
      <c r="AD499" s="213"/>
      <c r="AE499" s="213"/>
      <c r="AF499" s="213"/>
      <c r="AG499" s="213" t="s">
        <v>290</v>
      </c>
      <c r="AH499" s="213">
        <v>0</v>
      </c>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outlineLevel="3" x14ac:dyDescent="0.2">
      <c r="A500" s="220"/>
      <c r="B500" s="221"/>
      <c r="C500" s="262" t="s">
        <v>620</v>
      </c>
      <c r="D500" s="229"/>
      <c r="E500" s="230"/>
      <c r="F500" s="224"/>
      <c r="G500" s="224"/>
      <c r="H500" s="224"/>
      <c r="I500" s="224"/>
      <c r="J500" s="224"/>
      <c r="K500" s="224"/>
      <c r="L500" s="224"/>
      <c r="M500" s="224"/>
      <c r="N500" s="223"/>
      <c r="O500" s="223"/>
      <c r="P500" s="223"/>
      <c r="Q500" s="223"/>
      <c r="R500" s="224"/>
      <c r="S500" s="224"/>
      <c r="T500" s="224"/>
      <c r="U500" s="224"/>
      <c r="V500" s="224"/>
      <c r="W500" s="224"/>
      <c r="X500" s="224"/>
      <c r="Y500" s="224"/>
      <c r="Z500" s="213"/>
      <c r="AA500" s="213"/>
      <c r="AB500" s="213"/>
      <c r="AC500" s="213"/>
      <c r="AD500" s="213"/>
      <c r="AE500" s="213"/>
      <c r="AF500" s="213"/>
      <c r="AG500" s="213" t="s">
        <v>290</v>
      </c>
      <c r="AH500" s="213">
        <v>0</v>
      </c>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outlineLevel="3" x14ac:dyDescent="0.2">
      <c r="A501" s="220"/>
      <c r="B501" s="221"/>
      <c r="C501" s="262" t="s">
        <v>758</v>
      </c>
      <c r="D501" s="229"/>
      <c r="E501" s="230">
        <v>2.1360000000000001</v>
      </c>
      <c r="F501" s="224"/>
      <c r="G501" s="224"/>
      <c r="H501" s="224"/>
      <c r="I501" s="224"/>
      <c r="J501" s="224"/>
      <c r="K501" s="224"/>
      <c r="L501" s="224"/>
      <c r="M501" s="224"/>
      <c r="N501" s="223"/>
      <c r="O501" s="223"/>
      <c r="P501" s="223"/>
      <c r="Q501" s="223"/>
      <c r="R501" s="224"/>
      <c r="S501" s="224"/>
      <c r="T501" s="224"/>
      <c r="U501" s="224"/>
      <c r="V501" s="224"/>
      <c r="W501" s="224"/>
      <c r="X501" s="224"/>
      <c r="Y501" s="224"/>
      <c r="Z501" s="213"/>
      <c r="AA501" s="213"/>
      <c r="AB501" s="213"/>
      <c r="AC501" s="213"/>
      <c r="AD501" s="213"/>
      <c r="AE501" s="213"/>
      <c r="AF501" s="213"/>
      <c r="AG501" s="213" t="s">
        <v>290</v>
      </c>
      <c r="AH501" s="213">
        <v>0</v>
      </c>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outlineLevel="3" x14ac:dyDescent="0.2">
      <c r="A502" s="220"/>
      <c r="B502" s="221"/>
      <c r="C502" s="262" t="s">
        <v>759</v>
      </c>
      <c r="D502" s="229"/>
      <c r="E502" s="230">
        <v>5.3040000000000003</v>
      </c>
      <c r="F502" s="224"/>
      <c r="G502" s="224"/>
      <c r="H502" s="224"/>
      <c r="I502" s="224"/>
      <c r="J502" s="224"/>
      <c r="K502" s="224"/>
      <c r="L502" s="224"/>
      <c r="M502" s="224"/>
      <c r="N502" s="223"/>
      <c r="O502" s="223"/>
      <c r="P502" s="223"/>
      <c r="Q502" s="223"/>
      <c r="R502" s="224"/>
      <c r="S502" s="224"/>
      <c r="T502" s="224"/>
      <c r="U502" s="224"/>
      <c r="V502" s="224"/>
      <c r="W502" s="224"/>
      <c r="X502" s="224"/>
      <c r="Y502" s="224"/>
      <c r="Z502" s="213"/>
      <c r="AA502" s="213"/>
      <c r="AB502" s="213"/>
      <c r="AC502" s="213"/>
      <c r="AD502" s="213"/>
      <c r="AE502" s="213"/>
      <c r="AF502" s="213"/>
      <c r="AG502" s="213" t="s">
        <v>290</v>
      </c>
      <c r="AH502" s="213">
        <v>0</v>
      </c>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3" x14ac:dyDescent="0.2">
      <c r="A503" s="220"/>
      <c r="B503" s="221"/>
      <c r="C503" s="262" t="s">
        <v>760</v>
      </c>
      <c r="D503" s="229"/>
      <c r="E503" s="230">
        <v>8.6039999999999992</v>
      </c>
      <c r="F503" s="224"/>
      <c r="G503" s="224"/>
      <c r="H503" s="224"/>
      <c r="I503" s="224"/>
      <c r="J503" s="224"/>
      <c r="K503" s="224"/>
      <c r="L503" s="224"/>
      <c r="M503" s="224"/>
      <c r="N503" s="223"/>
      <c r="O503" s="223"/>
      <c r="P503" s="223"/>
      <c r="Q503" s="223"/>
      <c r="R503" s="224"/>
      <c r="S503" s="224"/>
      <c r="T503" s="224"/>
      <c r="U503" s="224"/>
      <c r="V503" s="224"/>
      <c r="W503" s="224"/>
      <c r="X503" s="224"/>
      <c r="Y503" s="224"/>
      <c r="Z503" s="213"/>
      <c r="AA503" s="213"/>
      <c r="AB503" s="213"/>
      <c r="AC503" s="213"/>
      <c r="AD503" s="213"/>
      <c r="AE503" s="213"/>
      <c r="AF503" s="213"/>
      <c r="AG503" s="213" t="s">
        <v>290</v>
      </c>
      <c r="AH503" s="213">
        <v>0</v>
      </c>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3" x14ac:dyDescent="0.2">
      <c r="A504" s="220"/>
      <c r="B504" s="221"/>
      <c r="C504" s="262" t="s">
        <v>761</v>
      </c>
      <c r="D504" s="229"/>
      <c r="E504" s="230">
        <v>2.052</v>
      </c>
      <c r="F504" s="224"/>
      <c r="G504" s="224"/>
      <c r="H504" s="224"/>
      <c r="I504" s="224"/>
      <c r="J504" s="224"/>
      <c r="K504" s="224"/>
      <c r="L504" s="224"/>
      <c r="M504" s="224"/>
      <c r="N504" s="223"/>
      <c r="O504" s="223"/>
      <c r="P504" s="223"/>
      <c r="Q504" s="223"/>
      <c r="R504" s="224"/>
      <c r="S504" s="224"/>
      <c r="T504" s="224"/>
      <c r="U504" s="224"/>
      <c r="V504" s="224"/>
      <c r="W504" s="224"/>
      <c r="X504" s="224"/>
      <c r="Y504" s="224"/>
      <c r="Z504" s="213"/>
      <c r="AA504" s="213"/>
      <c r="AB504" s="213"/>
      <c r="AC504" s="213"/>
      <c r="AD504" s="213"/>
      <c r="AE504" s="213"/>
      <c r="AF504" s="213"/>
      <c r="AG504" s="213" t="s">
        <v>290</v>
      </c>
      <c r="AH504" s="213">
        <v>0</v>
      </c>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3" x14ac:dyDescent="0.2">
      <c r="A505" s="220"/>
      <c r="B505" s="221"/>
      <c r="C505" s="263" t="s">
        <v>294</v>
      </c>
      <c r="D505" s="231"/>
      <c r="E505" s="232">
        <v>213.44649999999999</v>
      </c>
      <c r="F505" s="224"/>
      <c r="G505" s="224"/>
      <c r="H505" s="224"/>
      <c r="I505" s="224"/>
      <c r="J505" s="224"/>
      <c r="K505" s="224"/>
      <c r="L505" s="224"/>
      <c r="M505" s="224"/>
      <c r="N505" s="223"/>
      <c r="O505" s="223"/>
      <c r="P505" s="223"/>
      <c r="Q505" s="223"/>
      <c r="R505" s="224"/>
      <c r="S505" s="224"/>
      <c r="T505" s="224"/>
      <c r="U505" s="224"/>
      <c r="V505" s="224"/>
      <c r="W505" s="224"/>
      <c r="X505" s="224"/>
      <c r="Y505" s="224"/>
      <c r="Z505" s="213"/>
      <c r="AA505" s="213"/>
      <c r="AB505" s="213"/>
      <c r="AC505" s="213"/>
      <c r="AD505" s="213"/>
      <c r="AE505" s="213"/>
      <c r="AF505" s="213"/>
      <c r="AG505" s="213" t="s">
        <v>290</v>
      </c>
      <c r="AH505" s="213">
        <v>1</v>
      </c>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outlineLevel="3" x14ac:dyDescent="0.2">
      <c r="A506" s="220"/>
      <c r="B506" s="221"/>
      <c r="C506" s="262" t="s">
        <v>762</v>
      </c>
      <c r="D506" s="229"/>
      <c r="E506" s="230">
        <v>16</v>
      </c>
      <c r="F506" s="224"/>
      <c r="G506" s="224"/>
      <c r="H506" s="224"/>
      <c r="I506" s="224"/>
      <c r="J506" s="224"/>
      <c r="K506" s="224"/>
      <c r="L506" s="224"/>
      <c r="M506" s="224"/>
      <c r="N506" s="223"/>
      <c r="O506" s="223"/>
      <c r="P506" s="223"/>
      <c r="Q506" s="223"/>
      <c r="R506" s="224"/>
      <c r="S506" s="224"/>
      <c r="T506" s="224"/>
      <c r="U506" s="224"/>
      <c r="V506" s="224"/>
      <c r="W506" s="224"/>
      <c r="X506" s="224"/>
      <c r="Y506" s="224"/>
      <c r="Z506" s="213"/>
      <c r="AA506" s="213"/>
      <c r="AB506" s="213"/>
      <c r="AC506" s="213"/>
      <c r="AD506" s="213"/>
      <c r="AE506" s="213"/>
      <c r="AF506" s="213"/>
      <c r="AG506" s="213" t="s">
        <v>290</v>
      </c>
      <c r="AH506" s="213">
        <v>0</v>
      </c>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outlineLevel="3" x14ac:dyDescent="0.2">
      <c r="A507" s="220"/>
      <c r="B507" s="221"/>
      <c r="C507" s="263" t="s">
        <v>294</v>
      </c>
      <c r="D507" s="231"/>
      <c r="E507" s="232">
        <v>16</v>
      </c>
      <c r="F507" s="224"/>
      <c r="G507" s="224"/>
      <c r="H507" s="224"/>
      <c r="I507" s="224"/>
      <c r="J507" s="224"/>
      <c r="K507" s="224"/>
      <c r="L507" s="224"/>
      <c r="M507" s="224"/>
      <c r="N507" s="223"/>
      <c r="O507" s="223"/>
      <c r="P507" s="223"/>
      <c r="Q507" s="223"/>
      <c r="R507" s="224"/>
      <c r="S507" s="224"/>
      <c r="T507" s="224"/>
      <c r="U507" s="224"/>
      <c r="V507" s="224"/>
      <c r="W507" s="224"/>
      <c r="X507" s="224"/>
      <c r="Y507" s="224"/>
      <c r="Z507" s="213"/>
      <c r="AA507" s="213"/>
      <c r="AB507" s="213"/>
      <c r="AC507" s="213"/>
      <c r="AD507" s="213"/>
      <c r="AE507" s="213"/>
      <c r="AF507" s="213"/>
      <c r="AG507" s="213" t="s">
        <v>290</v>
      </c>
      <c r="AH507" s="213">
        <v>1</v>
      </c>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3" x14ac:dyDescent="0.2">
      <c r="A508" s="220"/>
      <c r="B508" s="221"/>
      <c r="C508" s="262" t="s">
        <v>626</v>
      </c>
      <c r="D508" s="229"/>
      <c r="E508" s="230"/>
      <c r="F508" s="224"/>
      <c r="G508" s="224"/>
      <c r="H508" s="224"/>
      <c r="I508" s="224"/>
      <c r="J508" s="224"/>
      <c r="K508" s="224"/>
      <c r="L508" s="224"/>
      <c r="M508" s="224"/>
      <c r="N508" s="223"/>
      <c r="O508" s="223"/>
      <c r="P508" s="223"/>
      <c r="Q508" s="223"/>
      <c r="R508" s="224"/>
      <c r="S508" s="224"/>
      <c r="T508" s="224"/>
      <c r="U508" s="224"/>
      <c r="V508" s="224"/>
      <c r="W508" s="224"/>
      <c r="X508" s="224"/>
      <c r="Y508" s="224"/>
      <c r="Z508" s="213"/>
      <c r="AA508" s="213"/>
      <c r="AB508" s="213"/>
      <c r="AC508" s="213"/>
      <c r="AD508" s="213"/>
      <c r="AE508" s="213"/>
      <c r="AF508" s="213"/>
      <c r="AG508" s="213" t="s">
        <v>290</v>
      </c>
      <c r="AH508" s="213">
        <v>0</v>
      </c>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3" x14ac:dyDescent="0.2">
      <c r="A509" s="220"/>
      <c r="B509" s="221"/>
      <c r="C509" s="262" t="s">
        <v>627</v>
      </c>
      <c r="D509" s="229"/>
      <c r="E509" s="230"/>
      <c r="F509" s="224"/>
      <c r="G509" s="224"/>
      <c r="H509" s="224"/>
      <c r="I509" s="224"/>
      <c r="J509" s="224"/>
      <c r="K509" s="224"/>
      <c r="L509" s="224"/>
      <c r="M509" s="224"/>
      <c r="N509" s="223"/>
      <c r="O509" s="223"/>
      <c r="P509" s="223"/>
      <c r="Q509" s="223"/>
      <c r="R509" s="224"/>
      <c r="S509" s="224"/>
      <c r="T509" s="224"/>
      <c r="U509" s="224"/>
      <c r="V509" s="224"/>
      <c r="W509" s="224"/>
      <c r="X509" s="224"/>
      <c r="Y509" s="224"/>
      <c r="Z509" s="213"/>
      <c r="AA509" s="213"/>
      <c r="AB509" s="213"/>
      <c r="AC509" s="213"/>
      <c r="AD509" s="213"/>
      <c r="AE509" s="213"/>
      <c r="AF509" s="213"/>
      <c r="AG509" s="213" t="s">
        <v>290</v>
      </c>
      <c r="AH509" s="213">
        <v>0</v>
      </c>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3" x14ac:dyDescent="0.2">
      <c r="A510" s="220"/>
      <c r="B510" s="221"/>
      <c r="C510" s="262" t="s">
        <v>763</v>
      </c>
      <c r="D510" s="229"/>
      <c r="E510" s="230">
        <v>2.25</v>
      </c>
      <c r="F510" s="224"/>
      <c r="G510" s="224"/>
      <c r="H510" s="224"/>
      <c r="I510" s="224"/>
      <c r="J510" s="224"/>
      <c r="K510" s="224"/>
      <c r="L510" s="224"/>
      <c r="M510" s="224"/>
      <c r="N510" s="223"/>
      <c r="O510" s="223"/>
      <c r="P510" s="223"/>
      <c r="Q510" s="223"/>
      <c r="R510" s="224"/>
      <c r="S510" s="224"/>
      <c r="T510" s="224"/>
      <c r="U510" s="224"/>
      <c r="V510" s="224"/>
      <c r="W510" s="224"/>
      <c r="X510" s="224"/>
      <c r="Y510" s="224"/>
      <c r="Z510" s="213"/>
      <c r="AA510" s="213"/>
      <c r="AB510" s="213"/>
      <c r="AC510" s="213"/>
      <c r="AD510" s="213"/>
      <c r="AE510" s="213"/>
      <c r="AF510" s="213"/>
      <c r="AG510" s="213" t="s">
        <v>290</v>
      </c>
      <c r="AH510" s="213">
        <v>0</v>
      </c>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ht="22.5" outlineLevel="3" x14ac:dyDescent="0.2">
      <c r="A511" s="220"/>
      <c r="B511" s="221"/>
      <c r="C511" s="262" t="s">
        <v>764</v>
      </c>
      <c r="D511" s="229"/>
      <c r="E511" s="230">
        <v>15.455</v>
      </c>
      <c r="F511" s="224"/>
      <c r="G511" s="224"/>
      <c r="H511" s="224"/>
      <c r="I511" s="224"/>
      <c r="J511" s="224"/>
      <c r="K511" s="224"/>
      <c r="L511" s="224"/>
      <c r="M511" s="224"/>
      <c r="N511" s="223"/>
      <c r="O511" s="223"/>
      <c r="P511" s="223"/>
      <c r="Q511" s="223"/>
      <c r="R511" s="224"/>
      <c r="S511" s="224"/>
      <c r="T511" s="224"/>
      <c r="U511" s="224"/>
      <c r="V511" s="224"/>
      <c r="W511" s="224"/>
      <c r="X511" s="224"/>
      <c r="Y511" s="224"/>
      <c r="Z511" s="213"/>
      <c r="AA511" s="213"/>
      <c r="AB511" s="213"/>
      <c r="AC511" s="213"/>
      <c r="AD511" s="213"/>
      <c r="AE511" s="213"/>
      <c r="AF511" s="213"/>
      <c r="AG511" s="213" t="s">
        <v>290</v>
      </c>
      <c r="AH511" s="213">
        <v>0</v>
      </c>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3" x14ac:dyDescent="0.2">
      <c r="A512" s="220"/>
      <c r="B512" s="221"/>
      <c r="C512" s="263" t="s">
        <v>294</v>
      </c>
      <c r="D512" s="231"/>
      <c r="E512" s="232">
        <v>17.704999999999998</v>
      </c>
      <c r="F512" s="224"/>
      <c r="G512" s="224"/>
      <c r="H512" s="224"/>
      <c r="I512" s="224"/>
      <c r="J512" s="224"/>
      <c r="K512" s="224"/>
      <c r="L512" s="224"/>
      <c r="M512" s="224"/>
      <c r="N512" s="223"/>
      <c r="O512" s="223"/>
      <c r="P512" s="223"/>
      <c r="Q512" s="223"/>
      <c r="R512" s="224"/>
      <c r="S512" s="224"/>
      <c r="T512" s="224"/>
      <c r="U512" s="224"/>
      <c r="V512" s="224"/>
      <c r="W512" s="224"/>
      <c r="X512" s="224"/>
      <c r="Y512" s="224"/>
      <c r="Z512" s="213"/>
      <c r="AA512" s="213"/>
      <c r="AB512" s="213"/>
      <c r="AC512" s="213"/>
      <c r="AD512" s="213"/>
      <c r="AE512" s="213"/>
      <c r="AF512" s="213"/>
      <c r="AG512" s="213" t="s">
        <v>290</v>
      </c>
      <c r="AH512" s="213">
        <v>1</v>
      </c>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x14ac:dyDescent="0.2">
      <c r="A513" s="234" t="s">
        <v>276</v>
      </c>
      <c r="B513" s="235" t="s">
        <v>188</v>
      </c>
      <c r="C513" s="258" t="s">
        <v>189</v>
      </c>
      <c r="D513" s="236"/>
      <c r="E513" s="237"/>
      <c r="F513" s="238"/>
      <c r="G513" s="238">
        <f>SUMIF(AG514:AG539,"&lt;&gt;NOR",G514:G539)</f>
        <v>0</v>
      </c>
      <c r="H513" s="238"/>
      <c r="I513" s="238">
        <f>SUM(I514:I539)</f>
        <v>0</v>
      </c>
      <c r="J513" s="238"/>
      <c r="K513" s="238">
        <f>SUM(K514:K539)</f>
        <v>0</v>
      </c>
      <c r="L513" s="238"/>
      <c r="M513" s="238">
        <f>SUM(M514:M539)</f>
        <v>0</v>
      </c>
      <c r="N513" s="237"/>
      <c r="O513" s="237">
        <f>SUM(O514:O539)</f>
        <v>37.620000000000005</v>
      </c>
      <c r="P513" s="237"/>
      <c r="Q513" s="237">
        <f>SUM(Q514:Q539)</f>
        <v>0</v>
      </c>
      <c r="R513" s="238"/>
      <c r="S513" s="238"/>
      <c r="T513" s="239"/>
      <c r="U513" s="233"/>
      <c r="V513" s="233">
        <f>SUM(V514:V539)</f>
        <v>156.96</v>
      </c>
      <c r="W513" s="233"/>
      <c r="X513" s="233"/>
      <c r="Y513" s="233"/>
      <c r="AG513" t="s">
        <v>277</v>
      </c>
    </row>
    <row r="514" spans="1:60" ht="22.5" outlineLevel="1" x14ac:dyDescent="0.2">
      <c r="A514" s="241">
        <v>44</v>
      </c>
      <c r="B514" s="242" t="s">
        <v>765</v>
      </c>
      <c r="C514" s="259" t="s">
        <v>766</v>
      </c>
      <c r="D514" s="243" t="s">
        <v>598</v>
      </c>
      <c r="E514" s="244">
        <v>10</v>
      </c>
      <c r="F514" s="245"/>
      <c r="G514" s="246">
        <f>ROUND(E514*F514,2)</f>
        <v>0</v>
      </c>
      <c r="H514" s="245"/>
      <c r="I514" s="246">
        <f>ROUND(E514*H514,2)</f>
        <v>0</v>
      </c>
      <c r="J514" s="245"/>
      <c r="K514" s="246">
        <f>ROUND(E514*J514,2)</f>
        <v>0</v>
      </c>
      <c r="L514" s="246">
        <v>21</v>
      </c>
      <c r="M514" s="246">
        <f>G514*(1+L514/100)</f>
        <v>0</v>
      </c>
      <c r="N514" s="244">
        <v>1.5299999999999999E-3</v>
      </c>
      <c r="O514" s="244">
        <f>ROUND(E514*N514,2)</f>
        <v>0.02</v>
      </c>
      <c r="P514" s="244">
        <v>0</v>
      </c>
      <c r="Q514" s="244">
        <f>ROUND(E514*P514,2)</f>
        <v>0</v>
      </c>
      <c r="R514" s="246" t="s">
        <v>710</v>
      </c>
      <c r="S514" s="246" t="s">
        <v>298</v>
      </c>
      <c r="T514" s="247" t="s">
        <v>767</v>
      </c>
      <c r="U514" s="224">
        <v>7.0000000000000007E-2</v>
      </c>
      <c r="V514" s="224">
        <f>ROUND(E514*U514,2)</f>
        <v>0.7</v>
      </c>
      <c r="W514" s="224"/>
      <c r="X514" s="224" t="s">
        <v>283</v>
      </c>
      <c r="Y514" s="224" t="s">
        <v>768</v>
      </c>
      <c r="Z514" s="213"/>
      <c r="AA514" s="213"/>
      <c r="AB514" s="213"/>
      <c r="AC514" s="213"/>
      <c r="AD514" s="213"/>
      <c r="AE514" s="213"/>
      <c r="AF514" s="213"/>
      <c r="AG514" s="213" t="s">
        <v>285</v>
      </c>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outlineLevel="2" x14ac:dyDescent="0.2">
      <c r="A515" s="220"/>
      <c r="B515" s="221"/>
      <c r="C515" s="271" t="s">
        <v>769</v>
      </c>
      <c r="D515" s="268"/>
      <c r="E515" s="268"/>
      <c r="F515" s="268"/>
      <c r="G515" s="268"/>
      <c r="H515" s="224"/>
      <c r="I515" s="224"/>
      <c r="J515" s="224"/>
      <c r="K515" s="224"/>
      <c r="L515" s="224"/>
      <c r="M515" s="224"/>
      <c r="N515" s="223"/>
      <c r="O515" s="223"/>
      <c r="P515" s="223"/>
      <c r="Q515" s="223"/>
      <c r="R515" s="224"/>
      <c r="S515" s="224"/>
      <c r="T515" s="224"/>
      <c r="U515" s="224"/>
      <c r="V515" s="224"/>
      <c r="W515" s="224"/>
      <c r="X515" s="224"/>
      <c r="Y515" s="224"/>
      <c r="Z515" s="213"/>
      <c r="AA515" s="213"/>
      <c r="AB515" s="213"/>
      <c r="AC515" s="213"/>
      <c r="AD515" s="213"/>
      <c r="AE515" s="213"/>
      <c r="AF515" s="213"/>
      <c r="AG515" s="213" t="s">
        <v>366</v>
      </c>
      <c r="AH515" s="213"/>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2" x14ac:dyDescent="0.2">
      <c r="A516" s="220"/>
      <c r="B516" s="221"/>
      <c r="C516" s="262" t="s">
        <v>770</v>
      </c>
      <c r="D516" s="229"/>
      <c r="E516" s="230">
        <v>10</v>
      </c>
      <c r="F516" s="224"/>
      <c r="G516" s="224"/>
      <c r="H516" s="224"/>
      <c r="I516" s="224"/>
      <c r="J516" s="224"/>
      <c r="K516" s="224"/>
      <c r="L516" s="224"/>
      <c r="M516" s="224"/>
      <c r="N516" s="223"/>
      <c r="O516" s="223"/>
      <c r="P516" s="223"/>
      <c r="Q516" s="223"/>
      <c r="R516" s="224"/>
      <c r="S516" s="224"/>
      <c r="T516" s="224"/>
      <c r="U516" s="224"/>
      <c r="V516" s="224"/>
      <c r="W516" s="224"/>
      <c r="X516" s="224"/>
      <c r="Y516" s="224"/>
      <c r="Z516" s="213"/>
      <c r="AA516" s="213"/>
      <c r="AB516" s="213"/>
      <c r="AC516" s="213"/>
      <c r="AD516" s="213"/>
      <c r="AE516" s="213"/>
      <c r="AF516" s="213"/>
      <c r="AG516" s="213" t="s">
        <v>290</v>
      </c>
      <c r="AH516" s="213">
        <v>0</v>
      </c>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ht="22.5" outlineLevel="1" x14ac:dyDescent="0.2">
      <c r="A517" s="241">
        <v>45</v>
      </c>
      <c r="B517" s="242" t="s">
        <v>771</v>
      </c>
      <c r="C517" s="259" t="s">
        <v>772</v>
      </c>
      <c r="D517" s="243" t="s">
        <v>280</v>
      </c>
      <c r="E517" s="244">
        <v>10</v>
      </c>
      <c r="F517" s="245"/>
      <c r="G517" s="246">
        <f>ROUND(E517*F517,2)</f>
        <v>0</v>
      </c>
      <c r="H517" s="245"/>
      <c r="I517" s="246">
        <f>ROUND(E517*H517,2)</f>
        <v>0</v>
      </c>
      <c r="J517" s="245"/>
      <c r="K517" s="246">
        <f>ROUND(E517*J517,2)</f>
        <v>0</v>
      </c>
      <c r="L517" s="246">
        <v>21</v>
      </c>
      <c r="M517" s="246">
        <f>G517*(1+L517/100)</f>
        <v>0</v>
      </c>
      <c r="N517" s="244">
        <v>2.5499999999999998</v>
      </c>
      <c r="O517" s="244">
        <f>ROUND(E517*N517,2)</f>
        <v>25.5</v>
      </c>
      <c r="P517" s="244">
        <v>0</v>
      </c>
      <c r="Q517" s="244">
        <f>ROUND(E517*P517,2)</f>
        <v>0</v>
      </c>
      <c r="R517" s="246" t="s">
        <v>710</v>
      </c>
      <c r="S517" s="246" t="s">
        <v>298</v>
      </c>
      <c r="T517" s="247" t="s">
        <v>364</v>
      </c>
      <c r="U517" s="224">
        <v>2.919</v>
      </c>
      <c r="V517" s="224">
        <f>ROUND(E517*U517,2)</f>
        <v>29.19</v>
      </c>
      <c r="W517" s="224"/>
      <c r="X517" s="224" t="s">
        <v>283</v>
      </c>
      <c r="Y517" s="224" t="s">
        <v>284</v>
      </c>
      <c r="Z517" s="213"/>
      <c r="AA517" s="213"/>
      <c r="AB517" s="213"/>
      <c r="AC517" s="213"/>
      <c r="AD517" s="213"/>
      <c r="AE517" s="213"/>
      <c r="AF517" s="213"/>
      <c r="AG517" s="213" t="s">
        <v>285</v>
      </c>
      <c r="AH517" s="213"/>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2" x14ac:dyDescent="0.2">
      <c r="A518" s="220"/>
      <c r="B518" s="221"/>
      <c r="C518" s="271" t="s">
        <v>773</v>
      </c>
      <c r="D518" s="268"/>
      <c r="E518" s="268"/>
      <c r="F518" s="268"/>
      <c r="G518" s="268"/>
      <c r="H518" s="224"/>
      <c r="I518" s="224"/>
      <c r="J518" s="224"/>
      <c r="K518" s="224"/>
      <c r="L518" s="224"/>
      <c r="M518" s="224"/>
      <c r="N518" s="223"/>
      <c r="O518" s="223"/>
      <c r="P518" s="223"/>
      <c r="Q518" s="223"/>
      <c r="R518" s="224"/>
      <c r="S518" s="224"/>
      <c r="T518" s="224"/>
      <c r="U518" s="224"/>
      <c r="V518" s="224"/>
      <c r="W518" s="224"/>
      <c r="X518" s="224"/>
      <c r="Y518" s="224"/>
      <c r="Z518" s="213"/>
      <c r="AA518" s="213"/>
      <c r="AB518" s="213"/>
      <c r="AC518" s="213"/>
      <c r="AD518" s="213"/>
      <c r="AE518" s="213"/>
      <c r="AF518" s="213"/>
      <c r="AG518" s="213" t="s">
        <v>366</v>
      </c>
      <c r="AH518" s="213"/>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outlineLevel="2" x14ac:dyDescent="0.2">
      <c r="A519" s="220"/>
      <c r="B519" s="221"/>
      <c r="C519" s="262" t="s">
        <v>475</v>
      </c>
      <c r="D519" s="229"/>
      <c r="E519" s="230"/>
      <c r="F519" s="224"/>
      <c r="G519" s="224"/>
      <c r="H519" s="224"/>
      <c r="I519" s="224"/>
      <c r="J519" s="224"/>
      <c r="K519" s="224"/>
      <c r="L519" s="224"/>
      <c r="M519" s="224"/>
      <c r="N519" s="223"/>
      <c r="O519" s="223"/>
      <c r="P519" s="223"/>
      <c r="Q519" s="223"/>
      <c r="R519" s="224"/>
      <c r="S519" s="224"/>
      <c r="T519" s="224"/>
      <c r="U519" s="224"/>
      <c r="V519" s="224"/>
      <c r="W519" s="224"/>
      <c r="X519" s="224"/>
      <c r="Y519" s="224"/>
      <c r="Z519" s="213"/>
      <c r="AA519" s="213"/>
      <c r="AB519" s="213"/>
      <c r="AC519" s="213"/>
      <c r="AD519" s="213"/>
      <c r="AE519" s="213"/>
      <c r="AF519" s="213"/>
      <c r="AG519" s="213" t="s">
        <v>290</v>
      </c>
      <c r="AH519" s="213">
        <v>0</v>
      </c>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3" x14ac:dyDescent="0.2">
      <c r="A520" s="220"/>
      <c r="B520" s="221"/>
      <c r="C520" s="262" t="s">
        <v>774</v>
      </c>
      <c r="D520" s="229"/>
      <c r="E520" s="230">
        <v>10</v>
      </c>
      <c r="F520" s="224"/>
      <c r="G520" s="224"/>
      <c r="H520" s="224"/>
      <c r="I520" s="224"/>
      <c r="J520" s="224"/>
      <c r="K520" s="224"/>
      <c r="L520" s="224"/>
      <c r="M520" s="224"/>
      <c r="N520" s="223"/>
      <c r="O520" s="223"/>
      <c r="P520" s="223"/>
      <c r="Q520" s="223"/>
      <c r="R520" s="224"/>
      <c r="S520" s="224"/>
      <c r="T520" s="224"/>
      <c r="U520" s="224"/>
      <c r="V520" s="224"/>
      <c r="W520" s="224"/>
      <c r="X520" s="224"/>
      <c r="Y520" s="224"/>
      <c r="Z520" s="213"/>
      <c r="AA520" s="213"/>
      <c r="AB520" s="213"/>
      <c r="AC520" s="213"/>
      <c r="AD520" s="213"/>
      <c r="AE520" s="213"/>
      <c r="AF520" s="213"/>
      <c r="AG520" s="213" t="s">
        <v>290</v>
      </c>
      <c r="AH520" s="213">
        <v>0</v>
      </c>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3" x14ac:dyDescent="0.2">
      <c r="A521" s="220"/>
      <c r="B521" s="221"/>
      <c r="C521" s="263" t="s">
        <v>294</v>
      </c>
      <c r="D521" s="231"/>
      <c r="E521" s="232">
        <v>10</v>
      </c>
      <c r="F521" s="224"/>
      <c r="G521" s="224"/>
      <c r="H521" s="224"/>
      <c r="I521" s="224"/>
      <c r="J521" s="224"/>
      <c r="K521" s="224"/>
      <c r="L521" s="224"/>
      <c r="M521" s="224"/>
      <c r="N521" s="223"/>
      <c r="O521" s="223"/>
      <c r="P521" s="223"/>
      <c r="Q521" s="223"/>
      <c r="R521" s="224"/>
      <c r="S521" s="224"/>
      <c r="T521" s="224"/>
      <c r="U521" s="224"/>
      <c r="V521" s="224"/>
      <c r="W521" s="224"/>
      <c r="X521" s="224"/>
      <c r="Y521" s="224"/>
      <c r="Z521" s="213"/>
      <c r="AA521" s="213"/>
      <c r="AB521" s="213"/>
      <c r="AC521" s="213"/>
      <c r="AD521" s="213"/>
      <c r="AE521" s="213"/>
      <c r="AF521" s="213"/>
      <c r="AG521" s="213" t="s">
        <v>290</v>
      </c>
      <c r="AH521" s="213">
        <v>1</v>
      </c>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ht="22.5" outlineLevel="1" x14ac:dyDescent="0.2">
      <c r="A522" s="241">
        <v>46</v>
      </c>
      <c r="B522" s="242" t="s">
        <v>775</v>
      </c>
      <c r="C522" s="259" t="s">
        <v>776</v>
      </c>
      <c r="D522" s="243" t="s">
        <v>280</v>
      </c>
      <c r="E522" s="244">
        <v>10</v>
      </c>
      <c r="F522" s="245"/>
      <c r="G522" s="246">
        <f>ROUND(E522*F522,2)</f>
        <v>0</v>
      </c>
      <c r="H522" s="245"/>
      <c r="I522" s="246">
        <f>ROUND(E522*H522,2)</f>
        <v>0</v>
      </c>
      <c r="J522" s="245"/>
      <c r="K522" s="246">
        <f>ROUND(E522*J522,2)</f>
        <v>0</v>
      </c>
      <c r="L522" s="246">
        <v>21</v>
      </c>
      <c r="M522" s="246">
        <f>G522*(1+L522/100)</f>
        <v>0</v>
      </c>
      <c r="N522" s="244">
        <v>0</v>
      </c>
      <c r="O522" s="244">
        <f>ROUND(E522*N522,2)</f>
        <v>0</v>
      </c>
      <c r="P522" s="244">
        <v>0</v>
      </c>
      <c r="Q522" s="244">
        <f>ROUND(E522*P522,2)</f>
        <v>0</v>
      </c>
      <c r="R522" s="246" t="s">
        <v>710</v>
      </c>
      <c r="S522" s="246" t="s">
        <v>298</v>
      </c>
      <c r="T522" s="247" t="s">
        <v>364</v>
      </c>
      <c r="U522" s="224">
        <v>0.187</v>
      </c>
      <c r="V522" s="224">
        <f>ROUND(E522*U522,2)</f>
        <v>1.87</v>
      </c>
      <c r="W522" s="224"/>
      <c r="X522" s="224" t="s">
        <v>283</v>
      </c>
      <c r="Y522" s="224" t="s">
        <v>284</v>
      </c>
      <c r="Z522" s="213"/>
      <c r="AA522" s="213"/>
      <c r="AB522" s="213"/>
      <c r="AC522" s="213"/>
      <c r="AD522" s="213"/>
      <c r="AE522" s="213"/>
      <c r="AF522" s="213"/>
      <c r="AG522" s="213" t="s">
        <v>285</v>
      </c>
      <c r="AH522" s="213"/>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row>
    <row r="523" spans="1:60" outlineLevel="2" x14ac:dyDescent="0.2">
      <c r="A523" s="220"/>
      <c r="B523" s="221"/>
      <c r="C523" s="271" t="s">
        <v>773</v>
      </c>
      <c r="D523" s="268"/>
      <c r="E523" s="268"/>
      <c r="F523" s="268"/>
      <c r="G523" s="268"/>
      <c r="H523" s="224"/>
      <c r="I523" s="224"/>
      <c r="J523" s="224"/>
      <c r="K523" s="224"/>
      <c r="L523" s="224"/>
      <c r="M523" s="224"/>
      <c r="N523" s="223"/>
      <c r="O523" s="223"/>
      <c r="P523" s="223"/>
      <c r="Q523" s="223"/>
      <c r="R523" s="224"/>
      <c r="S523" s="224"/>
      <c r="T523" s="224"/>
      <c r="U523" s="224"/>
      <c r="V523" s="224"/>
      <c r="W523" s="224"/>
      <c r="X523" s="224"/>
      <c r="Y523" s="224"/>
      <c r="Z523" s="213"/>
      <c r="AA523" s="213"/>
      <c r="AB523" s="213"/>
      <c r="AC523" s="213"/>
      <c r="AD523" s="213"/>
      <c r="AE523" s="213"/>
      <c r="AF523" s="213"/>
      <c r="AG523" s="213" t="s">
        <v>366</v>
      </c>
      <c r="AH523" s="213"/>
      <c r="AI523" s="213"/>
      <c r="AJ523" s="213"/>
      <c r="AK523" s="213"/>
      <c r="AL523" s="213"/>
      <c r="AM523" s="213"/>
      <c r="AN523" s="213"/>
      <c r="AO523" s="213"/>
      <c r="AP523" s="213"/>
      <c r="AQ523" s="213"/>
      <c r="AR523" s="213"/>
      <c r="AS523" s="213"/>
      <c r="AT523" s="213"/>
      <c r="AU523" s="213"/>
      <c r="AV523" s="213"/>
      <c r="AW523" s="213"/>
      <c r="AX523" s="213"/>
      <c r="AY523" s="213"/>
      <c r="AZ523" s="213"/>
      <c r="BA523" s="213"/>
      <c r="BB523" s="213"/>
      <c r="BC523" s="213"/>
      <c r="BD523" s="213"/>
      <c r="BE523" s="213"/>
      <c r="BF523" s="213"/>
      <c r="BG523" s="213"/>
      <c r="BH523" s="213"/>
    </row>
    <row r="524" spans="1:60" outlineLevel="2" x14ac:dyDescent="0.2">
      <c r="A524" s="220"/>
      <c r="B524" s="221"/>
      <c r="C524" s="262" t="s">
        <v>777</v>
      </c>
      <c r="D524" s="229"/>
      <c r="E524" s="230">
        <v>10</v>
      </c>
      <c r="F524" s="224"/>
      <c r="G524" s="224"/>
      <c r="H524" s="224"/>
      <c r="I524" s="224"/>
      <c r="J524" s="224"/>
      <c r="K524" s="224"/>
      <c r="L524" s="224"/>
      <c r="M524" s="224"/>
      <c r="N524" s="223"/>
      <c r="O524" s="223"/>
      <c r="P524" s="223"/>
      <c r="Q524" s="223"/>
      <c r="R524" s="224"/>
      <c r="S524" s="224"/>
      <c r="T524" s="224"/>
      <c r="U524" s="224"/>
      <c r="V524" s="224"/>
      <c r="W524" s="224"/>
      <c r="X524" s="224"/>
      <c r="Y524" s="224"/>
      <c r="Z524" s="213"/>
      <c r="AA524" s="213"/>
      <c r="AB524" s="213"/>
      <c r="AC524" s="213"/>
      <c r="AD524" s="213"/>
      <c r="AE524" s="213"/>
      <c r="AF524" s="213"/>
      <c r="AG524" s="213" t="s">
        <v>290</v>
      </c>
      <c r="AH524" s="213">
        <v>5</v>
      </c>
      <c r="AI524" s="213"/>
      <c r="AJ524" s="213"/>
      <c r="AK524" s="213"/>
      <c r="AL524" s="213"/>
      <c r="AM524" s="213"/>
      <c r="AN524" s="213"/>
      <c r="AO524" s="213"/>
      <c r="AP524" s="213"/>
      <c r="AQ524" s="213"/>
      <c r="AR524" s="213"/>
      <c r="AS524" s="213"/>
      <c r="AT524" s="213"/>
      <c r="AU524" s="213"/>
      <c r="AV524" s="213"/>
      <c r="AW524" s="213"/>
      <c r="AX524" s="213"/>
      <c r="AY524" s="213"/>
      <c r="AZ524" s="213"/>
      <c r="BA524" s="213"/>
      <c r="BB524" s="213"/>
      <c r="BC524" s="213"/>
      <c r="BD524" s="213"/>
      <c r="BE524" s="213"/>
      <c r="BF524" s="213"/>
      <c r="BG524" s="213"/>
      <c r="BH524" s="213"/>
    </row>
    <row r="525" spans="1:60" outlineLevel="1" x14ac:dyDescent="0.2">
      <c r="A525" s="241">
        <v>47</v>
      </c>
      <c r="B525" s="242" t="s">
        <v>778</v>
      </c>
      <c r="C525" s="259" t="s">
        <v>779</v>
      </c>
      <c r="D525" s="243" t="s">
        <v>780</v>
      </c>
      <c r="E525" s="244">
        <v>28</v>
      </c>
      <c r="F525" s="245"/>
      <c r="G525" s="246">
        <f>ROUND(E525*F525,2)</f>
        <v>0</v>
      </c>
      <c r="H525" s="245"/>
      <c r="I525" s="246">
        <f>ROUND(E525*H525,2)</f>
        <v>0</v>
      </c>
      <c r="J525" s="245"/>
      <c r="K525" s="246">
        <f>ROUND(E525*J525,2)</f>
        <v>0</v>
      </c>
      <c r="L525" s="246">
        <v>21</v>
      </c>
      <c r="M525" s="246">
        <f>G525*(1+L525/100)</f>
        <v>0</v>
      </c>
      <c r="N525" s="244">
        <v>0.43093999999999999</v>
      </c>
      <c r="O525" s="244">
        <f>ROUND(E525*N525,2)</f>
        <v>12.07</v>
      </c>
      <c r="P525" s="244">
        <v>0</v>
      </c>
      <c r="Q525" s="244">
        <f>ROUND(E525*P525,2)</f>
        <v>0</v>
      </c>
      <c r="R525" s="246" t="s">
        <v>781</v>
      </c>
      <c r="S525" s="246" t="s">
        <v>298</v>
      </c>
      <c r="T525" s="247" t="s">
        <v>364</v>
      </c>
      <c r="U525" s="224">
        <v>3.82</v>
      </c>
      <c r="V525" s="224">
        <f>ROUND(E525*U525,2)</f>
        <v>106.96</v>
      </c>
      <c r="W525" s="224"/>
      <c r="X525" s="224" t="s">
        <v>283</v>
      </c>
      <c r="Y525" s="224" t="s">
        <v>284</v>
      </c>
      <c r="Z525" s="213"/>
      <c r="AA525" s="213"/>
      <c r="AB525" s="213"/>
      <c r="AC525" s="213"/>
      <c r="AD525" s="213"/>
      <c r="AE525" s="213"/>
      <c r="AF525" s="213"/>
      <c r="AG525" s="213" t="s">
        <v>285</v>
      </c>
      <c r="AH525" s="213"/>
      <c r="AI525" s="213"/>
      <c r="AJ525" s="213"/>
      <c r="AK525" s="213"/>
      <c r="AL525" s="213"/>
      <c r="AM525" s="213"/>
      <c r="AN525" s="213"/>
      <c r="AO525" s="213"/>
      <c r="AP525" s="213"/>
      <c r="AQ525" s="213"/>
      <c r="AR525" s="213"/>
      <c r="AS525" s="213"/>
      <c r="AT525" s="213"/>
      <c r="AU525" s="213"/>
      <c r="AV525" s="213"/>
      <c r="AW525" s="213"/>
      <c r="AX525" s="213"/>
      <c r="AY525" s="213"/>
      <c r="AZ525" s="213"/>
      <c r="BA525" s="213"/>
      <c r="BB525" s="213"/>
      <c r="BC525" s="213"/>
      <c r="BD525" s="213"/>
      <c r="BE525" s="213"/>
      <c r="BF525" s="213"/>
      <c r="BG525" s="213"/>
      <c r="BH525" s="213"/>
    </row>
    <row r="526" spans="1:60" ht="33.75" outlineLevel="2" x14ac:dyDescent="0.2">
      <c r="A526" s="220"/>
      <c r="B526" s="221"/>
      <c r="C526" s="271" t="s">
        <v>782</v>
      </c>
      <c r="D526" s="268"/>
      <c r="E526" s="268"/>
      <c r="F526" s="268"/>
      <c r="G526" s="268"/>
      <c r="H526" s="224"/>
      <c r="I526" s="224"/>
      <c r="J526" s="224"/>
      <c r="K526" s="224"/>
      <c r="L526" s="224"/>
      <c r="M526" s="224"/>
      <c r="N526" s="223"/>
      <c r="O526" s="223"/>
      <c r="P526" s="223"/>
      <c r="Q526" s="223"/>
      <c r="R526" s="224"/>
      <c r="S526" s="224"/>
      <c r="T526" s="224"/>
      <c r="U526" s="224"/>
      <c r="V526" s="224"/>
      <c r="W526" s="224"/>
      <c r="X526" s="224"/>
      <c r="Y526" s="224"/>
      <c r="Z526" s="213"/>
      <c r="AA526" s="213"/>
      <c r="AB526" s="213"/>
      <c r="AC526" s="213"/>
      <c r="AD526" s="213"/>
      <c r="AE526" s="213"/>
      <c r="AF526" s="213"/>
      <c r="AG526" s="213" t="s">
        <v>366</v>
      </c>
      <c r="AH526" s="213"/>
      <c r="AI526" s="213"/>
      <c r="AJ526" s="213"/>
      <c r="AK526" s="213"/>
      <c r="AL526" s="213"/>
      <c r="AM526" s="213"/>
      <c r="AN526" s="213"/>
      <c r="AO526" s="213"/>
      <c r="AP526" s="213"/>
      <c r="AQ526" s="213"/>
      <c r="AR526" s="213"/>
      <c r="AS526" s="213"/>
      <c r="AT526" s="213"/>
      <c r="AU526" s="213"/>
      <c r="AV526" s="213"/>
      <c r="AW526" s="213"/>
      <c r="AX526" s="213"/>
      <c r="AY526" s="213"/>
      <c r="AZ526" s="213"/>
      <c r="BA526" s="249" t="str">
        <f>C526</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526" s="213"/>
      <c r="BC526" s="213"/>
      <c r="BD526" s="213"/>
      <c r="BE526" s="213"/>
      <c r="BF526" s="213"/>
      <c r="BG526" s="213"/>
      <c r="BH526" s="213"/>
    </row>
    <row r="527" spans="1:60" outlineLevel="2" x14ac:dyDescent="0.2">
      <c r="A527" s="220"/>
      <c r="B527" s="221"/>
      <c r="C527" s="261" t="s">
        <v>286</v>
      </c>
      <c r="D527" s="250"/>
      <c r="E527" s="250"/>
      <c r="F527" s="250"/>
      <c r="G527" s="250"/>
      <c r="H527" s="224"/>
      <c r="I527" s="224"/>
      <c r="J527" s="224"/>
      <c r="K527" s="224"/>
      <c r="L527" s="224"/>
      <c r="M527" s="224"/>
      <c r="N527" s="223"/>
      <c r="O527" s="223"/>
      <c r="P527" s="223"/>
      <c r="Q527" s="223"/>
      <c r="R527" s="224"/>
      <c r="S527" s="224"/>
      <c r="T527" s="224"/>
      <c r="U527" s="224"/>
      <c r="V527" s="224"/>
      <c r="W527" s="224"/>
      <c r="X527" s="224"/>
      <c r="Y527" s="224"/>
      <c r="Z527" s="213"/>
      <c r="AA527" s="213"/>
      <c r="AB527" s="213"/>
      <c r="AC527" s="213"/>
      <c r="AD527" s="213"/>
      <c r="AE527" s="213"/>
      <c r="AF527" s="213"/>
      <c r="AG527" s="213" t="s">
        <v>287</v>
      </c>
      <c r="AH527" s="213"/>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outlineLevel="3" x14ac:dyDescent="0.2">
      <c r="A528" s="220"/>
      <c r="B528" s="221"/>
      <c r="C528" s="261" t="s">
        <v>783</v>
      </c>
      <c r="D528" s="250"/>
      <c r="E528" s="250"/>
      <c r="F528" s="250"/>
      <c r="G528" s="250"/>
      <c r="H528" s="224"/>
      <c r="I528" s="224"/>
      <c r="J528" s="224"/>
      <c r="K528" s="224"/>
      <c r="L528" s="224"/>
      <c r="M528" s="224"/>
      <c r="N528" s="223"/>
      <c r="O528" s="223"/>
      <c r="P528" s="223"/>
      <c r="Q528" s="223"/>
      <c r="R528" s="224"/>
      <c r="S528" s="224"/>
      <c r="T528" s="224"/>
      <c r="U528" s="224"/>
      <c r="V528" s="224"/>
      <c r="W528" s="224"/>
      <c r="X528" s="224"/>
      <c r="Y528" s="224"/>
      <c r="Z528" s="213"/>
      <c r="AA528" s="213"/>
      <c r="AB528" s="213"/>
      <c r="AC528" s="213"/>
      <c r="AD528" s="213"/>
      <c r="AE528" s="213"/>
      <c r="AF528" s="213"/>
      <c r="AG528" s="213" t="s">
        <v>287</v>
      </c>
      <c r="AH528" s="213"/>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outlineLevel="2" x14ac:dyDescent="0.2">
      <c r="A529" s="220"/>
      <c r="B529" s="221"/>
      <c r="C529" s="262" t="s">
        <v>784</v>
      </c>
      <c r="D529" s="229"/>
      <c r="E529" s="230">
        <v>28</v>
      </c>
      <c r="F529" s="224"/>
      <c r="G529" s="224"/>
      <c r="H529" s="224"/>
      <c r="I529" s="224"/>
      <c r="J529" s="224"/>
      <c r="K529" s="224"/>
      <c r="L529" s="224"/>
      <c r="M529" s="224"/>
      <c r="N529" s="223"/>
      <c r="O529" s="223"/>
      <c r="P529" s="223"/>
      <c r="Q529" s="223"/>
      <c r="R529" s="224"/>
      <c r="S529" s="224"/>
      <c r="T529" s="224"/>
      <c r="U529" s="224"/>
      <c r="V529" s="224"/>
      <c r="W529" s="224"/>
      <c r="X529" s="224"/>
      <c r="Y529" s="224"/>
      <c r="Z529" s="213"/>
      <c r="AA529" s="213"/>
      <c r="AB529" s="213"/>
      <c r="AC529" s="213"/>
      <c r="AD529" s="213"/>
      <c r="AE529" s="213"/>
      <c r="AF529" s="213"/>
      <c r="AG529" s="213" t="s">
        <v>290</v>
      </c>
      <c r="AH529" s="213">
        <v>0</v>
      </c>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outlineLevel="1" x14ac:dyDescent="0.2">
      <c r="A530" s="241">
        <v>48</v>
      </c>
      <c r="B530" s="242" t="s">
        <v>785</v>
      </c>
      <c r="C530" s="259" t="s">
        <v>786</v>
      </c>
      <c r="D530" s="243" t="s">
        <v>780</v>
      </c>
      <c r="E530" s="244">
        <v>4</v>
      </c>
      <c r="F530" s="245"/>
      <c r="G530" s="246">
        <f>ROUND(E530*F530,2)</f>
        <v>0</v>
      </c>
      <c r="H530" s="245"/>
      <c r="I530" s="246">
        <f>ROUND(E530*H530,2)</f>
        <v>0</v>
      </c>
      <c r="J530" s="245"/>
      <c r="K530" s="246">
        <f>ROUND(E530*J530,2)</f>
        <v>0</v>
      </c>
      <c r="L530" s="246">
        <v>21</v>
      </c>
      <c r="M530" s="246">
        <f>G530*(1+L530/100)</f>
        <v>0</v>
      </c>
      <c r="N530" s="244">
        <v>7.79E-3</v>
      </c>
      <c r="O530" s="244">
        <f>ROUND(E530*N530,2)</f>
        <v>0.03</v>
      </c>
      <c r="P530" s="244">
        <v>0</v>
      </c>
      <c r="Q530" s="244">
        <f>ROUND(E530*P530,2)</f>
        <v>0</v>
      </c>
      <c r="R530" s="246"/>
      <c r="S530" s="246" t="s">
        <v>298</v>
      </c>
      <c r="T530" s="247" t="s">
        <v>364</v>
      </c>
      <c r="U530" s="224">
        <v>4.5599999999999996</v>
      </c>
      <c r="V530" s="224">
        <f>ROUND(E530*U530,2)</f>
        <v>18.239999999999998</v>
      </c>
      <c r="W530" s="224"/>
      <c r="X530" s="224" t="s">
        <v>283</v>
      </c>
      <c r="Y530" s="224" t="s">
        <v>284</v>
      </c>
      <c r="Z530" s="213"/>
      <c r="AA530" s="213"/>
      <c r="AB530" s="213"/>
      <c r="AC530" s="213"/>
      <c r="AD530" s="213"/>
      <c r="AE530" s="213"/>
      <c r="AF530" s="213"/>
      <c r="AG530" s="213" t="s">
        <v>285</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outlineLevel="2" x14ac:dyDescent="0.2">
      <c r="A531" s="220"/>
      <c r="B531" s="221"/>
      <c r="C531" s="262" t="s">
        <v>787</v>
      </c>
      <c r="D531" s="229"/>
      <c r="E531" s="230">
        <v>4</v>
      </c>
      <c r="F531" s="224"/>
      <c r="G531" s="224"/>
      <c r="H531" s="224"/>
      <c r="I531" s="224"/>
      <c r="J531" s="224"/>
      <c r="K531" s="224"/>
      <c r="L531" s="224"/>
      <c r="M531" s="224"/>
      <c r="N531" s="223"/>
      <c r="O531" s="223"/>
      <c r="P531" s="223"/>
      <c r="Q531" s="223"/>
      <c r="R531" s="224"/>
      <c r="S531" s="224"/>
      <c r="T531" s="224"/>
      <c r="U531" s="224"/>
      <c r="V531" s="224"/>
      <c r="W531" s="224"/>
      <c r="X531" s="224"/>
      <c r="Y531" s="224"/>
      <c r="Z531" s="213"/>
      <c r="AA531" s="213"/>
      <c r="AB531" s="213"/>
      <c r="AC531" s="213"/>
      <c r="AD531" s="213"/>
      <c r="AE531" s="213"/>
      <c r="AF531" s="213"/>
      <c r="AG531" s="213" t="s">
        <v>290</v>
      </c>
      <c r="AH531" s="213">
        <v>0</v>
      </c>
      <c r="AI531" s="213"/>
      <c r="AJ531" s="213"/>
      <c r="AK531" s="213"/>
      <c r="AL531" s="213"/>
      <c r="AM531" s="213"/>
      <c r="AN531" s="213"/>
      <c r="AO531" s="213"/>
      <c r="AP531" s="213"/>
      <c r="AQ531" s="213"/>
      <c r="AR531" s="213"/>
      <c r="AS531" s="213"/>
      <c r="AT531" s="213"/>
      <c r="AU531" s="213"/>
      <c r="AV531" s="213"/>
      <c r="AW531" s="213"/>
      <c r="AX531" s="213"/>
      <c r="AY531" s="213"/>
      <c r="AZ531" s="213"/>
      <c r="BA531" s="213"/>
      <c r="BB531" s="213"/>
      <c r="BC531" s="213"/>
      <c r="BD531" s="213"/>
      <c r="BE531" s="213"/>
      <c r="BF531" s="213"/>
      <c r="BG531" s="213"/>
      <c r="BH531" s="213"/>
    </row>
    <row r="532" spans="1:60" outlineLevel="1" x14ac:dyDescent="0.2">
      <c r="A532" s="241">
        <v>49</v>
      </c>
      <c r="B532" s="242" t="s">
        <v>788</v>
      </c>
      <c r="C532" s="259" t="s">
        <v>789</v>
      </c>
      <c r="D532" s="243" t="s">
        <v>598</v>
      </c>
      <c r="E532" s="244">
        <v>10</v>
      </c>
      <c r="F532" s="245"/>
      <c r="G532" s="246">
        <f>ROUND(E532*F532,2)</f>
        <v>0</v>
      </c>
      <c r="H532" s="245"/>
      <c r="I532" s="246">
        <f>ROUND(E532*H532,2)</f>
        <v>0</v>
      </c>
      <c r="J532" s="245"/>
      <c r="K532" s="246">
        <f>ROUND(E532*J532,2)</f>
        <v>0</v>
      </c>
      <c r="L532" s="246">
        <v>21</v>
      </c>
      <c r="M532" s="246">
        <f>G532*(1+L532/100)</f>
        <v>0</v>
      </c>
      <c r="N532" s="244">
        <v>0</v>
      </c>
      <c r="O532" s="244">
        <f>ROUND(E532*N532,2)</f>
        <v>0</v>
      </c>
      <c r="P532" s="244">
        <v>0</v>
      </c>
      <c r="Q532" s="244">
        <f>ROUND(E532*P532,2)</f>
        <v>0</v>
      </c>
      <c r="R532" s="246"/>
      <c r="S532" s="246" t="s">
        <v>281</v>
      </c>
      <c r="T532" s="247" t="s">
        <v>282</v>
      </c>
      <c r="U532" s="224">
        <v>0</v>
      </c>
      <c r="V532" s="224">
        <f>ROUND(E532*U532,2)</f>
        <v>0</v>
      </c>
      <c r="W532" s="224"/>
      <c r="X532" s="224" t="s">
        <v>283</v>
      </c>
      <c r="Y532" s="224" t="s">
        <v>768</v>
      </c>
      <c r="Z532" s="213"/>
      <c r="AA532" s="213"/>
      <c r="AB532" s="213"/>
      <c r="AC532" s="213"/>
      <c r="AD532" s="213"/>
      <c r="AE532" s="213"/>
      <c r="AF532" s="213"/>
      <c r="AG532" s="213" t="s">
        <v>285</v>
      </c>
      <c r="AH532" s="213"/>
      <c r="AI532" s="213"/>
      <c r="AJ532" s="213"/>
      <c r="AK532" s="213"/>
      <c r="AL532" s="213"/>
      <c r="AM532" s="213"/>
      <c r="AN532" s="213"/>
      <c r="AO532" s="213"/>
      <c r="AP532" s="213"/>
      <c r="AQ532" s="213"/>
      <c r="AR532" s="213"/>
      <c r="AS532" s="213"/>
      <c r="AT532" s="213"/>
      <c r="AU532" s="213"/>
      <c r="AV532" s="213"/>
      <c r="AW532" s="213"/>
      <c r="AX532" s="213"/>
      <c r="AY532" s="213"/>
      <c r="AZ532" s="213"/>
      <c r="BA532" s="213"/>
      <c r="BB532" s="213"/>
      <c r="BC532" s="213"/>
      <c r="BD532" s="213"/>
      <c r="BE532" s="213"/>
      <c r="BF532" s="213"/>
      <c r="BG532" s="213"/>
      <c r="BH532" s="213"/>
    </row>
    <row r="533" spans="1:60" outlineLevel="2" x14ac:dyDescent="0.2">
      <c r="A533" s="220"/>
      <c r="B533" s="221"/>
      <c r="C533" s="260" t="s">
        <v>286</v>
      </c>
      <c r="D533" s="248"/>
      <c r="E533" s="248"/>
      <c r="F533" s="248"/>
      <c r="G533" s="248"/>
      <c r="H533" s="224"/>
      <c r="I533" s="224"/>
      <c r="J533" s="224"/>
      <c r="K533" s="224"/>
      <c r="L533" s="224"/>
      <c r="M533" s="224"/>
      <c r="N533" s="223"/>
      <c r="O533" s="223"/>
      <c r="P533" s="223"/>
      <c r="Q533" s="223"/>
      <c r="R533" s="224"/>
      <c r="S533" s="224"/>
      <c r="T533" s="224"/>
      <c r="U533" s="224"/>
      <c r="V533" s="224"/>
      <c r="W533" s="224"/>
      <c r="X533" s="224"/>
      <c r="Y533" s="224"/>
      <c r="Z533" s="213"/>
      <c r="AA533" s="213"/>
      <c r="AB533" s="213"/>
      <c r="AC533" s="213"/>
      <c r="AD533" s="213"/>
      <c r="AE533" s="213"/>
      <c r="AF533" s="213"/>
      <c r="AG533" s="213" t="s">
        <v>287</v>
      </c>
      <c r="AH533" s="213"/>
      <c r="AI533" s="213"/>
      <c r="AJ533" s="213"/>
      <c r="AK533" s="213"/>
      <c r="AL533" s="213"/>
      <c r="AM533" s="213"/>
      <c r="AN533" s="213"/>
      <c r="AO533" s="213"/>
      <c r="AP533" s="213"/>
      <c r="AQ533" s="213"/>
      <c r="AR533" s="213"/>
      <c r="AS533" s="213"/>
      <c r="AT533" s="213"/>
      <c r="AU533" s="213"/>
      <c r="AV533" s="213"/>
      <c r="AW533" s="213"/>
      <c r="AX533" s="213"/>
      <c r="AY533" s="213"/>
      <c r="AZ533" s="213"/>
      <c r="BA533" s="213"/>
      <c r="BB533" s="213"/>
      <c r="BC533" s="213"/>
      <c r="BD533" s="213"/>
      <c r="BE533" s="213"/>
      <c r="BF533" s="213"/>
      <c r="BG533" s="213"/>
      <c r="BH533" s="213"/>
    </row>
    <row r="534" spans="1:60" outlineLevel="3" x14ac:dyDescent="0.2">
      <c r="A534" s="220"/>
      <c r="B534" s="221"/>
      <c r="C534" s="261" t="s">
        <v>790</v>
      </c>
      <c r="D534" s="250"/>
      <c r="E534" s="250"/>
      <c r="F534" s="250"/>
      <c r="G534" s="250"/>
      <c r="H534" s="224"/>
      <c r="I534" s="224"/>
      <c r="J534" s="224"/>
      <c r="K534" s="224"/>
      <c r="L534" s="224"/>
      <c r="M534" s="224"/>
      <c r="N534" s="223"/>
      <c r="O534" s="223"/>
      <c r="P534" s="223"/>
      <c r="Q534" s="223"/>
      <c r="R534" s="224"/>
      <c r="S534" s="224"/>
      <c r="T534" s="224"/>
      <c r="U534" s="224"/>
      <c r="V534" s="224"/>
      <c r="W534" s="224"/>
      <c r="X534" s="224"/>
      <c r="Y534" s="224"/>
      <c r="Z534" s="213"/>
      <c r="AA534" s="213"/>
      <c r="AB534" s="213"/>
      <c r="AC534" s="213"/>
      <c r="AD534" s="213"/>
      <c r="AE534" s="213"/>
      <c r="AF534" s="213"/>
      <c r="AG534" s="213" t="s">
        <v>287</v>
      </c>
      <c r="AH534" s="213"/>
      <c r="AI534" s="213"/>
      <c r="AJ534" s="213"/>
      <c r="AK534" s="213"/>
      <c r="AL534" s="213"/>
      <c r="AM534" s="213"/>
      <c r="AN534" s="213"/>
      <c r="AO534" s="213"/>
      <c r="AP534" s="213"/>
      <c r="AQ534" s="213"/>
      <c r="AR534" s="213"/>
      <c r="AS534" s="213"/>
      <c r="AT534" s="213"/>
      <c r="AU534" s="213"/>
      <c r="AV534" s="213"/>
      <c r="AW534" s="213"/>
      <c r="AX534" s="213"/>
      <c r="AY534" s="213"/>
      <c r="AZ534" s="213"/>
      <c r="BA534" s="213"/>
      <c r="BB534" s="213"/>
      <c r="BC534" s="213"/>
      <c r="BD534" s="213"/>
      <c r="BE534" s="213"/>
      <c r="BF534" s="213"/>
      <c r="BG534" s="213"/>
      <c r="BH534" s="213"/>
    </row>
    <row r="535" spans="1:60" ht="22.5" outlineLevel="3" x14ac:dyDescent="0.2">
      <c r="A535" s="220"/>
      <c r="B535" s="221"/>
      <c r="C535" s="261" t="s">
        <v>1245</v>
      </c>
      <c r="D535" s="250"/>
      <c r="E535" s="250"/>
      <c r="F535" s="250"/>
      <c r="G535" s="250"/>
      <c r="H535" s="224"/>
      <c r="I535" s="224"/>
      <c r="J535" s="224"/>
      <c r="K535" s="224"/>
      <c r="L535" s="224"/>
      <c r="M535" s="224"/>
      <c r="N535" s="223"/>
      <c r="O535" s="223"/>
      <c r="P535" s="223"/>
      <c r="Q535" s="223"/>
      <c r="R535" s="224"/>
      <c r="S535" s="224"/>
      <c r="T535" s="224"/>
      <c r="U535" s="224"/>
      <c r="V535" s="224"/>
      <c r="W535" s="224"/>
      <c r="X535" s="224"/>
      <c r="Y535" s="224"/>
      <c r="Z535" s="213"/>
      <c r="AA535" s="213"/>
      <c r="AB535" s="213"/>
      <c r="AC535" s="213"/>
      <c r="AD535" s="213"/>
      <c r="AE535" s="213"/>
      <c r="AF535" s="213"/>
      <c r="AG535" s="213" t="s">
        <v>287</v>
      </c>
      <c r="AH535" s="213"/>
      <c r="AI535" s="213"/>
      <c r="AJ535" s="213"/>
      <c r="AK535" s="213"/>
      <c r="AL535" s="213"/>
      <c r="AM535" s="213"/>
      <c r="AN535" s="213"/>
      <c r="AO535" s="213"/>
      <c r="AP535" s="213"/>
      <c r="AQ535" s="213"/>
      <c r="AR535" s="213"/>
      <c r="AS535" s="213"/>
      <c r="AT535" s="213"/>
      <c r="AU535" s="213"/>
      <c r="AV535" s="213"/>
      <c r="AW535" s="213"/>
      <c r="AX535" s="213"/>
      <c r="AY535" s="213"/>
      <c r="AZ535" s="213"/>
      <c r="BA535" s="249" t="str">
        <f>C535</f>
        <v>Do ceny příplatkové položky zahrnout : uzavření dilatace těsnícím provazcem a izolačním pružným tmelem. V místě dilatační spáry bude probíhat vodorovná výztuž.</v>
      </c>
      <c r="BB535" s="213"/>
      <c r="BC535" s="213"/>
      <c r="BD535" s="213"/>
      <c r="BE535" s="213"/>
      <c r="BF535" s="213"/>
      <c r="BG535" s="213"/>
      <c r="BH535" s="213"/>
    </row>
    <row r="536" spans="1:60" ht="22.5" outlineLevel="3" x14ac:dyDescent="0.2">
      <c r="A536" s="220"/>
      <c r="B536" s="221"/>
      <c r="C536" s="261" t="s">
        <v>355</v>
      </c>
      <c r="D536" s="250"/>
      <c r="E536" s="250"/>
      <c r="F536" s="250"/>
      <c r="G536" s="250"/>
      <c r="H536" s="224"/>
      <c r="I536" s="224"/>
      <c r="J536" s="224"/>
      <c r="K536" s="224"/>
      <c r="L536" s="224"/>
      <c r="M536" s="224"/>
      <c r="N536" s="223"/>
      <c r="O536" s="223"/>
      <c r="P536" s="223"/>
      <c r="Q536" s="223"/>
      <c r="R536" s="224"/>
      <c r="S536" s="224"/>
      <c r="T536" s="224"/>
      <c r="U536" s="224"/>
      <c r="V536" s="224"/>
      <c r="W536" s="224"/>
      <c r="X536" s="224"/>
      <c r="Y536" s="224"/>
      <c r="Z536" s="213"/>
      <c r="AA536" s="213"/>
      <c r="AB536" s="213"/>
      <c r="AC536" s="213"/>
      <c r="AD536" s="213"/>
      <c r="AE536" s="213"/>
      <c r="AF536" s="213"/>
      <c r="AG536" s="213" t="s">
        <v>287</v>
      </c>
      <c r="AH536" s="213"/>
      <c r="AI536" s="213"/>
      <c r="AJ536" s="213"/>
      <c r="AK536" s="213"/>
      <c r="AL536" s="213"/>
      <c r="AM536" s="213"/>
      <c r="AN536" s="213"/>
      <c r="AO536" s="213"/>
      <c r="AP536" s="213"/>
      <c r="AQ536" s="213"/>
      <c r="AR536" s="213"/>
      <c r="AS536" s="213"/>
      <c r="AT536" s="213"/>
      <c r="AU536" s="213"/>
      <c r="AV536" s="213"/>
      <c r="AW536" s="213"/>
      <c r="AX536" s="213"/>
      <c r="AY536" s="213"/>
      <c r="AZ536" s="213"/>
      <c r="BA536" s="249" t="str">
        <f>C536</f>
        <v>Kompletní provedení dle veškerých informací obsažených v PD (textová i výkresová část, technologické postupy, restaurátorské záměry atd.).</v>
      </c>
      <c r="BB536" s="213"/>
      <c r="BC536" s="213"/>
      <c r="BD536" s="213"/>
      <c r="BE536" s="213"/>
      <c r="BF536" s="213"/>
      <c r="BG536" s="213"/>
      <c r="BH536" s="213"/>
    </row>
    <row r="537" spans="1:60" ht="22.5" outlineLevel="3" x14ac:dyDescent="0.2">
      <c r="A537" s="220"/>
      <c r="B537" s="221"/>
      <c r="C537" s="261" t="s">
        <v>356</v>
      </c>
      <c r="D537" s="250"/>
      <c r="E537" s="250"/>
      <c r="F537" s="250"/>
      <c r="G537" s="250"/>
      <c r="H537" s="224"/>
      <c r="I537" s="224"/>
      <c r="J537" s="224"/>
      <c r="K537" s="224"/>
      <c r="L537" s="224"/>
      <c r="M537" s="224"/>
      <c r="N537" s="223"/>
      <c r="O537" s="223"/>
      <c r="P537" s="223"/>
      <c r="Q537" s="223"/>
      <c r="R537" s="224"/>
      <c r="S537" s="224"/>
      <c r="T537" s="224"/>
      <c r="U537" s="224"/>
      <c r="V537" s="224"/>
      <c r="W537" s="224"/>
      <c r="X537" s="224"/>
      <c r="Y537" s="224"/>
      <c r="Z537" s="213"/>
      <c r="AA537" s="213"/>
      <c r="AB537" s="213"/>
      <c r="AC537" s="213"/>
      <c r="AD537" s="213"/>
      <c r="AE537" s="213"/>
      <c r="AF537" s="213"/>
      <c r="AG537" s="213" t="s">
        <v>287</v>
      </c>
      <c r="AH537" s="213"/>
      <c r="AI537" s="213"/>
      <c r="AJ537" s="213"/>
      <c r="AK537" s="213"/>
      <c r="AL537" s="213"/>
      <c r="AM537" s="213"/>
      <c r="AN537" s="213"/>
      <c r="AO537" s="213"/>
      <c r="AP537" s="213"/>
      <c r="AQ537" s="213"/>
      <c r="AR537" s="213"/>
      <c r="AS537" s="213"/>
      <c r="AT537" s="213"/>
      <c r="AU537" s="213"/>
      <c r="AV537" s="213"/>
      <c r="AW537" s="213"/>
      <c r="AX537" s="213"/>
      <c r="AY537" s="213"/>
      <c r="AZ537" s="213"/>
      <c r="BA537" s="249" t="str">
        <f>C537</f>
        <v>Provedení je včetně montáže, demontáže, dodávky, přesunu hmot, přesunu a likvidace suti, povrchové úpravy, repasí, restaurátorských záměrů,</v>
      </c>
      <c r="BB537" s="213"/>
      <c r="BC537" s="213"/>
      <c r="BD537" s="213"/>
      <c r="BE537" s="213"/>
      <c r="BF537" s="213"/>
      <c r="BG537" s="213"/>
      <c r="BH537" s="213"/>
    </row>
    <row r="538" spans="1:60" ht="22.5" outlineLevel="3" x14ac:dyDescent="0.2">
      <c r="A538" s="220"/>
      <c r="B538" s="221"/>
      <c r="C538" s="261" t="s">
        <v>288</v>
      </c>
      <c r="D538" s="250"/>
      <c r="E538" s="250"/>
      <c r="F538" s="250"/>
      <c r="G538" s="250"/>
      <c r="H538" s="224"/>
      <c r="I538" s="224"/>
      <c r="J538" s="224"/>
      <c r="K538" s="224"/>
      <c r="L538" s="224"/>
      <c r="M538" s="224"/>
      <c r="N538" s="223"/>
      <c r="O538" s="223"/>
      <c r="P538" s="223"/>
      <c r="Q538" s="223"/>
      <c r="R538" s="224"/>
      <c r="S538" s="224"/>
      <c r="T538" s="224"/>
      <c r="U538" s="224"/>
      <c r="V538" s="224"/>
      <c r="W538" s="224"/>
      <c r="X538" s="224"/>
      <c r="Y538" s="224"/>
      <c r="Z538" s="213"/>
      <c r="AA538" s="213"/>
      <c r="AB538" s="213"/>
      <c r="AC538" s="213"/>
      <c r="AD538" s="213"/>
      <c r="AE538" s="213"/>
      <c r="AF538" s="213"/>
      <c r="AG538" s="213" t="s">
        <v>287</v>
      </c>
      <c r="AH538" s="213"/>
      <c r="AI538" s="213"/>
      <c r="AJ538" s="213"/>
      <c r="AK538" s="213"/>
      <c r="AL538" s="213"/>
      <c r="AM538" s="213"/>
      <c r="AN538" s="213"/>
      <c r="AO538" s="213"/>
      <c r="AP538" s="213"/>
      <c r="AQ538" s="213"/>
      <c r="AR538" s="213"/>
      <c r="AS538" s="213"/>
      <c r="AT538" s="213"/>
      <c r="AU538" s="213"/>
      <c r="AV538" s="213"/>
      <c r="AW538" s="213"/>
      <c r="AX538" s="213"/>
      <c r="AY538" s="213"/>
      <c r="AZ538" s="213"/>
      <c r="BA538" s="249" t="str">
        <f>C538</f>
        <v>restaurátorských závěrečných zpráv, dílenských dokumentací, vzorkování a veškerých dalších nutných souvisejících plnění a dodávek potřeb.</v>
      </c>
      <c r="BB538" s="213"/>
      <c r="BC538" s="213"/>
      <c r="BD538" s="213"/>
      <c r="BE538" s="213"/>
      <c r="BF538" s="213"/>
      <c r="BG538" s="213"/>
      <c r="BH538" s="213"/>
    </row>
    <row r="539" spans="1:60" outlineLevel="2" x14ac:dyDescent="0.2">
      <c r="A539" s="220"/>
      <c r="B539" s="221"/>
      <c r="C539" s="262" t="s">
        <v>791</v>
      </c>
      <c r="D539" s="229"/>
      <c r="E539" s="230">
        <v>10</v>
      </c>
      <c r="F539" s="224"/>
      <c r="G539" s="224"/>
      <c r="H539" s="224"/>
      <c r="I539" s="224"/>
      <c r="J539" s="224"/>
      <c r="K539" s="224"/>
      <c r="L539" s="224"/>
      <c r="M539" s="224"/>
      <c r="N539" s="223"/>
      <c r="O539" s="223"/>
      <c r="P539" s="223"/>
      <c r="Q539" s="223"/>
      <c r="R539" s="224"/>
      <c r="S539" s="224"/>
      <c r="T539" s="224"/>
      <c r="U539" s="224"/>
      <c r="V539" s="224"/>
      <c r="W539" s="224"/>
      <c r="X539" s="224"/>
      <c r="Y539" s="224"/>
      <c r="Z539" s="213"/>
      <c r="AA539" s="213"/>
      <c r="AB539" s="213"/>
      <c r="AC539" s="213"/>
      <c r="AD539" s="213"/>
      <c r="AE539" s="213"/>
      <c r="AF539" s="213"/>
      <c r="AG539" s="213" t="s">
        <v>290</v>
      </c>
      <c r="AH539" s="213">
        <v>5</v>
      </c>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x14ac:dyDescent="0.2">
      <c r="A540" s="234" t="s">
        <v>276</v>
      </c>
      <c r="B540" s="235" t="s">
        <v>190</v>
      </c>
      <c r="C540" s="258" t="s">
        <v>191</v>
      </c>
      <c r="D540" s="236"/>
      <c r="E540" s="237"/>
      <c r="F540" s="238"/>
      <c r="G540" s="238">
        <f>SUMIF(AG541:AG545,"&lt;&gt;NOR",G541:G545)</f>
        <v>0</v>
      </c>
      <c r="H540" s="238"/>
      <c r="I540" s="238">
        <f>SUM(I541:I545)</f>
        <v>0</v>
      </c>
      <c r="J540" s="238"/>
      <c r="K540" s="238">
        <f>SUM(K541:K545)</f>
        <v>0</v>
      </c>
      <c r="L540" s="238"/>
      <c r="M540" s="238">
        <f>SUM(M541:M545)</f>
        <v>0</v>
      </c>
      <c r="N540" s="237"/>
      <c r="O540" s="237">
        <f>SUM(O541:O545)</f>
        <v>0</v>
      </c>
      <c r="P540" s="237"/>
      <c r="Q540" s="237">
        <f>SUM(Q541:Q545)</f>
        <v>0</v>
      </c>
      <c r="R540" s="238"/>
      <c r="S540" s="238"/>
      <c r="T540" s="239"/>
      <c r="U540" s="233"/>
      <c r="V540" s="233">
        <f>SUM(V541:V545)</f>
        <v>48</v>
      </c>
      <c r="W540" s="233"/>
      <c r="X540" s="233"/>
      <c r="Y540" s="233"/>
      <c r="AG540" t="s">
        <v>277</v>
      </c>
    </row>
    <row r="541" spans="1:60" outlineLevel="1" x14ac:dyDescent="0.2">
      <c r="A541" s="241">
        <v>50</v>
      </c>
      <c r="B541" s="242" t="s">
        <v>792</v>
      </c>
      <c r="C541" s="259" t="s">
        <v>793</v>
      </c>
      <c r="D541" s="243" t="s">
        <v>794</v>
      </c>
      <c r="E541" s="244">
        <v>48</v>
      </c>
      <c r="F541" s="245"/>
      <c r="G541" s="246">
        <f>ROUND(E541*F541,2)</f>
        <v>0</v>
      </c>
      <c r="H541" s="245"/>
      <c r="I541" s="246">
        <f>ROUND(E541*H541,2)</f>
        <v>0</v>
      </c>
      <c r="J541" s="245"/>
      <c r="K541" s="246">
        <f>ROUND(E541*J541,2)</f>
        <v>0</v>
      </c>
      <c r="L541" s="246">
        <v>21</v>
      </c>
      <c r="M541" s="246">
        <f>G541*(1+L541/100)</f>
        <v>0</v>
      </c>
      <c r="N541" s="244">
        <v>0</v>
      </c>
      <c r="O541" s="244">
        <f>ROUND(E541*N541,2)</f>
        <v>0</v>
      </c>
      <c r="P541" s="244">
        <v>0</v>
      </c>
      <c r="Q541" s="244">
        <f>ROUND(E541*P541,2)</f>
        <v>0</v>
      </c>
      <c r="R541" s="246" t="s">
        <v>795</v>
      </c>
      <c r="S541" s="246" t="s">
        <v>298</v>
      </c>
      <c r="T541" s="247" t="s">
        <v>298</v>
      </c>
      <c r="U541" s="224">
        <v>1</v>
      </c>
      <c r="V541" s="224">
        <f>ROUND(E541*U541,2)</f>
        <v>48</v>
      </c>
      <c r="W541" s="224"/>
      <c r="X541" s="224" t="s">
        <v>796</v>
      </c>
      <c r="Y541" s="224" t="s">
        <v>284</v>
      </c>
      <c r="Z541" s="213"/>
      <c r="AA541" s="213"/>
      <c r="AB541" s="213"/>
      <c r="AC541" s="213"/>
      <c r="AD541" s="213"/>
      <c r="AE541" s="213"/>
      <c r="AF541" s="213"/>
      <c r="AG541" s="213" t="s">
        <v>797</v>
      </c>
      <c r="AH541" s="213"/>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outlineLevel="2" x14ac:dyDescent="0.2">
      <c r="A542" s="220"/>
      <c r="B542" s="221"/>
      <c r="C542" s="262" t="s">
        <v>798</v>
      </c>
      <c r="D542" s="229"/>
      <c r="E542" s="230"/>
      <c r="F542" s="224"/>
      <c r="G542" s="224"/>
      <c r="H542" s="224"/>
      <c r="I542" s="224"/>
      <c r="J542" s="224"/>
      <c r="K542" s="224"/>
      <c r="L542" s="224"/>
      <c r="M542" s="224"/>
      <c r="N542" s="223"/>
      <c r="O542" s="223"/>
      <c r="P542" s="223"/>
      <c r="Q542" s="223"/>
      <c r="R542" s="224"/>
      <c r="S542" s="224"/>
      <c r="T542" s="224"/>
      <c r="U542" s="224"/>
      <c r="V542" s="224"/>
      <c r="W542" s="224"/>
      <c r="X542" s="224"/>
      <c r="Y542" s="224"/>
      <c r="Z542" s="213"/>
      <c r="AA542" s="213"/>
      <c r="AB542" s="213"/>
      <c r="AC542" s="213"/>
      <c r="AD542" s="213"/>
      <c r="AE542" s="213"/>
      <c r="AF542" s="213"/>
      <c r="AG542" s="213" t="s">
        <v>290</v>
      </c>
      <c r="AH542" s="213">
        <v>0</v>
      </c>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outlineLevel="3" x14ac:dyDescent="0.2">
      <c r="A543" s="220"/>
      <c r="B543" s="221"/>
      <c r="C543" s="262" t="s">
        <v>799</v>
      </c>
      <c r="D543" s="229"/>
      <c r="E543" s="230">
        <v>24</v>
      </c>
      <c r="F543" s="224"/>
      <c r="G543" s="224"/>
      <c r="H543" s="224"/>
      <c r="I543" s="224"/>
      <c r="J543" s="224"/>
      <c r="K543" s="224"/>
      <c r="L543" s="224"/>
      <c r="M543" s="224"/>
      <c r="N543" s="223"/>
      <c r="O543" s="223"/>
      <c r="P543" s="223"/>
      <c r="Q543" s="223"/>
      <c r="R543" s="224"/>
      <c r="S543" s="224"/>
      <c r="T543" s="224"/>
      <c r="U543" s="224"/>
      <c r="V543" s="224"/>
      <c r="W543" s="224"/>
      <c r="X543" s="224"/>
      <c r="Y543" s="224"/>
      <c r="Z543" s="213"/>
      <c r="AA543" s="213"/>
      <c r="AB543" s="213"/>
      <c r="AC543" s="213"/>
      <c r="AD543" s="213"/>
      <c r="AE543" s="213"/>
      <c r="AF543" s="213"/>
      <c r="AG543" s="213" t="s">
        <v>290</v>
      </c>
      <c r="AH543" s="213">
        <v>0</v>
      </c>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outlineLevel="3" x14ac:dyDescent="0.2">
      <c r="A544" s="220"/>
      <c r="B544" s="221"/>
      <c r="C544" s="262" t="s">
        <v>800</v>
      </c>
      <c r="D544" s="229"/>
      <c r="E544" s="230">
        <v>24</v>
      </c>
      <c r="F544" s="224"/>
      <c r="G544" s="224"/>
      <c r="H544" s="224"/>
      <c r="I544" s="224"/>
      <c r="J544" s="224"/>
      <c r="K544" s="224"/>
      <c r="L544" s="224"/>
      <c r="M544" s="224"/>
      <c r="N544" s="223"/>
      <c r="O544" s="223"/>
      <c r="P544" s="223"/>
      <c r="Q544" s="223"/>
      <c r="R544" s="224"/>
      <c r="S544" s="224"/>
      <c r="T544" s="224"/>
      <c r="U544" s="224"/>
      <c r="V544" s="224"/>
      <c r="W544" s="224"/>
      <c r="X544" s="224"/>
      <c r="Y544" s="224"/>
      <c r="Z544" s="213"/>
      <c r="AA544" s="213"/>
      <c r="AB544" s="213"/>
      <c r="AC544" s="213"/>
      <c r="AD544" s="213"/>
      <c r="AE544" s="213"/>
      <c r="AF544" s="213"/>
      <c r="AG544" s="213" t="s">
        <v>290</v>
      </c>
      <c r="AH544" s="213">
        <v>0</v>
      </c>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outlineLevel="3" x14ac:dyDescent="0.2">
      <c r="A545" s="220"/>
      <c r="B545" s="221"/>
      <c r="C545" s="263" t="s">
        <v>294</v>
      </c>
      <c r="D545" s="231"/>
      <c r="E545" s="232">
        <v>48</v>
      </c>
      <c r="F545" s="224"/>
      <c r="G545" s="224"/>
      <c r="H545" s="224"/>
      <c r="I545" s="224"/>
      <c r="J545" s="224"/>
      <c r="K545" s="224"/>
      <c r="L545" s="224"/>
      <c r="M545" s="224"/>
      <c r="N545" s="223"/>
      <c r="O545" s="223"/>
      <c r="P545" s="223"/>
      <c r="Q545" s="223"/>
      <c r="R545" s="224"/>
      <c r="S545" s="224"/>
      <c r="T545" s="224"/>
      <c r="U545" s="224"/>
      <c r="V545" s="224"/>
      <c r="W545" s="224"/>
      <c r="X545" s="224"/>
      <c r="Y545" s="224"/>
      <c r="Z545" s="213"/>
      <c r="AA545" s="213"/>
      <c r="AB545" s="213"/>
      <c r="AC545" s="213"/>
      <c r="AD545" s="213"/>
      <c r="AE545" s="213"/>
      <c r="AF545" s="213"/>
      <c r="AG545" s="213" t="s">
        <v>290</v>
      </c>
      <c r="AH545" s="213">
        <v>1</v>
      </c>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x14ac:dyDescent="0.2">
      <c r="A546" s="234" t="s">
        <v>276</v>
      </c>
      <c r="B546" s="235" t="s">
        <v>196</v>
      </c>
      <c r="C546" s="258" t="s">
        <v>197</v>
      </c>
      <c r="D546" s="236"/>
      <c r="E546" s="237"/>
      <c r="F546" s="238"/>
      <c r="G546" s="238">
        <f>SUMIF(AG547:AG561,"&lt;&gt;NOR",G547:G561)</f>
        <v>0</v>
      </c>
      <c r="H546" s="238"/>
      <c r="I546" s="238">
        <f>SUM(I547:I561)</f>
        <v>0</v>
      </c>
      <c r="J546" s="238"/>
      <c r="K546" s="238">
        <f>SUM(K547:K561)</f>
        <v>0</v>
      </c>
      <c r="L546" s="238"/>
      <c r="M546" s="238">
        <f>SUM(M547:M561)</f>
        <v>0</v>
      </c>
      <c r="N546" s="237"/>
      <c r="O546" s="237">
        <f>SUM(O547:O561)</f>
        <v>0</v>
      </c>
      <c r="P546" s="237"/>
      <c r="Q546" s="237">
        <f>SUM(Q547:Q561)</f>
        <v>0</v>
      </c>
      <c r="R546" s="238"/>
      <c r="S546" s="238"/>
      <c r="T546" s="239"/>
      <c r="U546" s="233"/>
      <c r="V546" s="233">
        <f>SUM(V547:V561)</f>
        <v>0.46</v>
      </c>
      <c r="W546" s="233"/>
      <c r="X546" s="233"/>
      <c r="Y546" s="233"/>
      <c r="AG546" t="s">
        <v>277</v>
      </c>
    </row>
    <row r="547" spans="1:60" outlineLevel="1" x14ac:dyDescent="0.2">
      <c r="A547" s="241">
        <v>51</v>
      </c>
      <c r="B547" s="242" t="s">
        <v>801</v>
      </c>
      <c r="C547" s="259" t="s">
        <v>802</v>
      </c>
      <c r="D547" s="243" t="s">
        <v>473</v>
      </c>
      <c r="E547" s="244">
        <v>1.173</v>
      </c>
      <c r="F547" s="245"/>
      <c r="G547" s="246">
        <f>ROUND(E547*F547,2)</f>
        <v>0</v>
      </c>
      <c r="H547" s="245"/>
      <c r="I547" s="246">
        <f>ROUND(E547*H547,2)</f>
        <v>0</v>
      </c>
      <c r="J547" s="245"/>
      <c r="K547" s="246">
        <f>ROUND(E547*J547,2)</f>
        <v>0</v>
      </c>
      <c r="L547" s="246">
        <v>21</v>
      </c>
      <c r="M547" s="246">
        <f>G547*(1+L547/100)</f>
        <v>0</v>
      </c>
      <c r="N547" s="244">
        <v>6.9999999999999999E-4</v>
      </c>
      <c r="O547" s="244">
        <f>ROUND(E547*N547,2)</f>
        <v>0</v>
      </c>
      <c r="P547" s="244">
        <v>0</v>
      </c>
      <c r="Q547" s="244">
        <f>ROUND(E547*P547,2)</f>
        <v>0</v>
      </c>
      <c r="R547" s="246" t="s">
        <v>635</v>
      </c>
      <c r="S547" s="246" t="s">
        <v>298</v>
      </c>
      <c r="T547" s="247" t="s">
        <v>364</v>
      </c>
      <c r="U547" s="224">
        <v>0.2</v>
      </c>
      <c r="V547" s="224">
        <f>ROUND(E547*U547,2)</f>
        <v>0.23</v>
      </c>
      <c r="W547" s="224"/>
      <c r="X547" s="224" t="s">
        <v>283</v>
      </c>
      <c r="Y547" s="224" t="s">
        <v>284</v>
      </c>
      <c r="Z547" s="213"/>
      <c r="AA547" s="213"/>
      <c r="AB547" s="213"/>
      <c r="AC547" s="213"/>
      <c r="AD547" s="213"/>
      <c r="AE547" s="213"/>
      <c r="AF547" s="213"/>
      <c r="AG547" s="213" t="s">
        <v>285</v>
      </c>
      <c r="AH547" s="213"/>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ht="22.5" outlineLevel="2" x14ac:dyDescent="0.2">
      <c r="A548" s="220"/>
      <c r="B548" s="221"/>
      <c r="C548" s="271" t="s">
        <v>803</v>
      </c>
      <c r="D548" s="268"/>
      <c r="E548" s="268"/>
      <c r="F548" s="268"/>
      <c r="G548" s="268"/>
      <c r="H548" s="224"/>
      <c r="I548" s="224"/>
      <c r="J548" s="224"/>
      <c r="K548" s="224"/>
      <c r="L548" s="224"/>
      <c r="M548" s="224"/>
      <c r="N548" s="223"/>
      <c r="O548" s="223"/>
      <c r="P548" s="223"/>
      <c r="Q548" s="223"/>
      <c r="R548" s="224"/>
      <c r="S548" s="224"/>
      <c r="T548" s="224"/>
      <c r="U548" s="224"/>
      <c r="V548" s="224"/>
      <c r="W548" s="224"/>
      <c r="X548" s="224"/>
      <c r="Y548" s="224"/>
      <c r="Z548" s="213"/>
      <c r="AA548" s="213"/>
      <c r="AB548" s="213"/>
      <c r="AC548" s="213"/>
      <c r="AD548" s="213"/>
      <c r="AE548" s="213"/>
      <c r="AF548" s="213"/>
      <c r="AG548" s="213" t="s">
        <v>366</v>
      </c>
      <c r="AH548" s="213"/>
      <c r="AI548" s="213"/>
      <c r="AJ548" s="213"/>
      <c r="AK548" s="213"/>
      <c r="AL548" s="213"/>
      <c r="AM548" s="213"/>
      <c r="AN548" s="213"/>
      <c r="AO548" s="213"/>
      <c r="AP548" s="213"/>
      <c r="AQ548" s="213"/>
      <c r="AR548" s="213"/>
      <c r="AS548" s="213"/>
      <c r="AT548" s="213"/>
      <c r="AU548" s="213"/>
      <c r="AV548" s="213"/>
      <c r="AW548" s="213"/>
      <c r="AX548" s="213"/>
      <c r="AY548" s="213"/>
      <c r="AZ548" s="213"/>
      <c r="BA548" s="249" t="str">
        <f>C548</f>
        <v>včetně dodání a osazení v jakémkoliv zdivu, včetně jednostranného zajištění polohy vložek proti sesmeknutí (např. přibitím, maltovými terči).</v>
      </c>
      <c r="BB548" s="213"/>
      <c r="BC548" s="213"/>
      <c r="BD548" s="213"/>
      <c r="BE548" s="213"/>
      <c r="BF548" s="213"/>
      <c r="BG548" s="213"/>
      <c r="BH548" s="213"/>
    </row>
    <row r="549" spans="1:60" outlineLevel="2" x14ac:dyDescent="0.2">
      <c r="A549" s="220"/>
      <c r="B549" s="221"/>
      <c r="C549" s="261" t="s">
        <v>286</v>
      </c>
      <c r="D549" s="250"/>
      <c r="E549" s="250"/>
      <c r="F549" s="250"/>
      <c r="G549" s="250"/>
      <c r="H549" s="224"/>
      <c r="I549" s="224"/>
      <c r="J549" s="224"/>
      <c r="K549" s="224"/>
      <c r="L549" s="224"/>
      <c r="M549" s="224"/>
      <c r="N549" s="223"/>
      <c r="O549" s="223"/>
      <c r="P549" s="223"/>
      <c r="Q549" s="223"/>
      <c r="R549" s="224"/>
      <c r="S549" s="224"/>
      <c r="T549" s="224"/>
      <c r="U549" s="224"/>
      <c r="V549" s="224"/>
      <c r="W549" s="224"/>
      <c r="X549" s="224"/>
      <c r="Y549" s="224"/>
      <c r="Z549" s="213"/>
      <c r="AA549" s="213"/>
      <c r="AB549" s="213"/>
      <c r="AC549" s="213"/>
      <c r="AD549" s="213"/>
      <c r="AE549" s="213"/>
      <c r="AF549" s="213"/>
      <c r="AG549" s="213" t="s">
        <v>287</v>
      </c>
      <c r="AH549" s="213"/>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3" x14ac:dyDescent="0.2">
      <c r="A550" s="220"/>
      <c r="B550" s="221"/>
      <c r="C550" s="261" t="s">
        <v>804</v>
      </c>
      <c r="D550" s="250"/>
      <c r="E550" s="250"/>
      <c r="F550" s="250"/>
      <c r="G550" s="250"/>
      <c r="H550" s="224"/>
      <c r="I550" s="224"/>
      <c r="J550" s="224"/>
      <c r="K550" s="224"/>
      <c r="L550" s="224"/>
      <c r="M550" s="224"/>
      <c r="N550" s="223"/>
      <c r="O550" s="223"/>
      <c r="P550" s="223"/>
      <c r="Q550" s="223"/>
      <c r="R550" s="224"/>
      <c r="S550" s="224"/>
      <c r="T550" s="224"/>
      <c r="U550" s="224"/>
      <c r="V550" s="224"/>
      <c r="W550" s="224"/>
      <c r="X550" s="224"/>
      <c r="Y550" s="224"/>
      <c r="Z550" s="213"/>
      <c r="AA550" s="213"/>
      <c r="AB550" s="213"/>
      <c r="AC550" s="213"/>
      <c r="AD550" s="213"/>
      <c r="AE550" s="213"/>
      <c r="AF550" s="213"/>
      <c r="AG550" s="213" t="s">
        <v>287</v>
      </c>
      <c r="AH550" s="213"/>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outlineLevel="2" x14ac:dyDescent="0.2">
      <c r="A551" s="220"/>
      <c r="B551" s="221"/>
      <c r="C551" s="262" t="s">
        <v>805</v>
      </c>
      <c r="D551" s="229"/>
      <c r="E551" s="230">
        <v>0.72</v>
      </c>
      <c r="F551" s="224"/>
      <c r="G551" s="224"/>
      <c r="H551" s="224"/>
      <c r="I551" s="224"/>
      <c r="J551" s="224"/>
      <c r="K551" s="224"/>
      <c r="L551" s="224"/>
      <c r="M551" s="224"/>
      <c r="N551" s="223"/>
      <c r="O551" s="223"/>
      <c r="P551" s="223"/>
      <c r="Q551" s="223"/>
      <c r="R551" s="224"/>
      <c r="S551" s="224"/>
      <c r="T551" s="224"/>
      <c r="U551" s="224"/>
      <c r="V551" s="224"/>
      <c r="W551" s="224"/>
      <c r="X551" s="224"/>
      <c r="Y551" s="224"/>
      <c r="Z551" s="213"/>
      <c r="AA551" s="213"/>
      <c r="AB551" s="213"/>
      <c r="AC551" s="213"/>
      <c r="AD551" s="213"/>
      <c r="AE551" s="213"/>
      <c r="AF551" s="213"/>
      <c r="AG551" s="213" t="s">
        <v>290</v>
      </c>
      <c r="AH551" s="213">
        <v>0</v>
      </c>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3" x14ac:dyDescent="0.2">
      <c r="A552" s="220"/>
      <c r="B552" s="221"/>
      <c r="C552" s="262" t="s">
        <v>806</v>
      </c>
      <c r="D552" s="229"/>
      <c r="E552" s="230">
        <v>0.45300000000000001</v>
      </c>
      <c r="F552" s="224"/>
      <c r="G552" s="224"/>
      <c r="H552" s="224"/>
      <c r="I552" s="224"/>
      <c r="J552" s="224"/>
      <c r="K552" s="224"/>
      <c r="L552" s="224"/>
      <c r="M552" s="224"/>
      <c r="N552" s="223"/>
      <c r="O552" s="223"/>
      <c r="P552" s="223"/>
      <c r="Q552" s="223"/>
      <c r="R552" s="224"/>
      <c r="S552" s="224"/>
      <c r="T552" s="224"/>
      <c r="U552" s="224"/>
      <c r="V552" s="224"/>
      <c r="W552" s="224"/>
      <c r="X552" s="224"/>
      <c r="Y552" s="224"/>
      <c r="Z552" s="213"/>
      <c r="AA552" s="213"/>
      <c r="AB552" s="213"/>
      <c r="AC552" s="213"/>
      <c r="AD552" s="213"/>
      <c r="AE552" s="213"/>
      <c r="AF552" s="213"/>
      <c r="AG552" s="213" t="s">
        <v>290</v>
      </c>
      <c r="AH552" s="213">
        <v>0</v>
      </c>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3" x14ac:dyDescent="0.2">
      <c r="A553" s="220"/>
      <c r="B553" s="221"/>
      <c r="C553" s="263" t="s">
        <v>294</v>
      </c>
      <c r="D553" s="231"/>
      <c r="E553" s="232">
        <v>1.173</v>
      </c>
      <c r="F553" s="224"/>
      <c r="G553" s="224"/>
      <c r="H553" s="224"/>
      <c r="I553" s="224"/>
      <c r="J553" s="224"/>
      <c r="K553" s="224"/>
      <c r="L553" s="224"/>
      <c r="M553" s="224"/>
      <c r="N553" s="223"/>
      <c r="O553" s="223"/>
      <c r="P553" s="223"/>
      <c r="Q553" s="223"/>
      <c r="R553" s="224"/>
      <c r="S553" s="224"/>
      <c r="T553" s="224"/>
      <c r="U553" s="224"/>
      <c r="V553" s="224"/>
      <c r="W553" s="224"/>
      <c r="X553" s="224"/>
      <c r="Y553" s="224"/>
      <c r="Z553" s="213"/>
      <c r="AA553" s="213"/>
      <c r="AB553" s="213"/>
      <c r="AC553" s="213"/>
      <c r="AD553" s="213"/>
      <c r="AE553" s="213"/>
      <c r="AF553" s="213"/>
      <c r="AG553" s="213" t="s">
        <v>290</v>
      </c>
      <c r="AH553" s="213">
        <v>1</v>
      </c>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ht="22.5" outlineLevel="1" x14ac:dyDescent="0.2">
      <c r="A554" s="241">
        <v>52</v>
      </c>
      <c r="B554" s="242" t="s">
        <v>807</v>
      </c>
      <c r="C554" s="259" t="s">
        <v>808</v>
      </c>
      <c r="D554" s="243" t="s">
        <v>473</v>
      </c>
      <c r="E554" s="244">
        <v>1.173</v>
      </c>
      <c r="F554" s="245"/>
      <c r="G554" s="246">
        <f>ROUND(E554*F554,2)</f>
        <v>0</v>
      </c>
      <c r="H554" s="245"/>
      <c r="I554" s="246">
        <f>ROUND(E554*H554,2)</f>
        <v>0</v>
      </c>
      <c r="J554" s="245"/>
      <c r="K554" s="246">
        <f>ROUND(E554*J554,2)</f>
        <v>0</v>
      </c>
      <c r="L554" s="246">
        <v>21</v>
      </c>
      <c r="M554" s="246">
        <f>G554*(1+L554/100)</f>
        <v>0</v>
      </c>
      <c r="N554" s="244">
        <v>6.9999999999999999E-4</v>
      </c>
      <c r="O554" s="244">
        <f>ROUND(E554*N554,2)</f>
        <v>0</v>
      </c>
      <c r="P554" s="244">
        <v>0</v>
      </c>
      <c r="Q554" s="244">
        <f>ROUND(E554*P554,2)</f>
        <v>0</v>
      </c>
      <c r="R554" s="246"/>
      <c r="S554" s="246" t="s">
        <v>281</v>
      </c>
      <c r="T554" s="247" t="s">
        <v>282</v>
      </c>
      <c r="U554" s="224">
        <v>0.2</v>
      </c>
      <c r="V554" s="224">
        <f>ROUND(E554*U554,2)</f>
        <v>0.23</v>
      </c>
      <c r="W554" s="224"/>
      <c r="X554" s="224" t="s">
        <v>283</v>
      </c>
      <c r="Y554" s="224" t="s">
        <v>284</v>
      </c>
      <c r="Z554" s="213"/>
      <c r="AA554" s="213"/>
      <c r="AB554" s="213"/>
      <c r="AC554" s="213"/>
      <c r="AD554" s="213"/>
      <c r="AE554" s="213"/>
      <c r="AF554" s="213"/>
      <c r="AG554" s="213" t="s">
        <v>285</v>
      </c>
      <c r="AH554" s="213"/>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outlineLevel="2" x14ac:dyDescent="0.2">
      <c r="A555" s="220"/>
      <c r="B555" s="221"/>
      <c r="C555" s="260" t="s">
        <v>286</v>
      </c>
      <c r="D555" s="248"/>
      <c r="E555" s="248"/>
      <c r="F555" s="248"/>
      <c r="G555" s="248"/>
      <c r="H555" s="224"/>
      <c r="I555" s="224"/>
      <c r="J555" s="224"/>
      <c r="K555" s="224"/>
      <c r="L555" s="224"/>
      <c r="M555" s="224"/>
      <c r="N555" s="223"/>
      <c r="O555" s="223"/>
      <c r="P555" s="223"/>
      <c r="Q555" s="223"/>
      <c r="R555" s="224"/>
      <c r="S555" s="224"/>
      <c r="T555" s="224"/>
      <c r="U555" s="224"/>
      <c r="V555" s="224"/>
      <c r="W555" s="224"/>
      <c r="X555" s="224"/>
      <c r="Y555" s="224"/>
      <c r="Z555" s="213"/>
      <c r="AA555" s="213"/>
      <c r="AB555" s="213"/>
      <c r="AC555" s="213"/>
      <c r="AD555" s="213"/>
      <c r="AE555" s="213"/>
      <c r="AF555" s="213"/>
      <c r="AG555" s="213" t="s">
        <v>287</v>
      </c>
      <c r="AH555" s="213"/>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ht="22.5" outlineLevel="3" x14ac:dyDescent="0.2">
      <c r="A556" s="220"/>
      <c r="B556" s="221"/>
      <c r="C556" s="261" t="s">
        <v>1246</v>
      </c>
      <c r="D556" s="250"/>
      <c r="E556" s="250"/>
      <c r="F556" s="250"/>
      <c r="G556" s="250"/>
      <c r="H556" s="224"/>
      <c r="I556" s="224"/>
      <c r="J556" s="224"/>
      <c r="K556" s="224"/>
      <c r="L556" s="224"/>
      <c r="M556" s="224"/>
      <c r="N556" s="223"/>
      <c r="O556" s="223"/>
      <c r="P556" s="223"/>
      <c r="Q556" s="223"/>
      <c r="R556" s="224"/>
      <c r="S556" s="224"/>
      <c r="T556" s="224"/>
      <c r="U556" s="224"/>
      <c r="V556" s="224"/>
      <c r="W556" s="224"/>
      <c r="X556" s="224"/>
      <c r="Y556" s="224"/>
      <c r="Z556" s="213"/>
      <c r="AA556" s="213"/>
      <c r="AB556" s="213"/>
      <c r="AC556" s="213"/>
      <c r="AD556" s="213"/>
      <c r="AE556" s="213"/>
      <c r="AF556" s="213"/>
      <c r="AG556" s="213" t="s">
        <v>287</v>
      </c>
      <c r="AH556" s="213"/>
      <c r="AI556" s="213"/>
      <c r="AJ556" s="213"/>
      <c r="AK556" s="213"/>
      <c r="AL556" s="213"/>
      <c r="AM556" s="213"/>
      <c r="AN556" s="213"/>
      <c r="AO556" s="213"/>
      <c r="AP556" s="213"/>
      <c r="AQ556" s="213"/>
      <c r="AR556" s="213"/>
      <c r="AS556" s="213"/>
      <c r="AT556" s="213"/>
      <c r="AU556" s="213"/>
      <c r="AV556" s="213"/>
      <c r="AW556" s="213"/>
      <c r="AX556" s="213"/>
      <c r="AY556" s="213"/>
      <c r="AZ556" s="213"/>
      <c r="BA556" s="249" t="str">
        <f>C556</f>
        <v>Opěrné stěny budou dilatovány po cca 15-20m, dilatační spára bude vyplněna polystyrenem EPS( Dilatace  30mm EPS je obsažena v samostatné položce.),</v>
      </c>
      <c r="BB556" s="213"/>
      <c r="BC556" s="213"/>
      <c r="BD556" s="213"/>
      <c r="BE556" s="213"/>
      <c r="BF556" s="213"/>
      <c r="BG556" s="213"/>
      <c r="BH556" s="213"/>
    </row>
    <row r="557" spans="1:60" ht="22.5" outlineLevel="3" x14ac:dyDescent="0.2">
      <c r="A557" s="220"/>
      <c r="B557" s="221"/>
      <c r="C557" s="261" t="s">
        <v>1245</v>
      </c>
      <c r="D557" s="250"/>
      <c r="E557" s="250"/>
      <c r="F557" s="250"/>
      <c r="G557" s="250"/>
      <c r="H557" s="224"/>
      <c r="I557" s="224"/>
      <c r="J557" s="224"/>
      <c r="K557" s="224"/>
      <c r="L557" s="224"/>
      <c r="M557" s="224"/>
      <c r="N557" s="223"/>
      <c r="O557" s="223"/>
      <c r="P557" s="223"/>
      <c r="Q557" s="223"/>
      <c r="R557" s="224"/>
      <c r="S557" s="224"/>
      <c r="T557" s="224"/>
      <c r="U557" s="224"/>
      <c r="V557" s="224"/>
      <c r="W557" s="224"/>
      <c r="X557" s="224"/>
      <c r="Y557" s="224"/>
      <c r="Z557" s="213"/>
      <c r="AA557" s="213"/>
      <c r="AB557" s="213"/>
      <c r="AC557" s="213"/>
      <c r="AD557" s="213"/>
      <c r="AE557" s="213"/>
      <c r="AF557" s="213"/>
      <c r="AG557" s="213" t="s">
        <v>287</v>
      </c>
      <c r="AH557" s="213"/>
      <c r="AI557" s="213"/>
      <c r="AJ557" s="213"/>
      <c r="AK557" s="213"/>
      <c r="AL557" s="213"/>
      <c r="AM557" s="213"/>
      <c r="AN557" s="213"/>
      <c r="AO557" s="213"/>
      <c r="AP557" s="213"/>
      <c r="AQ557" s="213"/>
      <c r="AR557" s="213"/>
      <c r="AS557" s="213"/>
      <c r="AT557" s="213"/>
      <c r="AU557" s="213"/>
      <c r="AV557" s="213"/>
      <c r="AW557" s="213"/>
      <c r="AX557" s="213"/>
      <c r="AY557" s="213"/>
      <c r="AZ557" s="213"/>
      <c r="BA557" s="249" t="str">
        <f>C557</f>
        <v>Do ceny příplatkové položky zahrnout : uzavření dilatace těsnícím provazcem a izolačním pružným tmelem. V místě dilatační spáry bude probíhat vodorovná výztuž.</v>
      </c>
      <c r="BB557" s="213"/>
      <c r="BC557" s="213"/>
      <c r="BD557" s="213"/>
      <c r="BE557" s="213"/>
      <c r="BF557" s="213"/>
      <c r="BG557" s="213"/>
      <c r="BH557" s="213"/>
    </row>
    <row r="558" spans="1:60" ht="22.5" outlineLevel="3" x14ac:dyDescent="0.2">
      <c r="A558" s="220"/>
      <c r="B558" s="221"/>
      <c r="C558" s="261" t="s">
        <v>355</v>
      </c>
      <c r="D558" s="250"/>
      <c r="E558" s="250"/>
      <c r="F558" s="250"/>
      <c r="G558" s="250"/>
      <c r="H558" s="224"/>
      <c r="I558" s="224"/>
      <c r="J558" s="224"/>
      <c r="K558" s="224"/>
      <c r="L558" s="224"/>
      <c r="M558" s="224"/>
      <c r="N558" s="223"/>
      <c r="O558" s="223"/>
      <c r="P558" s="223"/>
      <c r="Q558" s="223"/>
      <c r="R558" s="224"/>
      <c r="S558" s="224"/>
      <c r="T558" s="224"/>
      <c r="U558" s="224"/>
      <c r="V558" s="224"/>
      <c r="W558" s="224"/>
      <c r="X558" s="224"/>
      <c r="Y558" s="224"/>
      <c r="Z558" s="213"/>
      <c r="AA558" s="213"/>
      <c r="AB558" s="213"/>
      <c r="AC558" s="213"/>
      <c r="AD558" s="213"/>
      <c r="AE558" s="213"/>
      <c r="AF558" s="213"/>
      <c r="AG558" s="213" t="s">
        <v>287</v>
      </c>
      <c r="AH558" s="213"/>
      <c r="AI558" s="213"/>
      <c r="AJ558" s="213"/>
      <c r="AK558" s="213"/>
      <c r="AL558" s="213"/>
      <c r="AM558" s="213"/>
      <c r="AN558" s="213"/>
      <c r="AO558" s="213"/>
      <c r="AP558" s="213"/>
      <c r="AQ558" s="213"/>
      <c r="AR558" s="213"/>
      <c r="AS558" s="213"/>
      <c r="AT558" s="213"/>
      <c r="AU558" s="213"/>
      <c r="AV558" s="213"/>
      <c r="AW558" s="213"/>
      <c r="AX558" s="213"/>
      <c r="AY558" s="213"/>
      <c r="AZ558" s="213"/>
      <c r="BA558" s="249" t="str">
        <f>C558</f>
        <v>Kompletní provedení dle veškerých informací obsažených v PD (textová i výkresová část, technologické postupy, restaurátorské záměry atd.).</v>
      </c>
      <c r="BB558" s="213"/>
      <c r="BC558" s="213"/>
      <c r="BD558" s="213"/>
      <c r="BE558" s="213"/>
      <c r="BF558" s="213"/>
      <c r="BG558" s="213"/>
      <c r="BH558" s="213"/>
    </row>
    <row r="559" spans="1:60" ht="22.5" outlineLevel="3" x14ac:dyDescent="0.2">
      <c r="A559" s="220"/>
      <c r="B559" s="221"/>
      <c r="C559" s="261" t="s">
        <v>356</v>
      </c>
      <c r="D559" s="250"/>
      <c r="E559" s="250"/>
      <c r="F559" s="250"/>
      <c r="G559" s="250"/>
      <c r="H559" s="224"/>
      <c r="I559" s="224"/>
      <c r="J559" s="224"/>
      <c r="K559" s="224"/>
      <c r="L559" s="224"/>
      <c r="M559" s="224"/>
      <c r="N559" s="223"/>
      <c r="O559" s="223"/>
      <c r="P559" s="223"/>
      <c r="Q559" s="223"/>
      <c r="R559" s="224"/>
      <c r="S559" s="224"/>
      <c r="T559" s="224"/>
      <c r="U559" s="224"/>
      <c r="V559" s="224"/>
      <c r="W559" s="224"/>
      <c r="X559" s="224"/>
      <c r="Y559" s="224"/>
      <c r="Z559" s="213"/>
      <c r="AA559" s="213"/>
      <c r="AB559" s="213"/>
      <c r="AC559" s="213"/>
      <c r="AD559" s="213"/>
      <c r="AE559" s="213"/>
      <c r="AF559" s="213"/>
      <c r="AG559" s="213" t="s">
        <v>287</v>
      </c>
      <c r="AH559" s="213"/>
      <c r="AI559" s="213"/>
      <c r="AJ559" s="213"/>
      <c r="AK559" s="213"/>
      <c r="AL559" s="213"/>
      <c r="AM559" s="213"/>
      <c r="AN559" s="213"/>
      <c r="AO559" s="213"/>
      <c r="AP559" s="213"/>
      <c r="AQ559" s="213"/>
      <c r="AR559" s="213"/>
      <c r="AS559" s="213"/>
      <c r="AT559" s="213"/>
      <c r="AU559" s="213"/>
      <c r="AV559" s="213"/>
      <c r="AW559" s="213"/>
      <c r="AX559" s="213"/>
      <c r="AY559" s="213"/>
      <c r="AZ559" s="213"/>
      <c r="BA559" s="249" t="str">
        <f>C559</f>
        <v>Provedení je včetně montáže, demontáže, dodávky, přesunu hmot, přesunu a likvidace suti, povrchové úpravy, repasí, restaurátorských záměrů,</v>
      </c>
      <c r="BB559" s="213"/>
      <c r="BC559" s="213"/>
      <c r="BD559" s="213"/>
      <c r="BE559" s="213"/>
      <c r="BF559" s="213"/>
      <c r="BG559" s="213"/>
      <c r="BH559" s="213"/>
    </row>
    <row r="560" spans="1:60" ht="22.5" outlineLevel="3" x14ac:dyDescent="0.2">
      <c r="A560" s="220"/>
      <c r="B560" s="221"/>
      <c r="C560" s="261" t="s">
        <v>288</v>
      </c>
      <c r="D560" s="250"/>
      <c r="E560" s="250"/>
      <c r="F560" s="250"/>
      <c r="G560" s="250"/>
      <c r="H560" s="224"/>
      <c r="I560" s="224"/>
      <c r="J560" s="224"/>
      <c r="K560" s="224"/>
      <c r="L560" s="224"/>
      <c r="M560" s="224"/>
      <c r="N560" s="223"/>
      <c r="O560" s="223"/>
      <c r="P560" s="223"/>
      <c r="Q560" s="223"/>
      <c r="R560" s="224"/>
      <c r="S560" s="224"/>
      <c r="T560" s="224"/>
      <c r="U560" s="224"/>
      <c r="V560" s="224"/>
      <c r="W560" s="224"/>
      <c r="X560" s="224"/>
      <c r="Y560" s="224"/>
      <c r="Z560" s="213"/>
      <c r="AA560" s="213"/>
      <c r="AB560" s="213"/>
      <c r="AC560" s="213"/>
      <c r="AD560" s="213"/>
      <c r="AE560" s="213"/>
      <c r="AF560" s="213"/>
      <c r="AG560" s="213" t="s">
        <v>287</v>
      </c>
      <c r="AH560" s="213"/>
      <c r="AI560" s="213"/>
      <c r="AJ560" s="213"/>
      <c r="AK560" s="213"/>
      <c r="AL560" s="213"/>
      <c r="AM560" s="213"/>
      <c r="AN560" s="213"/>
      <c r="AO560" s="213"/>
      <c r="AP560" s="213"/>
      <c r="AQ560" s="213"/>
      <c r="AR560" s="213"/>
      <c r="AS560" s="213"/>
      <c r="AT560" s="213"/>
      <c r="AU560" s="213"/>
      <c r="AV560" s="213"/>
      <c r="AW560" s="213"/>
      <c r="AX560" s="213"/>
      <c r="AY560" s="213"/>
      <c r="AZ560" s="213"/>
      <c r="BA560" s="249" t="str">
        <f>C560</f>
        <v>restaurátorských závěrečných zpráv, dílenských dokumentací, vzorkování a veškerých dalších nutných souvisejících plnění a dodávek potřeb.</v>
      </c>
      <c r="BB560" s="213"/>
      <c r="BC560" s="213"/>
      <c r="BD560" s="213"/>
      <c r="BE560" s="213"/>
      <c r="BF560" s="213"/>
      <c r="BG560" s="213"/>
      <c r="BH560" s="213"/>
    </row>
    <row r="561" spans="1:60" outlineLevel="2" x14ac:dyDescent="0.2">
      <c r="A561" s="220"/>
      <c r="B561" s="221"/>
      <c r="C561" s="262" t="s">
        <v>809</v>
      </c>
      <c r="D561" s="229"/>
      <c r="E561" s="230">
        <v>1.173</v>
      </c>
      <c r="F561" s="224"/>
      <c r="G561" s="224"/>
      <c r="H561" s="224"/>
      <c r="I561" s="224"/>
      <c r="J561" s="224"/>
      <c r="K561" s="224"/>
      <c r="L561" s="224"/>
      <c r="M561" s="224"/>
      <c r="N561" s="223"/>
      <c r="O561" s="223"/>
      <c r="P561" s="223"/>
      <c r="Q561" s="223"/>
      <c r="R561" s="224"/>
      <c r="S561" s="224"/>
      <c r="T561" s="224"/>
      <c r="U561" s="224"/>
      <c r="V561" s="224"/>
      <c r="W561" s="224"/>
      <c r="X561" s="224"/>
      <c r="Y561" s="224"/>
      <c r="Z561" s="213"/>
      <c r="AA561" s="213"/>
      <c r="AB561" s="213"/>
      <c r="AC561" s="213"/>
      <c r="AD561" s="213"/>
      <c r="AE561" s="213"/>
      <c r="AF561" s="213"/>
      <c r="AG561" s="213" t="s">
        <v>290</v>
      </c>
      <c r="AH561" s="213">
        <v>5</v>
      </c>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x14ac:dyDescent="0.2">
      <c r="A562" s="234" t="s">
        <v>276</v>
      </c>
      <c r="B562" s="235" t="s">
        <v>198</v>
      </c>
      <c r="C562" s="258" t="s">
        <v>199</v>
      </c>
      <c r="D562" s="236"/>
      <c r="E562" s="237"/>
      <c r="F562" s="238"/>
      <c r="G562" s="238">
        <f>SUMIF(AG563:AG587,"&lt;&gt;NOR",G563:G587)</f>
        <v>0</v>
      </c>
      <c r="H562" s="238"/>
      <c r="I562" s="238">
        <f>SUM(I563:I587)</f>
        <v>0</v>
      </c>
      <c r="J562" s="238"/>
      <c r="K562" s="238">
        <f>SUM(K563:K587)</f>
        <v>0</v>
      </c>
      <c r="L562" s="238"/>
      <c r="M562" s="238">
        <f>SUM(M563:M587)</f>
        <v>0</v>
      </c>
      <c r="N562" s="237"/>
      <c r="O562" s="237">
        <f>SUM(O563:O587)</f>
        <v>8.5299999999999994</v>
      </c>
      <c r="P562" s="237"/>
      <c r="Q562" s="237">
        <f>SUM(Q563:Q587)</f>
        <v>0</v>
      </c>
      <c r="R562" s="238"/>
      <c r="S562" s="238"/>
      <c r="T562" s="239"/>
      <c r="U562" s="233"/>
      <c r="V562" s="233">
        <f>SUM(V563:V587)</f>
        <v>102.74</v>
      </c>
      <c r="W562" s="233"/>
      <c r="X562" s="233"/>
      <c r="Y562" s="233"/>
      <c r="AG562" t="s">
        <v>277</v>
      </c>
    </row>
    <row r="563" spans="1:60" ht="22.5" outlineLevel="1" x14ac:dyDescent="0.2">
      <c r="A563" s="241">
        <v>53</v>
      </c>
      <c r="B563" s="242" t="s">
        <v>810</v>
      </c>
      <c r="C563" s="259" t="s">
        <v>811</v>
      </c>
      <c r="D563" s="243" t="s">
        <v>473</v>
      </c>
      <c r="E563" s="244">
        <v>260</v>
      </c>
      <c r="F563" s="245"/>
      <c r="G563" s="246">
        <f>ROUND(E563*F563,2)</f>
        <v>0</v>
      </c>
      <c r="H563" s="245"/>
      <c r="I563" s="246">
        <f>ROUND(E563*H563,2)</f>
        <v>0</v>
      </c>
      <c r="J563" s="245"/>
      <c r="K563" s="246">
        <f>ROUND(E563*J563,2)</f>
        <v>0</v>
      </c>
      <c r="L563" s="246">
        <v>21</v>
      </c>
      <c r="M563" s="246">
        <f>G563*(1+L563/100)</f>
        <v>0</v>
      </c>
      <c r="N563" s="244">
        <v>1.8380000000000001E-2</v>
      </c>
      <c r="O563" s="244">
        <f>ROUND(E563*N563,2)</f>
        <v>4.78</v>
      </c>
      <c r="P563" s="244">
        <v>0</v>
      </c>
      <c r="Q563" s="244">
        <f>ROUND(E563*P563,2)</f>
        <v>0</v>
      </c>
      <c r="R563" s="246" t="s">
        <v>812</v>
      </c>
      <c r="S563" s="246" t="s">
        <v>298</v>
      </c>
      <c r="T563" s="247" t="s">
        <v>364</v>
      </c>
      <c r="U563" s="224">
        <v>0.13</v>
      </c>
      <c r="V563" s="224">
        <f>ROUND(E563*U563,2)</f>
        <v>33.799999999999997</v>
      </c>
      <c r="W563" s="224"/>
      <c r="X563" s="224" t="s">
        <v>283</v>
      </c>
      <c r="Y563" s="224" t="s">
        <v>284</v>
      </c>
      <c r="Z563" s="213"/>
      <c r="AA563" s="213"/>
      <c r="AB563" s="213"/>
      <c r="AC563" s="213"/>
      <c r="AD563" s="213"/>
      <c r="AE563" s="213"/>
      <c r="AF563" s="213"/>
      <c r="AG563" s="213" t="s">
        <v>285</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2" x14ac:dyDescent="0.2">
      <c r="A564" s="220"/>
      <c r="B564" s="221"/>
      <c r="C564" s="271" t="s">
        <v>813</v>
      </c>
      <c r="D564" s="268"/>
      <c r="E564" s="268"/>
      <c r="F564" s="268"/>
      <c r="G564" s="268"/>
      <c r="H564" s="224"/>
      <c r="I564" s="224"/>
      <c r="J564" s="224"/>
      <c r="K564" s="224"/>
      <c r="L564" s="224"/>
      <c r="M564" s="224"/>
      <c r="N564" s="223"/>
      <c r="O564" s="223"/>
      <c r="P564" s="223"/>
      <c r="Q564" s="223"/>
      <c r="R564" s="224"/>
      <c r="S564" s="224"/>
      <c r="T564" s="224"/>
      <c r="U564" s="224"/>
      <c r="V564" s="224"/>
      <c r="W564" s="224"/>
      <c r="X564" s="224"/>
      <c r="Y564" s="224"/>
      <c r="Z564" s="213"/>
      <c r="AA564" s="213"/>
      <c r="AB564" s="213"/>
      <c r="AC564" s="213"/>
      <c r="AD564" s="213"/>
      <c r="AE564" s="213"/>
      <c r="AF564" s="213"/>
      <c r="AG564" s="213" t="s">
        <v>366</v>
      </c>
      <c r="AH564" s="213"/>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outlineLevel="2" x14ac:dyDescent="0.2">
      <c r="A565" s="220"/>
      <c r="B565" s="221"/>
      <c r="C565" s="261" t="s">
        <v>814</v>
      </c>
      <c r="D565" s="250"/>
      <c r="E565" s="250"/>
      <c r="F565" s="250"/>
      <c r="G565" s="250"/>
      <c r="H565" s="224"/>
      <c r="I565" s="224"/>
      <c r="J565" s="224"/>
      <c r="K565" s="224"/>
      <c r="L565" s="224"/>
      <c r="M565" s="224"/>
      <c r="N565" s="223"/>
      <c r="O565" s="223"/>
      <c r="P565" s="223"/>
      <c r="Q565" s="223"/>
      <c r="R565" s="224"/>
      <c r="S565" s="224"/>
      <c r="T565" s="224"/>
      <c r="U565" s="224"/>
      <c r="V565" s="224"/>
      <c r="W565" s="224"/>
      <c r="X565" s="224"/>
      <c r="Y565" s="224"/>
      <c r="Z565" s="213"/>
      <c r="AA565" s="213"/>
      <c r="AB565" s="213"/>
      <c r="AC565" s="213"/>
      <c r="AD565" s="213"/>
      <c r="AE565" s="213"/>
      <c r="AF565" s="213"/>
      <c r="AG565" s="213" t="s">
        <v>287</v>
      </c>
      <c r="AH565" s="213"/>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row>
    <row r="566" spans="1:60" outlineLevel="2" x14ac:dyDescent="0.2">
      <c r="A566" s="220"/>
      <c r="B566" s="221"/>
      <c r="C566" s="262" t="s">
        <v>815</v>
      </c>
      <c r="D566" s="229"/>
      <c r="E566" s="230">
        <v>260</v>
      </c>
      <c r="F566" s="224"/>
      <c r="G566" s="224"/>
      <c r="H566" s="224"/>
      <c r="I566" s="224"/>
      <c r="J566" s="224"/>
      <c r="K566" s="224"/>
      <c r="L566" s="224"/>
      <c r="M566" s="224"/>
      <c r="N566" s="223"/>
      <c r="O566" s="223"/>
      <c r="P566" s="223"/>
      <c r="Q566" s="223"/>
      <c r="R566" s="224"/>
      <c r="S566" s="224"/>
      <c r="T566" s="224"/>
      <c r="U566" s="224"/>
      <c r="V566" s="224"/>
      <c r="W566" s="224"/>
      <c r="X566" s="224"/>
      <c r="Y566" s="224"/>
      <c r="Z566" s="213"/>
      <c r="AA566" s="213"/>
      <c r="AB566" s="213"/>
      <c r="AC566" s="213"/>
      <c r="AD566" s="213"/>
      <c r="AE566" s="213"/>
      <c r="AF566" s="213"/>
      <c r="AG566" s="213" t="s">
        <v>290</v>
      </c>
      <c r="AH566" s="213">
        <v>0</v>
      </c>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ht="22.5" outlineLevel="1" x14ac:dyDescent="0.2">
      <c r="A567" s="241">
        <v>54</v>
      </c>
      <c r="B567" s="242" t="s">
        <v>816</v>
      </c>
      <c r="C567" s="259" t="s">
        <v>817</v>
      </c>
      <c r="D567" s="243" t="s">
        <v>473</v>
      </c>
      <c r="E567" s="244">
        <v>1040</v>
      </c>
      <c r="F567" s="245"/>
      <c r="G567" s="246">
        <f>ROUND(E567*F567,2)</f>
        <v>0</v>
      </c>
      <c r="H567" s="245"/>
      <c r="I567" s="246">
        <f>ROUND(E567*H567,2)</f>
        <v>0</v>
      </c>
      <c r="J567" s="245"/>
      <c r="K567" s="246">
        <f>ROUND(E567*J567,2)</f>
        <v>0</v>
      </c>
      <c r="L567" s="246">
        <v>21</v>
      </c>
      <c r="M567" s="246">
        <f>G567*(1+L567/100)</f>
        <v>0</v>
      </c>
      <c r="N567" s="244">
        <v>8.4999999999999995E-4</v>
      </c>
      <c r="O567" s="244">
        <f>ROUND(E567*N567,2)</f>
        <v>0.88</v>
      </c>
      <c r="P567" s="244">
        <v>0</v>
      </c>
      <c r="Q567" s="244">
        <f>ROUND(E567*P567,2)</f>
        <v>0</v>
      </c>
      <c r="R567" s="246" t="s">
        <v>812</v>
      </c>
      <c r="S567" s="246" t="s">
        <v>298</v>
      </c>
      <c r="T567" s="247" t="s">
        <v>364</v>
      </c>
      <c r="U567" s="224">
        <v>6.0000000000000001E-3</v>
      </c>
      <c r="V567" s="224">
        <f>ROUND(E567*U567,2)</f>
        <v>6.24</v>
      </c>
      <c r="W567" s="224"/>
      <c r="X567" s="224" t="s">
        <v>283</v>
      </c>
      <c r="Y567" s="224" t="s">
        <v>284</v>
      </c>
      <c r="Z567" s="213"/>
      <c r="AA567" s="213"/>
      <c r="AB567" s="213"/>
      <c r="AC567" s="213"/>
      <c r="AD567" s="213"/>
      <c r="AE567" s="213"/>
      <c r="AF567" s="213"/>
      <c r="AG567" s="213" t="s">
        <v>285</v>
      </c>
      <c r="AH567" s="213"/>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2" x14ac:dyDescent="0.2">
      <c r="A568" s="220"/>
      <c r="B568" s="221"/>
      <c r="C568" s="271" t="s">
        <v>813</v>
      </c>
      <c r="D568" s="268"/>
      <c r="E568" s="268"/>
      <c r="F568" s="268"/>
      <c r="G568" s="268"/>
      <c r="H568" s="224"/>
      <c r="I568" s="224"/>
      <c r="J568" s="224"/>
      <c r="K568" s="224"/>
      <c r="L568" s="224"/>
      <c r="M568" s="224"/>
      <c r="N568" s="223"/>
      <c r="O568" s="223"/>
      <c r="P568" s="223"/>
      <c r="Q568" s="223"/>
      <c r="R568" s="224"/>
      <c r="S568" s="224"/>
      <c r="T568" s="224"/>
      <c r="U568" s="224"/>
      <c r="V568" s="224"/>
      <c r="W568" s="224"/>
      <c r="X568" s="224"/>
      <c r="Y568" s="224"/>
      <c r="Z568" s="213"/>
      <c r="AA568" s="213"/>
      <c r="AB568" s="213"/>
      <c r="AC568" s="213"/>
      <c r="AD568" s="213"/>
      <c r="AE568" s="213"/>
      <c r="AF568" s="213"/>
      <c r="AG568" s="213" t="s">
        <v>366</v>
      </c>
      <c r="AH568" s="213"/>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2" x14ac:dyDescent="0.2">
      <c r="A569" s="220"/>
      <c r="B569" s="221"/>
      <c r="C569" s="262" t="s">
        <v>818</v>
      </c>
      <c r="D569" s="229"/>
      <c r="E569" s="230"/>
      <c r="F569" s="224"/>
      <c r="G569" s="224"/>
      <c r="H569" s="224"/>
      <c r="I569" s="224"/>
      <c r="J569" s="224"/>
      <c r="K569" s="224"/>
      <c r="L569" s="224"/>
      <c r="M569" s="224"/>
      <c r="N569" s="223"/>
      <c r="O569" s="223"/>
      <c r="P569" s="223"/>
      <c r="Q569" s="223"/>
      <c r="R569" s="224"/>
      <c r="S569" s="224"/>
      <c r="T569" s="224"/>
      <c r="U569" s="224"/>
      <c r="V569" s="224"/>
      <c r="W569" s="224"/>
      <c r="X569" s="224"/>
      <c r="Y569" s="224"/>
      <c r="Z569" s="213"/>
      <c r="AA569" s="213"/>
      <c r="AB569" s="213"/>
      <c r="AC569" s="213"/>
      <c r="AD569" s="213"/>
      <c r="AE569" s="213"/>
      <c r="AF569" s="213"/>
      <c r="AG569" s="213" t="s">
        <v>290</v>
      </c>
      <c r="AH569" s="213">
        <v>0</v>
      </c>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3" x14ac:dyDescent="0.2">
      <c r="A570" s="220"/>
      <c r="B570" s="221"/>
      <c r="C570" s="262" t="s">
        <v>819</v>
      </c>
      <c r="D570" s="229"/>
      <c r="E570" s="230">
        <v>1040</v>
      </c>
      <c r="F570" s="224"/>
      <c r="G570" s="224"/>
      <c r="H570" s="224"/>
      <c r="I570" s="224"/>
      <c r="J570" s="224"/>
      <c r="K570" s="224"/>
      <c r="L570" s="224"/>
      <c r="M570" s="224"/>
      <c r="N570" s="223"/>
      <c r="O570" s="223"/>
      <c r="P570" s="223"/>
      <c r="Q570" s="223"/>
      <c r="R570" s="224"/>
      <c r="S570" s="224"/>
      <c r="T570" s="224"/>
      <c r="U570" s="224"/>
      <c r="V570" s="224"/>
      <c r="W570" s="224"/>
      <c r="X570" s="224"/>
      <c r="Y570" s="224"/>
      <c r="Z570" s="213"/>
      <c r="AA570" s="213"/>
      <c r="AB570" s="213"/>
      <c r="AC570" s="213"/>
      <c r="AD570" s="213"/>
      <c r="AE570" s="213"/>
      <c r="AF570" s="213"/>
      <c r="AG570" s="213" t="s">
        <v>290</v>
      </c>
      <c r="AH570" s="213">
        <v>5</v>
      </c>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outlineLevel="3" x14ac:dyDescent="0.2">
      <c r="A571" s="220"/>
      <c r="B571" s="221"/>
      <c r="C571" s="263" t="s">
        <v>294</v>
      </c>
      <c r="D571" s="231"/>
      <c r="E571" s="232">
        <v>1040</v>
      </c>
      <c r="F571" s="224"/>
      <c r="G571" s="224"/>
      <c r="H571" s="224"/>
      <c r="I571" s="224"/>
      <c r="J571" s="224"/>
      <c r="K571" s="224"/>
      <c r="L571" s="224"/>
      <c r="M571" s="224"/>
      <c r="N571" s="223"/>
      <c r="O571" s="223"/>
      <c r="P571" s="223"/>
      <c r="Q571" s="223"/>
      <c r="R571" s="224"/>
      <c r="S571" s="224"/>
      <c r="T571" s="224"/>
      <c r="U571" s="224"/>
      <c r="V571" s="224"/>
      <c r="W571" s="224"/>
      <c r="X571" s="224"/>
      <c r="Y571" s="224"/>
      <c r="Z571" s="213"/>
      <c r="AA571" s="213"/>
      <c r="AB571" s="213"/>
      <c r="AC571" s="213"/>
      <c r="AD571" s="213"/>
      <c r="AE571" s="213"/>
      <c r="AF571" s="213"/>
      <c r="AG571" s="213" t="s">
        <v>290</v>
      </c>
      <c r="AH571" s="213">
        <v>1</v>
      </c>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outlineLevel="1" x14ac:dyDescent="0.2">
      <c r="A572" s="241">
        <v>55</v>
      </c>
      <c r="B572" s="242" t="s">
        <v>820</v>
      </c>
      <c r="C572" s="259" t="s">
        <v>821</v>
      </c>
      <c r="D572" s="243" t="s">
        <v>473</v>
      </c>
      <c r="E572" s="244">
        <v>260</v>
      </c>
      <c r="F572" s="245"/>
      <c r="G572" s="246">
        <f>ROUND(E572*F572,2)</f>
        <v>0</v>
      </c>
      <c r="H572" s="245"/>
      <c r="I572" s="246">
        <f>ROUND(E572*H572,2)</f>
        <v>0</v>
      </c>
      <c r="J572" s="245"/>
      <c r="K572" s="246">
        <f>ROUND(E572*J572,2)</f>
        <v>0</v>
      </c>
      <c r="L572" s="246">
        <v>21</v>
      </c>
      <c r="M572" s="246">
        <f>G572*(1+L572/100)</f>
        <v>0</v>
      </c>
      <c r="N572" s="244">
        <v>0</v>
      </c>
      <c r="O572" s="244">
        <f>ROUND(E572*N572,2)</f>
        <v>0</v>
      </c>
      <c r="P572" s="244">
        <v>0</v>
      </c>
      <c r="Q572" s="244">
        <f>ROUND(E572*P572,2)</f>
        <v>0</v>
      </c>
      <c r="R572" s="246" t="s">
        <v>812</v>
      </c>
      <c r="S572" s="246" t="s">
        <v>298</v>
      </c>
      <c r="T572" s="247" t="s">
        <v>364</v>
      </c>
      <c r="U572" s="224">
        <v>0.10199999999999999</v>
      </c>
      <c r="V572" s="224">
        <f>ROUND(E572*U572,2)</f>
        <v>26.52</v>
      </c>
      <c r="W572" s="224"/>
      <c r="X572" s="224" t="s">
        <v>283</v>
      </c>
      <c r="Y572" s="224" t="s">
        <v>284</v>
      </c>
      <c r="Z572" s="213"/>
      <c r="AA572" s="213"/>
      <c r="AB572" s="213"/>
      <c r="AC572" s="213"/>
      <c r="AD572" s="213"/>
      <c r="AE572" s="213"/>
      <c r="AF572" s="213"/>
      <c r="AG572" s="213" t="s">
        <v>285</v>
      </c>
      <c r="AH572" s="213"/>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2" x14ac:dyDescent="0.2">
      <c r="A573" s="220"/>
      <c r="B573" s="221"/>
      <c r="C573" s="262" t="s">
        <v>822</v>
      </c>
      <c r="D573" s="229"/>
      <c r="E573" s="230">
        <v>260</v>
      </c>
      <c r="F573" s="224"/>
      <c r="G573" s="224"/>
      <c r="H573" s="224"/>
      <c r="I573" s="224"/>
      <c r="J573" s="224"/>
      <c r="K573" s="224"/>
      <c r="L573" s="224"/>
      <c r="M573" s="224"/>
      <c r="N573" s="223"/>
      <c r="O573" s="223"/>
      <c r="P573" s="223"/>
      <c r="Q573" s="223"/>
      <c r="R573" s="224"/>
      <c r="S573" s="224"/>
      <c r="T573" s="224"/>
      <c r="U573" s="224"/>
      <c r="V573" s="224"/>
      <c r="W573" s="224"/>
      <c r="X573" s="224"/>
      <c r="Y573" s="224"/>
      <c r="Z573" s="213"/>
      <c r="AA573" s="213"/>
      <c r="AB573" s="213"/>
      <c r="AC573" s="213"/>
      <c r="AD573" s="213"/>
      <c r="AE573" s="213"/>
      <c r="AF573" s="213"/>
      <c r="AG573" s="213" t="s">
        <v>290</v>
      </c>
      <c r="AH573" s="213">
        <v>5</v>
      </c>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1" x14ac:dyDescent="0.2">
      <c r="A574" s="241">
        <v>56</v>
      </c>
      <c r="B574" s="242" t="s">
        <v>823</v>
      </c>
      <c r="C574" s="259" t="s">
        <v>824</v>
      </c>
      <c r="D574" s="243" t="s">
        <v>598</v>
      </c>
      <c r="E574" s="244">
        <v>98.88</v>
      </c>
      <c r="F574" s="245"/>
      <c r="G574" s="246">
        <f>ROUND(E574*F574,2)</f>
        <v>0</v>
      </c>
      <c r="H574" s="245"/>
      <c r="I574" s="246">
        <f>ROUND(E574*H574,2)</f>
        <v>0</v>
      </c>
      <c r="J574" s="245"/>
      <c r="K574" s="246">
        <f>ROUND(E574*J574,2)</f>
        <v>0</v>
      </c>
      <c r="L574" s="246">
        <v>21</v>
      </c>
      <c r="M574" s="246">
        <f>G574*(1+L574/100)</f>
        <v>0</v>
      </c>
      <c r="N574" s="244">
        <v>2.1909999999999999E-2</v>
      </c>
      <c r="O574" s="244">
        <f>ROUND(E574*N574,2)</f>
        <v>2.17</v>
      </c>
      <c r="P574" s="244">
        <v>0</v>
      </c>
      <c r="Q574" s="244">
        <f>ROUND(E574*P574,2)</f>
        <v>0</v>
      </c>
      <c r="R574" s="246" t="s">
        <v>812</v>
      </c>
      <c r="S574" s="246" t="s">
        <v>298</v>
      </c>
      <c r="T574" s="247" t="s">
        <v>364</v>
      </c>
      <c r="U574" s="224">
        <v>0.20300000000000001</v>
      </c>
      <c r="V574" s="224">
        <f>ROUND(E574*U574,2)</f>
        <v>20.07</v>
      </c>
      <c r="W574" s="224"/>
      <c r="X574" s="224" t="s">
        <v>283</v>
      </c>
      <c r="Y574" s="224" t="s">
        <v>284</v>
      </c>
      <c r="Z574" s="213"/>
      <c r="AA574" s="213"/>
      <c r="AB574" s="213"/>
      <c r="AC574" s="213"/>
      <c r="AD574" s="213"/>
      <c r="AE574" s="213"/>
      <c r="AF574" s="213"/>
      <c r="AG574" s="213" t="s">
        <v>285</v>
      </c>
      <c r="AH574" s="213"/>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2" x14ac:dyDescent="0.2">
      <c r="A575" s="220"/>
      <c r="B575" s="221"/>
      <c r="C575" s="262" t="s">
        <v>825</v>
      </c>
      <c r="D575" s="229"/>
      <c r="E575" s="230">
        <v>42.01</v>
      </c>
      <c r="F575" s="224"/>
      <c r="G575" s="224"/>
      <c r="H575" s="224"/>
      <c r="I575" s="224"/>
      <c r="J575" s="224"/>
      <c r="K575" s="224"/>
      <c r="L575" s="224"/>
      <c r="M575" s="224"/>
      <c r="N575" s="223"/>
      <c r="O575" s="223"/>
      <c r="P575" s="223"/>
      <c r="Q575" s="223"/>
      <c r="R575" s="224"/>
      <c r="S575" s="224"/>
      <c r="T575" s="224"/>
      <c r="U575" s="224"/>
      <c r="V575" s="224"/>
      <c r="W575" s="224"/>
      <c r="X575" s="224"/>
      <c r="Y575" s="224"/>
      <c r="Z575" s="213"/>
      <c r="AA575" s="213"/>
      <c r="AB575" s="213"/>
      <c r="AC575" s="213"/>
      <c r="AD575" s="213"/>
      <c r="AE575" s="213"/>
      <c r="AF575" s="213"/>
      <c r="AG575" s="213" t="s">
        <v>290</v>
      </c>
      <c r="AH575" s="213">
        <v>0</v>
      </c>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ht="22.5" outlineLevel="3" x14ac:dyDescent="0.2">
      <c r="A576" s="220"/>
      <c r="B576" s="221"/>
      <c r="C576" s="262" t="s">
        <v>826</v>
      </c>
      <c r="D576" s="229"/>
      <c r="E576" s="230">
        <v>8.8800000000000008</v>
      </c>
      <c r="F576" s="224"/>
      <c r="G576" s="224"/>
      <c r="H576" s="224"/>
      <c r="I576" s="224"/>
      <c r="J576" s="224"/>
      <c r="K576" s="224"/>
      <c r="L576" s="224"/>
      <c r="M576" s="224"/>
      <c r="N576" s="223"/>
      <c r="O576" s="223"/>
      <c r="P576" s="223"/>
      <c r="Q576" s="223"/>
      <c r="R576" s="224"/>
      <c r="S576" s="224"/>
      <c r="T576" s="224"/>
      <c r="U576" s="224"/>
      <c r="V576" s="224"/>
      <c r="W576" s="224"/>
      <c r="X576" s="224"/>
      <c r="Y576" s="224"/>
      <c r="Z576" s="213"/>
      <c r="AA576" s="213"/>
      <c r="AB576" s="213"/>
      <c r="AC576" s="213"/>
      <c r="AD576" s="213"/>
      <c r="AE576" s="213"/>
      <c r="AF576" s="213"/>
      <c r="AG576" s="213" t="s">
        <v>290</v>
      </c>
      <c r="AH576" s="213">
        <v>0</v>
      </c>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outlineLevel="3" x14ac:dyDescent="0.2">
      <c r="A577" s="220"/>
      <c r="B577" s="221"/>
      <c r="C577" s="262" t="s">
        <v>717</v>
      </c>
      <c r="D577" s="229"/>
      <c r="E577" s="230">
        <v>26.32</v>
      </c>
      <c r="F577" s="224"/>
      <c r="G577" s="224"/>
      <c r="H577" s="224"/>
      <c r="I577" s="224"/>
      <c r="J577" s="224"/>
      <c r="K577" s="224"/>
      <c r="L577" s="224"/>
      <c r="M577" s="224"/>
      <c r="N577" s="223"/>
      <c r="O577" s="223"/>
      <c r="P577" s="223"/>
      <c r="Q577" s="223"/>
      <c r="R577" s="224"/>
      <c r="S577" s="224"/>
      <c r="T577" s="224"/>
      <c r="U577" s="224"/>
      <c r="V577" s="224"/>
      <c r="W577" s="224"/>
      <c r="X577" s="224"/>
      <c r="Y577" s="224"/>
      <c r="Z577" s="213"/>
      <c r="AA577" s="213"/>
      <c r="AB577" s="213"/>
      <c r="AC577" s="213"/>
      <c r="AD577" s="213"/>
      <c r="AE577" s="213"/>
      <c r="AF577" s="213"/>
      <c r="AG577" s="213" t="s">
        <v>290</v>
      </c>
      <c r="AH577" s="213">
        <v>0</v>
      </c>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outlineLevel="3" x14ac:dyDescent="0.2">
      <c r="A578" s="220"/>
      <c r="B578" s="221"/>
      <c r="C578" s="262" t="s">
        <v>718</v>
      </c>
      <c r="D578" s="229"/>
      <c r="E578" s="230">
        <v>3.75</v>
      </c>
      <c r="F578" s="224"/>
      <c r="G578" s="224"/>
      <c r="H578" s="224"/>
      <c r="I578" s="224"/>
      <c r="J578" s="224"/>
      <c r="K578" s="224"/>
      <c r="L578" s="224"/>
      <c r="M578" s="224"/>
      <c r="N578" s="223"/>
      <c r="O578" s="223"/>
      <c r="P578" s="223"/>
      <c r="Q578" s="223"/>
      <c r="R578" s="224"/>
      <c r="S578" s="224"/>
      <c r="T578" s="224"/>
      <c r="U578" s="224"/>
      <c r="V578" s="224"/>
      <c r="W578" s="224"/>
      <c r="X578" s="224"/>
      <c r="Y578" s="224"/>
      <c r="Z578" s="213"/>
      <c r="AA578" s="213"/>
      <c r="AB578" s="213"/>
      <c r="AC578" s="213"/>
      <c r="AD578" s="213"/>
      <c r="AE578" s="213"/>
      <c r="AF578" s="213"/>
      <c r="AG578" s="213" t="s">
        <v>290</v>
      </c>
      <c r="AH578" s="213">
        <v>0</v>
      </c>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outlineLevel="3" x14ac:dyDescent="0.2">
      <c r="A579" s="220"/>
      <c r="B579" s="221"/>
      <c r="C579" s="262" t="s">
        <v>827</v>
      </c>
      <c r="D579" s="229"/>
      <c r="E579" s="230">
        <v>15.25</v>
      </c>
      <c r="F579" s="224"/>
      <c r="G579" s="224"/>
      <c r="H579" s="224"/>
      <c r="I579" s="224"/>
      <c r="J579" s="224"/>
      <c r="K579" s="224"/>
      <c r="L579" s="224"/>
      <c r="M579" s="224"/>
      <c r="N579" s="223"/>
      <c r="O579" s="223"/>
      <c r="P579" s="223"/>
      <c r="Q579" s="223"/>
      <c r="R579" s="224"/>
      <c r="S579" s="224"/>
      <c r="T579" s="224"/>
      <c r="U579" s="224"/>
      <c r="V579" s="224"/>
      <c r="W579" s="224"/>
      <c r="X579" s="224"/>
      <c r="Y579" s="224"/>
      <c r="Z579" s="213"/>
      <c r="AA579" s="213"/>
      <c r="AB579" s="213"/>
      <c r="AC579" s="213"/>
      <c r="AD579" s="213"/>
      <c r="AE579" s="213"/>
      <c r="AF579" s="213"/>
      <c r="AG579" s="213" t="s">
        <v>290</v>
      </c>
      <c r="AH579" s="213">
        <v>0</v>
      </c>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3" x14ac:dyDescent="0.2">
      <c r="A580" s="220"/>
      <c r="B580" s="221"/>
      <c r="C580" s="262" t="s">
        <v>828</v>
      </c>
      <c r="D580" s="229"/>
      <c r="E580" s="230">
        <v>2.67</v>
      </c>
      <c r="F580" s="224"/>
      <c r="G580" s="224"/>
      <c r="H580" s="224"/>
      <c r="I580" s="224"/>
      <c r="J580" s="224"/>
      <c r="K580" s="224"/>
      <c r="L580" s="224"/>
      <c r="M580" s="224"/>
      <c r="N580" s="223"/>
      <c r="O580" s="223"/>
      <c r="P580" s="223"/>
      <c r="Q580" s="223"/>
      <c r="R580" s="224"/>
      <c r="S580" s="224"/>
      <c r="T580" s="224"/>
      <c r="U580" s="224"/>
      <c r="V580" s="224"/>
      <c r="W580" s="224"/>
      <c r="X580" s="224"/>
      <c r="Y580" s="224"/>
      <c r="Z580" s="213"/>
      <c r="AA580" s="213"/>
      <c r="AB580" s="213"/>
      <c r="AC580" s="213"/>
      <c r="AD580" s="213"/>
      <c r="AE580" s="213"/>
      <c r="AF580" s="213"/>
      <c r="AG580" s="213" t="s">
        <v>290</v>
      </c>
      <c r="AH580" s="213">
        <v>0</v>
      </c>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outlineLevel="3" x14ac:dyDescent="0.2">
      <c r="A581" s="220"/>
      <c r="B581" s="221"/>
      <c r="C581" s="263" t="s">
        <v>294</v>
      </c>
      <c r="D581" s="231"/>
      <c r="E581" s="232">
        <v>98.88</v>
      </c>
      <c r="F581" s="224"/>
      <c r="G581" s="224"/>
      <c r="H581" s="224"/>
      <c r="I581" s="224"/>
      <c r="J581" s="224"/>
      <c r="K581" s="224"/>
      <c r="L581" s="224"/>
      <c r="M581" s="224"/>
      <c r="N581" s="223"/>
      <c r="O581" s="223"/>
      <c r="P581" s="223"/>
      <c r="Q581" s="223"/>
      <c r="R581" s="224"/>
      <c r="S581" s="224"/>
      <c r="T581" s="224"/>
      <c r="U581" s="224"/>
      <c r="V581" s="224"/>
      <c r="W581" s="224"/>
      <c r="X581" s="224"/>
      <c r="Y581" s="224"/>
      <c r="Z581" s="213"/>
      <c r="AA581" s="213"/>
      <c r="AB581" s="213"/>
      <c r="AC581" s="213"/>
      <c r="AD581" s="213"/>
      <c r="AE581" s="213"/>
      <c r="AF581" s="213"/>
      <c r="AG581" s="213" t="s">
        <v>290</v>
      </c>
      <c r="AH581" s="213">
        <v>1</v>
      </c>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ht="22.5" outlineLevel="1" x14ac:dyDescent="0.2">
      <c r="A582" s="241">
        <v>57</v>
      </c>
      <c r="B582" s="242" t="s">
        <v>829</v>
      </c>
      <c r="C582" s="259" t="s">
        <v>830</v>
      </c>
      <c r="D582" s="243" t="s">
        <v>598</v>
      </c>
      <c r="E582" s="244">
        <v>395.52</v>
      </c>
      <c r="F582" s="245"/>
      <c r="G582" s="246">
        <f>ROUND(E582*F582,2)</f>
        <v>0</v>
      </c>
      <c r="H582" s="245"/>
      <c r="I582" s="246">
        <f>ROUND(E582*H582,2)</f>
        <v>0</v>
      </c>
      <c r="J582" s="245"/>
      <c r="K582" s="246">
        <f>ROUND(E582*J582,2)</f>
        <v>0</v>
      </c>
      <c r="L582" s="246">
        <v>21</v>
      </c>
      <c r="M582" s="246">
        <f>G582*(1+L582/100)</f>
        <v>0</v>
      </c>
      <c r="N582" s="244">
        <v>1.7600000000000001E-3</v>
      </c>
      <c r="O582" s="244">
        <f>ROUND(E582*N582,2)</f>
        <v>0.7</v>
      </c>
      <c r="P582" s="244">
        <v>0</v>
      </c>
      <c r="Q582" s="244">
        <f>ROUND(E582*P582,2)</f>
        <v>0</v>
      </c>
      <c r="R582" s="246" t="s">
        <v>812</v>
      </c>
      <c r="S582" s="246" t="s">
        <v>298</v>
      </c>
      <c r="T582" s="247" t="s">
        <v>364</v>
      </c>
      <c r="U582" s="224">
        <v>8.0000000000000002E-3</v>
      </c>
      <c r="V582" s="224">
        <f>ROUND(E582*U582,2)</f>
        <v>3.16</v>
      </c>
      <c r="W582" s="224"/>
      <c r="X582" s="224" t="s">
        <v>283</v>
      </c>
      <c r="Y582" s="224" t="s">
        <v>284</v>
      </c>
      <c r="Z582" s="213"/>
      <c r="AA582" s="213"/>
      <c r="AB582" s="213"/>
      <c r="AC582" s="213"/>
      <c r="AD582" s="213"/>
      <c r="AE582" s="213"/>
      <c r="AF582" s="213"/>
      <c r="AG582" s="213" t="s">
        <v>285</v>
      </c>
      <c r="AH582" s="213"/>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outlineLevel="2" x14ac:dyDescent="0.2">
      <c r="A583" s="220"/>
      <c r="B583" s="221"/>
      <c r="C583" s="262" t="s">
        <v>818</v>
      </c>
      <c r="D583" s="229"/>
      <c r="E583" s="230"/>
      <c r="F583" s="224"/>
      <c r="G583" s="224"/>
      <c r="H583" s="224"/>
      <c r="I583" s="224"/>
      <c r="J583" s="224"/>
      <c r="K583" s="224"/>
      <c r="L583" s="224"/>
      <c r="M583" s="224"/>
      <c r="N583" s="223"/>
      <c r="O583" s="223"/>
      <c r="P583" s="223"/>
      <c r="Q583" s="223"/>
      <c r="R583" s="224"/>
      <c r="S583" s="224"/>
      <c r="T583" s="224"/>
      <c r="U583" s="224"/>
      <c r="V583" s="224"/>
      <c r="W583" s="224"/>
      <c r="X583" s="224"/>
      <c r="Y583" s="224"/>
      <c r="Z583" s="213"/>
      <c r="AA583" s="213"/>
      <c r="AB583" s="213"/>
      <c r="AC583" s="213"/>
      <c r="AD583" s="213"/>
      <c r="AE583" s="213"/>
      <c r="AF583" s="213"/>
      <c r="AG583" s="213" t="s">
        <v>290</v>
      </c>
      <c r="AH583" s="213">
        <v>0</v>
      </c>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outlineLevel="3" x14ac:dyDescent="0.2">
      <c r="A584" s="220"/>
      <c r="B584" s="221"/>
      <c r="C584" s="262" t="s">
        <v>831</v>
      </c>
      <c r="D584" s="229"/>
      <c r="E584" s="230">
        <v>395.52</v>
      </c>
      <c r="F584" s="224"/>
      <c r="G584" s="224"/>
      <c r="H584" s="224"/>
      <c r="I584" s="224"/>
      <c r="J584" s="224"/>
      <c r="K584" s="224"/>
      <c r="L584" s="224"/>
      <c r="M584" s="224"/>
      <c r="N584" s="223"/>
      <c r="O584" s="223"/>
      <c r="P584" s="223"/>
      <c r="Q584" s="223"/>
      <c r="R584" s="224"/>
      <c r="S584" s="224"/>
      <c r="T584" s="224"/>
      <c r="U584" s="224"/>
      <c r="V584" s="224"/>
      <c r="W584" s="224"/>
      <c r="X584" s="224"/>
      <c r="Y584" s="224"/>
      <c r="Z584" s="213"/>
      <c r="AA584" s="213"/>
      <c r="AB584" s="213"/>
      <c r="AC584" s="213"/>
      <c r="AD584" s="213"/>
      <c r="AE584" s="213"/>
      <c r="AF584" s="213"/>
      <c r="AG584" s="213" t="s">
        <v>290</v>
      </c>
      <c r="AH584" s="213">
        <v>5</v>
      </c>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row>
    <row r="585" spans="1:60" outlineLevel="1" x14ac:dyDescent="0.2">
      <c r="A585" s="241">
        <v>58</v>
      </c>
      <c r="B585" s="242" t="s">
        <v>832</v>
      </c>
      <c r="C585" s="259" t="s">
        <v>833</v>
      </c>
      <c r="D585" s="243" t="s">
        <v>598</v>
      </c>
      <c r="E585" s="244">
        <v>98.88</v>
      </c>
      <c r="F585" s="245"/>
      <c r="G585" s="246">
        <f>ROUND(E585*F585,2)</f>
        <v>0</v>
      </c>
      <c r="H585" s="245"/>
      <c r="I585" s="246">
        <f>ROUND(E585*H585,2)</f>
        <v>0</v>
      </c>
      <c r="J585" s="245"/>
      <c r="K585" s="246">
        <f>ROUND(E585*J585,2)</f>
        <v>0</v>
      </c>
      <c r="L585" s="246">
        <v>21</v>
      </c>
      <c r="M585" s="246">
        <f>G585*(1+L585/100)</f>
        <v>0</v>
      </c>
      <c r="N585" s="244">
        <v>0</v>
      </c>
      <c r="O585" s="244">
        <f>ROUND(E585*N585,2)</f>
        <v>0</v>
      </c>
      <c r="P585" s="244">
        <v>0</v>
      </c>
      <c r="Q585" s="244">
        <f>ROUND(E585*P585,2)</f>
        <v>0</v>
      </c>
      <c r="R585" s="246" t="s">
        <v>812</v>
      </c>
      <c r="S585" s="246" t="s">
        <v>298</v>
      </c>
      <c r="T585" s="247" t="s">
        <v>364</v>
      </c>
      <c r="U585" s="224">
        <v>0.13100000000000001</v>
      </c>
      <c r="V585" s="224">
        <f>ROUND(E585*U585,2)</f>
        <v>12.95</v>
      </c>
      <c r="W585" s="224"/>
      <c r="X585" s="224" t="s">
        <v>283</v>
      </c>
      <c r="Y585" s="224" t="s">
        <v>284</v>
      </c>
      <c r="Z585" s="213"/>
      <c r="AA585" s="213"/>
      <c r="AB585" s="213"/>
      <c r="AC585" s="213"/>
      <c r="AD585" s="213"/>
      <c r="AE585" s="213"/>
      <c r="AF585" s="213"/>
      <c r="AG585" s="213" t="s">
        <v>285</v>
      </c>
      <c r="AH585" s="213"/>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row>
    <row r="586" spans="1:60" outlineLevel="2" x14ac:dyDescent="0.2">
      <c r="A586" s="220"/>
      <c r="B586" s="221"/>
      <c r="C586" s="271" t="s">
        <v>834</v>
      </c>
      <c r="D586" s="268"/>
      <c r="E586" s="268"/>
      <c r="F586" s="268"/>
      <c r="G586" s="268"/>
      <c r="H586" s="224"/>
      <c r="I586" s="224"/>
      <c r="J586" s="224"/>
      <c r="K586" s="224"/>
      <c r="L586" s="224"/>
      <c r="M586" s="224"/>
      <c r="N586" s="223"/>
      <c r="O586" s="223"/>
      <c r="P586" s="223"/>
      <c r="Q586" s="223"/>
      <c r="R586" s="224"/>
      <c r="S586" s="224"/>
      <c r="T586" s="224"/>
      <c r="U586" s="224"/>
      <c r="V586" s="224"/>
      <c r="W586" s="224"/>
      <c r="X586" s="224"/>
      <c r="Y586" s="224"/>
      <c r="Z586" s="213"/>
      <c r="AA586" s="213"/>
      <c r="AB586" s="213"/>
      <c r="AC586" s="213"/>
      <c r="AD586" s="213"/>
      <c r="AE586" s="213"/>
      <c r="AF586" s="213"/>
      <c r="AG586" s="213" t="s">
        <v>366</v>
      </c>
      <c r="AH586" s="213"/>
      <c r="AI586" s="213"/>
      <c r="AJ586" s="213"/>
      <c r="AK586" s="213"/>
      <c r="AL586" s="213"/>
      <c r="AM586" s="213"/>
      <c r="AN586" s="213"/>
      <c r="AO586" s="213"/>
      <c r="AP586" s="213"/>
      <c r="AQ586" s="213"/>
      <c r="AR586" s="213"/>
      <c r="AS586" s="213"/>
      <c r="AT586" s="213"/>
      <c r="AU586" s="213"/>
      <c r="AV586" s="213"/>
      <c r="AW586" s="213"/>
      <c r="AX586" s="213"/>
      <c r="AY586" s="213"/>
      <c r="AZ586" s="213"/>
      <c r="BA586" s="213"/>
      <c r="BB586" s="213"/>
      <c r="BC586" s="213"/>
      <c r="BD586" s="213"/>
      <c r="BE586" s="213"/>
      <c r="BF586" s="213"/>
      <c r="BG586" s="213"/>
      <c r="BH586" s="213"/>
    </row>
    <row r="587" spans="1:60" outlineLevel="2" x14ac:dyDescent="0.2">
      <c r="A587" s="220"/>
      <c r="B587" s="221"/>
      <c r="C587" s="262" t="s">
        <v>835</v>
      </c>
      <c r="D587" s="229"/>
      <c r="E587" s="230">
        <v>98.88</v>
      </c>
      <c r="F587" s="224"/>
      <c r="G587" s="224"/>
      <c r="H587" s="224"/>
      <c r="I587" s="224"/>
      <c r="J587" s="224"/>
      <c r="K587" s="224"/>
      <c r="L587" s="224"/>
      <c r="M587" s="224"/>
      <c r="N587" s="223"/>
      <c r="O587" s="223"/>
      <c r="P587" s="223"/>
      <c r="Q587" s="223"/>
      <c r="R587" s="224"/>
      <c r="S587" s="224"/>
      <c r="T587" s="224"/>
      <c r="U587" s="224"/>
      <c r="V587" s="224"/>
      <c r="W587" s="224"/>
      <c r="X587" s="224"/>
      <c r="Y587" s="224"/>
      <c r="Z587" s="213"/>
      <c r="AA587" s="213"/>
      <c r="AB587" s="213"/>
      <c r="AC587" s="213"/>
      <c r="AD587" s="213"/>
      <c r="AE587" s="213"/>
      <c r="AF587" s="213"/>
      <c r="AG587" s="213" t="s">
        <v>290</v>
      </c>
      <c r="AH587" s="213">
        <v>5</v>
      </c>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x14ac:dyDescent="0.2">
      <c r="A588" s="234" t="s">
        <v>276</v>
      </c>
      <c r="B588" s="235" t="s">
        <v>200</v>
      </c>
      <c r="C588" s="258" t="s">
        <v>201</v>
      </c>
      <c r="D588" s="236"/>
      <c r="E588" s="237"/>
      <c r="F588" s="238"/>
      <c r="G588" s="238">
        <f>SUMIF(AG589:AG787,"&lt;&gt;NOR",G589:G787)</f>
        <v>0</v>
      </c>
      <c r="H588" s="238"/>
      <c r="I588" s="238">
        <f>SUM(I589:I787)</f>
        <v>0</v>
      </c>
      <c r="J588" s="238"/>
      <c r="K588" s="238">
        <f>SUM(K589:K787)</f>
        <v>0</v>
      </c>
      <c r="L588" s="238"/>
      <c r="M588" s="238">
        <f>SUM(M589:M787)</f>
        <v>0</v>
      </c>
      <c r="N588" s="237"/>
      <c r="O588" s="237">
        <f>SUM(O589:O787)</f>
        <v>0.21</v>
      </c>
      <c r="P588" s="237"/>
      <c r="Q588" s="237">
        <f>SUM(Q589:Q787)</f>
        <v>774.63</v>
      </c>
      <c r="R588" s="238"/>
      <c r="S588" s="238"/>
      <c r="T588" s="239"/>
      <c r="U588" s="233"/>
      <c r="V588" s="233">
        <f>SUM(V589:V787)</f>
        <v>2534.2300000000005</v>
      </c>
      <c r="W588" s="233"/>
      <c r="X588" s="233"/>
      <c r="Y588" s="233"/>
      <c r="AG588" t="s">
        <v>277</v>
      </c>
    </row>
    <row r="589" spans="1:60" outlineLevel="1" x14ac:dyDescent="0.2">
      <c r="A589" s="241">
        <v>59</v>
      </c>
      <c r="B589" s="242" t="s">
        <v>836</v>
      </c>
      <c r="C589" s="259" t="s">
        <v>837</v>
      </c>
      <c r="D589" s="243" t="s">
        <v>280</v>
      </c>
      <c r="E589" s="244">
        <v>41.235999999999997</v>
      </c>
      <c r="F589" s="245"/>
      <c r="G589" s="246">
        <f>ROUND(E589*F589,2)</f>
        <v>0</v>
      </c>
      <c r="H589" s="245"/>
      <c r="I589" s="246">
        <f>ROUND(E589*H589,2)</f>
        <v>0</v>
      </c>
      <c r="J589" s="245"/>
      <c r="K589" s="246">
        <f>ROUND(E589*J589,2)</f>
        <v>0</v>
      </c>
      <c r="L589" s="246">
        <v>21</v>
      </c>
      <c r="M589" s="246">
        <f>G589*(1+L589/100)</f>
        <v>0</v>
      </c>
      <c r="N589" s="244">
        <v>0</v>
      </c>
      <c r="O589" s="244">
        <f>ROUND(E589*N589,2)</f>
        <v>0</v>
      </c>
      <c r="P589" s="244">
        <v>2.5</v>
      </c>
      <c r="Q589" s="244">
        <f>ROUND(E589*P589,2)</f>
        <v>103.09</v>
      </c>
      <c r="R589" s="246" t="s">
        <v>838</v>
      </c>
      <c r="S589" s="246" t="s">
        <v>298</v>
      </c>
      <c r="T589" s="247" t="s">
        <v>364</v>
      </c>
      <c r="U589" s="224">
        <v>1.82</v>
      </c>
      <c r="V589" s="224">
        <f>ROUND(E589*U589,2)</f>
        <v>75.05</v>
      </c>
      <c r="W589" s="224"/>
      <c r="X589" s="224" t="s">
        <v>283</v>
      </c>
      <c r="Y589" s="224" t="s">
        <v>284</v>
      </c>
      <c r="Z589" s="213"/>
      <c r="AA589" s="213"/>
      <c r="AB589" s="213"/>
      <c r="AC589" s="213"/>
      <c r="AD589" s="213"/>
      <c r="AE589" s="213"/>
      <c r="AF589" s="213"/>
      <c r="AG589" s="213" t="s">
        <v>285</v>
      </c>
      <c r="AH589" s="213"/>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outlineLevel="2" x14ac:dyDescent="0.2">
      <c r="A590" s="220"/>
      <c r="B590" s="221"/>
      <c r="C590" s="271" t="s">
        <v>839</v>
      </c>
      <c r="D590" s="268"/>
      <c r="E590" s="268"/>
      <c r="F590" s="268"/>
      <c r="G590" s="268"/>
      <c r="H590" s="224"/>
      <c r="I590" s="224"/>
      <c r="J590" s="224"/>
      <c r="K590" s="224"/>
      <c r="L590" s="224"/>
      <c r="M590" s="224"/>
      <c r="N590" s="223"/>
      <c r="O590" s="223"/>
      <c r="P590" s="223"/>
      <c r="Q590" s="223"/>
      <c r="R590" s="224"/>
      <c r="S590" s="224"/>
      <c r="T590" s="224"/>
      <c r="U590" s="224"/>
      <c r="V590" s="224"/>
      <c r="W590" s="224"/>
      <c r="X590" s="224"/>
      <c r="Y590" s="224"/>
      <c r="Z590" s="213"/>
      <c r="AA590" s="213"/>
      <c r="AB590" s="213"/>
      <c r="AC590" s="213"/>
      <c r="AD590" s="213"/>
      <c r="AE590" s="213"/>
      <c r="AF590" s="213"/>
      <c r="AG590" s="213" t="s">
        <v>366</v>
      </c>
      <c r="AH590" s="213"/>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row>
    <row r="591" spans="1:60" outlineLevel="2" x14ac:dyDescent="0.2">
      <c r="A591" s="220"/>
      <c r="B591" s="221"/>
      <c r="C591" s="262" t="s">
        <v>840</v>
      </c>
      <c r="D591" s="229"/>
      <c r="E591" s="230"/>
      <c r="F591" s="224"/>
      <c r="G591" s="224"/>
      <c r="H591" s="224"/>
      <c r="I591" s="224"/>
      <c r="J591" s="224"/>
      <c r="K591" s="224"/>
      <c r="L591" s="224"/>
      <c r="M591" s="224"/>
      <c r="N591" s="223"/>
      <c r="O591" s="223"/>
      <c r="P591" s="223"/>
      <c r="Q591" s="223"/>
      <c r="R591" s="224"/>
      <c r="S591" s="224"/>
      <c r="T591" s="224"/>
      <c r="U591" s="224"/>
      <c r="V591" s="224"/>
      <c r="W591" s="224"/>
      <c r="X591" s="224"/>
      <c r="Y591" s="224"/>
      <c r="Z591" s="213"/>
      <c r="AA591" s="213"/>
      <c r="AB591" s="213"/>
      <c r="AC591" s="213"/>
      <c r="AD591" s="213"/>
      <c r="AE591" s="213"/>
      <c r="AF591" s="213"/>
      <c r="AG591" s="213" t="s">
        <v>290</v>
      </c>
      <c r="AH591" s="213">
        <v>0</v>
      </c>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3" x14ac:dyDescent="0.2">
      <c r="A592" s="220"/>
      <c r="B592" s="221"/>
      <c r="C592" s="262" t="s">
        <v>841</v>
      </c>
      <c r="D592" s="229"/>
      <c r="E592" s="230">
        <v>12.050129999999999</v>
      </c>
      <c r="F592" s="224"/>
      <c r="G592" s="224"/>
      <c r="H592" s="224"/>
      <c r="I592" s="224"/>
      <c r="J592" s="224"/>
      <c r="K592" s="224"/>
      <c r="L592" s="224"/>
      <c r="M592" s="224"/>
      <c r="N592" s="223"/>
      <c r="O592" s="223"/>
      <c r="P592" s="223"/>
      <c r="Q592" s="223"/>
      <c r="R592" s="224"/>
      <c r="S592" s="224"/>
      <c r="T592" s="224"/>
      <c r="U592" s="224"/>
      <c r="V592" s="224"/>
      <c r="W592" s="224"/>
      <c r="X592" s="224"/>
      <c r="Y592" s="224"/>
      <c r="Z592" s="213"/>
      <c r="AA592" s="213"/>
      <c r="AB592" s="213"/>
      <c r="AC592" s="213"/>
      <c r="AD592" s="213"/>
      <c r="AE592" s="213"/>
      <c r="AF592" s="213"/>
      <c r="AG592" s="213" t="s">
        <v>290</v>
      </c>
      <c r="AH592" s="213">
        <v>0</v>
      </c>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outlineLevel="3" x14ac:dyDescent="0.2">
      <c r="A593" s="220"/>
      <c r="B593" s="221"/>
      <c r="C593" s="262" t="s">
        <v>842</v>
      </c>
      <c r="D593" s="229"/>
      <c r="E593" s="230">
        <v>2.4319999999999999</v>
      </c>
      <c r="F593" s="224"/>
      <c r="G593" s="224"/>
      <c r="H593" s="224"/>
      <c r="I593" s="224"/>
      <c r="J593" s="224"/>
      <c r="K593" s="224"/>
      <c r="L593" s="224"/>
      <c r="M593" s="224"/>
      <c r="N593" s="223"/>
      <c r="O593" s="223"/>
      <c r="P593" s="223"/>
      <c r="Q593" s="223"/>
      <c r="R593" s="224"/>
      <c r="S593" s="224"/>
      <c r="T593" s="224"/>
      <c r="U593" s="224"/>
      <c r="V593" s="224"/>
      <c r="W593" s="224"/>
      <c r="X593" s="224"/>
      <c r="Y593" s="224"/>
      <c r="Z593" s="213"/>
      <c r="AA593" s="213"/>
      <c r="AB593" s="213"/>
      <c r="AC593" s="213"/>
      <c r="AD593" s="213"/>
      <c r="AE593" s="213"/>
      <c r="AF593" s="213"/>
      <c r="AG593" s="213" t="s">
        <v>290</v>
      </c>
      <c r="AH593" s="213">
        <v>0</v>
      </c>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3" x14ac:dyDescent="0.2">
      <c r="A594" s="220"/>
      <c r="B594" s="221"/>
      <c r="C594" s="263" t="s">
        <v>294</v>
      </c>
      <c r="D594" s="231"/>
      <c r="E594" s="232">
        <v>14.48213</v>
      </c>
      <c r="F594" s="224"/>
      <c r="G594" s="224"/>
      <c r="H594" s="224"/>
      <c r="I594" s="224"/>
      <c r="J594" s="224"/>
      <c r="K594" s="224"/>
      <c r="L594" s="224"/>
      <c r="M594" s="224"/>
      <c r="N594" s="223"/>
      <c r="O594" s="223"/>
      <c r="P594" s="223"/>
      <c r="Q594" s="223"/>
      <c r="R594" s="224"/>
      <c r="S594" s="224"/>
      <c r="T594" s="224"/>
      <c r="U594" s="224"/>
      <c r="V594" s="224"/>
      <c r="W594" s="224"/>
      <c r="X594" s="224"/>
      <c r="Y594" s="224"/>
      <c r="Z594" s="213"/>
      <c r="AA594" s="213"/>
      <c r="AB594" s="213"/>
      <c r="AC594" s="213"/>
      <c r="AD594" s="213"/>
      <c r="AE594" s="213"/>
      <c r="AF594" s="213"/>
      <c r="AG594" s="213" t="s">
        <v>290</v>
      </c>
      <c r="AH594" s="213">
        <v>1</v>
      </c>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outlineLevel="3" x14ac:dyDescent="0.2">
      <c r="A595" s="220"/>
      <c r="B595" s="221"/>
      <c r="C595" s="262" t="s">
        <v>843</v>
      </c>
      <c r="D595" s="229"/>
      <c r="E595" s="230">
        <v>7.5290699999999999</v>
      </c>
      <c r="F595" s="224"/>
      <c r="G595" s="224"/>
      <c r="H595" s="224"/>
      <c r="I595" s="224"/>
      <c r="J595" s="224"/>
      <c r="K595" s="224"/>
      <c r="L595" s="224"/>
      <c r="M595" s="224"/>
      <c r="N595" s="223"/>
      <c r="O595" s="223"/>
      <c r="P595" s="223"/>
      <c r="Q595" s="223"/>
      <c r="R595" s="224"/>
      <c r="S595" s="224"/>
      <c r="T595" s="224"/>
      <c r="U595" s="224"/>
      <c r="V595" s="224"/>
      <c r="W595" s="224"/>
      <c r="X595" s="224"/>
      <c r="Y595" s="224"/>
      <c r="Z595" s="213"/>
      <c r="AA595" s="213"/>
      <c r="AB595" s="213"/>
      <c r="AC595" s="213"/>
      <c r="AD595" s="213"/>
      <c r="AE595" s="213"/>
      <c r="AF595" s="213"/>
      <c r="AG595" s="213" t="s">
        <v>290</v>
      </c>
      <c r="AH595" s="213">
        <v>0</v>
      </c>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3" x14ac:dyDescent="0.2">
      <c r="A596" s="220"/>
      <c r="B596" s="221"/>
      <c r="C596" s="262" t="s">
        <v>844</v>
      </c>
      <c r="D596" s="229"/>
      <c r="E596" s="230">
        <v>1.05253</v>
      </c>
      <c r="F596" s="224"/>
      <c r="G596" s="224"/>
      <c r="H596" s="224"/>
      <c r="I596" s="224"/>
      <c r="J596" s="224"/>
      <c r="K596" s="224"/>
      <c r="L596" s="224"/>
      <c r="M596" s="224"/>
      <c r="N596" s="223"/>
      <c r="O596" s="223"/>
      <c r="P596" s="223"/>
      <c r="Q596" s="223"/>
      <c r="R596" s="224"/>
      <c r="S596" s="224"/>
      <c r="T596" s="224"/>
      <c r="U596" s="224"/>
      <c r="V596" s="224"/>
      <c r="W596" s="224"/>
      <c r="X596" s="224"/>
      <c r="Y596" s="224"/>
      <c r="Z596" s="213"/>
      <c r="AA596" s="213"/>
      <c r="AB596" s="213"/>
      <c r="AC596" s="213"/>
      <c r="AD596" s="213"/>
      <c r="AE596" s="213"/>
      <c r="AF596" s="213"/>
      <c r="AG596" s="213" t="s">
        <v>290</v>
      </c>
      <c r="AH596" s="213">
        <v>0</v>
      </c>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outlineLevel="3" x14ac:dyDescent="0.2">
      <c r="A597" s="220"/>
      <c r="B597" s="221"/>
      <c r="C597" s="263" t="s">
        <v>294</v>
      </c>
      <c r="D597" s="231"/>
      <c r="E597" s="232">
        <v>8.5815999999999999</v>
      </c>
      <c r="F597" s="224"/>
      <c r="G597" s="224"/>
      <c r="H597" s="224"/>
      <c r="I597" s="224"/>
      <c r="J597" s="224"/>
      <c r="K597" s="224"/>
      <c r="L597" s="224"/>
      <c r="M597" s="224"/>
      <c r="N597" s="223"/>
      <c r="O597" s="223"/>
      <c r="P597" s="223"/>
      <c r="Q597" s="223"/>
      <c r="R597" s="224"/>
      <c r="S597" s="224"/>
      <c r="T597" s="224"/>
      <c r="U597" s="224"/>
      <c r="V597" s="224"/>
      <c r="W597" s="224"/>
      <c r="X597" s="224"/>
      <c r="Y597" s="224"/>
      <c r="Z597" s="213"/>
      <c r="AA597" s="213"/>
      <c r="AB597" s="213"/>
      <c r="AC597" s="213"/>
      <c r="AD597" s="213"/>
      <c r="AE597" s="213"/>
      <c r="AF597" s="213"/>
      <c r="AG597" s="213" t="s">
        <v>290</v>
      </c>
      <c r="AH597" s="213">
        <v>1</v>
      </c>
      <c r="AI597" s="213"/>
      <c r="AJ597" s="213"/>
      <c r="AK597" s="213"/>
      <c r="AL597" s="213"/>
      <c r="AM597" s="213"/>
      <c r="AN597" s="213"/>
      <c r="AO597" s="213"/>
      <c r="AP597" s="213"/>
      <c r="AQ597" s="213"/>
      <c r="AR597" s="213"/>
      <c r="AS597" s="213"/>
      <c r="AT597" s="213"/>
      <c r="AU597" s="213"/>
      <c r="AV597" s="213"/>
      <c r="AW597" s="213"/>
      <c r="AX597" s="213"/>
      <c r="AY597" s="213"/>
      <c r="AZ597" s="213"/>
      <c r="BA597" s="213"/>
      <c r="BB597" s="213"/>
      <c r="BC597" s="213"/>
      <c r="BD597" s="213"/>
      <c r="BE597" s="213"/>
      <c r="BF597" s="213"/>
      <c r="BG597" s="213"/>
      <c r="BH597" s="213"/>
    </row>
    <row r="598" spans="1:60" outlineLevel="3" x14ac:dyDescent="0.2">
      <c r="A598" s="220"/>
      <c r="B598" s="221"/>
      <c r="C598" s="262" t="s">
        <v>406</v>
      </c>
      <c r="D598" s="229"/>
      <c r="E598" s="230"/>
      <c r="F598" s="224"/>
      <c r="G598" s="224"/>
      <c r="H598" s="224"/>
      <c r="I598" s="224"/>
      <c r="J598" s="224"/>
      <c r="K598" s="224"/>
      <c r="L598" s="224"/>
      <c r="M598" s="224"/>
      <c r="N598" s="223"/>
      <c r="O598" s="223"/>
      <c r="P598" s="223"/>
      <c r="Q598" s="223"/>
      <c r="R598" s="224"/>
      <c r="S598" s="224"/>
      <c r="T598" s="224"/>
      <c r="U598" s="224"/>
      <c r="V598" s="224"/>
      <c r="W598" s="224"/>
      <c r="X598" s="224"/>
      <c r="Y598" s="224"/>
      <c r="Z598" s="213"/>
      <c r="AA598" s="213"/>
      <c r="AB598" s="213"/>
      <c r="AC598" s="213"/>
      <c r="AD598" s="213"/>
      <c r="AE598" s="213"/>
      <c r="AF598" s="213"/>
      <c r="AG598" s="213" t="s">
        <v>290</v>
      </c>
      <c r="AH598" s="213">
        <v>0</v>
      </c>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3" x14ac:dyDescent="0.2">
      <c r="A599" s="220"/>
      <c r="B599" s="221"/>
      <c r="C599" s="263" t="s">
        <v>294</v>
      </c>
      <c r="D599" s="231"/>
      <c r="E599" s="232"/>
      <c r="F599" s="224"/>
      <c r="G599" s="224"/>
      <c r="H599" s="224"/>
      <c r="I599" s="224"/>
      <c r="J599" s="224"/>
      <c r="K599" s="224"/>
      <c r="L599" s="224"/>
      <c r="M599" s="224"/>
      <c r="N599" s="223"/>
      <c r="O599" s="223"/>
      <c r="P599" s="223"/>
      <c r="Q599" s="223"/>
      <c r="R599" s="224"/>
      <c r="S599" s="224"/>
      <c r="T599" s="224"/>
      <c r="U599" s="224"/>
      <c r="V599" s="224"/>
      <c r="W599" s="224"/>
      <c r="X599" s="224"/>
      <c r="Y599" s="224"/>
      <c r="Z599" s="213"/>
      <c r="AA599" s="213"/>
      <c r="AB599" s="213"/>
      <c r="AC599" s="213"/>
      <c r="AD599" s="213"/>
      <c r="AE599" s="213"/>
      <c r="AF599" s="213"/>
      <c r="AG599" s="213" t="s">
        <v>290</v>
      </c>
      <c r="AH599" s="213">
        <v>1</v>
      </c>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outlineLevel="3" x14ac:dyDescent="0.2">
      <c r="A600" s="220"/>
      <c r="B600" s="221"/>
      <c r="C600" s="262" t="s">
        <v>845</v>
      </c>
      <c r="D600" s="229"/>
      <c r="E600" s="230">
        <v>4.4672000000000001</v>
      </c>
      <c r="F600" s="224"/>
      <c r="G600" s="224"/>
      <c r="H600" s="224"/>
      <c r="I600" s="224"/>
      <c r="J600" s="224"/>
      <c r="K600" s="224"/>
      <c r="L600" s="224"/>
      <c r="M600" s="224"/>
      <c r="N600" s="223"/>
      <c r="O600" s="223"/>
      <c r="P600" s="223"/>
      <c r="Q600" s="223"/>
      <c r="R600" s="224"/>
      <c r="S600" s="224"/>
      <c r="T600" s="224"/>
      <c r="U600" s="224"/>
      <c r="V600" s="224"/>
      <c r="W600" s="224"/>
      <c r="X600" s="224"/>
      <c r="Y600" s="224"/>
      <c r="Z600" s="213"/>
      <c r="AA600" s="213"/>
      <c r="AB600" s="213"/>
      <c r="AC600" s="213"/>
      <c r="AD600" s="213"/>
      <c r="AE600" s="213"/>
      <c r="AF600" s="213"/>
      <c r="AG600" s="213" t="s">
        <v>290</v>
      </c>
      <c r="AH600" s="213">
        <v>0</v>
      </c>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3" x14ac:dyDescent="0.2">
      <c r="A601" s="220"/>
      <c r="B601" s="221"/>
      <c r="C601" s="263" t="s">
        <v>294</v>
      </c>
      <c r="D601" s="231"/>
      <c r="E601" s="232">
        <v>4.4672000000000001</v>
      </c>
      <c r="F601" s="224"/>
      <c r="G601" s="224"/>
      <c r="H601" s="224"/>
      <c r="I601" s="224"/>
      <c r="J601" s="224"/>
      <c r="K601" s="224"/>
      <c r="L601" s="224"/>
      <c r="M601" s="224"/>
      <c r="N601" s="223"/>
      <c r="O601" s="223"/>
      <c r="P601" s="223"/>
      <c r="Q601" s="223"/>
      <c r="R601" s="224"/>
      <c r="S601" s="224"/>
      <c r="T601" s="224"/>
      <c r="U601" s="224"/>
      <c r="V601" s="224"/>
      <c r="W601" s="224"/>
      <c r="X601" s="224"/>
      <c r="Y601" s="224"/>
      <c r="Z601" s="213"/>
      <c r="AA601" s="213"/>
      <c r="AB601" s="213"/>
      <c r="AC601" s="213"/>
      <c r="AD601" s="213"/>
      <c r="AE601" s="213"/>
      <c r="AF601" s="213"/>
      <c r="AG601" s="213" t="s">
        <v>290</v>
      </c>
      <c r="AH601" s="213">
        <v>1</v>
      </c>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outlineLevel="3" x14ac:dyDescent="0.2">
      <c r="A602" s="220"/>
      <c r="B602" s="221"/>
      <c r="C602" s="262" t="s">
        <v>846</v>
      </c>
      <c r="D602" s="229"/>
      <c r="E602" s="230">
        <v>3.6</v>
      </c>
      <c r="F602" s="224"/>
      <c r="G602" s="224"/>
      <c r="H602" s="224"/>
      <c r="I602" s="224"/>
      <c r="J602" s="224"/>
      <c r="K602" s="224"/>
      <c r="L602" s="224"/>
      <c r="M602" s="224"/>
      <c r="N602" s="223"/>
      <c r="O602" s="223"/>
      <c r="P602" s="223"/>
      <c r="Q602" s="223"/>
      <c r="R602" s="224"/>
      <c r="S602" s="224"/>
      <c r="T602" s="224"/>
      <c r="U602" s="224"/>
      <c r="V602" s="224"/>
      <c r="W602" s="224"/>
      <c r="X602" s="224"/>
      <c r="Y602" s="224"/>
      <c r="Z602" s="213"/>
      <c r="AA602" s="213"/>
      <c r="AB602" s="213"/>
      <c r="AC602" s="213"/>
      <c r="AD602" s="213"/>
      <c r="AE602" s="213"/>
      <c r="AF602" s="213"/>
      <c r="AG602" s="213" t="s">
        <v>290</v>
      </c>
      <c r="AH602" s="213">
        <v>0</v>
      </c>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outlineLevel="3" x14ac:dyDescent="0.2">
      <c r="A603" s="220"/>
      <c r="B603" s="221"/>
      <c r="C603" s="262" t="s">
        <v>847</v>
      </c>
      <c r="D603" s="229"/>
      <c r="E603" s="230">
        <v>0.56000000000000005</v>
      </c>
      <c r="F603" s="224"/>
      <c r="G603" s="224"/>
      <c r="H603" s="224"/>
      <c r="I603" s="224"/>
      <c r="J603" s="224"/>
      <c r="K603" s="224"/>
      <c r="L603" s="224"/>
      <c r="M603" s="224"/>
      <c r="N603" s="223"/>
      <c r="O603" s="223"/>
      <c r="P603" s="223"/>
      <c r="Q603" s="223"/>
      <c r="R603" s="224"/>
      <c r="S603" s="224"/>
      <c r="T603" s="224"/>
      <c r="U603" s="224"/>
      <c r="V603" s="224"/>
      <c r="W603" s="224"/>
      <c r="X603" s="224"/>
      <c r="Y603" s="224"/>
      <c r="Z603" s="213"/>
      <c r="AA603" s="213"/>
      <c r="AB603" s="213"/>
      <c r="AC603" s="213"/>
      <c r="AD603" s="213"/>
      <c r="AE603" s="213"/>
      <c r="AF603" s="213"/>
      <c r="AG603" s="213" t="s">
        <v>290</v>
      </c>
      <c r="AH603" s="213">
        <v>0</v>
      </c>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3" x14ac:dyDescent="0.2">
      <c r="A604" s="220"/>
      <c r="B604" s="221"/>
      <c r="C604" s="262" t="s">
        <v>848</v>
      </c>
      <c r="D604" s="229"/>
      <c r="E604" s="230">
        <v>0.53332999999999997</v>
      </c>
      <c r="F604" s="224"/>
      <c r="G604" s="224"/>
      <c r="H604" s="224"/>
      <c r="I604" s="224"/>
      <c r="J604" s="224"/>
      <c r="K604" s="224"/>
      <c r="L604" s="224"/>
      <c r="M604" s="224"/>
      <c r="N604" s="223"/>
      <c r="O604" s="223"/>
      <c r="P604" s="223"/>
      <c r="Q604" s="223"/>
      <c r="R604" s="224"/>
      <c r="S604" s="224"/>
      <c r="T604" s="224"/>
      <c r="U604" s="224"/>
      <c r="V604" s="224"/>
      <c r="W604" s="224"/>
      <c r="X604" s="224"/>
      <c r="Y604" s="224"/>
      <c r="Z604" s="213"/>
      <c r="AA604" s="213"/>
      <c r="AB604" s="213"/>
      <c r="AC604" s="213"/>
      <c r="AD604" s="213"/>
      <c r="AE604" s="213"/>
      <c r="AF604" s="213"/>
      <c r="AG604" s="213" t="s">
        <v>290</v>
      </c>
      <c r="AH604" s="213">
        <v>0</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outlineLevel="3" x14ac:dyDescent="0.2">
      <c r="A605" s="220"/>
      <c r="B605" s="221"/>
      <c r="C605" s="263" t="s">
        <v>294</v>
      </c>
      <c r="D605" s="231"/>
      <c r="E605" s="232">
        <v>4.6933299999999996</v>
      </c>
      <c r="F605" s="224"/>
      <c r="G605" s="224"/>
      <c r="H605" s="224"/>
      <c r="I605" s="224"/>
      <c r="J605" s="224"/>
      <c r="K605" s="224"/>
      <c r="L605" s="224"/>
      <c r="M605" s="224"/>
      <c r="N605" s="223"/>
      <c r="O605" s="223"/>
      <c r="P605" s="223"/>
      <c r="Q605" s="223"/>
      <c r="R605" s="224"/>
      <c r="S605" s="224"/>
      <c r="T605" s="224"/>
      <c r="U605" s="224"/>
      <c r="V605" s="224"/>
      <c r="W605" s="224"/>
      <c r="X605" s="224"/>
      <c r="Y605" s="224"/>
      <c r="Z605" s="213"/>
      <c r="AA605" s="213"/>
      <c r="AB605" s="213"/>
      <c r="AC605" s="213"/>
      <c r="AD605" s="213"/>
      <c r="AE605" s="213"/>
      <c r="AF605" s="213"/>
      <c r="AG605" s="213" t="s">
        <v>290</v>
      </c>
      <c r="AH605" s="213">
        <v>1</v>
      </c>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3" x14ac:dyDescent="0.2">
      <c r="A606" s="220"/>
      <c r="B606" s="221"/>
      <c r="C606" s="262" t="s">
        <v>849</v>
      </c>
      <c r="D606" s="229"/>
      <c r="E606" s="230">
        <v>4.5167999999999999</v>
      </c>
      <c r="F606" s="224"/>
      <c r="G606" s="224"/>
      <c r="H606" s="224"/>
      <c r="I606" s="224"/>
      <c r="J606" s="224"/>
      <c r="K606" s="224"/>
      <c r="L606" s="224"/>
      <c r="M606" s="224"/>
      <c r="N606" s="223"/>
      <c r="O606" s="223"/>
      <c r="P606" s="223"/>
      <c r="Q606" s="223"/>
      <c r="R606" s="224"/>
      <c r="S606" s="224"/>
      <c r="T606" s="224"/>
      <c r="U606" s="224"/>
      <c r="V606" s="224"/>
      <c r="W606" s="224"/>
      <c r="X606" s="224"/>
      <c r="Y606" s="224"/>
      <c r="Z606" s="213"/>
      <c r="AA606" s="213"/>
      <c r="AB606" s="213"/>
      <c r="AC606" s="213"/>
      <c r="AD606" s="213"/>
      <c r="AE606" s="213"/>
      <c r="AF606" s="213"/>
      <c r="AG606" s="213" t="s">
        <v>290</v>
      </c>
      <c r="AH606" s="213">
        <v>0</v>
      </c>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outlineLevel="3" x14ac:dyDescent="0.2">
      <c r="A607" s="220"/>
      <c r="B607" s="221"/>
      <c r="C607" s="262" t="s">
        <v>850</v>
      </c>
      <c r="D607" s="229"/>
      <c r="E607" s="230">
        <v>0.47466999999999998</v>
      </c>
      <c r="F607" s="224"/>
      <c r="G607" s="224"/>
      <c r="H607" s="224"/>
      <c r="I607" s="224"/>
      <c r="J607" s="224"/>
      <c r="K607" s="224"/>
      <c r="L607" s="224"/>
      <c r="M607" s="224"/>
      <c r="N607" s="223"/>
      <c r="O607" s="223"/>
      <c r="P607" s="223"/>
      <c r="Q607" s="223"/>
      <c r="R607" s="224"/>
      <c r="S607" s="224"/>
      <c r="T607" s="224"/>
      <c r="U607" s="224"/>
      <c r="V607" s="224"/>
      <c r="W607" s="224"/>
      <c r="X607" s="224"/>
      <c r="Y607" s="224"/>
      <c r="Z607" s="213"/>
      <c r="AA607" s="213"/>
      <c r="AB607" s="213"/>
      <c r="AC607" s="213"/>
      <c r="AD607" s="213"/>
      <c r="AE607" s="213"/>
      <c r="AF607" s="213"/>
      <c r="AG607" s="213" t="s">
        <v>290</v>
      </c>
      <c r="AH607" s="213">
        <v>0</v>
      </c>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3" x14ac:dyDescent="0.2">
      <c r="A608" s="220"/>
      <c r="B608" s="221"/>
      <c r="C608" s="262" t="s">
        <v>851</v>
      </c>
      <c r="D608" s="229"/>
      <c r="E608" s="230">
        <v>1.1786700000000001</v>
      </c>
      <c r="F608" s="224"/>
      <c r="G608" s="224"/>
      <c r="H608" s="224"/>
      <c r="I608" s="224"/>
      <c r="J608" s="224"/>
      <c r="K608" s="224"/>
      <c r="L608" s="224"/>
      <c r="M608" s="224"/>
      <c r="N608" s="223"/>
      <c r="O608" s="223"/>
      <c r="P608" s="223"/>
      <c r="Q608" s="223"/>
      <c r="R608" s="224"/>
      <c r="S608" s="224"/>
      <c r="T608" s="224"/>
      <c r="U608" s="224"/>
      <c r="V608" s="224"/>
      <c r="W608" s="224"/>
      <c r="X608" s="224"/>
      <c r="Y608" s="224"/>
      <c r="Z608" s="213"/>
      <c r="AA608" s="213"/>
      <c r="AB608" s="213"/>
      <c r="AC608" s="213"/>
      <c r="AD608" s="213"/>
      <c r="AE608" s="213"/>
      <c r="AF608" s="213"/>
      <c r="AG608" s="213" t="s">
        <v>290</v>
      </c>
      <c r="AH608" s="213">
        <v>0</v>
      </c>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3" x14ac:dyDescent="0.2">
      <c r="A609" s="220"/>
      <c r="B609" s="221"/>
      <c r="C609" s="263" t="s">
        <v>294</v>
      </c>
      <c r="D609" s="231"/>
      <c r="E609" s="232">
        <v>6.1701300000000003</v>
      </c>
      <c r="F609" s="224"/>
      <c r="G609" s="224"/>
      <c r="H609" s="224"/>
      <c r="I609" s="224"/>
      <c r="J609" s="224"/>
      <c r="K609" s="224"/>
      <c r="L609" s="224"/>
      <c r="M609" s="224"/>
      <c r="N609" s="223"/>
      <c r="O609" s="223"/>
      <c r="P609" s="223"/>
      <c r="Q609" s="223"/>
      <c r="R609" s="224"/>
      <c r="S609" s="224"/>
      <c r="T609" s="224"/>
      <c r="U609" s="224"/>
      <c r="V609" s="224"/>
      <c r="W609" s="224"/>
      <c r="X609" s="224"/>
      <c r="Y609" s="224"/>
      <c r="Z609" s="213"/>
      <c r="AA609" s="213"/>
      <c r="AB609" s="213"/>
      <c r="AC609" s="213"/>
      <c r="AD609" s="213"/>
      <c r="AE609" s="213"/>
      <c r="AF609" s="213"/>
      <c r="AG609" s="213" t="s">
        <v>290</v>
      </c>
      <c r="AH609" s="213">
        <v>1</v>
      </c>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outlineLevel="3" x14ac:dyDescent="0.2">
      <c r="A610" s="220"/>
      <c r="B610" s="221"/>
      <c r="C610" s="262" t="s">
        <v>852</v>
      </c>
      <c r="D610" s="229"/>
      <c r="E610" s="230">
        <v>2.2944</v>
      </c>
      <c r="F610" s="224"/>
      <c r="G610" s="224"/>
      <c r="H610" s="224"/>
      <c r="I610" s="224"/>
      <c r="J610" s="224"/>
      <c r="K610" s="224"/>
      <c r="L610" s="224"/>
      <c r="M610" s="224"/>
      <c r="N610" s="223"/>
      <c r="O610" s="223"/>
      <c r="P610" s="223"/>
      <c r="Q610" s="223"/>
      <c r="R610" s="224"/>
      <c r="S610" s="224"/>
      <c r="T610" s="224"/>
      <c r="U610" s="224"/>
      <c r="V610" s="224"/>
      <c r="W610" s="224"/>
      <c r="X610" s="224"/>
      <c r="Y610" s="224"/>
      <c r="Z610" s="213"/>
      <c r="AA610" s="213"/>
      <c r="AB610" s="213"/>
      <c r="AC610" s="213"/>
      <c r="AD610" s="213"/>
      <c r="AE610" s="213"/>
      <c r="AF610" s="213"/>
      <c r="AG610" s="213" t="s">
        <v>290</v>
      </c>
      <c r="AH610" s="213">
        <v>0</v>
      </c>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outlineLevel="3" x14ac:dyDescent="0.2">
      <c r="A611" s="220"/>
      <c r="B611" s="221"/>
      <c r="C611" s="262" t="s">
        <v>853</v>
      </c>
      <c r="D611" s="229"/>
      <c r="E611" s="230">
        <v>0.54720000000000002</v>
      </c>
      <c r="F611" s="224"/>
      <c r="G611" s="224"/>
      <c r="H611" s="224"/>
      <c r="I611" s="224"/>
      <c r="J611" s="224"/>
      <c r="K611" s="224"/>
      <c r="L611" s="224"/>
      <c r="M611" s="224"/>
      <c r="N611" s="223"/>
      <c r="O611" s="223"/>
      <c r="P611" s="223"/>
      <c r="Q611" s="223"/>
      <c r="R611" s="224"/>
      <c r="S611" s="224"/>
      <c r="T611" s="224"/>
      <c r="U611" s="224"/>
      <c r="V611" s="224"/>
      <c r="W611" s="224"/>
      <c r="X611" s="224"/>
      <c r="Y611" s="224"/>
      <c r="Z611" s="213"/>
      <c r="AA611" s="213"/>
      <c r="AB611" s="213"/>
      <c r="AC611" s="213"/>
      <c r="AD611" s="213"/>
      <c r="AE611" s="213"/>
      <c r="AF611" s="213"/>
      <c r="AG611" s="213" t="s">
        <v>290</v>
      </c>
      <c r="AH611" s="213">
        <v>0</v>
      </c>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3" x14ac:dyDescent="0.2">
      <c r="A612" s="220"/>
      <c r="B612" s="221"/>
      <c r="C612" s="263" t="s">
        <v>294</v>
      </c>
      <c r="D612" s="231"/>
      <c r="E612" s="232">
        <v>2.8416000000000001</v>
      </c>
      <c r="F612" s="224"/>
      <c r="G612" s="224"/>
      <c r="H612" s="224"/>
      <c r="I612" s="224"/>
      <c r="J612" s="224"/>
      <c r="K612" s="224"/>
      <c r="L612" s="224"/>
      <c r="M612" s="224"/>
      <c r="N612" s="223"/>
      <c r="O612" s="223"/>
      <c r="P612" s="223"/>
      <c r="Q612" s="223"/>
      <c r="R612" s="224"/>
      <c r="S612" s="224"/>
      <c r="T612" s="224"/>
      <c r="U612" s="224"/>
      <c r="V612" s="224"/>
      <c r="W612" s="224"/>
      <c r="X612" s="224"/>
      <c r="Y612" s="224"/>
      <c r="Z612" s="213"/>
      <c r="AA612" s="213"/>
      <c r="AB612" s="213"/>
      <c r="AC612" s="213"/>
      <c r="AD612" s="213"/>
      <c r="AE612" s="213"/>
      <c r="AF612" s="213"/>
      <c r="AG612" s="213" t="s">
        <v>290</v>
      </c>
      <c r="AH612" s="213">
        <v>1</v>
      </c>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outlineLevel="1" x14ac:dyDescent="0.2">
      <c r="A613" s="241">
        <v>60</v>
      </c>
      <c r="B613" s="242" t="s">
        <v>854</v>
      </c>
      <c r="C613" s="259" t="s">
        <v>855</v>
      </c>
      <c r="D613" s="243" t="s">
        <v>280</v>
      </c>
      <c r="E613" s="244">
        <v>41.235999999999997</v>
      </c>
      <c r="F613" s="245"/>
      <c r="G613" s="246">
        <f>ROUND(E613*F613,2)</f>
        <v>0</v>
      </c>
      <c r="H613" s="245"/>
      <c r="I613" s="246">
        <f>ROUND(E613*H613,2)</f>
        <v>0</v>
      </c>
      <c r="J613" s="245"/>
      <c r="K613" s="246">
        <f>ROUND(E613*J613,2)</f>
        <v>0</v>
      </c>
      <c r="L613" s="246">
        <v>21</v>
      </c>
      <c r="M613" s="246">
        <f>G613*(1+L613/100)</f>
        <v>0</v>
      </c>
      <c r="N613" s="244">
        <v>0</v>
      </c>
      <c r="O613" s="244">
        <f>ROUND(E613*N613,2)</f>
        <v>0</v>
      </c>
      <c r="P613" s="244">
        <v>2</v>
      </c>
      <c r="Q613" s="244">
        <f>ROUND(E613*P613,2)</f>
        <v>82.47</v>
      </c>
      <c r="R613" s="246" t="s">
        <v>838</v>
      </c>
      <c r="S613" s="246" t="s">
        <v>298</v>
      </c>
      <c r="T613" s="247" t="s">
        <v>364</v>
      </c>
      <c r="U613" s="224">
        <v>6.44</v>
      </c>
      <c r="V613" s="224">
        <f>ROUND(E613*U613,2)</f>
        <v>265.56</v>
      </c>
      <c r="W613" s="224"/>
      <c r="X613" s="224" t="s">
        <v>283</v>
      </c>
      <c r="Y613" s="224" t="s">
        <v>284</v>
      </c>
      <c r="Z613" s="213"/>
      <c r="AA613" s="213"/>
      <c r="AB613" s="213"/>
      <c r="AC613" s="213"/>
      <c r="AD613" s="213"/>
      <c r="AE613" s="213"/>
      <c r="AF613" s="213"/>
      <c r="AG613" s="213" t="s">
        <v>285</v>
      </c>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outlineLevel="2" x14ac:dyDescent="0.2">
      <c r="A614" s="220"/>
      <c r="B614" s="221"/>
      <c r="C614" s="271" t="s">
        <v>839</v>
      </c>
      <c r="D614" s="268"/>
      <c r="E614" s="268"/>
      <c r="F614" s="268"/>
      <c r="G614" s="268"/>
      <c r="H614" s="224"/>
      <c r="I614" s="224"/>
      <c r="J614" s="224"/>
      <c r="K614" s="224"/>
      <c r="L614" s="224"/>
      <c r="M614" s="224"/>
      <c r="N614" s="223"/>
      <c r="O614" s="223"/>
      <c r="P614" s="223"/>
      <c r="Q614" s="223"/>
      <c r="R614" s="224"/>
      <c r="S614" s="224"/>
      <c r="T614" s="224"/>
      <c r="U614" s="224"/>
      <c r="V614" s="224"/>
      <c r="W614" s="224"/>
      <c r="X614" s="224"/>
      <c r="Y614" s="224"/>
      <c r="Z614" s="213"/>
      <c r="AA614" s="213"/>
      <c r="AB614" s="213"/>
      <c r="AC614" s="213"/>
      <c r="AD614" s="213"/>
      <c r="AE614" s="213"/>
      <c r="AF614" s="213"/>
      <c r="AG614" s="213" t="s">
        <v>366</v>
      </c>
      <c r="AH614" s="213"/>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outlineLevel="2" x14ac:dyDescent="0.2">
      <c r="A615" s="220"/>
      <c r="B615" s="221"/>
      <c r="C615" s="262" t="s">
        <v>840</v>
      </c>
      <c r="D615" s="229"/>
      <c r="E615" s="230"/>
      <c r="F615" s="224"/>
      <c r="G615" s="224"/>
      <c r="H615" s="224"/>
      <c r="I615" s="224"/>
      <c r="J615" s="224"/>
      <c r="K615" s="224"/>
      <c r="L615" s="224"/>
      <c r="M615" s="224"/>
      <c r="N615" s="223"/>
      <c r="O615" s="223"/>
      <c r="P615" s="223"/>
      <c r="Q615" s="223"/>
      <c r="R615" s="224"/>
      <c r="S615" s="224"/>
      <c r="T615" s="224"/>
      <c r="U615" s="224"/>
      <c r="V615" s="224"/>
      <c r="W615" s="224"/>
      <c r="X615" s="224"/>
      <c r="Y615" s="224"/>
      <c r="Z615" s="213"/>
      <c r="AA615" s="213"/>
      <c r="AB615" s="213"/>
      <c r="AC615" s="213"/>
      <c r="AD615" s="213"/>
      <c r="AE615" s="213"/>
      <c r="AF615" s="213"/>
      <c r="AG615" s="213" t="s">
        <v>290</v>
      </c>
      <c r="AH615" s="213">
        <v>0</v>
      </c>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outlineLevel="3" x14ac:dyDescent="0.2">
      <c r="A616" s="220"/>
      <c r="B616" s="221"/>
      <c r="C616" s="262" t="s">
        <v>841</v>
      </c>
      <c r="D616" s="229"/>
      <c r="E616" s="230">
        <v>12.050129999999999</v>
      </c>
      <c r="F616" s="224"/>
      <c r="G616" s="224"/>
      <c r="H616" s="224"/>
      <c r="I616" s="224"/>
      <c r="J616" s="224"/>
      <c r="K616" s="224"/>
      <c r="L616" s="224"/>
      <c r="M616" s="224"/>
      <c r="N616" s="223"/>
      <c r="O616" s="223"/>
      <c r="P616" s="223"/>
      <c r="Q616" s="223"/>
      <c r="R616" s="224"/>
      <c r="S616" s="224"/>
      <c r="T616" s="224"/>
      <c r="U616" s="224"/>
      <c r="V616" s="224"/>
      <c r="W616" s="224"/>
      <c r="X616" s="224"/>
      <c r="Y616" s="224"/>
      <c r="Z616" s="213"/>
      <c r="AA616" s="213"/>
      <c r="AB616" s="213"/>
      <c r="AC616" s="213"/>
      <c r="AD616" s="213"/>
      <c r="AE616" s="213"/>
      <c r="AF616" s="213"/>
      <c r="AG616" s="213" t="s">
        <v>290</v>
      </c>
      <c r="AH616" s="213">
        <v>0</v>
      </c>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3" x14ac:dyDescent="0.2">
      <c r="A617" s="220"/>
      <c r="B617" s="221"/>
      <c r="C617" s="262" t="s">
        <v>842</v>
      </c>
      <c r="D617" s="229"/>
      <c r="E617" s="230">
        <v>2.4319999999999999</v>
      </c>
      <c r="F617" s="224"/>
      <c r="G617" s="224"/>
      <c r="H617" s="224"/>
      <c r="I617" s="224"/>
      <c r="J617" s="224"/>
      <c r="K617" s="224"/>
      <c r="L617" s="224"/>
      <c r="M617" s="224"/>
      <c r="N617" s="223"/>
      <c r="O617" s="223"/>
      <c r="P617" s="223"/>
      <c r="Q617" s="223"/>
      <c r="R617" s="224"/>
      <c r="S617" s="224"/>
      <c r="T617" s="224"/>
      <c r="U617" s="224"/>
      <c r="V617" s="224"/>
      <c r="W617" s="224"/>
      <c r="X617" s="224"/>
      <c r="Y617" s="224"/>
      <c r="Z617" s="213"/>
      <c r="AA617" s="213"/>
      <c r="AB617" s="213"/>
      <c r="AC617" s="213"/>
      <c r="AD617" s="213"/>
      <c r="AE617" s="213"/>
      <c r="AF617" s="213"/>
      <c r="AG617" s="213" t="s">
        <v>290</v>
      </c>
      <c r="AH617" s="213">
        <v>0</v>
      </c>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outlineLevel="3" x14ac:dyDescent="0.2">
      <c r="A618" s="220"/>
      <c r="B618" s="221"/>
      <c r="C618" s="263" t="s">
        <v>294</v>
      </c>
      <c r="D618" s="231"/>
      <c r="E618" s="232">
        <v>14.48213</v>
      </c>
      <c r="F618" s="224"/>
      <c r="G618" s="224"/>
      <c r="H618" s="224"/>
      <c r="I618" s="224"/>
      <c r="J618" s="224"/>
      <c r="K618" s="224"/>
      <c r="L618" s="224"/>
      <c r="M618" s="224"/>
      <c r="N618" s="223"/>
      <c r="O618" s="223"/>
      <c r="P618" s="223"/>
      <c r="Q618" s="223"/>
      <c r="R618" s="224"/>
      <c r="S618" s="224"/>
      <c r="T618" s="224"/>
      <c r="U618" s="224"/>
      <c r="V618" s="224"/>
      <c r="W618" s="224"/>
      <c r="X618" s="224"/>
      <c r="Y618" s="224"/>
      <c r="Z618" s="213"/>
      <c r="AA618" s="213"/>
      <c r="AB618" s="213"/>
      <c r="AC618" s="213"/>
      <c r="AD618" s="213"/>
      <c r="AE618" s="213"/>
      <c r="AF618" s="213"/>
      <c r="AG618" s="213" t="s">
        <v>290</v>
      </c>
      <c r="AH618" s="213">
        <v>1</v>
      </c>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3" x14ac:dyDescent="0.2">
      <c r="A619" s="220"/>
      <c r="B619" s="221"/>
      <c r="C619" s="262" t="s">
        <v>843</v>
      </c>
      <c r="D619" s="229"/>
      <c r="E619" s="230">
        <v>7.5290699999999999</v>
      </c>
      <c r="F619" s="224"/>
      <c r="G619" s="224"/>
      <c r="H619" s="224"/>
      <c r="I619" s="224"/>
      <c r="J619" s="224"/>
      <c r="K619" s="224"/>
      <c r="L619" s="224"/>
      <c r="M619" s="224"/>
      <c r="N619" s="223"/>
      <c r="O619" s="223"/>
      <c r="P619" s="223"/>
      <c r="Q619" s="223"/>
      <c r="R619" s="224"/>
      <c r="S619" s="224"/>
      <c r="T619" s="224"/>
      <c r="U619" s="224"/>
      <c r="V619" s="224"/>
      <c r="W619" s="224"/>
      <c r="X619" s="224"/>
      <c r="Y619" s="224"/>
      <c r="Z619" s="213"/>
      <c r="AA619" s="213"/>
      <c r="AB619" s="213"/>
      <c r="AC619" s="213"/>
      <c r="AD619" s="213"/>
      <c r="AE619" s="213"/>
      <c r="AF619" s="213"/>
      <c r="AG619" s="213" t="s">
        <v>290</v>
      </c>
      <c r="AH619" s="213">
        <v>0</v>
      </c>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outlineLevel="3" x14ac:dyDescent="0.2">
      <c r="A620" s="220"/>
      <c r="B620" s="221"/>
      <c r="C620" s="262" t="s">
        <v>844</v>
      </c>
      <c r="D620" s="229"/>
      <c r="E620" s="230">
        <v>1.05253</v>
      </c>
      <c r="F620" s="224"/>
      <c r="G620" s="224"/>
      <c r="H620" s="224"/>
      <c r="I620" s="224"/>
      <c r="J620" s="224"/>
      <c r="K620" s="224"/>
      <c r="L620" s="224"/>
      <c r="M620" s="224"/>
      <c r="N620" s="223"/>
      <c r="O620" s="223"/>
      <c r="P620" s="223"/>
      <c r="Q620" s="223"/>
      <c r="R620" s="224"/>
      <c r="S620" s="224"/>
      <c r="T620" s="224"/>
      <c r="U620" s="224"/>
      <c r="V620" s="224"/>
      <c r="W620" s="224"/>
      <c r="X620" s="224"/>
      <c r="Y620" s="224"/>
      <c r="Z620" s="213"/>
      <c r="AA620" s="213"/>
      <c r="AB620" s="213"/>
      <c r="AC620" s="213"/>
      <c r="AD620" s="213"/>
      <c r="AE620" s="213"/>
      <c r="AF620" s="213"/>
      <c r="AG620" s="213" t="s">
        <v>290</v>
      </c>
      <c r="AH620" s="213">
        <v>0</v>
      </c>
      <c r="AI620" s="213"/>
      <c r="AJ620" s="213"/>
      <c r="AK620" s="213"/>
      <c r="AL620" s="213"/>
      <c r="AM620" s="213"/>
      <c r="AN620" s="213"/>
      <c r="AO620" s="213"/>
      <c r="AP620" s="213"/>
      <c r="AQ620" s="213"/>
      <c r="AR620" s="213"/>
      <c r="AS620" s="213"/>
      <c r="AT620" s="213"/>
      <c r="AU620" s="213"/>
      <c r="AV620" s="213"/>
      <c r="AW620" s="213"/>
      <c r="AX620" s="213"/>
      <c r="AY620" s="213"/>
      <c r="AZ620" s="213"/>
      <c r="BA620" s="213"/>
      <c r="BB620" s="213"/>
      <c r="BC620" s="213"/>
      <c r="BD620" s="213"/>
      <c r="BE620" s="213"/>
      <c r="BF620" s="213"/>
      <c r="BG620" s="213"/>
      <c r="BH620" s="213"/>
    </row>
    <row r="621" spans="1:60" outlineLevel="3" x14ac:dyDescent="0.2">
      <c r="A621" s="220"/>
      <c r="B621" s="221"/>
      <c r="C621" s="263" t="s">
        <v>294</v>
      </c>
      <c r="D621" s="231"/>
      <c r="E621" s="232">
        <v>8.5815999999999999</v>
      </c>
      <c r="F621" s="224"/>
      <c r="G621" s="224"/>
      <c r="H621" s="224"/>
      <c r="I621" s="224"/>
      <c r="J621" s="224"/>
      <c r="K621" s="224"/>
      <c r="L621" s="224"/>
      <c r="M621" s="224"/>
      <c r="N621" s="223"/>
      <c r="O621" s="223"/>
      <c r="P621" s="223"/>
      <c r="Q621" s="223"/>
      <c r="R621" s="224"/>
      <c r="S621" s="224"/>
      <c r="T621" s="224"/>
      <c r="U621" s="224"/>
      <c r="V621" s="224"/>
      <c r="W621" s="224"/>
      <c r="X621" s="224"/>
      <c r="Y621" s="224"/>
      <c r="Z621" s="213"/>
      <c r="AA621" s="213"/>
      <c r="AB621" s="213"/>
      <c r="AC621" s="213"/>
      <c r="AD621" s="213"/>
      <c r="AE621" s="213"/>
      <c r="AF621" s="213"/>
      <c r="AG621" s="213" t="s">
        <v>290</v>
      </c>
      <c r="AH621" s="213">
        <v>1</v>
      </c>
      <c r="AI621" s="213"/>
      <c r="AJ621" s="213"/>
      <c r="AK621" s="213"/>
      <c r="AL621" s="213"/>
      <c r="AM621" s="213"/>
      <c r="AN621" s="213"/>
      <c r="AO621" s="213"/>
      <c r="AP621" s="213"/>
      <c r="AQ621" s="213"/>
      <c r="AR621" s="213"/>
      <c r="AS621" s="213"/>
      <c r="AT621" s="213"/>
      <c r="AU621" s="213"/>
      <c r="AV621" s="213"/>
      <c r="AW621" s="213"/>
      <c r="AX621" s="213"/>
      <c r="AY621" s="213"/>
      <c r="AZ621" s="213"/>
      <c r="BA621" s="213"/>
      <c r="BB621" s="213"/>
      <c r="BC621" s="213"/>
      <c r="BD621" s="213"/>
      <c r="BE621" s="213"/>
      <c r="BF621" s="213"/>
      <c r="BG621" s="213"/>
      <c r="BH621" s="213"/>
    </row>
    <row r="622" spans="1:60" outlineLevel="3" x14ac:dyDescent="0.2">
      <c r="A622" s="220"/>
      <c r="B622" s="221"/>
      <c r="C622" s="262" t="s">
        <v>406</v>
      </c>
      <c r="D622" s="229"/>
      <c r="E622" s="230"/>
      <c r="F622" s="224"/>
      <c r="G622" s="224"/>
      <c r="H622" s="224"/>
      <c r="I622" s="224"/>
      <c r="J622" s="224"/>
      <c r="K622" s="224"/>
      <c r="L622" s="224"/>
      <c r="M622" s="224"/>
      <c r="N622" s="223"/>
      <c r="O622" s="223"/>
      <c r="P622" s="223"/>
      <c r="Q622" s="223"/>
      <c r="R622" s="224"/>
      <c r="S622" s="224"/>
      <c r="T622" s="224"/>
      <c r="U622" s="224"/>
      <c r="V622" s="224"/>
      <c r="W622" s="224"/>
      <c r="X622" s="224"/>
      <c r="Y622" s="224"/>
      <c r="Z622" s="213"/>
      <c r="AA622" s="213"/>
      <c r="AB622" s="213"/>
      <c r="AC622" s="213"/>
      <c r="AD622" s="213"/>
      <c r="AE622" s="213"/>
      <c r="AF622" s="213"/>
      <c r="AG622" s="213" t="s">
        <v>290</v>
      </c>
      <c r="AH622" s="213">
        <v>0</v>
      </c>
      <c r="AI622" s="213"/>
      <c r="AJ622" s="213"/>
      <c r="AK622" s="213"/>
      <c r="AL622" s="213"/>
      <c r="AM622" s="213"/>
      <c r="AN622" s="213"/>
      <c r="AO622" s="213"/>
      <c r="AP622" s="213"/>
      <c r="AQ622" s="213"/>
      <c r="AR622" s="213"/>
      <c r="AS622" s="213"/>
      <c r="AT622" s="213"/>
      <c r="AU622" s="213"/>
      <c r="AV622" s="213"/>
      <c r="AW622" s="213"/>
      <c r="AX622" s="213"/>
      <c r="AY622" s="213"/>
      <c r="AZ622" s="213"/>
      <c r="BA622" s="213"/>
      <c r="BB622" s="213"/>
      <c r="BC622" s="213"/>
      <c r="BD622" s="213"/>
      <c r="BE622" s="213"/>
      <c r="BF622" s="213"/>
      <c r="BG622" s="213"/>
      <c r="BH622" s="213"/>
    </row>
    <row r="623" spans="1:60" outlineLevel="3" x14ac:dyDescent="0.2">
      <c r="A623" s="220"/>
      <c r="B623" s="221"/>
      <c r="C623" s="263" t="s">
        <v>294</v>
      </c>
      <c r="D623" s="231"/>
      <c r="E623" s="232"/>
      <c r="F623" s="224"/>
      <c r="G623" s="224"/>
      <c r="H623" s="224"/>
      <c r="I623" s="224"/>
      <c r="J623" s="224"/>
      <c r="K623" s="224"/>
      <c r="L623" s="224"/>
      <c r="M623" s="224"/>
      <c r="N623" s="223"/>
      <c r="O623" s="223"/>
      <c r="P623" s="223"/>
      <c r="Q623" s="223"/>
      <c r="R623" s="224"/>
      <c r="S623" s="224"/>
      <c r="T623" s="224"/>
      <c r="U623" s="224"/>
      <c r="V623" s="224"/>
      <c r="W623" s="224"/>
      <c r="X623" s="224"/>
      <c r="Y623" s="224"/>
      <c r="Z623" s="213"/>
      <c r="AA623" s="213"/>
      <c r="AB623" s="213"/>
      <c r="AC623" s="213"/>
      <c r="AD623" s="213"/>
      <c r="AE623" s="213"/>
      <c r="AF623" s="213"/>
      <c r="AG623" s="213" t="s">
        <v>290</v>
      </c>
      <c r="AH623" s="213">
        <v>1</v>
      </c>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3" x14ac:dyDescent="0.2">
      <c r="A624" s="220"/>
      <c r="B624" s="221"/>
      <c r="C624" s="262" t="s">
        <v>845</v>
      </c>
      <c r="D624" s="229"/>
      <c r="E624" s="230">
        <v>4.4672000000000001</v>
      </c>
      <c r="F624" s="224"/>
      <c r="G624" s="224"/>
      <c r="H624" s="224"/>
      <c r="I624" s="224"/>
      <c r="J624" s="224"/>
      <c r="K624" s="224"/>
      <c r="L624" s="224"/>
      <c r="M624" s="224"/>
      <c r="N624" s="223"/>
      <c r="O624" s="223"/>
      <c r="P624" s="223"/>
      <c r="Q624" s="223"/>
      <c r="R624" s="224"/>
      <c r="S624" s="224"/>
      <c r="T624" s="224"/>
      <c r="U624" s="224"/>
      <c r="V624" s="224"/>
      <c r="W624" s="224"/>
      <c r="X624" s="224"/>
      <c r="Y624" s="224"/>
      <c r="Z624" s="213"/>
      <c r="AA624" s="213"/>
      <c r="AB624" s="213"/>
      <c r="AC624" s="213"/>
      <c r="AD624" s="213"/>
      <c r="AE624" s="213"/>
      <c r="AF624" s="213"/>
      <c r="AG624" s="213" t="s">
        <v>290</v>
      </c>
      <c r="AH624" s="213">
        <v>0</v>
      </c>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outlineLevel="3" x14ac:dyDescent="0.2">
      <c r="A625" s="220"/>
      <c r="B625" s="221"/>
      <c r="C625" s="263" t="s">
        <v>294</v>
      </c>
      <c r="D625" s="231"/>
      <c r="E625" s="232">
        <v>4.4672000000000001</v>
      </c>
      <c r="F625" s="224"/>
      <c r="G625" s="224"/>
      <c r="H625" s="224"/>
      <c r="I625" s="224"/>
      <c r="J625" s="224"/>
      <c r="K625" s="224"/>
      <c r="L625" s="224"/>
      <c r="M625" s="224"/>
      <c r="N625" s="223"/>
      <c r="O625" s="223"/>
      <c r="P625" s="223"/>
      <c r="Q625" s="223"/>
      <c r="R625" s="224"/>
      <c r="S625" s="224"/>
      <c r="T625" s="224"/>
      <c r="U625" s="224"/>
      <c r="V625" s="224"/>
      <c r="W625" s="224"/>
      <c r="X625" s="224"/>
      <c r="Y625" s="224"/>
      <c r="Z625" s="213"/>
      <c r="AA625" s="213"/>
      <c r="AB625" s="213"/>
      <c r="AC625" s="213"/>
      <c r="AD625" s="213"/>
      <c r="AE625" s="213"/>
      <c r="AF625" s="213"/>
      <c r="AG625" s="213" t="s">
        <v>290</v>
      </c>
      <c r="AH625" s="213">
        <v>1</v>
      </c>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outlineLevel="3" x14ac:dyDescent="0.2">
      <c r="A626" s="220"/>
      <c r="B626" s="221"/>
      <c r="C626" s="262" t="s">
        <v>846</v>
      </c>
      <c r="D626" s="229"/>
      <c r="E626" s="230">
        <v>3.6</v>
      </c>
      <c r="F626" s="224"/>
      <c r="G626" s="224"/>
      <c r="H626" s="224"/>
      <c r="I626" s="224"/>
      <c r="J626" s="224"/>
      <c r="K626" s="224"/>
      <c r="L626" s="224"/>
      <c r="M626" s="224"/>
      <c r="N626" s="223"/>
      <c r="O626" s="223"/>
      <c r="P626" s="223"/>
      <c r="Q626" s="223"/>
      <c r="R626" s="224"/>
      <c r="S626" s="224"/>
      <c r="T626" s="224"/>
      <c r="U626" s="224"/>
      <c r="V626" s="224"/>
      <c r="W626" s="224"/>
      <c r="X626" s="224"/>
      <c r="Y626" s="224"/>
      <c r="Z626" s="213"/>
      <c r="AA626" s="213"/>
      <c r="AB626" s="213"/>
      <c r="AC626" s="213"/>
      <c r="AD626" s="213"/>
      <c r="AE626" s="213"/>
      <c r="AF626" s="213"/>
      <c r="AG626" s="213" t="s">
        <v>290</v>
      </c>
      <c r="AH626" s="213">
        <v>0</v>
      </c>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outlineLevel="3" x14ac:dyDescent="0.2">
      <c r="A627" s="220"/>
      <c r="B627" s="221"/>
      <c r="C627" s="262" t="s">
        <v>847</v>
      </c>
      <c r="D627" s="229"/>
      <c r="E627" s="230">
        <v>0.56000000000000005</v>
      </c>
      <c r="F627" s="224"/>
      <c r="G627" s="224"/>
      <c r="H627" s="224"/>
      <c r="I627" s="224"/>
      <c r="J627" s="224"/>
      <c r="K627" s="224"/>
      <c r="L627" s="224"/>
      <c r="M627" s="224"/>
      <c r="N627" s="223"/>
      <c r="O627" s="223"/>
      <c r="P627" s="223"/>
      <c r="Q627" s="223"/>
      <c r="R627" s="224"/>
      <c r="S627" s="224"/>
      <c r="T627" s="224"/>
      <c r="U627" s="224"/>
      <c r="V627" s="224"/>
      <c r="W627" s="224"/>
      <c r="X627" s="224"/>
      <c r="Y627" s="224"/>
      <c r="Z627" s="213"/>
      <c r="AA627" s="213"/>
      <c r="AB627" s="213"/>
      <c r="AC627" s="213"/>
      <c r="AD627" s="213"/>
      <c r="AE627" s="213"/>
      <c r="AF627" s="213"/>
      <c r="AG627" s="213" t="s">
        <v>290</v>
      </c>
      <c r="AH627" s="213">
        <v>0</v>
      </c>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outlineLevel="3" x14ac:dyDescent="0.2">
      <c r="A628" s="220"/>
      <c r="B628" s="221"/>
      <c r="C628" s="262" t="s">
        <v>848</v>
      </c>
      <c r="D628" s="229"/>
      <c r="E628" s="230">
        <v>0.53332999999999997</v>
      </c>
      <c r="F628" s="224"/>
      <c r="G628" s="224"/>
      <c r="H628" s="224"/>
      <c r="I628" s="224"/>
      <c r="J628" s="224"/>
      <c r="K628" s="224"/>
      <c r="L628" s="224"/>
      <c r="M628" s="224"/>
      <c r="N628" s="223"/>
      <c r="O628" s="223"/>
      <c r="P628" s="223"/>
      <c r="Q628" s="223"/>
      <c r="R628" s="224"/>
      <c r="S628" s="224"/>
      <c r="T628" s="224"/>
      <c r="U628" s="224"/>
      <c r="V628" s="224"/>
      <c r="W628" s="224"/>
      <c r="X628" s="224"/>
      <c r="Y628" s="224"/>
      <c r="Z628" s="213"/>
      <c r="AA628" s="213"/>
      <c r="AB628" s="213"/>
      <c r="AC628" s="213"/>
      <c r="AD628" s="213"/>
      <c r="AE628" s="213"/>
      <c r="AF628" s="213"/>
      <c r="AG628" s="213" t="s">
        <v>290</v>
      </c>
      <c r="AH628" s="213">
        <v>0</v>
      </c>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outlineLevel="3" x14ac:dyDescent="0.2">
      <c r="A629" s="220"/>
      <c r="B629" s="221"/>
      <c r="C629" s="263" t="s">
        <v>294</v>
      </c>
      <c r="D629" s="231"/>
      <c r="E629" s="232">
        <v>4.6933299999999996</v>
      </c>
      <c r="F629" s="224"/>
      <c r="G629" s="224"/>
      <c r="H629" s="224"/>
      <c r="I629" s="224"/>
      <c r="J629" s="224"/>
      <c r="K629" s="224"/>
      <c r="L629" s="224"/>
      <c r="M629" s="224"/>
      <c r="N629" s="223"/>
      <c r="O629" s="223"/>
      <c r="P629" s="223"/>
      <c r="Q629" s="223"/>
      <c r="R629" s="224"/>
      <c r="S629" s="224"/>
      <c r="T629" s="224"/>
      <c r="U629" s="224"/>
      <c r="V629" s="224"/>
      <c r="W629" s="224"/>
      <c r="X629" s="224"/>
      <c r="Y629" s="224"/>
      <c r="Z629" s="213"/>
      <c r="AA629" s="213"/>
      <c r="AB629" s="213"/>
      <c r="AC629" s="213"/>
      <c r="AD629" s="213"/>
      <c r="AE629" s="213"/>
      <c r="AF629" s="213"/>
      <c r="AG629" s="213" t="s">
        <v>290</v>
      </c>
      <c r="AH629" s="213">
        <v>1</v>
      </c>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outlineLevel="3" x14ac:dyDescent="0.2">
      <c r="A630" s="220"/>
      <c r="B630" s="221"/>
      <c r="C630" s="262" t="s">
        <v>849</v>
      </c>
      <c r="D630" s="229"/>
      <c r="E630" s="230">
        <v>4.5167999999999999</v>
      </c>
      <c r="F630" s="224"/>
      <c r="G630" s="224"/>
      <c r="H630" s="224"/>
      <c r="I630" s="224"/>
      <c r="J630" s="224"/>
      <c r="K630" s="224"/>
      <c r="L630" s="224"/>
      <c r="M630" s="224"/>
      <c r="N630" s="223"/>
      <c r="O630" s="223"/>
      <c r="P630" s="223"/>
      <c r="Q630" s="223"/>
      <c r="R630" s="224"/>
      <c r="S630" s="224"/>
      <c r="T630" s="224"/>
      <c r="U630" s="224"/>
      <c r="V630" s="224"/>
      <c r="W630" s="224"/>
      <c r="X630" s="224"/>
      <c r="Y630" s="224"/>
      <c r="Z630" s="213"/>
      <c r="AA630" s="213"/>
      <c r="AB630" s="213"/>
      <c r="AC630" s="213"/>
      <c r="AD630" s="213"/>
      <c r="AE630" s="213"/>
      <c r="AF630" s="213"/>
      <c r="AG630" s="213" t="s">
        <v>290</v>
      </c>
      <c r="AH630" s="213">
        <v>0</v>
      </c>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outlineLevel="3" x14ac:dyDescent="0.2">
      <c r="A631" s="220"/>
      <c r="B631" s="221"/>
      <c r="C631" s="262" t="s">
        <v>850</v>
      </c>
      <c r="D631" s="229"/>
      <c r="E631" s="230">
        <v>0.47466999999999998</v>
      </c>
      <c r="F631" s="224"/>
      <c r="G631" s="224"/>
      <c r="H631" s="224"/>
      <c r="I631" s="224"/>
      <c r="J631" s="224"/>
      <c r="K631" s="224"/>
      <c r="L631" s="224"/>
      <c r="M631" s="224"/>
      <c r="N631" s="223"/>
      <c r="O631" s="223"/>
      <c r="P631" s="223"/>
      <c r="Q631" s="223"/>
      <c r="R631" s="224"/>
      <c r="S631" s="224"/>
      <c r="T631" s="224"/>
      <c r="U631" s="224"/>
      <c r="V631" s="224"/>
      <c r="W631" s="224"/>
      <c r="X631" s="224"/>
      <c r="Y631" s="224"/>
      <c r="Z631" s="213"/>
      <c r="AA631" s="213"/>
      <c r="AB631" s="213"/>
      <c r="AC631" s="213"/>
      <c r="AD631" s="213"/>
      <c r="AE631" s="213"/>
      <c r="AF631" s="213"/>
      <c r="AG631" s="213" t="s">
        <v>290</v>
      </c>
      <c r="AH631" s="213">
        <v>0</v>
      </c>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outlineLevel="3" x14ac:dyDescent="0.2">
      <c r="A632" s="220"/>
      <c r="B632" s="221"/>
      <c r="C632" s="262" t="s">
        <v>851</v>
      </c>
      <c r="D632" s="229"/>
      <c r="E632" s="230">
        <v>1.1786700000000001</v>
      </c>
      <c r="F632" s="224"/>
      <c r="G632" s="224"/>
      <c r="H632" s="224"/>
      <c r="I632" s="224"/>
      <c r="J632" s="224"/>
      <c r="K632" s="224"/>
      <c r="L632" s="224"/>
      <c r="M632" s="224"/>
      <c r="N632" s="223"/>
      <c r="O632" s="223"/>
      <c r="P632" s="223"/>
      <c r="Q632" s="223"/>
      <c r="R632" s="224"/>
      <c r="S632" s="224"/>
      <c r="T632" s="224"/>
      <c r="U632" s="224"/>
      <c r="V632" s="224"/>
      <c r="W632" s="224"/>
      <c r="X632" s="224"/>
      <c r="Y632" s="224"/>
      <c r="Z632" s="213"/>
      <c r="AA632" s="213"/>
      <c r="AB632" s="213"/>
      <c r="AC632" s="213"/>
      <c r="AD632" s="213"/>
      <c r="AE632" s="213"/>
      <c r="AF632" s="213"/>
      <c r="AG632" s="213" t="s">
        <v>290</v>
      </c>
      <c r="AH632" s="213">
        <v>0</v>
      </c>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outlineLevel="3" x14ac:dyDescent="0.2">
      <c r="A633" s="220"/>
      <c r="B633" s="221"/>
      <c r="C633" s="263" t="s">
        <v>294</v>
      </c>
      <c r="D633" s="231"/>
      <c r="E633" s="232">
        <v>6.1701300000000003</v>
      </c>
      <c r="F633" s="224"/>
      <c r="G633" s="224"/>
      <c r="H633" s="224"/>
      <c r="I633" s="224"/>
      <c r="J633" s="224"/>
      <c r="K633" s="224"/>
      <c r="L633" s="224"/>
      <c r="M633" s="224"/>
      <c r="N633" s="223"/>
      <c r="O633" s="223"/>
      <c r="P633" s="223"/>
      <c r="Q633" s="223"/>
      <c r="R633" s="224"/>
      <c r="S633" s="224"/>
      <c r="T633" s="224"/>
      <c r="U633" s="224"/>
      <c r="V633" s="224"/>
      <c r="W633" s="224"/>
      <c r="X633" s="224"/>
      <c r="Y633" s="224"/>
      <c r="Z633" s="213"/>
      <c r="AA633" s="213"/>
      <c r="AB633" s="213"/>
      <c r="AC633" s="213"/>
      <c r="AD633" s="213"/>
      <c r="AE633" s="213"/>
      <c r="AF633" s="213"/>
      <c r="AG633" s="213" t="s">
        <v>290</v>
      </c>
      <c r="AH633" s="213">
        <v>1</v>
      </c>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3" x14ac:dyDescent="0.2">
      <c r="A634" s="220"/>
      <c r="B634" s="221"/>
      <c r="C634" s="262" t="s">
        <v>852</v>
      </c>
      <c r="D634" s="229"/>
      <c r="E634" s="230">
        <v>2.2944</v>
      </c>
      <c r="F634" s="224"/>
      <c r="G634" s="224"/>
      <c r="H634" s="224"/>
      <c r="I634" s="224"/>
      <c r="J634" s="224"/>
      <c r="K634" s="224"/>
      <c r="L634" s="224"/>
      <c r="M634" s="224"/>
      <c r="N634" s="223"/>
      <c r="O634" s="223"/>
      <c r="P634" s="223"/>
      <c r="Q634" s="223"/>
      <c r="R634" s="224"/>
      <c r="S634" s="224"/>
      <c r="T634" s="224"/>
      <c r="U634" s="224"/>
      <c r="V634" s="224"/>
      <c r="W634" s="224"/>
      <c r="X634" s="224"/>
      <c r="Y634" s="224"/>
      <c r="Z634" s="213"/>
      <c r="AA634" s="213"/>
      <c r="AB634" s="213"/>
      <c r="AC634" s="213"/>
      <c r="AD634" s="213"/>
      <c r="AE634" s="213"/>
      <c r="AF634" s="213"/>
      <c r="AG634" s="213" t="s">
        <v>290</v>
      </c>
      <c r="AH634" s="213">
        <v>0</v>
      </c>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outlineLevel="3" x14ac:dyDescent="0.2">
      <c r="A635" s="220"/>
      <c r="B635" s="221"/>
      <c r="C635" s="262" t="s">
        <v>853</v>
      </c>
      <c r="D635" s="229"/>
      <c r="E635" s="230">
        <v>0.54720000000000002</v>
      </c>
      <c r="F635" s="224"/>
      <c r="G635" s="224"/>
      <c r="H635" s="224"/>
      <c r="I635" s="224"/>
      <c r="J635" s="224"/>
      <c r="K635" s="224"/>
      <c r="L635" s="224"/>
      <c r="M635" s="224"/>
      <c r="N635" s="223"/>
      <c r="O635" s="223"/>
      <c r="P635" s="223"/>
      <c r="Q635" s="223"/>
      <c r="R635" s="224"/>
      <c r="S635" s="224"/>
      <c r="T635" s="224"/>
      <c r="U635" s="224"/>
      <c r="V635" s="224"/>
      <c r="W635" s="224"/>
      <c r="X635" s="224"/>
      <c r="Y635" s="224"/>
      <c r="Z635" s="213"/>
      <c r="AA635" s="213"/>
      <c r="AB635" s="213"/>
      <c r="AC635" s="213"/>
      <c r="AD635" s="213"/>
      <c r="AE635" s="213"/>
      <c r="AF635" s="213"/>
      <c r="AG635" s="213" t="s">
        <v>290</v>
      </c>
      <c r="AH635" s="213">
        <v>0</v>
      </c>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outlineLevel="3" x14ac:dyDescent="0.2">
      <c r="A636" s="220"/>
      <c r="B636" s="221"/>
      <c r="C636" s="263" t="s">
        <v>294</v>
      </c>
      <c r="D636" s="231"/>
      <c r="E636" s="232">
        <v>2.8416000000000001</v>
      </c>
      <c r="F636" s="224"/>
      <c r="G636" s="224"/>
      <c r="H636" s="224"/>
      <c r="I636" s="224"/>
      <c r="J636" s="224"/>
      <c r="K636" s="224"/>
      <c r="L636" s="224"/>
      <c r="M636" s="224"/>
      <c r="N636" s="223"/>
      <c r="O636" s="223"/>
      <c r="P636" s="223"/>
      <c r="Q636" s="223"/>
      <c r="R636" s="224"/>
      <c r="S636" s="224"/>
      <c r="T636" s="224"/>
      <c r="U636" s="224"/>
      <c r="V636" s="224"/>
      <c r="W636" s="224"/>
      <c r="X636" s="224"/>
      <c r="Y636" s="224"/>
      <c r="Z636" s="213"/>
      <c r="AA636" s="213"/>
      <c r="AB636" s="213"/>
      <c r="AC636" s="213"/>
      <c r="AD636" s="213"/>
      <c r="AE636" s="213"/>
      <c r="AF636" s="213"/>
      <c r="AG636" s="213" t="s">
        <v>290</v>
      </c>
      <c r="AH636" s="213">
        <v>1</v>
      </c>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outlineLevel="1" x14ac:dyDescent="0.2">
      <c r="A637" s="241">
        <v>61</v>
      </c>
      <c r="B637" s="242" t="s">
        <v>856</v>
      </c>
      <c r="C637" s="259" t="s">
        <v>857</v>
      </c>
      <c r="D637" s="243" t="s">
        <v>280</v>
      </c>
      <c r="E637" s="244">
        <v>41.235999999999997</v>
      </c>
      <c r="F637" s="245"/>
      <c r="G637" s="246">
        <f>ROUND(E637*F637,2)</f>
        <v>0</v>
      </c>
      <c r="H637" s="245"/>
      <c r="I637" s="246">
        <f>ROUND(E637*H637,2)</f>
        <v>0</v>
      </c>
      <c r="J637" s="245"/>
      <c r="K637" s="246">
        <f>ROUND(E637*J637,2)</f>
        <v>0</v>
      </c>
      <c r="L637" s="246">
        <v>21</v>
      </c>
      <c r="M637" s="246">
        <f>G637*(1+L637/100)</f>
        <v>0</v>
      </c>
      <c r="N637" s="244">
        <v>0</v>
      </c>
      <c r="O637" s="244">
        <f>ROUND(E637*N637,2)</f>
        <v>0</v>
      </c>
      <c r="P637" s="244">
        <v>2.4</v>
      </c>
      <c r="Q637" s="244">
        <f>ROUND(E637*P637,2)</f>
        <v>98.97</v>
      </c>
      <c r="R637" s="246" t="s">
        <v>838</v>
      </c>
      <c r="S637" s="246" t="s">
        <v>298</v>
      </c>
      <c r="T637" s="247" t="s">
        <v>364</v>
      </c>
      <c r="U637" s="224">
        <v>13.3</v>
      </c>
      <c r="V637" s="224">
        <f>ROUND(E637*U637,2)</f>
        <v>548.44000000000005</v>
      </c>
      <c r="W637" s="224"/>
      <c r="X637" s="224" t="s">
        <v>283</v>
      </c>
      <c r="Y637" s="224" t="s">
        <v>284</v>
      </c>
      <c r="Z637" s="213"/>
      <c r="AA637" s="213"/>
      <c r="AB637" s="213"/>
      <c r="AC637" s="213"/>
      <c r="AD637" s="213"/>
      <c r="AE637" s="213"/>
      <c r="AF637" s="213"/>
      <c r="AG637" s="213" t="s">
        <v>285</v>
      </c>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outlineLevel="2" x14ac:dyDescent="0.2">
      <c r="A638" s="220"/>
      <c r="B638" s="221"/>
      <c r="C638" s="271" t="s">
        <v>858</v>
      </c>
      <c r="D638" s="268"/>
      <c r="E638" s="268"/>
      <c r="F638" s="268"/>
      <c r="G638" s="268"/>
      <c r="H638" s="224"/>
      <c r="I638" s="224"/>
      <c r="J638" s="224"/>
      <c r="K638" s="224"/>
      <c r="L638" s="224"/>
      <c r="M638" s="224"/>
      <c r="N638" s="223"/>
      <c r="O638" s="223"/>
      <c r="P638" s="223"/>
      <c r="Q638" s="223"/>
      <c r="R638" s="224"/>
      <c r="S638" s="224"/>
      <c r="T638" s="224"/>
      <c r="U638" s="224"/>
      <c r="V638" s="224"/>
      <c r="W638" s="224"/>
      <c r="X638" s="224"/>
      <c r="Y638" s="224"/>
      <c r="Z638" s="213"/>
      <c r="AA638" s="213"/>
      <c r="AB638" s="213"/>
      <c r="AC638" s="213"/>
      <c r="AD638" s="213"/>
      <c r="AE638" s="213"/>
      <c r="AF638" s="213"/>
      <c r="AG638" s="213" t="s">
        <v>366</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outlineLevel="2" x14ac:dyDescent="0.2">
      <c r="A639" s="220"/>
      <c r="B639" s="221"/>
      <c r="C639" s="262" t="s">
        <v>840</v>
      </c>
      <c r="D639" s="229"/>
      <c r="E639" s="230"/>
      <c r="F639" s="224"/>
      <c r="G639" s="224"/>
      <c r="H639" s="224"/>
      <c r="I639" s="224"/>
      <c r="J639" s="224"/>
      <c r="K639" s="224"/>
      <c r="L639" s="224"/>
      <c r="M639" s="224"/>
      <c r="N639" s="223"/>
      <c r="O639" s="223"/>
      <c r="P639" s="223"/>
      <c r="Q639" s="223"/>
      <c r="R639" s="224"/>
      <c r="S639" s="224"/>
      <c r="T639" s="224"/>
      <c r="U639" s="224"/>
      <c r="V639" s="224"/>
      <c r="W639" s="224"/>
      <c r="X639" s="224"/>
      <c r="Y639" s="224"/>
      <c r="Z639" s="213"/>
      <c r="AA639" s="213"/>
      <c r="AB639" s="213"/>
      <c r="AC639" s="213"/>
      <c r="AD639" s="213"/>
      <c r="AE639" s="213"/>
      <c r="AF639" s="213"/>
      <c r="AG639" s="213" t="s">
        <v>290</v>
      </c>
      <c r="AH639" s="213">
        <v>0</v>
      </c>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outlineLevel="3" x14ac:dyDescent="0.2">
      <c r="A640" s="220"/>
      <c r="B640" s="221"/>
      <c r="C640" s="262" t="s">
        <v>841</v>
      </c>
      <c r="D640" s="229"/>
      <c r="E640" s="230">
        <v>12.050129999999999</v>
      </c>
      <c r="F640" s="224"/>
      <c r="G640" s="224"/>
      <c r="H640" s="224"/>
      <c r="I640" s="224"/>
      <c r="J640" s="224"/>
      <c r="K640" s="224"/>
      <c r="L640" s="224"/>
      <c r="M640" s="224"/>
      <c r="N640" s="223"/>
      <c r="O640" s="223"/>
      <c r="P640" s="223"/>
      <c r="Q640" s="223"/>
      <c r="R640" s="224"/>
      <c r="S640" s="224"/>
      <c r="T640" s="224"/>
      <c r="U640" s="224"/>
      <c r="V640" s="224"/>
      <c r="W640" s="224"/>
      <c r="X640" s="224"/>
      <c r="Y640" s="224"/>
      <c r="Z640" s="213"/>
      <c r="AA640" s="213"/>
      <c r="AB640" s="213"/>
      <c r="AC640" s="213"/>
      <c r="AD640" s="213"/>
      <c r="AE640" s="213"/>
      <c r="AF640" s="213"/>
      <c r="AG640" s="213" t="s">
        <v>290</v>
      </c>
      <c r="AH640" s="213">
        <v>0</v>
      </c>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outlineLevel="3" x14ac:dyDescent="0.2">
      <c r="A641" s="220"/>
      <c r="B641" s="221"/>
      <c r="C641" s="262" t="s">
        <v>842</v>
      </c>
      <c r="D641" s="229"/>
      <c r="E641" s="230">
        <v>2.4319999999999999</v>
      </c>
      <c r="F641" s="224"/>
      <c r="G641" s="224"/>
      <c r="H641" s="224"/>
      <c r="I641" s="224"/>
      <c r="J641" s="224"/>
      <c r="K641" s="224"/>
      <c r="L641" s="224"/>
      <c r="M641" s="224"/>
      <c r="N641" s="223"/>
      <c r="O641" s="223"/>
      <c r="P641" s="223"/>
      <c r="Q641" s="223"/>
      <c r="R641" s="224"/>
      <c r="S641" s="224"/>
      <c r="T641" s="224"/>
      <c r="U641" s="224"/>
      <c r="V641" s="224"/>
      <c r="W641" s="224"/>
      <c r="X641" s="224"/>
      <c r="Y641" s="224"/>
      <c r="Z641" s="213"/>
      <c r="AA641" s="213"/>
      <c r="AB641" s="213"/>
      <c r="AC641" s="213"/>
      <c r="AD641" s="213"/>
      <c r="AE641" s="213"/>
      <c r="AF641" s="213"/>
      <c r="AG641" s="213" t="s">
        <v>290</v>
      </c>
      <c r="AH641" s="213">
        <v>0</v>
      </c>
      <c r="AI641" s="213"/>
      <c r="AJ641" s="213"/>
      <c r="AK641" s="213"/>
      <c r="AL641" s="213"/>
      <c r="AM641" s="213"/>
      <c r="AN641" s="213"/>
      <c r="AO641" s="213"/>
      <c r="AP641" s="213"/>
      <c r="AQ641" s="213"/>
      <c r="AR641" s="213"/>
      <c r="AS641" s="213"/>
      <c r="AT641" s="213"/>
      <c r="AU641" s="213"/>
      <c r="AV641" s="213"/>
      <c r="AW641" s="213"/>
      <c r="AX641" s="213"/>
      <c r="AY641" s="213"/>
      <c r="AZ641" s="213"/>
      <c r="BA641" s="213"/>
      <c r="BB641" s="213"/>
      <c r="BC641" s="213"/>
      <c r="BD641" s="213"/>
      <c r="BE641" s="213"/>
      <c r="BF641" s="213"/>
      <c r="BG641" s="213"/>
      <c r="BH641" s="213"/>
    </row>
    <row r="642" spans="1:60" outlineLevel="3" x14ac:dyDescent="0.2">
      <c r="A642" s="220"/>
      <c r="B642" s="221"/>
      <c r="C642" s="263" t="s">
        <v>294</v>
      </c>
      <c r="D642" s="231"/>
      <c r="E642" s="232">
        <v>14.48213</v>
      </c>
      <c r="F642" s="224"/>
      <c r="G642" s="224"/>
      <c r="H642" s="224"/>
      <c r="I642" s="224"/>
      <c r="J642" s="224"/>
      <c r="K642" s="224"/>
      <c r="L642" s="224"/>
      <c r="M642" s="224"/>
      <c r="N642" s="223"/>
      <c r="O642" s="223"/>
      <c r="P642" s="223"/>
      <c r="Q642" s="223"/>
      <c r="R642" s="224"/>
      <c r="S642" s="224"/>
      <c r="T642" s="224"/>
      <c r="U642" s="224"/>
      <c r="V642" s="224"/>
      <c r="W642" s="224"/>
      <c r="X642" s="224"/>
      <c r="Y642" s="224"/>
      <c r="Z642" s="213"/>
      <c r="AA642" s="213"/>
      <c r="AB642" s="213"/>
      <c r="AC642" s="213"/>
      <c r="AD642" s="213"/>
      <c r="AE642" s="213"/>
      <c r="AF642" s="213"/>
      <c r="AG642" s="213" t="s">
        <v>290</v>
      </c>
      <c r="AH642" s="213">
        <v>1</v>
      </c>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213"/>
      <c r="BE642" s="213"/>
      <c r="BF642" s="213"/>
      <c r="BG642" s="213"/>
      <c r="BH642" s="213"/>
    </row>
    <row r="643" spans="1:60" outlineLevel="3" x14ac:dyDescent="0.2">
      <c r="A643" s="220"/>
      <c r="B643" s="221"/>
      <c r="C643" s="262" t="s">
        <v>843</v>
      </c>
      <c r="D643" s="229"/>
      <c r="E643" s="230">
        <v>7.5290699999999999</v>
      </c>
      <c r="F643" s="224"/>
      <c r="G643" s="224"/>
      <c r="H643" s="224"/>
      <c r="I643" s="224"/>
      <c r="J643" s="224"/>
      <c r="K643" s="224"/>
      <c r="L643" s="224"/>
      <c r="M643" s="224"/>
      <c r="N643" s="223"/>
      <c r="O643" s="223"/>
      <c r="P643" s="223"/>
      <c r="Q643" s="223"/>
      <c r="R643" s="224"/>
      <c r="S643" s="224"/>
      <c r="T643" s="224"/>
      <c r="U643" s="224"/>
      <c r="V643" s="224"/>
      <c r="W643" s="224"/>
      <c r="X643" s="224"/>
      <c r="Y643" s="224"/>
      <c r="Z643" s="213"/>
      <c r="AA643" s="213"/>
      <c r="AB643" s="213"/>
      <c r="AC643" s="213"/>
      <c r="AD643" s="213"/>
      <c r="AE643" s="213"/>
      <c r="AF643" s="213"/>
      <c r="AG643" s="213" t="s">
        <v>290</v>
      </c>
      <c r="AH643" s="213">
        <v>0</v>
      </c>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213"/>
      <c r="BE643" s="213"/>
      <c r="BF643" s="213"/>
      <c r="BG643" s="213"/>
      <c r="BH643" s="213"/>
    </row>
    <row r="644" spans="1:60" outlineLevel="3" x14ac:dyDescent="0.2">
      <c r="A644" s="220"/>
      <c r="B644" s="221"/>
      <c r="C644" s="262" t="s">
        <v>844</v>
      </c>
      <c r="D644" s="229"/>
      <c r="E644" s="230">
        <v>1.05253</v>
      </c>
      <c r="F644" s="224"/>
      <c r="G644" s="224"/>
      <c r="H644" s="224"/>
      <c r="I644" s="224"/>
      <c r="J644" s="224"/>
      <c r="K644" s="224"/>
      <c r="L644" s="224"/>
      <c r="M644" s="224"/>
      <c r="N644" s="223"/>
      <c r="O644" s="223"/>
      <c r="P644" s="223"/>
      <c r="Q644" s="223"/>
      <c r="R644" s="224"/>
      <c r="S644" s="224"/>
      <c r="T644" s="224"/>
      <c r="U644" s="224"/>
      <c r="V644" s="224"/>
      <c r="W644" s="224"/>
      <c r="X644" s="224"/>
      <c r="Y644" s="224"/>
      <c r="Z644" s="213"/>
      <c r="AA644" s="213"/>
      <c r="AB644" s="213"/>
      <c r="AC644" s="213"/>
      <c r="AD644" s="213"/>
      <c r="AE644" s="213"/>
      <c r="AF644" s="213"/>
      <c r="AG644" s="213" t="s">
        <v>290</v>
      </c>
      <c r="AH644" s="213">
        <v>0</v>
      </c>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outlineLevel="3" x14ac:dyDescent="0.2">
      <c r="A645" s="220"/>
      <c r="B645" s="221"/>
      <c r="C645" s="263" t="s">
        <v>294</v>
      </c>
      <c r="D645" s="231"/>
      <c r="E645" s="232">
        <v>8.5815999999999999</v>
      </c>
      <c r="F645" s="224"/>
      <c r="G645" s="224"/>
      <c r="H645" s="224"/>
      <c r="I645" s="224"/>
      <c r="J645" s="224"/>
      <c r="K645" s="224"/>
      <c r="L645" s="224"/>
      <c r="M645" s="224"/>
      <c r="N645" s="223"/>
      <c r="O645" s="223"/>
      <c r="P645" s="223"/>
      <c r="Q645" s="223"/>
      <c r="R645" s="224"/>
      <c r="S645" s="224"/>
      <c r="T645" s="224"/>
      <c r="U645" s="224"/>
      <c r="V645" s="224"/>
      <c r="W645" s="224"/>
      <c r="X645" s="224"/>
      <c r="Y645" s="224"/>
      <c r="Z645" s="213"/>
      <c r="AA645" s="213"/>
      <c r="AB645" s="213"/>
      <c r="AC645" s="213"/>
      <c r="AD645" s="213"/>
      <c r="AE645" s="213"/>
      <c r="AF645" s="213"/>
      <c r="AG645" s="213" t="s">
        <v>290</v>
      </c>
      <c r="AH645" s="213">
        <v>1</v>
      </c>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213"/>
      <c r="BE645" s="213"/>
      <c r="BF645" s="213"/>
      <c r="BG645" s="213"/>
      <c r="BH645" s="213"/>
    </row>
    <row r="646" spans="1:60" outlineLevel="3" x14ac:dyDescent="0.2">
      <c r="A646" s="220"/>
      <c r="B646" s="221"/>
      <c r="C646" s="262" t="s">
        <v>406</v>
      </c>
      <c r="D646" s="229"/>
      <c r="E646" s="230"/>
      <c r="F646" s="224"/>
      <c r="G646" s="224"/>
      <c r="H646" s="224"/>
      <c r="I646" s="224"/>
      <c r="J646" s="224"/>
      <c r="K646" s="224"/>
      <c r="L646" s="224"/>
      <c r="M646" s="224"/>
      <c r="N646" s="223"/>
      <c r="O646" s="223"/>
      <c r="P646" s="223"/>
      <c r="Q646" s="223"/>
      <c r="R646" s="224"/>
      <c r="S646" s="224"/>
      <c r="T646" s="224"/>
      <c r="U646" s="224"/>
      <c r="V646" s="224"/>
      <c r="W646" s="224"/>
      <c r="X646" s="224"/>
      <c r="Y646" s="224"/>
      <c r="Z646" s="213"/>
      <c r="AA646" s="213"/>
      <c r="AB646" s="213"/>
      <c r="AC646" s="213"/>
      <c r="AD646" s="213"/>
      <c r="AE646" s="213"/>
      <c r="AF646" s="213"/>
      <c r="AG646" s="213" t="s">
        <v>290</v>
      </c>
      <c r="AH646" s="213">
        <v>0</v>
      </c>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3" x14ac:dyDescent="0.2">
      <c r="A647" s="220"/>
      <c r="B647" s="221"/>
      <c r="C647" s="263" t="s">
        <v>294</v>
      </c>
      <c r="D647" s="231"/>
      <c r="E647" s="232"/>
      <c r="F647" s="224"/>
      <c r="G647" s="224"/>
      <c r="H647" s="224"/>
      <c r="I647" s="224"/>
      <c r="J647" s="224"/>
      <c r="K647" s="224"/>
      <c r="L647" s="224"/>
      <c r="M647" s="224"/>
      <c r="N647" s="223"/>
      <c r="O647" s="223"/>
      <c r="P647" s="223"/>
      <c r="Q647" s="223"/>
      <c r="R647" s="224"/>
      <c r="S647" s="224"/>
      <c r="T647" s="224"/>
      <c r="U647" s="224"/>
      <c r="V647" s="224"/>
      <c r="W647" s="224"/>
      <c r="X647" s="224"/>
      <c r="Y647" s="224"/>
      <c r="Z647" s="213"/>
      <c r="AA647" s="213"/>
      <c r="AB647" s="213"/>
      <c r="AC647" s="213"/>
      <c r="AD647" s="213"/>
      <c r="AE647" s="213"/>
      <c r="AF647" s="213"/>
      <c r="AG647" s="213" t="s">
        <v>290</v>
      </c>
      <c r="AH647" s="213">
        <v>1</v>
      </c>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3" x14ac:dyDescent="0.2">
      <c r="A648" s="220"/>
      <c r="B648" s="221"/>
      <c r="C648" s="262" t="s">
        <v>845</v>
      </c>
      <c r="D648" s="229"/>
      <c r="E648" s="230">
        <v>4.4672000000000001</v>
      </c>
      <c r="F648" s="224"/>
      <c r="G648" s="224"/>
      <c r="H648" s="224"/>
      <c r="I648" s="224"/>
      <c r="J648" s="224"/>
      <c r="K648" s="224"/>
      <c r="L648" s="224"/>
      <c r="M648" s="224"/>
      <c r="N648" s="223"/>
      <c r="O648" s="223"/>
      <c r="P648" s="223"/>
      <c r="Q648" s="223"/>
      <c r="R648" s="224"/>
      <c r="S648" s="224"/>
      <c r="T648" s="224"/>
      <c r="U648" s="224"/>
      <c r="V648" s="224"/>
      <c r="W648" s="224"/>
      <c r="X648" s="224"/>
      <c r="Y648" s="224"/>
      <c r="Z648" s="213"/>
      <c r="AA648" s="213"/>
      <c r="AB648" s="213"/>
      <c r="AC648" s="213"/>
      <c r="AD648" s="213"/>
      <c r="AE648" s="213"/>
      <c r="AF648" s="213"/>
      <c r="AG648" s="213" t="s">
        <v>290</v>
      </c>
      <c r="AH648" s="213">
        <v>0</v>
      </c>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3" x14ac:dyDescent="0.2">
      <c r="A649" s="220"/>
      <c r="B649" s="221"/>
      <c r="C649" s="263" t="s">
        <v>294</v>
      </c>
      <c r="D649" s="231"/>
      <c r="E649" s="232">
        <v>4.4672000000000001</v>
      </c>
      <c r="F649" s="224"/>
      <c r="G649" s="224"/>
      <c r="H649" s="224"/>
      <c r="I649" s="224"/>
      <c r="J649" s="224"/>
      <c r="K649" s="224"/>
      <c r="L649" s="224"/>
      <c r="M649" s="224"/>
      <c r="N649" s="223"/>
      <c r="O649" s="223"/>
      <c r="P649" s="223"/>
      <c r="Q649" s="223"/>
      <c r="R649" s="224"/>
      <c r="S649" s="224"/>
      <c r="T649" s="224"/>
      <c r="U649" s="224"/>
      <c r="V649" s="224"/>
      <c r="W649" s="224"/>
      <c r="X649" s="224"/>
      <c r="Y649" s="224"/>
      <c r="Z649" s="213"/>
      <c r="AA649" s="213"/>
      <c r="AB649" s="213"/>
      <c r="AC649" s="213"/>
      <c r="AD649" s="213"/>
      <c r="AE649" s="213"/>
      <c r="AF649" s="213"/>
      <c r="AG649" s="213" t="s">
        <v>290</v>
      </c>
      <c r="AH649" s="213">
        <v>1</v>
      </c>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3" x14ac:dyDescent="0.2">
      <c r="A650" s="220"/>
      <c r="B650" s="221"/>
      <c r="C650" s="262" t="s">
        <v>846</v>
      </c>
      <c r="D650" s="229"/>
      <c r="E650" s="230">
        <v>3.6</v>
      </c>
      <c r="F650" s="224"/>
      <c r="G650" s="224"/>
      <c r="H650" s="224"/>
      <c r="I650" s="224"/>
      <c r="J650" s="224"/>
      <c r="K650" s="224"/>
      <c r="L650" s="224"/>
      <c r="M650" s="224"/>
      <c r="N650" s="223"/>
      <c r="O650" s="223"/>
      <c r="P650" s="223"/>
      <c r="Q650" s="223"/>
      <c r="R650" s="224"/>
      <c r="S650" s="224"/>
      <c r="T650" s="224"/>
      <c r="U650" s="224"/>
      <c r="V650" s="224"/>
      <c r="W650" s="224"/>
      <c r="X650" s="224"/>
      <c r="Y650" s="224"/>
      <c r="Z650" s="213"/>
      <c r="AA650" s="213"/>
      <c r="AB650" s="213"/>
      <c r="AC650" s="213"/>
      <c r="AD650" s="213"/>
      <c r="AE650" s="213"/>
      <c r="AF650" s="213"/>
      <c r="AG650" s="213" t="s">
        <v>290</v>
      </c>
      <c r="AH650" s="213">
        <v>0</v>
      </c>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3" x14ac:dyDescent="0.2">
      <c r="A651" s="220"/>
      <c r="B651" s="221"/>
      <c r="C651" s="262" t="s">
        <v>847</v>
      </c>
      <c r="D651" s="229"/>
      <c r="E651" s="230">
        <v>0.56000000000000005</v>
      </c>
      <c r="F651" s="224"/>
      <c r="G651" s="224"/>
      <c r="H651" s="224"/>
      <c r="I651" s="224"/>
      <c r="J651" s="224"/>
      <c r="K651" s="224"/>
      <c r="L651" s="224"/>
      <c r="M651" s="224"/>
      <c r="N651" s="223"/>
      <c r="O651" s="223"/>
      <c r="P651" s="223"/>
      <c r="Q651" s="223"/>
      <c r="R651" s="224"/>
      <c r="S651" s="224"/>
      <c r="T651" s="224"/>
      <c r="U651" s="224"/>
      <c r="V651" s="224"/>
      <c r="W651" s="224"/>
      <c r="X651" s="224"/>
      <c r="Y651" s="224"/>
      <c r="Z651" s="213"/>
      <c r="AA651" s="213"/>
      <c r="AB651" s="213"/>
      <c r="AC651" s="213"/>
      <c r="AD651" s="213"/>
      <c r="AE651" s="213"/>
      <c r="AF651" s="213"/>
      <c r="AG651" s="213" t="s">
        <v>290</v>
      </c>
      <c r="AH651" s="213">
        <v>0</v>
      </c>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outlineLevel="3" x14ac:dyDescent="0.2">
      <c r="A652" s="220"/>
      <c r="B652" s="221"/>
      <c r="C652" s="262" t="s">
        <v>848</v>
      </c>
      <c r="D652" s="229"/>
      <c r="E652" s="230">
        <v>0.53332999999999997</v>
      </c>
      <c r="F652" s="224"/>
      <c r="G652" s="224"/>
      <c r="H652" s="224"/>
      <c r="I652" s="224"/>
      <c r="J652" s="224"/>
      <c r="K652" s="224"/>
      <c r="L652" s="224"/>
      <c r="M652" s="224"/>
      <c r="N652" s="223"/>
      <c r="O652" s="223"/>
      <c r="P652" s="223"/>
      <c r="Q652" s="223"/>
      <c r="R652" s="224"/>
      <c r="S652" s="224"/>
      <c r="T652" s="224"/>
      <c r="U652" s="224"/>
      <c r="V652" s="224"/>
      <c r="W652" s="224"/>
      <c r="X652" s="224"/>
      <c r="Y652" s="224"/>
      <c r="Z652" s="213"/>
      <c r="AA652" s="213"/>
      <c r="AB652" s="213"/>
      <c r="AC652" s="213"/>
      <c r="AD652" s="213"/>
      <c r="AE652" s="213"/>
      <c r="AF652" s="213"/>
      <c r="AG652" s="213" t="s">
        <v>290</v>
      </c>
      <c r="AH652" s="213">
        <v>0</v>
      </c>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outlineLevel="3" x14ac:dyDescent="0.2">
      <c r="A653" s="220"/>
      <c r="B653" s="221"/>
      <c r="C653" s="263" t="s">
        <v>294</v>
      </c>
      <c r="D653" s="231"/>
      <c r="E653" s="232">
        <v>4.6933299999999996</v>
      </c>
      <c r="F653" s="224"/>
      <c r="G653" s="224"/>
      <c r="H653" s="224"/>
      <c r="I653" s="224"/>
      <c r="J653" s="224"/>
      <c r="K653" s="224"/>
      <c r="L653" s="224"/>
      <c r="M653" s="224"/>
      <c r="N653" s="223"/>
      <c r="O653" s="223"/>
      <c r="P653" s="223"/>
      <c r="Q653" s="223"/>
      <c r="R653" s="224"/>
      <c r="S653" s="224"/>
      <c r="T653" s="224"/>
      <c r="U653" s="224"/>
      <c r="V653" s="224"/>
      <c r="W653" s="224"/>
      <c r="X653" s="224"/>
      <c r="Y653" s="224"/>
      <c r="Z653" s="213"/>
      <c r="AA653" s="213"/>
      <c r="AB653" s="213"/>
      <c r="AC653" s="213"/>
      <c r="AD653" s="213"/>
      <c r="AE653" s="213"/>
      <c r="AF653" s="213"/>
      <c r="AG653" s="213" t="s">
        <v>290</v>
      </c>
      <c r="AH653" s="213">
        <v>1</v>
      </c>
      <c r="AI653" s="213"/>
      <c r="AJ653" s="213"/>
      <c r="AK653" s="213"/>
      <c r="AL653" s="213"/>
      <c r="AM653" s="213"/>
      <c r="AN653" s="213"/>
      <c r="AO653" s="213"/>
      <c r="AP653" s="213"/>
      <c r="AQ653" s="213"/>
      <c r="AR653" s="213"/>
      <c r="AS653" s="213"/>
      <c r="AT653" s="213"/>
      <c r="AU653" s="213"/>
      <c r="AV653" s="213"/>
      <c r="AW653" s="213"/>
      <c r="AX653" s="213"/>
      <c r="AY653" s="213"/>
      <c r="AZ653" s="213"/>
      <c r="BA653" s="213"/>
      <c r="BB653" s="213"/>
      <c r="BC653" s="213"/>
      <c r="BD653" s="213"/>
      <c r="BE653" s="213"/>
      <c r="BF653" s="213"/>
      <c r="BG653" s="213"/>
      <c r="BH653" s="213"/>
    </row>
    <row r="654" spans="1:60" outlineLevel="3" x14ac:dyDescent="0.2">
      <c r="A654" s="220"/>
      <c r="B654" s="221"/>
      <c r="C654" s="262" t="s">
        <v>849</v>
      </c>
      <c r="D654" s="229"/>
      <c r="E654" s="230">
        <v>4.5167999999999999</v>
      </c>
      <c r="F654" s="224"/>
      <c r="G654" s="224"/>
      <c r="H654" s="224"/>
      <c r="I654" s="224"/>
      <c r="J654" s="224"/>
      <c r="K654" s="224"/>
      <c r="L654" s="224"/>
      <c r="M654" s="224"/>
      <c r="N654" s="223"/>
      <c r="O654" s="223"/>
      <c r="P654" s="223"/>
      <c r="Q654" s="223"/>
      <c r="R654" s="224"/>
      <c r="S654" s="224"/>
      <c r="T654" s="224"/>
      <c r="U654" s="224"/>
      <c r="V654" s="224"/>
      <c r="W654" s="224"/>
      <c r="X654" s="224"/>
      <c r="Y654" s="224"/>
      <c r="Z654" s="213"/>
      <c r="AA654" s="213"/>
      <c r="AB654" s="213"/>
      <c r="AC654" s="213"/>
      <c r="AD654" s="213"/>
      <c r="AE654" s="213"/>
      <c r="AF654" s="213"/>
      <c r="AG654" s="213" t="s">
        <v>290</v>
      </c>
      <c r="AH654" s="213">
        <v>0</v>
      </c>
      <c r="AI654" s="213"/>
      <c r="AJ654" s="213"/>
      <c r="AK654" s="213"/>
      <c r="AL654" s="213"/>
      <c r="AM654" s="213"/>
      <c r="AN654" s="213"/>
      <c r="AO654" s="213"/>
      <c r="AP654" s="213"/>
      <c r="AQ654" s="213"/>
      <c r="AR654" s="213"/>
      <c r="AS654" s="213"/>
      <c r="AT654" s="213"/>
      <c r="AU654" s="213"/>
      <c r="AV654" s="213"/>
      <c r="AW654" s="213"/>
      <c r="AX654" s="213"/>
      <c r="AY654" s="213"/>
      <c r="AZ654" s="213"/>
      <c r="BA654" s="213"/>
      <c r="BB654" s="213"/>
      <c r="BC654" s="213"/>
      <c r="BD654" s="213"/>
      <c r="BE654" s="213"/>
      <c r="BF654" s="213"/>
      <c r="BG654" s="213"/>
      <c r="BH654" s="213"/>
    </row>
    <row r="655" spans="1:60" outlineLevel="3" x14ac:dyDescent="0.2">
      <c r="A655" s="220"/>
      <c r="B655" s="221"/>
      <c r="C655" s="262" t="s">
        <v>850</v>
      </c>
      <c r="D655" s="229"/>
      <c r="E655" s="230">
        <v>0.47466999999999998</v>
      </c>
      <c r="F655" s="224"/>
      <c r="G655" s="224"/>
      <c r="H655" s="224"/>
      <c r="I655" s="224"/>
      <c r="J655" s="224"/>
      <c r="K655" s="224"/>
      <c r="L655" s="224"/>
      <c r="M655" s="224"/>
      <c r="N655" s="223"/>
      <c r="O655" s="223"/>
      <c r="P655" s="223"/>
      <c r="Q655" s="223"/>
      <c r="R655" s="224"/>
      <c r="S655" s="224"/>
      <c r="T655" s="224"/>
      <c r="U655" s="224"/>
      <c r="V655" s="224"/>
      <c r="W655" s="224"/>
      <c r="X655" s="224"/>
      <c r="Y655" s="224"/>
      <c r="Z655" s="213"/>
      <c r="AA655" s="213"/>
      <c r="AB655" s="213"/>
      <c r="AC655" s="213"/>
      <c r="AD655" s="213"/>
      <c r="AE655" s="213"/>
      <c r="AF655" s="213"/>
      <c r="AG655" s="213" t="s">
        <v>290</v>
      </c>
      <c r="AH655" s="213">
        <v>0</v>
      </c>
      <c r="AI655" s="213"/>
      <c r="AJ655" s="213"/>
      <c r="AK655" s="213"/>
      <c r="AL655" s="213"/>
      <c r="AM655" s="213"/>
      <c r="AN655" s="213"/>
      <c r="AO655" s="213"/>
      <c r="AP655" s="213"/>
      <c r="AQ655" s="213"/>
      <c r="AR655" s="213"/>
      <c r="AS655" s="213"/>
      <c r="AT655" s="213"/>
      <c r="AU655" s="213"/>
      <c r="AV655" s="213"/>
      <c r="AW655" s="213"/>
      <c r="AX655" s="213"/>
      <c r="AY655" s="213"/>
      <c r="AZ655" s="213"/>
      <c r="BA655" s="213"/>
      <c r="BB655" s="213"/>
      <c r="BC655" s="213"/>
      <c r="BD655" s="213"/>
      <c r="BE655" s="213"/>
      <c r="BF655" s="213"/>
      <c r="BG655" s="213"/>
      <c r="BH655" s="213"/>
    </row>
    <row r="656" spans="1:60" outlineLevel="3" x14ac:dyDescent="0.2">
      <c r="A656" s="220"/>
      <c r="B656" s="221"/>
      <c r="C656" s="262" t="s">
        <v>851</v>
      </c>
      <c r="D656" s="229"/>
      <c r="E656" s="230">
        <v>1.1786700000000001</v>
      </c>
      <c r="F656" s="224"/>
      <c r="G656" s="224"/>
      <c r="H656" s="224"/>
      <c r="I656" s="224"/>
      <c r="J656" s="224"/>
      <c r="K656" s="224"/>
      <c r="L656" s="224"/>
      <c r="M656" s="224"/>
      <c r="N656" s="223"/>
      <c r="O656" s="223"/>
      <c r="P656" s="223"/>
      <c r="Q656" s="223"/>
      <c r="R656" s="224"/>
      <c r="S656" s="224"/>
      <c r="T656" s="224"/>
      <c r="U656" s="224"/>
      <c r="V656" s="224"/>
      <c r="W656" s="224"/>
      <c r="X656" s="224"/>
      <c r="Y656" s="224"/>
      <c r="Z656" s="213"/>
      <c r="AA656" s="213"/>
      <c r="AB656" s="213"/>
      <c r="AC656" s="213"/>
      <c r="AD656" s="213"/>
      <c r="AE656" s="213"/>
      <c r="AF656" s="213"/>
      <c r="AG656" s="213" t="s">
        <v>290</v>
      </c>
      <c r="AH656" s="213">
        <v>0</v>
      </c>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3" x14ac:dyDescent="0.2">
      <c r="A657" s="220"/>
      <c r="B657" s="221"/>
      <c r="C657" s="263" t="s">
        <v>294</v>
      </c>
      <c r="D657" s="231"/>
      <c r="E657" s="232">
        <v>6.1701300000000003</v>
      </c>
      <c r="F657" s="224"/>
      <c r="G657" s="224"/>
      <c r="H657" s="224"/>
      <c r="I657" s="224"/>
      <c r="J657" s="224"/>
      <c r="K657" s="224"/>
      <c r="L657" s="224"/>
      <c r="M657" s="224"/>
      <c r="N657" s="223"/>
      <c r="O657" s="223"/>
      <c r="P657" s="223"/>
      <c r="Q657" s="223"/>
      <c r="R657" s="224"/>
      <c r="S657" s="224"/>
      <c r="T657" s="224"/>
      <c r="U657" s="224"/>
      <c r="V657" s="224"/>
      <c r="W657" s="224"/>
      <c r="X657" s="224"/>
      <c r="Y657" s="224"/>
      <c r="Z657" s="213"/>
      <c r="AA657" s="213"/>
      <c r="AB657" s="213"/>
      <c r="AC657" s="213"/>
      <c r="AD657" s="213"/>
      <c r="AE657" s="213"/>
      <c r="AF657" s="213"/>
      <c r="AG657" s="213" t="s">
        <v>290</v>
      </c>
      <c r="AH657" s="213">
        <v>1</v>
      </c>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outlineLevel="3" x14ac:dyDescent="0.2">
      <c r="A658" s="220"/>
      <c r="B658" s="221"/>
      <c r="C658" s="262" t="s">
        <v>852</v>
      </c>
      <c r="D658" s="229"/>
      <c r="E658" s="230">
        <v>2.2944</v>
      </c>
      <c r="F658" s="224"/>
      <c r="G658" s="224"/>
      <c r="H658" s="224"/>
      <c r="I658" s="224"/>
      <c r="J658" s="224"/>
      <c r="K658" s="224"/>
      <c r="L658" s="224"/>
      <c r="M658" s="224"/>
      <c r="N658" s="223"/>
      <c r="O658" s="223"/>
      <c r="P658" s="223"/>
      <c r="Q658" s="223"/>
      <c r="R658" s="224"/>
      <c r="S658" s="224"/>
      <c r="T658" s="224"/>
      <c r="U658" s="224"/>
      <c r="V658" s="224"/>
      <c r="W658" s="224"/>
      <c r="X658" s="224"/>
      <c r="Y658" s="224"/>
      <c r="Z658" s="213"/>
      <c r="AA658" s="213"/>
      <c r="AB658" s="213"/>
      <c r="AC658" s="213"/>
      <c r="AD658" s="213"/>
      <c r="AE658" s="213"/>
      <c r="AF658" s="213"/>
      <c r="AG658" s="213" t="s">
        <v>290</v>
      </c>
      <c r="AH658" s="213">
        <v>0</v>
      </c>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3" x14ac:dyDescent="0.2">
      <c r="A659" s="220"/>
      <c r="B659" s="221"/>
      <c r="C659" s="262" t="s">
        <v>853</v>
      </c>
      <c r="D659" s="229"/>
      <c r="E659" s="230">
        <v>0.54720000000000002</v>
      </c>
      <c r="F659" s="224"/>
      <c r="G659" s="224"/>
      <c r="H659" s="224"/>
      <c r="I659" s="224"/>
      <c r="J659" s="224"/>
      <c r="K659" s="224"/>
      <c r="L659" s="224"/>
      <c r="M659" s="224"/>
      <c r="N659" s="223"/>
      <c r="O659" s="223"/>
      <c r="P659" s="223"/>
      <c r="Q659" s="223"/>
      <c r="R659" s="224"/>
      <c r="S659" s="224"/>
      <c r="T659" s="224"/>
      <c r="U659" s="224"/>
      <c r="V659" s="224"/>
      <c r="W659" s="224"/>
      <c r="X659" s="224"/>
      <c r="Y659" s="224"/>
      <c r="Z659" s="213"/>
      <c r="AA659" s="213"/>
      <c r="AB659" s="213"/>
      <c r="AC659" s="213"/>
      <c r="AD659" s="213"/>
      <c r="AE659" s="213"/>
      <c r="AF659" s="213"/>
      <c r="AG659" s="213" t="s">
        <v>290</v>
      </c>
      <c r="AH659" s="213">
        <v>0</v>
      </c>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3" x14ac:dyDescent="0.2">
      <c r="A660" s="220"/>
      <c r="B660" s="221"/>
      <c r="C660" s="263" t="s">
        <v>294</v>
      </c>
      <c r="D660" s="231"/>
      <c r="E660" s="232">
        <v>2.8416000000000001</v>
      </c>
      <c r="F660" s="224"/>
      <c r="G660" s="224"/>
      <c r="H660" s="224"/>
      <c r="I660" s="224"/>
      <c r="J660" s="224"/>
      <c r="K660" s="224"/>
      <c r="L660" s="224"/>
      <c r="M660" s="224"/>
      <c r="N660" s="223"/>
      <c r="O660" s="223"/>
      <c r="P660" s="223"/>
      <c r="Q660" s="223"/>
      <c r="R660" s="224"/>
      <c r="S660" s="224"/>
      <c r="T660" s="224"/>
      <c r="U660" s="224"/>
      <c r="V660" s="224"/>
      <c r="W660" s="224"/>
      <c r="X660" s="224"/>
      <c r="Y660" s="224"/>
      <c r="Z660" s="213"/>
      <c r="AA660" s="213"/>
      <c r="AB660" s="213"/>
      <c r="AC660" s="213"/>
      <c r="AD660" s="213"/>
      <c r="AE660" s="213"/>
      <c r="AF660" s="213"/>
      <c r="AG660" s="213" t="s">
        <v>290</v>
      </c>
      <c r="AH660" s="213">
        <v>1</v>
      </c>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ht="22.5" outlineLevel="1" x14ac:dyDescent="0.2">
      <c r="A661" s="241">
        <v>62</v>
      </c>
      <c r="B661" s="242" t="s">
        <v>859</v>
      </c>
      <c r="C661" s="259" t="s">
        <v>860</v>
      </c>
      <c r="D661" s="243" t="s">
        <v>280</v>
      </c>
      <c r="E661" s="244">
        <v>2.74532</v>
      </c>
      <c r="F661" s="245"/>
      <c r="G661" s="246">
        <f>ROUND(E661*F661,2)</f>
        <v>0</v>
      </c>
      <c r="H661" s="245"/>
      <c r="I661" s="246">
        <f>ROUND(E661*H661,2)</f>
        <v>0</v>
      </c>
      <c r="J661" s="245"/>
      <c r="K661" s="246">
        <f>ROUND(E661*J661,2)</f>
        <v>0</v>
      </c>
      <c r="L661" s="246">
        <v>21</v>
      </c>
      <c r="M661" s="246">
        <f>G661*(1+L661/100)</f>
        <v>0</v>
      </c>
      <c r="N661" s="244">
        <v>0</v>
      </c>
      <c r="O661" s="244">
        <f>ROUND(E661*N661,2)</f>
        <v>0</v>
      </c>
      <c r="P661" s="244">
        <v>0.55100000000000005</v>
      </c>
      <c r="Q661" s="244">
        <f>ROUND(E661*P661,2)</f>
        <v>1.51</v>
      </c>
      <c r="R661" s="246" t="s">
        <v>861</v>
      </c>
      <c r="S661" s="246" t="s">
        <v>298</v>
      </c>
      <c r="T661" s="247" t="s">
        <v>767</v>
      </c>
      <c r="U661" s="224">
        <v>4.3600000000000003</v>
      </c>
      <c r="V661" s="224">
        <f>ROUND(E661*U661,2)</f>
        <v>11.97</v>
      </c>
      <c r="W661" s="224"/>
      <c r="X661" s="224" t="s">
        <v>283</v>
      </c>
      <c r="Y661" s="224" t="s">
        <v>284</v>
      </c>
      <c r="Z661" s="213"/>
      <c r="AA661" s="213"/>
      <c r="AB661" s="213"/>
      <c r="AC661" s="213"/>
      <c r="AD661" s="213"/>
      <c r="AE661" s="213"/>
      <c r="AF661" s="213"/>
      <c r="AG661" s="213" t="s">
        <v>285</v>
      </c>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outlineLevel="2" x14ac:dyDescent="0.2">
      <c r="A662" s="220"/>
      <c r="B662" s="221"/>
      <c r="C662" s="262" t="s">
        <v>862</v>
      </c>
      <c r="D662" s="229"/>
      <c r="E662" s="230"/>
      <c r="F662" s="224"/>
      <c r="G662" s="224"/>
      <c r="H662" s="224"/>
      <c r="I662" s="224"/>
      <c r="J662" s="224"/>
      <c r="K662" s="224"/>
      <c r="L662" s="224"/>
      <c r="M662" s="224"/>
      <c r="N662" s="223"/>
      <c r="O662" s="223"/>
      <c r="P662" s="223"/>
      <c r="Q662" s="223"/>
      <c r="R662" s="224"/>
      <c r="S662" s="224"/>
      <c r="T662" s="224"/>
      <c r="U662" s="224"/>
      <c r="V662" s="224"/>
      <c r="W662" s="224"/>
      <c r="X662" s="224"/>
      <c r="Y662" s="224"/>
      <c r="Z662" s="213"/>
      <c r="AA662" s="213"/>
      <c r="AB662" s="213"/>
      <c r="AC662" s="213"/>
      <c r="AD662" s="213"/>
      <c r="AE662" s="213"/>
      <c r="AF662" s="213"/>
      <c r="AG662" s="213" t="s">
        <v>290</v>
      </c>
      <c r="AH662" s="213">
        <v>0</v>
      </c>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outlineLevel="3" x14ac:dyDescent="0.2">
      <c r="A663" s="220"/>
      <c r="B663" s="221"/>
      <c r="C663" s="262" t="s">
        <v>863</v>
      </c>
      <c r="D663" s="229"/>
      <c r="E663" s="230">
        <v>1.0691999999999999</v>
      </c>
      <c r="F663" s="224"/>
      <c r="G663" s="224"/>
      <c r="H663" s="224"/>
      <c r="I663" s="224"/>
      <c r="J663" s="224"/>
      <c r="K663" s="224"/>
      <c r="L663" s="224"/>
      <c r="M663" s="224"/>
      <c r="N663" s="223"/>
      <c r="O663" s="223"/>
      <c r="P663" s="223"/>
      <c r="Q663" s="223"/>
      <c r="R663" s="224"/>
      <c r="S663" s="224"/>
      <c r="T663" s="224"/>
      <c r="U663" s="224"/>
      <c r="V663" s="224"/>
      <c r="W663" s="224"/>
      <c r="X663" s="224"/>
      <c r="Y663" s="224"/>
      <c r="Z663" s="213"/>
      <c r="AA663" s="213"/>
      <c r="AB663" s="213"/>
      <c r="AC663" s="213"/>
      <c r="AD663" s="213"/>
      <c r="AE663" s="213"/>
      <c r="AF663" s="213"/>
      <c r="AG663" s="213" t="s">
        <v>290</v>
      </c>
      <c r="AH663" s="213">
        <v>0</v>
      </c>
      <c r="AI663" s="213"/>
      <c r="AJ663" s="213"/>
      <c r="AK663" s="213"/>
      <c r="AL663" s="213"/>
      <c r="AM663" s="213"/>
      <c r="AN663" s="213"/>
      <c r="AO663" s="213"/>
      <c r="AP663" s="213"/>
      <c r="AQ663" s="213"/>
      <c r="AR663" s="213"/>
      <c r="AS663" s="213"/>
      <c r="AT663" s="213"/>
      <c r="AU663" s="213"/>
      <c r="AV663" s="213"/>
      <c r="AW663" s="213"/>
      <c r="AX663" s="213"/>
      <c r="AY663" s="213"/>
      <c r="AZ663" s="213"/>
      <c r="BA663" s="213"/>
      <c r="BB663" s="213"/>
      <c r="BC663" s="213"/>
      <c r="BD663" s="213"/>
      <c r="BE663" s="213"/>
      <c r="BF663" s="213"/>
      <c r="BG663" s="213"/>
      <c r="BH663" s="213"/>
    </row>
    <row r="664" spans="1:60" outlineLevel="3" x14ac:dyDescent="0.2">
      <c r="A664" s="220"/>
      <c r="B664" s="221"/>
      <c r="C664" s="262" t="s">
        <v>864</v>
      </c>
      <c r="D664" s="229"/>
      <c r="E664" s="230">
        <v>1.1761200000000001</v>
      </c>
      <c r="F664" s="224"/>
      <c r="G664" s="224"/>
      <c r="H664" s="224"/>
      <c r="I664" s="224"/>
      <c r="J664" s="224"/>
      <c r="K664" s="224"/>
      <c r="L664" s="224"/>
      <c r="M664" s="224"/>
      <c r="N664" s="223"/>
      <c r="O664" s="223"/>
      <c r="P664" s="223"/>
      <c r="Q664" s="223"/>
      <c r="R664" s="224"/>
      <c r="S664" s="224"/>
      <c r="T664" s="224"/>
      <c r="U664" s="224"/>
      <c r="V664" s="224"/>
      <c r="W664" s="224"/>
      <c r="X664" s="224"/>
      <c r="Y664" s="224"/>
      <c r="Z664" s="213"/>
      <c r="AA664" s="213"/>
      <c r="AB664" s="213"/>
      <c r="AC664" s="213"/>
      <c r="AD664" s="213"/>
      <c r="AE664" s="213"/>
      <c r="AF664" s="213"/>
      <c r="AG664" s="213" t="s">
        <v>290</v>
      </c>
      <c r="AH664" s="213">
        <v>0</v>
      </c>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outlineLevel="3" x14ac:dyDescent="0.2">
      <c r="A665" s="220"/>
      <c r="B665" s="221"/>
      <c r="C665" s="262" t="s">
        <v>865</v>
      </c>
      <c r="D665" s="229"/>
      <c r="E665" s="230">
        <v>0.5</v>
      </c>
      <c r="F665" s="224"/>
      <c r="G665" s="224"/>
      <c r="H665" s="224"/>
      <c r="I665" s="224"/>
      <c r="J665" s="224"/>
      <c r="K665" s="224"/>
      <c r="L665" s="224"/>
      <c r="M665" s="224"/>
      <c r="N665" s="223"/>
      <c r="O665" s="223"/>
      <c r="P665" s="223"/>
      <c r="Q665" s="223"/>
      <c r="R665" s="224"/>
      <c r="S665" s="224"/>
      <c r="T665" s="224"/>
      <c r="U665" s="224"/>
      <c r="V665" s="224"/>
      <c r="W665" s="224"/>
      <c r="X665" s="224"/>
      <c r="Y665" s="224"/>
      <c r="Z665" s="213"/>
      <c r="AA665" s="213"/>
      <c r="AB665" s="213"/>
      <c r="AC665" s="213"/>
      <c r="AD665" s="213"/>
      <c r="AE665" s="213"/>
      <c r="AF665" s="213"/>
      <c r="AG665" s="213" t="s">
        <v>290</v>
      </c>
      <c r="AH665" s="213">
        <v>0</v>
      </c>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outlineLevel="3" x14ac:dyDescent="0.2">
      <c r="A666" s="220"/>
      <c r="B666" s="221"/>
      <c r="C666" s="263" t="s">
        <v>294</v>
      </c>
      <c r="D666" s="231"/>
      <c r="E666" s="232">
        <v>2.74532</v>
      </c>
      <c r="F666" s="224"/>
      <c r="G666" s="224"/>
      <c r="H666" s="224"/>
      <c r="I666" s="224"/>
      <c r="J666" s="224"/>
      <c r="K666" s="224"/>
      <c r="L666" s="224"/>
      <c r="M666" s="224"/>
      <c r="N666" s="223"/>
      <c r="O666" s="223"/>
      <c r="P666" s="223"/>
      <c r="Q666" s="223"/>
      <c r="R666" s="224"/>
      <c r="S666" s="224"/>
      <c r="T666" s="224"/>
      <c r="U666" s="224"/>
      <c r="V666" s="224"/>
      <c r="W666" s="224"/>
      <c r="X666" s="224"/>
      <c r="Y666" s="224"/>
      <c r="Z666" s="213"/>
      <c r="AA666" s="213"/>
      <c r="AB666" s="213"/>
      <c r="AC666" s="213"/>
      <c r="AD666" s="213"/>
      <c r="AE666" s="213"/>
      <c r="AF666" s="213"/>
      <c r="AG666" s="213" t="s">
        <v>290</v>
      </c>
      <c r="AH666" s="213">
        <v>1</v>
      </c>
      <c r="AI666" s="213"/>
      <c r="AJ666" s="213"/>
      <c r="AK666" s="213"/>
      <c r="AL666" s="213"/>
      <c r="AM666" s="213"/>
      <c r="AN666" s="213"/>
      <c r="AO666" s="213"/>
      <c r="AP666" s="213"/>
      <c r="AQ666" s="213"/>
      <c r="AR666" s="213"/>
      <c r="AS666" s="213"/>
      <c r="AT666" s="213"/>
      <c r="AU666" s="213"/>
      <c r="AV666" s="213"/>
      <c r="AW666" s="213"/>
      <c r="AX666" s="213"/>
      <c r="AY666" s="213"/>
      <c r="AZ666" s="213"/>
      <c r="BA666" s="213"/>
      <c r="BB666" s="213"/>
      <c r="BC666" s="213"/>
      <c r="BD666" s="213"/>
      <c r="BE666" s="213"/>
      <c r="BF666" s="213"/>
      <c r="BG666" s="213"/>
      <c r="BH666" s="213"/>
    </row>
    <row r="667" spans="1:60" outlineLevel="1" x14ac:dyDescent="0.2">
      <c r="A667" s="241">
        <v>63</v>
      </c>
      <c r="B667" s="242" t="s">
        <v>866</v>
      </c>
      <c r="C667" s="259" t="s">
        <v>867</v>
      </c>
      <c r="D667" s="243" t="s">
        <v>280</v>
      </c>
      <c r="E667" s="244">
        <v>83.272350000000003</v>
      </c>
      <c r="F667" s="245"/>
      <c r="G667" s="246">
        <f>ROUND(E667*F667,2)</f>
        <v>0</v>
      </c>
      <c r="H667" s="245"/>
      <c r="I667" s="246">
        <f>ROUND(E667*H667,2)</f>
        <v>0</v>
      </c>
      <c r="J667" s="245"/>
      <c r="K667" s="246">
        <f>ROUND(E667*J667,2)</f>
        <v>0</v>
      </c>
      <c r="L667" s="246">
        <v>21</v>
      </c>
      <c r="M667" s="246">
        <f>G667*(1+L667/100)</f>
        <v>0</v>
      </c>
      <c r="N667" s="244">
        <v>1.1199999999999999E-3</v>
      </c>
      <c r="O667" s="244">
        <f>ROUND(E667*N667,2)</f>
        <v>0.09</v>
      </c>
      <c r="P667" s="244">
        <v>2.5</v>
      </c>
      <c r="Q667" s="244">
        <f>ROUND(E667*P667,2)</f>
        <v>208.18</v>
      </c>
      <c r="R667" s="246" t="s">
        <v>838</v>
      </c>
      <c r="S667" s="246" t="s">
        <v>298</v>
      </c>
      <c r="T667" s="247" t="s">
        <v>364</v>
      </c>
      <c r="U667" s="224">
        <v>2.61</v>
      </c>
      <c r="V667" s="224">
        <f>ROUND(E667*U667,2)</f>
        <v>217.34</v>
      </c>
      <c r="W667" s="224"/>
      <c r="X667" s="224" t="s">
        <v>283</v>
      </c>
      <c r="Y667" s="224" t="s">
        <v>284</v>
      </c>
      <c r="Z667" s="213"/>
      <c r="AA667" s="213"/>
      <c r="AB667" s="213"/>
      <c r="AC667" s="213"/>
      <c r="AD667" s="213"/>
      <c r="AE667" s="213"/>
      <c r="AF667" s="213"/>
      <c r="AG667" s="213" t="s">
        <v>285</v>
      </c>
      <c r="AH667" s="213"/>
      <c r="AI667" s="213"/>
      <c r="AJ667" s="213"/>
      <c r="AK667" s="213"/>
      <c r="AL667" s="213"/>
      <c r="AM667" s="213"/>
      <c r="AN667" s="213"/>
      <c r="AO667" s="213"/>
      <c r="AP667" s="213"/>
      <c r="AQ667" s="213"/>
      <c r="AR667" s="213"/>
      <c r="AS667" s="213"/>
      <c r="AT667" s="213"/>
      <c r="AU667" s="213"/>
      <c r="AV667" s="213"/>
      <c r="AW667" s="213"/>
      <c r="AX667" s="213"/>
      <c r="AY667" s="213"/>
      <c r="AZ667" s="213"/>
      <c r="BA667" s="213"/>
      <c r="BB667" s="213"/>
      <c r="BC667" s="213"/>
      <c r="BD667" s="213"/>
      <c r="BE667" s="213"/>
      <c r="BF667" s="213"/>
      <c r="BG667" s="213"/>
      <c r="BH667" s="213"/>
    </row>
    <row r="668" spans="1:60" ht="22.5" outlineLevel="2" x14ac:dyDescent="0.2">
      <c r="A668" s="220"/>
      <c r="B668" s="221"/>
      <c r="C668" s="271" t="s">
        <v>868</v>
      </c>
      <c r="D668" s="268"/>
      <c r="E668" s="268"/>
      <c r="F668" s="268"/>
      <c r="G668" s="268"/>
      <c r="H668" s="224"/>
      <c r="I668" s="224"/>
      <c r="J668" s="224"/>
      <c r="K668" s="224"/>
      <c r="L668" s="224"/>
      <c r="M668" s="224"/>
      <c r="N668" s="223"/>
      <c r="O668" s="223"/>
      <c r="P668" s="223"/>
      <c r="Q668" s="223"/>
      <c r="R668" s="224"/>
      <c r="S668" s="224"/>
      <c r="T668" s="224"/>
      <c r="U668" s="224"/>
      <c r="V668" s="224"/>
      <c r="W668" s="224"/>
      <c r="X668" s="224"/>
      <c r="Y668" s="224"/>
      <c r="Z668" s="213"/>
      <c r="AA668" s="213"/>
      <c r="AB668" s="213"/>
      <c r="AC668" s="213"/>
      <c r="AD668" s="213"/>
      <c r="AE668" s="213"/>
      <c r="AF668" s="213"/>
      <c r="AG668" s="213" t="s">
        <v>366</v>
      </c>
      <c r="AH668" s="213"/>
      <c r="AI668" s="213"/>
      <c r="AJ668" s="213"/>
      <c r="AK668" s="213"/>
      <c r="AL668" s="213"/>
      <c r="AM668" s="213"/>
      <c r="AN668" s="213"/>
      <c r="AO668" s="213"/>
      <c r="AP668" s="213"/>
      <c r="AQ668" s="213"/>
      <c r="AR668" s="213"/>
      <c r="AS668" s="213"/>
      <c r="AT668" s="213"/>
      <c r="AU668" s="213"/>
      <c r="AV668" s="213"/>
      <c r="AW668" s="213"/>
      <c r="AX668" s="213"/>
      <c r="AY668" s="213"/>
      <c r="AZ668" s="213"/>
      <c r="BA668" s="249" t="str">
        <f>C668</f>
        <v>nebo vybourání otvorů průřezové plochy přes 4 m2 ve zdivu nadzákladovém, včetně pomocného lešení o výšce podlahy do 1900 mm a pro zatížení do 1,5 kPa  (150 kg/m2),</v>
      </c>
      <c r="BB668" s="213"/>
      <c r="BC668" s="213"/>
      <c r="BD668" s="213"/>
      <c r="BE668" s="213"/>
      <c r="BF668" s="213"/>
      <c r="BG668" s="213"/>
      <c r="BH668" s="213"/>
    </row>
    <row r="669" spans="1:60" ht="22.5" outlineLevel="2" x14ac:dyDescent="0.2">
      <c r="A669" s="220"/>
      <c r="B669" s="221"/>
      <c r="C669" s="262" t="s">
        <v>869</v>
      </c>
      <c r="D669" s="229"/>
      <c r="E669" s="230"/>
      <c r="F669" s="224"/>
      <c r="G669" s="224"/>
      <c r="H669" s="224"/>
      <c r="I669" s="224"/>
      <c r="J669" s="224"/>
      <c r="K669" s="224"/>
      <c r="L669" s="224"/>
      <c r="M669" s="224"/>
      <c r="N669" s="223"/>
      <c r="O669" s="223"/>
      <c r="P669" s="223"/>
      <c r="Q669" s="223"/>
      <c r="R669" s="224"/>
      <c r="S669" s="224"/>
      <c r="T669" s="224"/>
      <c r="U669" s="224"/>
      <c r="V669" s="224"/>
      <c r="W669" s="224"/>
      <c r="X669" s="224"/>
      <c r="Y669" s="224"/>
      <c r="Z669" s="213"/>
      <c r="AA669" s="213"/>
      <c r="AB669" s="213"/>
      <c r="AC669" s="213"/>
      <c r="AD669" s="213"/>
      <c r="AE669" s="213"/>
      <c r="AF669" s="213"/>
      <c r="AG669" s="213" t="s">
        <v>290</v>
      </c>
      <c r="AH669" s="213">
        <v>0</v>
      </c>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outlineLevel="3" x14ac:dyDescent="0.2">
      <c r="A670" s="220"/>
      <c r="B670" s="221"/>
      <c r="C670" s="262" t="s">
        <v>870</v>
      </c>
      <c r="D670" s="229"/>
      <c r="E670" s="230">
        <v>34.697099999999999</v>
      </c>
      <c r="F670" s="224"/>
      <c r="G670" s="224"/>
      <c r="H670" s="224"/>
      <c r="I670" s="224"/>
      <c r="J670" s="224"/>
      <c r="K670" s="224"/>
      <c r="L670" s="224"/>
      <c r="M670" s="224"/>
      <c r="N670" s="223"/>
      <c r="O670" s="223"/>
      <c r="P670" s="223"/>
      <c r="Q670" s="223"/>
      <c r="R670" s="224"/>
      <c r="S670" s="224"/>
      <c r="T670" s="224"/>
      <c r="U670" s="224"/>
      <c r="V670" s="224"/>
      <c r="W670" s="224"/>
      <c r="X670" s="224"/>
      <c r="Y670" s="224"/>
      <c r="Z670" s="213"/>
      <c r="AA670" s="213"/>
      <c r="AB670" s="213"/>
      <c r="AC670" s="213"/>
      <c r="AD670" s="213"/>
      <c r="AE670" s="213"/>
      <c r="AF670" s="213"/>
      <c r="AG670" s="213" t="s">
        <v>290</v>
      </c>
      <c r="AH670" s="213">
        <v>0</v>
      </c>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outlineLevel="3" x14ac:dyDescent="0.2">
      <c r="A671" s="220"/>
      <c r="B671" s="221"/>
      <c r="C671" s="262" t="s">
        <v>871</v>
      </c>
      <c r="D671" s="229"/>
      <c r="E671" s="230">
        <v>4.9404000000000003</v>
      </c>
      <c r="F671" s="224"/>
      <c r="G671" s="224"/>
      <c r="H671" s="224"/>
      <c r="I671" s="224"/>
      <c r="J671" s="224"/>
      <c r="K671" s="224"/>
      <c r="L671" s="224"/>
      <c r="M671" s="224"/>
      <c r="N671" s="223"/>
      <c r="O671" s="223"/>
      <c r="P671" s="223"/>
      <c r="Q671" s="223"/>
      <c r="R671" s="224"/>
      <c r="S671" s="224"/>
      <c r="T671" s="224"/>
      <c r="U671" s="224"/>
      <c r="V671" s="224"/>
      <c r="W671" s="224"/>
      <c r="X671" s="224"/>
      <c r="Y671" s="224"/>
      <c r="Z671" s="213"/>
      <c r="AA671" s="213"/>
      <c r="AB671" s="213"/>
      <c r="AC671" s="213"/>
      <c r="AD671" s="213"/>
      <c r="AE671" s="213"/>
      <c r="AF671" s="213"/>
      <c r="AG671" s="213" t="s">
        <v>290</v>
      </c>
      <c r="AH671" s="213">
        <v>0</v>
      </c>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3" x14ac:dyDescent="0.2">
      <c r="A672" s="220"/>
      <c r="B672" s="221"/>
      <c r="C672" s="263" t="s">
        <v>294</v>
      </c>
      <c r="D672" s="231"/>
      <c r="E672" s="232">
        <v>39.637500000000003</v>
      </c>
      <c r="F672" s="224"/>
      <c r="G672" s="224"/>
      <c r="H672" s="224"/>
      <c r="I672" s="224"/>
      <c r="J672" s="224"/>
      <c r="K672" s="224"/>
      <c r="L672" s="224"/>
      <c r="M672" s="224"/>
      <c r="N672" s="223"/>
      <c r="O672" s="223"/>
      <c r="P672" s="223"/>
      <c r="Q672" s="223"/>
      <c r="R672" s="224"/>
      <c r="S672" s="224"/>
      <c r="T672" s="224"/>
      <c r="U672" s="224"/>
      <c r="V672" s="224"/>
      <c r="W672" s="224"/>
      <c r="X672" s="224"/>
      <c r="Y672" s="224"/>
      <c r="Z672" s="213"/>
      <c r="AA672" s="213"/>
      <c r="AB672" s="213"/>
      <c r="AC672" s="213"/>
      <c r="AD672" s="213"/>
      <c r="AE672" s="213"/>
      <c r="AF672" s="213"/>
      <c r="AG672" s="213" t="s">
        <v>290</v>
      </c>
      <c r="AH672" s="213">
        <v>1</v>
      </c>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3" x14ac:dyDescent="0.2">
      <c r="A673" s="220"/>
      <c r="B673" s="221"/>
      <c r="C673" s="262" t="s">
        <v>872</v>
      </c>
      <c r="D673" s="229"/>
      <c r="E673" s="230">
        <v>17.145600000000002</v>
      </c>
      <c r="F673" s="224"/>
      <c r="G673" s="224"/>
      <c r="H673" s="224"/>
      <c r="I673" s="224"/>
      <c r="J673" s="224"/>
      <c r="K673" s="224"/>
      <c r="L673" s="224"/>
      <c r="M673" s="224"/>
      <c r="N673" s="223"/>
      <c r="O673" s="223"/>
      <c r="P673" s="223"/>
      <c r="Q673" s="223"/>
      <c r="R673" s="224"/>
      <c r="S673" s="224"/>
      <c r="T673" s="224"/>
      <c r="U673" s="224"/>
      <c r="V673" s="224"/>
      <c r="W673" s="224"/>
      <c r="X673" s="224"/>
      <c r="Y673" s="224"/>
      <c r="Z673" s="213"/>
      <c r="AA673" s="213"/>
      <c r="AB673" s="213"/>
      <c r="AC673" s="213"/>
      <c r="AD673" s="213"/>
      <c r="AE673" s="213"/>
      <c r="AF673" s="213"/>
      <c r="AG673" s="213" t="s">
        <v>290</v>
      </c>
      <c r="AH673" s="213">
        <v>0</v>
      </c>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outlineLevel="3" x14ac:dyDescent="0.2">
      <c r="A674" s="220"/>
      <c r="B674" s="221"/>
      <c r="C674" s="262" t="s">
        <v>873</v>
      </c>
      <c r="D674" s="229"/>
      <c r="E674" s="230"/>
      <c r="F674" s="224"/>
      <c r="G674" s="224"/>
      <c r="H674" s="224"/>
      <c r="I674" s="224"/>
      <c r="J674" s="224"/>
      <c r="K674" s="224"/>
      <c r="L674" s="224"/>
      <c r="M674" s="224"/>
      <c r="N674" s="223"/>
      <c r="O674" s="223"/>
      <c r="P674" s="223"/>
      <c r="Q674" s="223"/>
      <c r="R674" s="224"/>
      <c r="S674" s="224"/>
      <c r="T674" s="224"/>
      <c r="U674" s="224"/>
      <c r="V674" s="224"/>
      <c r="W674" s="224"/>
      <c r="X674" s="224"/>
      <c r="Y674" s="224"/>
      <c r="Z674" s="213"/>
      <c r="AA674" s="213"/>
      <c r="AB674" s="213"/>
      <c r="AC674" s="213"/>
      <c r="AD674" s="213"/>
      <c r="AE674" s="213"/>
      <c r="AF674" s="213"/>
      <c r="AG674" s="213" t="s">
        <v>290</v>
      </c>
      <c r="AH674" s="213">
        <v>0</v>
      </c>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outlineLevel="3" x14ac:dyDescent="0.2">
      <c r="A675" s="220"/>
      <c r="B675" s="221"/>
      <c r="C675" s="263" t="s">
        <v>294</v>
      </c>
      <c r="D675" s="231"/>
      <c r="E675" s="232">
        <v>17.145600000000002</v>
      </c>
      <c r="F675" s="224"/>
      <c r="G675" s="224"/>
      <c r="H675" s="224"/>
      <c r="I675" s="224"/>
      <c r="J675" s="224"/>
      <c r="K675" s="224"/>
      <c r="L675" s="224"/>
      <c r="M675" s="224"/>
      <c r="N675" s="223"/>
      <c r="O675" s="223"/>
      <c r="P675" s="223"/>
      <c r="Q675" s="223"/>
      <c r="R675" s="224"/>
      <c r="S675" s="224"/>
      <c r="T675" s="224"/>
      <c r="U675" s="224"/>
      <c r="V675" s="224"/>
      <c r="W675" s="224"/>
      <c r="X675" s="224"/>
      <c r="Y675" s="224"/>
      <c r="Z675" s="213"/>
      <c r="AA675" s="213"/>
      <c r="AB675" s="213"/>
      <c r="AC675" s="213"/>
      <c r="AD675" s="213"/>
      <c r="AE675" s="213"/>
      <c r="AF675" s="213"/>
      <c r="AG675" s="213" t="s">
        <v>290</v>
      </c>
      <c r="AH675" s="213">
        <v>1</v>
      </c>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ht="22.5" outlineLevel="3" x14ac:dyDescent="0.2">
      <c r="A676" s="220"/>
      <c r="B676" s="221"/>
      <c r="C676" s="262" t="s">
        <v>874</v>
      </c>
      <c r="D676" s="229"/>
      <c r="E676" s="230"/>
      <c r="F676" s="224"/>
      <c r="G676" s="224"/>
      <c r="H676" s="224"/>
      <c r="I676" s="224"/>
      <c r="J676" s="224"/>
      <c r="K676" s="224"/>
      <c r="L676" s="224"/>
      <c r="M676" s="224"/>
      <c r="N676" s="223"/>
      <c r="O676" s="223"/>
      <c r="P676" s="223"/>
      <c r="Q676" s="223"/>
      <c r="R676" s="224"/>
      <c r="S676" s="224"/>
      <c r="T676" s="224"/>
      <c r="U676" s="224"/>
      <c r="V676" s="224"/>
      <c r="W676" s="224"/>
      <c r="X676" s="224"/>
      <c r="Y676" s="224"/>
      <c r="Z676" s="213"/>
      <c r="AA676" s="213"/>
      <c r="AB676" s="213"/>
      <c r="AC676" s="213"/>
      <c r="AD676" s="213"/>
      <c r="AE676" s="213"/>
      <c r="AF676" s="213"/>
      <c r="AG676" s="213" t="s">
        <v>290</v>
      </c>
      <c r="AH676" s="213">
        <v>0</v>
      </c>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outlineLevel="3" x14ac:dyDescent="0.2">
      <c r="A677" s="220"/>
      <c r="B677" s="221"/>
      <c r="C677" s="263" t="s">
        <v>294</v>
      </c>
      <c r="D677" s="231"/>
      <c r="E677" s="232"/>
      <c r="F677" s="224"/>
      <c r="G677" s="224"/>
      <c r="H677" s="224"/>
      <c r="I677" s="224"/>
      <c r="J677" s="224"/>
      <c r="K677" s="224"/>
      <c r="L677" s="224"/>
      <c r="M677" s="224"/>
      <c r="N677" s="223"/>
      <c r="O677" s="223"/>
      <c r="P677" s="223"/>
      <c r="Q677" s="223"/>
      <c r="R677" s="224"/>
      <c r="S677" s="224"/>
      <c r="T677" s="224"/>
      <c r="U677" s="224"/>
      <c r="V677" s="224"/>
      <c r="W677" s="224"/>
      <c r="X677" s="224"/>
      <c r="Y677" s="224"/>
      <c r="Z677" s="213"/>
      <c r="AA677" s="213"/>
      <c r="AB677" s="213"/>
      <c r="AC677" s="213"/>
      <c r="AD677" s="213"/>
      <c r="AE677" s="213"/>
      <c r="AF677" s="213"/>
      <c r="AG677" s="213" t="s">
        <v>290</v>
      </c>
      <c r="AH677" s="213">
        <v>1</v>
      </c>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outlineLevel="3" x14ac:dyDescent="0.2">
      <c r="A678" s="220"/>
      <c r="B678" s="221"/>
      <c r="C678" s="262" t="s">
        <v>875</v>
      </c>
      <c r="D678" s="229"/>
      <c r="E678" s="230">
        <v>13.6149</v>
      </c>
      <c r="F678" s="224"/>
      <c r="G678" s="224"/>
      <c r="H678" s="224"/>
      <c r="I678" s="224"/>
      <c r="J678" s="224"/>
      <c r="K678" s="224"/>
      <c r="L678" s="224"/>
      <c r="M678" s="224"/>
      <c r="N678" s="223"/>
      <c r="O678" s="223"/>
      <c r="P678" s="223"/>
      <c r="Q678" s="223"/>
      <c r="R678" s="224"/>
      <c r="S678" s="224"/>
      <c r="T678" s="224"/>
      <c r="U678" s="224"/>
      <c r="V678" s="224"/>
      <c r="W678" s="224"/>
      <c r="X678" s="224"/>
      <c r="Y678" s="224"/>
      <c r="Z678" s="213"/>
      <c r="AA678" s="213"/>
      <c r="AB678" s="213"/>
      <c r="AC678" s="213"/>
      <c r="AD678" s="213"/>
      <c r="AE678" s="213"/>
      <c r="AF678" s="213"/>
      <c r="AG678" s="213" t="s">
        <v>290</v>
      </c>
      <c r="AH678" s="213">
        <v>0</v>
      </c>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outlineLevel="3" x14ac:dyDescent="0.2">
      <c r="A679" s="220"/>
      <c r="B679" s="221"/>
      <c r="C679" s="262" t="s">
        <v>654</v>
      </c>
      <c r="D679" s="229"/>
      <c r="E679" s="230"/>
      <c r="F679" s="224"/>
      <c r="G679" s="224"/>
      <c r="H679" s="224"/>
      <c r="I679" s="224"/>
      <c r="J679" s="224"/>
      <c r="K679" s="224"/>
      <c r="L679" s="224"/>
      <c r="M679" s="224"/>
      <c r="N679" s="223"/>
      <c r="O679" s="223"/>
      <c r="P679" s="223"/>
      <c r="Q679" s="223"/>
      <c r="R679" s="224"/>
      <c r="S679" s="224"/>
      <c r="T679" s="224"/>
      <c r="U679" s="224"/>
      <c r="V679" s="224"/>
      <c r="W679" s="224"/>
      <c r="X679" s="224"/>
      <c r="Y679" s="224"/>
      <c r="Z679" s="213"/>
      <c r="AA679" s="213"/>
      <c r="AB679" s="213"/>
      <c r="AC679" s="213"/>
      <c r="AD679" s="213"/>
      <c r="AE679" s="213"/>
      <c r="AF679" s="213"/>
      <c r="AG679" s="213" t="s">
        <v>290</v>
      </c>
      <c r="AH679" s="213">
        <v>0</v>
      </c>
      <c r="AI679" s="213"/>
      <c r="AJ679" s="213"/>
      <c r="AK679" s="213"/>
      <c r="AL679" s="213"/>
      <c r="AM679" s="213"/>
      <c r="AN679" s="213"/>
      <c r="AO679" s="213"/>
      <c r="AP679" s="213"/>
      <c r="AQ679" s="213"/>
      <c r="AR679" s="213"/>
      <c r="AS679" s="213"/>
      <c r="AT679" s="213"/>
      <c r="AU679" s="213"/>
      <c r="AV679" s="213"/>
      <c r="AW679" s="213"/>
      <c r="AX679" s="213"/>
      <c r="AY679" s="213"/>
      <c r="AZ679" s="213"/>
      <c r="BA679" s="213"/>
      <c r="BB679" s="213"/>
      <c r="BC679" s="213"/>
      <c r="BD679" s="213"/>
      <c r="BE679" s="213"/>
      <c r="BF679" s="213"/>
      <c r="BG679" s="213"/>
      <c r="BH679" s="213"/>
    </row>
    <row r="680" spans="1:60" outlineLevel="3" x14ac:dyDescent="0.2">
      <c r="A680" s="220"/>
      <c r="B680" s="221"/>
      <c r="C680" s="263" t="s">
        <v>294</v>
      </c>
      <c r="D680" s="231"/>
      <c r="E680" s="232">
        <v>13.6149</v>
      </c>
      <c r="F680" s="224"/>
      <c r="G680" s="224"/>
      <c r="H680" s="224"/>
      <c r="I680" s="224"/>
      <c r="J680" s="224"/>
      <c r="K680" s="224"/>
      <c r="L680" s="224"/>
      <c r="M680" s="224"/>
      <c r="N680" s="223"/>
      <c r="O680" s="223"/>
      <c r="P680" s="223"/>
      <c r="Q680" s="223"/>
      <c r="R680" s="224"/>
      <c r="S680" s="224"/>
      <c r="T680" s="224"/>
      <c r="U680" s="224"/>
      <c r="V680" s="224"/>
      <c r="W680" s="224"/>
      <c r="X680" s="224"/>
      <c r="Y680" s="224"/>
      <c r="Z680" s="213"/>
      <c r="AA680" s="213"/>
      <c r="AB680" s="213"/>
      <c r="AC680" s="213"/>
      <c r="AD680" s="213"/>
      <c r="AE680" s="213"/>
      <c r="AF680" s="213"/>
      <c r="AG680" s="213" t="s">
        <v>290</v>
      </c>
      <c r="AH680" s="213">
        <v>1</v>
      </c>
      <c r="AI680" s="213"/>
      <c r="AJ680" s="213"/>
      <c r="AK680" s="213"/>
      <c r="AL680" s="213"/>
      <c r="AM680" s="213"/>
      <c r="AN680" s="213"/>
      <c r="AO680" s="213"/>
      <c r="AP680" s="213"/>
      <c r="AQ680" s="213"/>
      <c r="AR680" s="213"/>
      <c r="AS680" s="213"/>
      <c r="AT680" s="213"/>
      <c r="AU680" s="213"/>
      <c r="AV680" s="213"/>
      <c r="AW680" s="213"/>
      <c r="AX680" s="213"/>
      <c r="AY680" s="213"/>
      <c r="AZ680" s="213"/>
      <c r="BA680" s="213"/>
      <c r="BB680" s="213"/>
      <c r="BC680" s="213"/>
      <c r="BD680" s="213"/>
      <c r="BE680" s="213"/>
      <c r="BF680" s="213"/>
      <c r="BG680" s="213"/>
      <c r="BH680" s="213"/>
    </row>
    <row r="681" spans="1:60" outlineLevel="3" x14ac:dyDescent="0.2">
      <c r="A681" s="220"/>
      <c r="B681" s="221"/>
      <c r="C681" s="262" t="s">
        <v>876</v>
      </c>
      <c r="D681" s="229"/>
      <c r="E681" s="230">
        <v>3.3447</v>
      </c>
      <c r="F681" s="224"/>
      <c r="G681" s="224"/>
      <c r="H681" s="224"/>
      <c r="I681" s="224"/>
      <c r="J681" s="224"/>
      <c r="K681" s="224"/>
      <c r="L681" s="224"/>
      <c r="M681" s="224"/>
      <c r="N681" s="223"/>
      <c r="O681" s="223"/>
      <c r="P681" s="223"/>
      <c r="Q681" s="223"/>
      <c r="R681" s="224"/>
      <c r="S681" s="224"/>
      <c r="T681" s="224"/>
      <c r="U681" s="224"/>
      <c r="V681" s="224"/>
      <c r="W681" s="224"/>
      <c r="X681" s="224"/>
      <c r="Y681" s="224"/>
      <c r="Z681" s="213"/>
      <c r="AA681" s="213"/>
      <c r="AB681" s="213"/>
      <c r="AC681" s="213"/>
      <c r="AD681" s="213"/>
      <c r="AE681" s="213"/>
      <c r="AF681" s="213"/>
      <c r="AG681" s="213" t="s">
        <v>290</v>
      </c>
      <c r="AH681" s="213">
        <v>0</v>
      </c>
      <c r="AI681" s="213"/>
      <c r="AJ681" s="213"/>
      <c r="AK681" s="213"/>
      <c r="AL681" s="213"/>
      <c r="AM681" s="213"/>
      <c r="AN681" s="213"/>
      <c r="AO681" s="213"/>
      <c r="AP681" s="213"/>
      <c r="AQ681" s="213"/>
      <c r="AR681" s="213"/>
      <c r="AS681" s="213"/>
      <c r="AT681" s="213"/>
      <c r="AU681" s="213"/>
      <c r="AV681" s="213"/>
      <c r="AW681" s="213"/>
      <c r="AX681" s="213"/>
      <c r="AY681" s="213"/>
      <c r="AZ681" s="213"/>
      <c r="BA681" s="213"/>
      <c r="BB681" s="213"/>
      <c r="BC681" s="213"/>
      <c r="BD681" s="213"/>
      <c r="BE681" s="213"/>
      <c r="BF681" s="213"/>
      <c r="BG681" s="213"/>
      <c r="BH681" s="213"/>
    </row>
    <row r="682" spans="1:60" outlineLevel="3" x14ac:dyDescent="0.2">
      <c r="A682" s="220"/>
      <c r="B682" s="221"/>
      <c r="C682" s="262" t="s">
        <v>877</v>
      </c>
      <c r="D682" s="229"/>
      <c r="E682" s="230">
        <v>0.35699999999999998</v>
      </c>
      <c r="F682" s="224"/>
      <c r="G682" s="224"/>
      <c r="H682" s="224"/>
      <c r="I682" s="224"/>
      <c r="J682" s="224"/>
      <c r="K682" s="224"/>
      <c r="L682" s="224"/>
      <c r="M682" s="224"/>
      <c r="N682" s="223"/>
      <c r="O682" s="223"/>
      <c r="P682" s="223"/>
      <c r="Q682" s="223"/>
      <c r="R682" s="224"/>
      <c r="S682" s="224"/>
      <c r="T682" s="224"/>
      <c r="U682" s="224"/>
      <c r="V682" s="224"/>
      <c r="W682" s="224"/>
      <c r="X682" s="224"/>
      <c r="Y682" s="224"/>
      <c r="Z682" s="213"/>
      <c r="AA682" s="213"/>
      <c r="AB682" s="213"/>
      <c r="AC682" s="213"/>
      <c r="AD682" s="213"/>
      <c r="AE682" s="213"/>
      <c r="AF682" s="213"/>
      <c r="AG682" s="213" t="s">
        <v>290</v>
      </c>
      <c r="AH682" s="213">
        <v>0</v>
      </c>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row>
    <row r="683" spans="1:60" outlineLevel="3" x14ac:dyDescent="0.2">
      <c r="A683" s="220"/>
      <c r="B683" s="221"/>
      <c r="C683" s="262" t="s">
        <v>878</v>
      </c>
      <c r="D683" s="229"/>
      <c r="E683" s="230">
        <v>2.2806000000000002</v>
      </c>
      <c r="F683" s="224"/>
      <c r="G683" s="224"/>
      <c r="H683" s="224"/>
      <c r="I683" s="224"/>
      <c r="J683" s="224"/>
      <c r="K683" s="224"/>
      <c r="L683" s="224"/>
      <c r="M683" s="224"/>
      <c r="N683" s="223"/>
      <c r="O683" s="223"/>
      <c r="P683" s="223"/>
      <c r="Q683" s="223"/>
      <c r="R683" s="224"/>
      <c r="S683" s="224"/>
      <c r="T683" s="224"/>
      <c r="U683" s="224"/>
      <c r="V683" s="224"/>
      <c r="W683" s="224"/>
      <c r="X683" s="224"/>
      <c r="Y683" s="224"/>
      <c r="Z683" s="213"/>
      <c r="AA683" s="213"/>
      <c r="AB683" s="213"/>
      <c r="AC683" s="213"/>
      <c r="AD683" s="213"/>
      <c r="AE683" s="213"/>
      <c r="AF683" s="213"/>
      <c r="AG683" s="213" t="s">
        <v>290</v>
      </c>
      <c r="AH683" s="213">
        <v>0</v>
      </c>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outlineLevel="3" x14ac:dyDescent="0.2">
      <c r="A684" s="220"/>
      <c r="B684" s="221"/>
      <c r="C684" s="263" t="s">
        <v>294</v>
      </c>
      <c r="D684" s="231"/>
      <c r="E684" s="232">
        <v>5.9823000000000004</v>
      </c>
      <c r="F684" s="224"/>
      <c r="G684" s="224"/>
      <c r="H684" s="224"/>
      <c r="I684" s="224"/>
      <c r="J684" s="224"/>
      <c r="K684" s="224"/>
      <c r="L684" s="224"/>
      <c r="M684" s="224"/>
      <c r="N684" s="223"/>
      <c r="O684" s="223"/>
      <c r="P684" s="223"/>
      <c r="Q684" s="223"/>
      <c r="R684" s="224"/>
      <c r="S684" s="224"/>
      <c r="T684" s="224"/>
      <c r="U684" s="224"/>
      <c r="V684" s="224"/>
      <c r="W684" s="224"/>
      <c r="X684" s="224"/>
      <c r="Y684" s="224"/>
      <c r="Z684" s="213"/>
      <c r="AA684" s="213"/>
      <c r="AB684" s="213"/>
      <c r="AC684" s="213"/>
      <c r="AD684" s="213"/>
      <c r="AE684" s="213"/>
      <c r="AF684" s="213"/>
      <c r="AG684" s="213" t="s">
        <v>290</v>
      </c>
      <c r="AH684" s="213">
        <v>1</v>
      </c>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outlineLevel="3" x14ac:dyDescent="0.2">
      <c r="A685" s="220"/>
      <c r="B685" s="221"/>
      <c r="C685" s="262" t="s">
        <v>879</v>
      </c>
      <c r="D685" s="229"/>
      <c r="E685" s="230">
        <v>2.6076000000000001</v>
      </c>
      <c r="F685" s="224"/>
      <c r="G685" s="224"/>
      <c r="H685" s="224"/>
      <c r="I685" s="224"/>
      <c r="J685" s="224"/>
      <c r="K685" s="224"/>
      <c r="L685" s="224"/>
      <c r="M685" s="224"/>
      <c r="N685" s="223"/>
      <c r="O685" s="223"/>
      <c r="P685" s="223"/>
      <c r="Q685" s="223"/>
      <c r="R685" s="224"/>
      <c r="S685" s="224"/>
      <c r="T685" s="224"/>
      <c r="U685" s="224"/>
      <c r="V685" s="224"/>
      <c r="W685" s="224"/>
      <c r="X685" s="224"/>
      <c r="Y685" s="224"/>
      <c r="Z685" s="213"/>
      <c r="AA685" s="213"/>
      <c r="AB685" s="213"/>
      <c r="AC685" s="213"/>
      <c r="AD685" s="213"/>
      <c r="AE685" s="213"/>
      <c r="AF685" s="213"/>
      <c r="AG685" s="213" t="s">
        <v>290</v>
      </c>
      <c r="AH685" s="213">
        <v>0</v>
      </c>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outlineLevel="3" x14ac:dyDescent="0.2">
      <c r="A686" s="220"/>
      <c r="B686" s="221"/>
      <c r="C686" s="262" t="s">
        <v>659</v>
      </c>
      <c r="D686" s="229"/>
      <c r="E686" s="230"/>
      <c r="F686" s="224"/>
      <c r="G686" s="224"/>
      <c r="H686" s="224"/>
      <c r="I686" s="224"/>
      <c r="J686" s="224"/>
      <c r="K686" s="224"/>
      <c r="L686" s="224"/>
      <c r="M686" s="224"/>
      <c r="N686" s="223"/>
      <c r="O686" s="223"/>
      <c r="P686" s="223"/>
      <c r="Q686" s="223"/>
      <c r="R686" s="224"/>
      <c r="S686" s="224"/>
      <c r="T686" s="224"/>
      <c r="U686" s="224"/>
      <c r="V686" s="224"/>
      <c r="W686" s="224"/>
      <c r="X686" s="224"/>
      <c r="Y686" s="224"/>
      <c r="Z686" s="213"/>
      <c r="AA686" s="213"/>
      <c r="AB686" s="213"/>
      <c r="AC686" s="213"/>
      <c r="AD686" s="213"/>
      <c r="AE686" s="213"/>
      <c r="AF686" s="213"/>
      <c r="AG686" s="213" t="s">
        <v>290</v>
      </c>
      <c r="AH686" s="213">
        <v>0</v>
      </c>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3" x14ac:dyDescent="0.2">
      <c r="A687" s="220"/>
      <c r="B687" s="221"/>
      <c r="C687" s="262" t="s">
        <v>880</v>
      </c>
      <c r="D687" s="229"/>
      <c r="E687" s="230">
        <v>0.80100000000000005</v>
      </c>
      <c r="F687" s="224"/>
      <c r="G687" s="224"/>
      <c r="H687" s="224"/>
      <c r="I687" s="224"/>
      <c r="J687" s="224"/>
      <c r="K687" s="224"/>
      <c r="L687" s="224"/>
      <c r="M687" s="224"/>
      <c r="N687" s="223"/>
      <c r="O687" s="223"/>
      <c r="P687" s="223"/>
      <c r="Q687" s="223"/>
      <c r="R687" s="224"/>
      <c r="S687" s="224"/>
      <c r="T687" s="224"/>
      <c r="U687" s="224"/>
      <c r="V687" s="224"/>
      <c r="W687" s="224"/>
      <c r="X687" s="224"/>
      <c r="Y687" s="224"/>
      <c r="Z687" s="213"/>
      <c r="AA687" s="213"/>
      <c r="AB687" s="213"/>
      <c r="AC687" s="213"/>
      <c r="AD687" s="213"/>
      <c r="AE687" s="213"/>
      <c r="AF687" s="213"/>
      <c r="AG687" s="213" t="s">
        <v>290</v>
      </c>
      <c r="AH687" s="213">
        <v>0</v>
      </c>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outlineLevel="3" x14ac:dyDescent="0.2">
      <c r="A688" s="220"/>
      <c r="B688" s="221"/>
      <c r="C688" s="262" t="s">
        <v>881</v>
      </c>
      <c r="D688" s="229"/>
      <c r="E688" s="230">
        <v>1.9890000000000001</v>
      </c>
      <c r="F688" s="224"/>
      <c r="G688" s="224"/>
      <c r="H688" s="224"/>
      <c r="I688" s="224"/>
      <c r="J688" s="224"/>
      <c r="K688" s="224"/>
      <c r="L688" s="224"/>
      <c r="M688" s="224"/>
      <c r="N688" s="223"/>
      <c r="O688" s="223"/>
      <c r="P688" s="223"/>
      <c r="Q688" s="223"/>
      <c r="R688" s="224"/>
      <c r="S688" s="224"/>
      <c r="T688" s="224"/>
      <c r="U688" s="224"/>
      <c r="V688" s="224"/>
      <c r="W688" s="224"/>
      <c r="X688" s="224"/>
      <c r="Y688" s="224"/>
      <c r="Z688" s="213"/>
      <c r="AA688" s="213"/>
      <c r="AB688" s="213"/>
      <c r="AC688" s="213"/>
      <c r="AD688" s="213"/>
      <c r="AE688" s="213"/>
      <c r="AF688" s="213"/>
      <c r="AG688" s="213" t="s">
        <v>290</v>
      </c>
      <c r="AH688" s="213">
        <v>0</v>
      </c>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outlineLevel="3" x14ac:dyDescent="0.2">
      <c r="A689" s="220"/>
      <c r="B689" s="221"/>
      <c r="C689" s="263" t="s">
        <v>294</v>
      </c>
      <c r="D689" s="231"/>
      <c r="E689" s="232">
        <v>5.3975999999999997</v>
      </c>
      <c r="F689" s="224"/>
      <c r="G689" s="224"/>
      <c r="H689" s="224"/>
      <c r="I689" s="224"/>
      <c r="J689" s="224"/>
      <c r="K689" s="224"/>
      <c r="L689" s="224"/>
      <c r="M689" s="224"/>
      <c r="N689" s="223"/>
      <c r="O689" s="223"/>
      <c r="P689" s="223"/>
      <c r="Q689" s="223"/>
      <c r="R689" s="224"/>
      <c r="S689" s="224"/>
      <c r="T689" s="224"/>
      <c r="U689" s="224"/>
      <c r="V689" s="224"/>
      <c r="W689" s="224"/>
      <c r="X689" s="224"/>
      <c r="Y689" s="224"/>
      <c r="Z689" s="213"/>
      <c r="AA689" s="213"/>
      <c r="AB689" s="213"/>
      <c r="AC689" s="213"/>
      <c r="AD689" s="213"/>
      <c r="AE689" s="213"/>
      <c r="AF689" s="213"/>
      <c r="AG689" s="213" t="s">
        <v>290</v>
      </c>
      <c r="AH689" s="213">
        <v>1</v>
      </c>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outlineLevel="3" x14ac:dyDescent="0.2">
      <c r="A690" s="220"/>
      <c r="B690" s="221"/>
      <c r="C690" s="262" t="s">
        <v>882</v>
      </c>
      <c r="D690" s="229"/>
      <c r="E690" s="230">
        <v>1.0584</v>
      </c>
      <c r="F690" s="224"/>
      <c r="G690" s="224"/>
      <c r="H690" s="224"/>
      <c r="I690" s="224"/>
      <c r="J690" s="224"/>
      <c r="K690" s="224"/>
      <c r="L690" s="224"/>
      <c r="M690" s="224"/>
      <c r="N690" s="223"/>
      <c r="O690" s="223"/>
      <c r="P690" s="223"/>
      <c r="Q690" s="223"/>
      <c r="R690" s="224"/>
      <c r="S690" s="224"/>
      <c r="T690" s="224"/>
      <c r="U690" s="224"/>
      <c r="V690" s="224"/>
      <c r="W690" s="224"/>
      <c r="X690" s="224"/>
      <c r="Y690" s="224"/>
      <c r="Z690" s="213"/>
      <c r="AA690" s="213"/>
      <c r="AB690" s="213"/>
      <c r="AC690" s="213"/>
      <c r="AD690" s="213"/>
      <c r="AE690" s="213"/>
      <c r="AF690" s="213"/>
      <c r="AG690" s="213" t="s">
        <v>290</v>
      </c>
      <c r="AH690" s="213">
        <v>0</v>
      </c>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outlineLevel="3" x14ac:dyDescent="0.2">
      <c r="A691" s="220"/>
      <c r="B691" s="221"/>
      <c r="C691" s="262" t="s">
        <v>883</v>
      </c>
      <c r="D691" s="229"/>
      <c r="E691" s="230">
        <v>0.43604999999999999</v>
      </c>
      <c r="F691" s="224"/>
      <c r="G691" s="224"/>
      <c r="H691" s="224"/>
      <c r="I691" s="224"/>
      <c r="J691" s="224"/>
      <c r="K691" s="224"/>
      <c r="L691" s="224"/>
      <c r="M691" s="224"/>
      <c r="N691" s="223"/>
      <c r="O691" s="223"/>
      <c r="P691" s="223"/>
      <c r="Q691" s="223"/>
      <c r="R691" s="224"/>
      <c r="S691" s="224"/>
      <c r="T691" s="224"/>
      <c r="U691" s="224"/>
      <c r="V691" s="224"/>
      <c r="W691" s="224"/>
      <c r="X691" s="224"/>
      <c r="Y691" s="224"/>
      <c r="Z691" s="213"/>
      <c r="AA691" s="213"/>
      <c r="AB691" s="213"/>
      <c r="AC691" s="213"/>
      <c r="AD691" s="213"/>
      <c r="AE691" s="213"/>
      <c r="AF691" s="213"/>
      <c r="AG691" s="213" t="s">
        <v>290</v>
      </c>
      <c r="AH691" s="213">
        <v>0</v>
      </c>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3" x14ac:dyDescent="0.2">
      <c r="A692" s="220"/>
      <c r="B692" s="221"/>
      <c r="C692" s="263" t="s">
        <v>294</v>
      </c>
      <c r="D692" s="231"/>
      <c r="E692" s="232">
        <v>1.4944500000000001</v>
      </c>
      <c r="F692" s="224"/>
      <c r="G692" s="224"/>
      <c r="H692" s="224"/>
      <c r="I692" s="224"/>
      <c r="J692" s="224"/>
      <c r="K692" s="224"/>
      <c r="L692" s="224"/>
      <c r="M692" s="224"/>
      <c r="N692" s="223"/>
      <c r="O692" s="223"/>
      <c r="P692" s="223"/>
      <c r="Q692" s="223"/>
      <c r="R692" s="224"/>
      <c r="S692" s="224"/>
      <c r="T692" s="224"/>
      <c r="U692" s="224"/>
      <c r="V692" s="224"/>
      <c r="W692" s="224"/>
      <c r="X692" s="224"/>
      <c r="Y692" s="224"/>
      <c r="Z692" s="213"/>
      <c r="AA692" s="213"/>
      <c r="AB692" s="213"/>
      <c r="AC692" s="213"/>
      <c r="AD692" s="213"/>
      <c r="AE692" s="213"/>
      <c r="AF692" s="213"/>
      <c r="AG692" s="213" t="s">
        <v>290</v>
      </c>
      <c r="AH692" s="213">
        <v>1</v>
      </c>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outlineLevel="1" x14ac:dyDescent="0.2">
      <c r="A693" s="241">
        <v>64</v>
      </c>
      <c r="B693" s="242" t="s">
        <v>884</v>
      </c>
      <c r="C693" s="259" t="s">
        <v>885</v>
      </c>
      <c r="D693" s="243" t="s">
        <v>280</v>
      </c>
      <c r="E693" s="244">
        <v>83.272350000000003</v>
      </c>
      <c r="F693" s="245"/>
      <c r="G693" s="246">
        <f>ROUND(E693*F693,2)</f>
        <v>0</v>
      </c>
      <c r="H693" s="245"/>
      <c r="I693" s="246">
        <f>ROUND(E693*H693,2)</f>
        <v>0</v>
      </c>
      <c r="J693" s="245"/>
      <c r="K693" s="246">
        <f>ROUND(E693*J693,2)</f>
        <v>0</v>
      </c>
      <c r="L693" s="246">
        <v>21</v>
      </c>
      <c r="M693" s="246">
        <f>G693*(1+L693/100)</f>
        <v>0</v>
      </c>
      <c r="N693" s="244">
        <v>1.47E-3</v>
      </c>
      <c r="O693" s="244">
        <f>ROUND(E693*N693,2)</f>
        <v>0.12</v>
      </c>
      <c r="P693" s="244">
        <v>2.4</v>
      </c>
      <c r="Q693" s="244">
        <f>ROUND(E693*P693,2)</f>
        <v>199.85</v>
      </c>
      <c r="R693" s="246" t="s">
        <v>838</v>
      </c>
      <c r="S693" s="246" t="s">
        <v>298</v>
      </c>
      <c r="T693" s="247" t="s">
        <v>364</v>
      </c>
      <c r="U693" s="224">
        <v>8.5</v>
      </c>
      <c r="V693" s="224">
        <f>ROUND(E693*U693,2)</f>
        <v>707.81</v>
      </c>
      <c r="W693" s="224"/>
      <c r="X693" s="224" t="s">
        <v>283</v>
      </c>
      <c r="Y693" s="224" t="s">
        <v>284</v>
      </c>
      <c r="Z693" s="213"/>
      <c r="AA693" s="213"/>
      <c r="AB693" s="213"/>
      <c r="AC693" s="213"/>
      <c r="AD693" s="213"/>
      <c r="AE693" s="213"/>
      <c r="AF693" s="213"/>
      <c r="AG693" s="213" t="s">
        <v>285</v>
      </c>
      <c r="AH693" s="213"/>
      <c r="AI693" s="213"/>
      <c r="AJ693" s="213"/>
      <c r="AK693" s="213"/>
      <c r="AL693" s="213"/>
      <c r="AM693" s="213"/>
      <c r="AN693" s="213"/>
      <c r="AO693" s="213"/>
      <c r="AP693" s="213"/>
      <c r="AQ693" s="213"/>
      <c r="AR693" s="213"/>
      <c r="AS693" s="213"/>
      <c r="AT693" s="213"/>
      <c r="AU693" s="213"/>
      <c r="AV693" s="213"/>
      <c r="AW693" s="213"/>
      <c r="AX693" s="213"/>
      <c r="AY693" s="213"/>
      <c r="AZ693" s="213"/>
      <c r="BA693" s="213"/>
      <c r="BB693" s="213"/>
      <c r="BC693" s="213"/>
      <c r="BD693" s="213"/>
      <c r="BE693" s="213"/>
      <c r="BF693" s="213"/>
      <c r="BG693" s="213"/>
      <c r="BH693" s="213"/>
    </row>
    <row r="694" spans="1:60" ht="22.5" outlineLevel="2" x14ac:dyDescent="0.2">
      <c r="A694" s="220"/>
      <c r="B694" s="221"/>
      <c r="C694" s="271" t="s">
        <v>886</v>
      </c>
      <c r="D694" s="268"/>
      <c r="E694" s="268"/>
      <c r="F694" s="268"/>
      <c r="G694" s="268"/>
      <c r="H694" s="224"/>
      <c r="I694" s="224"/>
      <c r="J694" s="224"/>
      <c r="K694" s="224"/>
      <c r="L694" s="224"/>
      <c r="M694" s="224"/>
      <c r="N694" s="223"/>
      <c r="O694" s="223"/>
      <c r="P694" s="223"/>
      <c r="Q694" s="223"/>
      <c r="R694" s="224"/>
      <c r="S694" s="224"/>
      <c r="T694" s="224"/>
      <c r="U694" s="224"/>
      <c r="V694" s="224"/>
      <c r="W694" s="224"/>
      <c r="X694" s="224"/>
      <c r="Y694" s="224"/>
      <c r="Z694" s="213"/>
      <c r="AA694" s="213"/>
      <c r="AB694" s="213"/>
      <c r="AC694" s="213"/>
      <c r="AD694" s="213"/>
      <c r="AE694" s="213"/>
      <c r="AF694" s="213"/>
      <c r="AG694" s="213" t="s">
        <v>366</v>
      </c>
      <c r="AH694" s="213"/>
      <c r="AI694" s="213"/>
      <c r="AJ694" s="213"/>
      <c r="AK694" s="213"/>
      <c r="AL694" s="213"/>
      <c r="AM694" s="213"/>
      <c r="AN694" s="213"/>
      <c r="AO694" s="213"/>
      <c r="AP694" s="213"/>
      <c r="AQ694" s="213"/>
      <c r="AR694" s="213"/>
      <c r="AS694" s="213"/>
      <c r="AT694" s="213"/>
      <c r="AU694" s="213"/>
      <c r="AV694" s="213"/>
      <c r="AW694" s="213"/>
      <c r="AX694" s="213"/>
      <c r="AY694" s="213"/>
      <c r="AZ694" s="213"/>
      <c r="BA694" s="249" t="str">
        <f>C694</f>
        <v>nebo vybourání otvorů průřezové plochy přes 4 m2 ve zdivu železobetonovém, včetně pomocného lešení o výšce podlahy do 1900 mm a pro zatížení do 1,5 kPa  (150 kg/m2),</v>
      </c>
      <c r="BB694" s="213"/>
      <c r="BC694" s="213"/>
      <c r="BD694" s="213"/>
      <c r="BE694" s="213"/>
      <c r="BF694" s="213"/>
      <c r="BG694" s="213"/>
      <c r="BH694" s="213"/>
    </row>
    <row r="695" spans="1:60" ht="22.5" outlineLevel="2" x14ac:dyDescent="0.2">
      <c r="A695" s="220"/>
      <c r="B695" s="221"/>
      <c r="C695" s="262" t="s">
        <v>869</v>
      </c>
      <c r="D695" s="229"/>
      <c r="E695" s="230"/>
      <c r="F695" s="224"/>
      <c r="G695" s="224"/>
      <c r="H695" s="224"/>
      <c r="I695" s="224"/>
      <c r="J695" s="224"/>
      <c r="K695" s="224"/>
      <c r="L695" s="224"/>
      <c r="M695" s="224"/>
      <c r="N695" s="223"/>
      <c r="O695" s="223"/>
      <c r="P695" s="223"/>
      <c r="Q695" s="223"/>
      <c r="R695" s="224"/>
      <c r="S695" s="224"/>
      <c r="T695" s="224"/>
      <c r="U695" s="224"/>
      <c r="V695" s="224"/>
      <c r="W695" s="224"/>
      <c r="X695" s="224"/>
      <c r="Y695" s="224"/>
      <c r="Z695" s="213"/>
      <c r="AA695" s="213"/>
      <c r="AB695" s="213"/>
      <c r="AC695" s="213"/>
      <c r="AD695" s="213"/>
      <c r="AE695" s="213"/>
      <c r="AF695" s="213"/>
      <c r="AG695" s="213" t="s">
        <v>290</v>
      </c>
      <c r="AH695" s="213">
        <v>0</v>
      </c>
      <c r="AI695" s="213"/>
      <c r="AJ695" s="213"/>
      <c r="AK695" s="213"/>
      <c r="AL695" s="213"/>
      <c r="AM695" s="213"/>
      <c r="AN695" s="213"/>
      <c r="AO695" s="213"/>
      <c r="AP695" s="213"/>
      <c r="AQ695" s="213"/>
      <c r="AR695" s="213"/>
      <c r="AS695" s="213"/>
      <c r="AT695" s="213"/>
      <c r="AU695" s="213"/>
      <c r="AV695" s="213"/>
      <c r="AW695" s="213"/>
      <c r="AX695" s="213"/>
      <c r="AY695" s="213"/>
      <c r="AZ695" s="213"/>
      <c r="BA695" s="213"/>
      <c r="BB695" s="213"/>
      <c r="BC695" s="213"/>
      <c r="BD695" s="213"/>
      <c r="BE695" s="213"/>
      <c r="BF695" s="213"/>
      <c r="BG695" s="213"/>
      <c r="BH695" s="213"/>
    </row>
    <row r="696" spans="1:60" outlineLevel="3" x14ac:dyDescent="0.2">
      <c r="A696" s="220"/>
      <c r="B696" s="221"/>
      <c r="C696" s="262" t="s">
        <v>870</v>
      </c>
      <c r="D696" s="229"/>
      <c r="E696" s="230">
        <v>34.697099999999999</v>
      </c>
      <c r="F696" s="224"/>
      <c r="G696" s="224"/>
      <c r="H696" s="224"/>
      <c r="I696" s="224"/>
      <c r="J696" s="224"/>
      <c r="K696" s="224"/>
      <c r="L696" s="224"/>
      <c r="M696" s="224"/>
      <c r="N696" s="223"/>
      <c r="O696" s="223"/>
      <c r="P696" s="223"/>
      <c r="Q696" s="223"/>
      <c r="R696" s="224"/>
      <c r="S696" s="224"/>
      <c r="T696" s="224"/>
      <c r="U696" s="224"/>
      <c r="V696" s="224"/>
      <c r="W696" s="224"/>
      <c r="X696" s="224"/>
      <c r="Y696" s="224"/>
      <c r="Z696" s="213"/>
      <c r="AA696" s="213"/>
      <c r="AB696" s="213"/>
      <c r="AC696" s="213"/>
      <c r="AD696" s="213"/>
      <c r="AE696" s="213"/>
      <c r="AF696" s="213"/>
      <c r="AG696" s="213" t="s">
        <v>290</v>
      </c>
      <c r="AH696" s="213">
        <v>0</v>
      </c>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3" x14ac:dyDescent="0.2">
      <c r="A697" s="220"/>
      <c r="B697" s="221"/>
      <c r="C697" s="262" t="s">
        <v>871</v>
      </c>
      <c r="D697" s="229"/>
      <c r="E697" s="230">
        <v>4.9404000000000003</v>
      </c>
      <c r="F697" s="224"/>
      <c r="G697" s="224"/>
      <c r="H697" s="224"/>
      <c r="I697" s="224"/>
      <c r="J697" s="224"/>
      <c r="K697" s="224"/>
      <c r="L697" s="224"/>
      <c r="M697" s="224"/>
      <c r="N697" s="223"/>
      <c r="O697" s="223"/>
      <c r="P697" s="223"/>
      <c r="Q697" s="223"/>
      <c r="R697" s="224"/>
      <c r="S697" s="224"/>
      <c r="T697" s="224"/>
      <c r="U697" s="224"/>
      <c r="V697" s="224"/>
      <c r="W697" s="224"/>
      <c r="X697" s="224"/>
      <c r="Y697" s="224"/>
      <c r="Z697" s="213"/>
      <c r="AA697" s="213"/>
      <c r="AB697" s="213"/>
      <c r="AC697" s="213"/>
      <c r="AD697" s="213"/>
      <c r="AE697" s="213"/>
      <c r="AF697" s="213"/>
      <c r="AG697" s="213" t="s">
        <v>290</v>
      </c>
      <c r="AH697" s="213">
        <v>0</v>
      </c>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outlineLevel="3" x14ac:dyDescent="0.2">
      <c r="A698" s="220"/>
      <c r="B698" s="221"/>
      <c r="C698" s="263" t="s">
        <v>294</v>
      </c>
      <c r="D698" s="231"/>
      <c r="E698" s="232">
        <v>39.637500000000003</v>
      </c>
      <c r="F698" s="224"/>
      <c r="G698" s="224"/>
      <c r="H698" s="224"/>
      <c r="I698" s="224"/>
      <c r="J698" s="224"/>
      <c r="K698" s="224"/>
      <c r="L698" s="224"/>
      <c r="M698" s="224"/>
      <c r="N698" s="223"/>
      <c r="O698" s="223"/>
      <c r="P698" s="223"/>
      <c r="Q698" s="223"/>
      <c r="R698" s="224"/>
      <c r="S698" s="224"/>
      <c r="T698" s="224"/>
      <c r="U698" s="224"/>
      <c r="V698" s="224"/>
      <c r="W698" s="224"/>
      <c r="X698" s="224"/>
      <c r="Y698" s="224"/>
      <c r="Z698" s="213"/>
      <c r="AA698" s="213"/>
      <c r="AB698" s="213"/>
      <c r="AC698" s="213"/>
      <c r="AD698" s="213"/>
      <c r="AE698" s="213"/>
      <c r="AF698" s="213"/>
      <c r="AG698" s="213" t="s">
        <v>290</v>
      </c>
      <c r="AH698" s="213">
        <v>1</v>
      </c>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outlineLevel="3" x14ac:dyDescent="0.2">
      <c r="A699" s="220"/>
      <c r="B699" s="221"/>
      <c r="C699" s="262" t="s">
        <v>872</v>
      </c>
      <c r="D699" s="229"/>
      <c r="E699" s="230">
        <v>17.145600000000002</v>
      </c>
      <c r="F699" s="224"/>
      <c r="G699" s="224"/>
      <c r="H699" s="224"/>
      <c r="I699" s="224"/>
      <c r="J699" s="224"/>
      <c r="K699" s="224"/>
      <c r="L699" s="224"/>
      <c r="M699" s="224"/>
      <c r="N699" s="223"/>
      <c r="O699" s="223"/>
      <c r="P699" s="223"/>
      <c r="Q699" s="223"/>
      <c r="R699" s="224"/>
      <c r="S699" s="224"/>
      <c r="T699" s="224"/>
      <c r="U699" s="224"/>
      <c r="V699" s="224"/>
      <c r="W699" s="224"/>
      <c r="X699" s="224"/>
      <c r="Y699" s="224"/>
      <c r="Z699" s="213"/>
      <c r="AA699" s="213"/>
      <c r="AB699" s="213"/>
      <c r="AC699" s="213"/>
      <c r="AD699" s="213"/>
      <c r="AE699" s="213"/>
      <c r="AF699" s="213"/>
      <c r="AG699" s="213" t="s">
        <v>290</v>
      </c>
      <c r="AH699" s="213">
        <v>0</v>
      </c>
      <c r="AI699" s="213"/>
      <c r="AJ699" s="213"/>
      <c r="AK699" s="213"/>
      <c r="AL699" s="213"/>
      <c r="AM699" s="213"/>
      <c r="AN699" s="213"/>
      <c r="AO699" s="213"/>
      <c r="AP699" s="213"/>
      <c r="AQ699" s="213"/>
      <c r="AR699" s="213"/>
      <c r="AS699" s="213"/>
      <c r="AT699" s="213"/>
      <c r="AU699" s="213"/>
      <c r="AV699" s="213"/>
      <c r="AW699" s="213"/>
      <c r="AX699" s="213"/>
      <c r="AY699" s="213"/>
      <c r="AZ699" s="213"/>
      <c r="BA699" s="213"/>
      <c r="BB699" s="213"/>
      <c r="BC699" s="213"/>
      <c r="BD699" s="213"/>
      <c r="BE699" s="213"/>
      <c r="BF699" s="213"/>
      <c r="BG699" s="213"/>
      <c r="BH699" s="213"/>
    </row>
    <row r="700" spans="1:60" outlineLevel="3" x14ac:dyDescent="0.2">
      <c r="A700" s="220"/>
      <c r="B700" s="221"/>
      <c r="C700" s="262" t="s">
        <v>873</v>
      </c>
      <c r="D700" s="229"/>
      <c r="E700" s="230"/>
      <c r="F700" s="224"/>
      <c r="G700" s="224"/>
      <c r="H700" s="224"/>
      <c r="I700" s="224"/>
      <c r="J700" s="224"/>
      <c r="K700" s="224"/>
      <c r="L700" s="224"/>
      <c r="M700" s="224"/>
      <c r="N700" s="223"/>
      <c r="O700" s="223"/>
      <c r="P700" s="223"/>
      <c r="Q700" s="223"/>
      <c r="R700" s="224"/>
      <c r="S700" s="224"/>
      <c r="T700" s="224"/>
      <c r="U700" s="224"/>
      <c r="V700" s="224"/>
      <c r="W700" s="224"/>
      <c r="X700" s="224"/>
      <c r="Y700" s="224"/>
      <c r="Z700" s="213"/>
      <c r="AA700" s="213"/>
      <c r="AB700" s="213"/>
      <c r="AC700" s="213"/>
      <c r="AD700" s="213"/>
      <c r="AE700" s="213"/>
      <c r="AF700" s="213"/>
      <c r="AG700" s="213" t="s">
        <v>290</v>
      </c>
      <c r="AH700" s="213">
        <v>0</v>
      </c>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outlineLevel="3" x14ac:dyDescent="0.2">
      <c r="A701" s="220"/>
      <c r="B701" s="221"/>
      <c r="C701" s="263" t="s">
        <v>294</v>
      </c>
      <c r="D701" s="231"/>
      <c r="E701" s="232">
        <v>17.145600000000002</v>
      </c>
      <c r="F701" s="224"/>
      <c r="G701" s="224"/>
      <c r="H701" s="224"/>
      <c r="I701" s="224"/>
      <c r="J701" s="224"/>
      <c r="K701" s="224"/>
      <c r="L701" s="224"/>
      <c r="M701" s="224"/>
      <c r="N701" s="223"/>
      <c r="O701" s="223"/>
      <c r="P701" s="223"/>
      <c r="Q701" s="223"/>
      <c r="R701" s="224"/>
      <c r="S701" s="224"/>
      <c r="T701" s="224"/>
      <c r="U701" s="224"/>
      <c r="V701" s="224"/>
      <c r="W701" s="224"/>
      <c r="X701" s="224"/>
      <c r="Y701" s="224"/>
      <c r="Z701" s="213"/>
      <c r="AA701" s="213"/>
      <c r="AB701" s="213"/>
      <c r="AC701" s="213"/>
      <c r="AD701" s="213"/>
      <c r="AE701" s="213"/>
      <c r="AF701" s="213"/>
      <c r="AG701" s="213" t="s">
        <v>290</v>
      </c>
      <c r="AH701" s="213">
        <v>1</v>
      </c>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ht="22.5" outlineLevel="3" x14ac:dyDescent="0.2">
      <c r="A702" s="220"/>
      <c r="B702" s="221"/>
      <c r="C702" s="262" t="s">
        <v>874</v>
      </c>
      <c r="D702" s="229"/>
      <c r="E702" s="230"/>
      <c r="F702" s="224"/>
      <c r="G702" s="224"/>
      <c r="H702" s="224"/>
      <c r="I702" s="224"/>
      <c r="J702" s="224"/>
      <c r="K702" s="224"/>
      <c r="L702" s="224"/>
      <c r="M702" s="224"/>
      <c r="N702" s="223"/>
      <c r="O702" s="223"/>
      <c r="P702" s="223"/>
      <c r="Q702" s="223"/>
      <c r="R702" s="224"/>
      <c r="S702" s="224"/>
      <c r="T702" s="224"/>
      <c r="U702" s="224"/>
      <c r="V702" s="224"/>
      <c r="W702" s="224"/>
      <c r="X702" s="224"/>
      <c r="Y702" s="224"/>
      <c r="Z702" s="213"/>
      <c r="AA702" s="213"/>
      <c r="AB702" s="213"/>
      <c r="AC702" s="213"/>
      <c r="AD702" s="213"/>
      <c r="AE702" s="213"/>
      <c r="AF702" s="213"/>
      <c r="AG702" s="213" t="s">
        <v>290</v>
      </c>
      <c r="AH702" s="213">
        <v>0</v>
      </c>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3" x14ac:dyDescent="0.2">
      <c r="A703" s="220"/>
      <c r="B703" s="221"/>
      <c r="C703" s="263" t="s">
        <v>294</v>
      </c>
      <c r="D703" s="231"/>
      <c r="E703" s="232"/>
      <c r="F703" s="224"/>
      <c r="G703" s="224"/>
      <c r="H703" s="224"/>
      <c r="I703" s="224"/>
      <c r="J703" s="224"/>
      <c r="K703" s="224"/>
      <c r="L703" s="224"/>
      <c r="M703" s="224"/>
      <c r="N703" s="223"/>
      <c r="O703" s="223"/>
      <c r="P703" s="223"/>
      <c r="Q703" s="223"/>
      <c r="R703" s="224"/>
      <c r="S703" s="224"/>
      <c r="T703" s="224"/>
      <c r="U703" s="224"/>
      <c r="V703" s="224"/>
      <c r="W703" s="224"/>
      <c r="X703" s="224"/>
      <c r="Y703" s="224"/>
      <c r="Z703" s="213"/>
      <c r="AA703" s="213"/>
      <c r="AB703" s="213"/>
      <c r="AC703" s="213"/>
      <c r="AD703" s="213"/>
      <c r="AE703" s="213"/>
      <c r="AF703" s="213"/>
      <c r="AG703" s="213" t="s">
        <v>290</v>
      </c>
      <c r="AH703" s="213">
        <v>1</v>
      </c>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outlineLevel="3" x14ac:dyDescent="0.2">
      <c r="A704" s="220"/>
      <c r="B704" s="221"/>
      <c r="C704" s="262" t="s">
        <v>875</v>
      </c>
      <c r="D704" s="229"/>
      <c r="E704" s="230">
        <v>13.6149</v>
      </c>
      <c r="F704" s="224"/>
      <c r="G704" s="224"/>
      <c r="H704" s="224"/>
      <c r="I704" s="224"/>
      <c r="J704" s="224"/>
      <c r="K704" s="224"/>
      <c r="L704" s="224"/>
      <c r="M704" s="224"/>
      <c r="N704" s="223"/>
      <c r="O704" s="223"/>
      <c r="P704" s="223"/>
      <c r="Q704" s="223"/>
      <c r="R704" s="224"/>
      <c r="S704" s="224"/>
      <c r="T704" s="224"/>
      <c r="U704" s="224"/>
      <c r="V704" s="224"/>
      <c r="W704" s="224"/>
      <c r="X704" s="224"/>
      <c r="Y704" s="224"/>
      <c r="Z704" s="213"/>
      <c r="AA704" s="213"/>
      <c r="AB704" s="213"/>
      <c r="AC704" s="213"/>
      <c r="AD704" s="213"/>
      <c r="AE704" s="213"/>
      <c r="AF704" s="213"/>
      <c r="AG704" s="213" t="s">
        <v>290</v>
      </c>
      <c r="AH704" s="213">
        <v>0</v>
      </c>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3" x14ac:dyDescent="0.2">
      <c r="A705" s="220"/>
      <c r="B705" s="221"/>
      <c r="C705" s="262" t="s">
        <v>654</v>
      </c>
      <c r="D705" s="229"/>
      <c r="E705" s="230"/>
      <c r="F705" s="224"/>
      <c r="G705" s="224"/>
      <c r="H705" s="224"/>
      <c r="I705" s="224"/>
      <c r="J705" s="224"/>
      <c r="K705" s="224"/>
      <c r="L705" s="224"/>
      <c r="M705" s="224"/>
      <c r="N705" s="223"/>
      <c r="O705" s="223"/>
      <c r="P705" s="223"/>
      <c r="Q705" s="223"/>
      <c r="R705" s="224"/>
      <c r="S705" s="224"/>
      <c r="T705" s="224"/>
      <c r="U705" s="224"/>
      <c r="V705" s="224"/>
      <c r="W705" s="224"/>
      <c r="X705" s="224"/>
      <c r="Y705" s="224"/>
      <c r="Z705" s="213"/>
      <c r="AA705" s="213"/>
      <c r="AB705" s="213"/>
      <c r="AC705" s="213"/>
      <c r="AD705" s="213"/>
      <c r="AE705" s="213"/>
      <c r="AF705" s="213"/>
      <c r="AG705" s="213" t="s">
        <v>290</v>
      </c>
      <c r="AH705" s="213">
        <v>0</v>
      </c>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3" x14ac:dyDescent="0.2">
      <c r="A706" s="220"/>
      <c r="B706" s="221"/>
      <c r="C706" s="263" t="s">
        <v>294</v>
      </c>
      <c r="D706" s="231"/>
      <c r="E706" s="232">
        <v>13.6149</v>
      </c>
      <c r="F706" s="224"/>
      <c r="G706" s="224"/>
      <c r="H706" s="224"/>
      <c r="I706" s="224"/>
      <c r="J706" s="224"/>
      <c r="K706" s="224"/>
      <c r="L706" s="224"/>
      <c r="M706" s="224"/>
      <c r="N706" s="223"/>
      <c r="O706" s="223"/>
      <c r="P706" s="223"/>
      <c r="Q706" s="223"/>
      <c r="R706" s="224"/>
      <c r="S706" s="224"/>
      <c r="T706" s="224"/>
      <c r="U706" s="224"/>
      <c r="V706" s="224"/>
      <c r="W706" s="224"/>
      <c r="X706" s="224"/>
      <c r="Y706" s="224"/>
      <c r="Z706" s="213"/>
      <c r="AA706" s="213"/>
      <c r="AB706" s="213"/>
      <c r="AC706" s="213"/>
      <c r="AD706" s="213"/>
      <c r="AE706" s="213"/>
      <c r="AF706" s="213"/>
      <c r="AG706" s="213" t="s">
        <v>290</v>
      </c>
      <c r="AH706" s="213">
        <v>1</v>
      </c>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outlineLevel="3" x14ac:dyDescent="0.2">
      <c r="A707" s="220"/>
      <c r="B707" s="221"/>
      <c r="C707" s="262" t="s">
        <v>876</v>
      </c>
      <c r="D707" s="229"/>
      <c r="E707" s="230">
        <v>3.3447</v>
      </c>
      <c r="F707" s="224"/>
      <c r="G707" s="224"/>
      <c r="H707" s="224"/>
      <c r="I707" s="224"/>
      <c r="J707" s="224"/>
      <c r="K707" s="224"/>
      <c r="L707" s="224"/>
      <c r="M707" s="224"/>
      <c r="N707" s="223"/>
      <c r="O707" s="223"/>
      <c r="P707" s="223"/>
      <c r="Q707" s="223"/>
      <c r="R707" s="224"/>
      <c r="S707" s="224"/>
      <c r="T707" s="224"/>
      <c r="U707" s="224"/>
      <c r="V707" s="224"/>
      <c r="W707" s="224"/>
      <c r="X707" s="224"/>
      <c r="Y707" s="224"/>
      <c r="Z707" s="213"/>
      <c r="AA707" s="213"/>
      <c r="AB707" s="213"/>
      <c r="AC707" s="213"/>
      <c r="AD707" s="213"/>
      <c r="AE707" s="213"/>
      <c r="AF707" s="213"/>
      <c r="AG707" s="213" t="s">
        <v>290</v>
      </c>
      <c r="AH707" s="213">
        <v>0</v>
      </c>
      <c r="AI707" s="213"/>
      <c r="AJ707" s="213"/>
      <c r="AK707" s="213"/>
      <c r="AL707" s="213"/>
      <c r="AM707" s="213"/>
      <c r="AN707" s="213"/>
      <c r="AO707" s="213"/>
      <c r="AP707" s="213"/>
      <c r="AQ707" s="213"/>
      <c r="AR707" s="213"/>
      <c r="AS707" s="213"/>
      <c r="AT707" s="213"/>
      <c r="AU707" s="213"/>
      <c r="AV707" s="213"/>
      <c r="AW707" s="213"/>
      <c r="AX707" s="213"/>
      <c r="AY707" s="213"/>
      <c r="AZ707" s="213"/>
      <c r="BA707" s="213"/>
      <c r="BB707" s="213"/>
      <c r="BC707" s="213"/>
      <c r="BD707" s="213"/>
      <c r="BE707" s="213"/>
      <c r="BF707" s="213"/>
      <c r="BG707" s="213"/>
      <c r="BH707" s="213"/>
    </row>
    <row r="708" spans="1:60" outlineLevel="3" x14ac:dyDescent="0.2">
      <c r="A708" s="220"/>
      <c r="B708" s="221"/>
      <c r="C708" s="262" t="s">
        <v>877</v>
      </c>
      <c r="D708" s="229"/>
      <c r="E708" s="230">
        <v>0.35699999999999998</v>
      </c>
      <c r="F708" s="224"/>
      <c r="G708" s="224"/>
      <c r="H708" s="224"/>
      <c r="I708" s="224"/>
      <c r="J708" s="224"/>
      <c r="K708" s="224"/>
      <c r="L708" s="224"/>
      <c r="M708" s="224"/>
      <c r="N708" s="223"/>
      <c r="O708" s="223"/>
      <c r="P708" s="223"/>
      <c r="Q708" s="223"/>
      <c r="R708" s="224"/>
      <c r="S708" s="224"/>
      <c r="T708" s="224"/>
      <c r="U708" s="224"/>
      <c r="V708" s="224"/>
      <c r="W708" s="224"/>
      <c r="X708" s="224"/>
      <c r="Y708" s="224"/>
      <c r="Z708" s="213"/>
      <c r="AA708" s="213"/>
      <c r="AB708" s="213"/>
      <c r="AC708" s="213"/>
      <c r="AD708" s="213"/>
      <c r="AE708" s="213"/>
      <c r="AF708" s="213"/>
      <c r="AG708" s="213" t="s">
        <v>290</v>
      </c>
      <c r="AH708" s="213">
        <v>0</v>
      </c>
      <c r="AI708" s="213"/>
      <c r="AJ708" s="213"/>
      <c r="AK708" s="213"/>
      <c r="AL708" s="213"/>
      <c r="AM708" s="213"/>
      <c r="AN708" s="213"/>
      <c r="AO708" s="213"/>
      <c r="AP708" s="213"/>
      <c r="AQ708" s="213"/>
      <c r="AR708" s="213"/>
      <c r="AS708" s="213"/>
      <c r="AT708" s="213"/>
      <c r="AU708" s="213"/>
      <c r="AV708" s="213"/>
      <c r="AW708" s="213"/>
      <c r="AX708" s="213"/>
      <c r="AY708" s="213"/>
      <c r="AZ708" s="213"/>
      <c r="BA708" s="213"/>
      <c r="BB708" s="213"/>
      <c r="BC708" s="213"/>
      <c r="BD708" s="213"/>
      <c r="BE708" s="213"/>
      <c r="BF708" s="213"/>
      <c r="BG708" s="213"/>
      <c r="BH708" s="213"/>
    </row>
    <row r="709" spans="1:60" outlineLevel="3" x14ac:dyDescent="0.2">
      <c r="A709" s="220"/>
      <c r="B709" s="221"/>
      <c r="C709" s="262" t="s">
        <v>878</v>
      </c>
      <c r="D709" s="229"/>
      <c r="E709" s="230">
        <v>2.2806000000000002</v>
      </c>
      <c r="F709" s="224"/>
      <c r="G709" s="224"/>
      <c r="H709" s="224"/>
      <c r="I709" s="224"/>
      <c r="J709" s="224"/>
      <c r="K709" s="224"/>
      <c r="L709" s="224"/>
      <c r="M709" s="224"/>
      <c r="N709" s="223"/>
      <c r="O709" s="223"/>
      <c r="P709" s="223"/>
      <c r="Q709" s="223"/>
      <c r="R709" s="224"/>
      <c r="S709" s="224"/>
      <c r="T709" s="224"/>
      <c r="U709" s="224"/>
      <c r="V709" s="224"/>
      <c r="W709" s="224"/>
      <c r="X709" s="224"/>
      <c r="Y709" s="224"/>
      <c r="Z709" s="213"/>
      <c r="AA709" s="213"/>
      <c r="AB709" s="213"/>
      <c r="AC709" s="213"/>
      <c r="AD709" s="213"/>
      <c r="AE709" s="213"/>
      <c r="AF709" s="213"/>
      <c r="AG709" s="213" t="s">
        <v>290</v>
      </c>
      <c r="AH709" s="213">
        <v>0</v>
      </c>
      <c r="AI709" s="213"/>
      <c r="AJ709" s="213"/>
      <c r="AK709" s="213"/>
      <c r="AL709" s="213"/>
      <c r="AM709" s="213"/>
      <c r="AN709" s="213"/>
      <c r="AO709" s="213"/>
      <c r="AP709" s="213"/>
      <c r="AQ709" s="213"/>
      <c r="AR709" s="213"/>
      <c r="AS709" s="213"/>
      <c r="AT709" s="213"/>
      <c r="AU709" s="213"/>
      <c r="AV709" s="213"/>
      <c r="AW709" s="213"/>
      <c r="AX709" s="213"/>
      <c r="AY709" s="213"/>
      <c r="AZ709" s="213"/>
      <c r="BA709" s="213"/>
      <c r="BB709" s="213"/>
      <c r="BC709" s="213"/>
      <c r="BD709" s="213"/>
      <c r="BE709" s="213"/>
      <c r="BF709" s="213"/>
      <c r="BG709" s="213"/>
      <c r="BH709" s="213"/>
    </row>
    <row r="710" spans="1:60" outlineLevel="3" x14ac:dyDescent="0.2">
      <c r="A710" s="220"/>
      <c r="B710" s="221"/>
      <c r="C710" s="263" t="s">
        <v>294</v>
      </c>
      <c r="D710" s="231"/>
      <c r="E710" s="232">
        <v>5.9823000000000004</v>
      </c>
      <c r="F710" s="224"/>
      <c r="G710" s="224"/>
      <c r="H710" s="224"/>
      <c r="I710" s="224"/>
      <c r="J710" s="224"/>
      <c r="K710" s="224"/>
      <c r="L710" s="224"/>
      <c r="M710" s="224"/>
      <c r="N710" s="223"/>
      <c r="O710" s="223"/>
      <c r="P710" s="223"/>
      <c r="Q710" s="223"/>
      <c r="R710" s="224"/>
      <c r="S710" s="224"/>
      <c r="T710" s="224"/>
      <c r="U710" s="224"/>
      <c r="V710" s="224"/>
      <c r="W710" s="224"/>
      <c r="X710" s="224"/>
      <c r="Y710" s="224"/>
      <c r="Z710" s="213"/>
      <c r="AA710" s="213"/>
      <c r="AB710" s="213"/>
      <c r="AC710" s="213"/>
      <c r="AD710" s="213"/>
      <c r="AE710" s="213"/>
      <c r="AF710" s="213"/>
      <c r="AG710" s="213" t="s">
        <v>290</v>
      </c>
      <c r="AH710" s="213">
        <v>1</v>
      </c>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outlineLevel="3" x14ac:dyDescent="0.2">
      <c r="A711" s="220"/>
      <c r="B711" s="221"/>
      <c r="C711" s="262" t="s">
        <v>879</v>
      </c>
      <c r="D711" s="229"/>
      <c r="E711" s="230">
        <v>2.6076000000000001</v>
      </c>
      <c r="F711" s="224"/>
      <c r="G711" s="224"/>
      <c r="H711" s="224"/>
      <c r="I711" s="224"/>
      <c r="J711" s="224"/>
      <c r="K711" s="224"/>
      <c r="L711" s="224"/>
      <c r="M711" s="224"/>
      <c r="N711" s="223"/>
      <c r="O711" s="223"/>
      <c r="P711" s="223"/>
      <c r="Q711" s="223"/>
      <c r="R711" s="224"/>
      <c r="S711" s="224"/>
      <c r="T711" s="224"/>
      <c r="U711" s="224"/>
      <c r="V711" s="224"/>
      <c r="W711" s="224"/>
      <c r="X711" s="224"/>
      <c r="Y711" s="224"/>
      <c r="Z711" s="213"/>
      <c r="AA711" s="213"/>
      <c r="AB711" s="213"/>
      <c r="AC711" s="213"/>
      <c r="AD711" s="213"/>
      <c r="AE711" s="213"/>
      <c r="AF711" s="213"/>
      <c r="AG711" s="213" t="s">
        <v>290</v>
      </c>
      <c r="AH711" s="213">
        <v>0</v>
      </c>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outlineLevel="3" x14ac:dyDescent="0.2">
      <c r="A712" s="220"/>
      <c r="B712" s="221"/>
      <c r="C712" s="262" t="s">
        <v>659</v>
      </c>
      <c r="D712" s="229"/>
      <c r="E712" s="230"/>
      <c r="F712" s="224"/>
      <c r="G712" s="224"/>
      <c r="H712" s="224"/>
      <c r="I712" s="224"/>
      <c r="J712" s="224"/>
      <c r="K712" s="224"/>
      <c r="L712" s="224"/>
      <c r="M712" s="224"/>
      <c r="N712" s="223"/>
      <c r="O712" s="223"/>
      <c r="P712" s="223"/>
      <c r="Q712" s="223"/>
      <c r="R712" s="224"/>
      <c r="S712" s="224"/>
      <c r="T712" s="224"/>
      <c r="U712" s="224"/>
      <c r="V712" s="224"/>
      <c r="W712" s="224"/>
      <c r="X712" s="224"/>
      <c r="Y712" s="224"/>
      <c r="Z712" s="213"/>
      <c r="AA712" s="213"/>
      <c r="AB712" s="213"/>
      <c r="AC712" s="213"/>
      <c r="AD712" s="213"/>
      <c r="AE712" s="213"/>
      <c r="AF712" s="213"/>
      <c r="AG712" s="213" t="s">
        <v>290</v>
      </c>
      <c r="AH712" s="213">
        <v>0</v>
      </c>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outlineLevel="3" x14ac:dyDescent="0.2">
      <c r="A713" s="220"/>
      <c r="B713" s="221"/>
      <c r="C713" s="262" t="s">
        <v>880</v>
      </c>
      <c r="D713" s="229"/>
      <c r="E713" s="230">
        <v>0.80100000000000005</v>
      </c>
      <c r="F713" s="224"/>
      <c r="G713" s="224"/>
      <c r="H713" s="224"/>
      <c r="I713" s="224"/>
      <c r="J713" s="224"/>
      <c r="K713" s="224"/>
      <c r="L713" s="224"/>
      <c r="M713" s="224"/>
      <c r="N713" s="223"/>
      <c r="O713" s="223"/>
      <c r="P713" s="223"/>
      <c r="Q713" s="223"/>
      <c r="R713" s="224"/>
      <c r="S713" s="224"/>
      <c r="T713" s="224"/>
      <c r="U713" s="224"/>
      <c r="V713" s="224"/>
      <c r="W713" s="224"/>
      <c r="X713" s="224"/>
      <c r="Y713" s="224"/>
      <c r="Z713" s="213"/>
      <c r="AA713" s="213"/>
      <c r="AB713" s="213"/>
      <c r="AC713" s="213"/>
      <c r="AD713" s="213"/>
      <c r="AE713" s="213"/>
      <c r="AF713" s="213"/>
      <c r="AG713" s="213" t="s">
        <v>290</v>
      </c>
      <c r="AH713" s="213">
        <v>0</v>
      </c>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3" x14ac:dyDescent="0.2">
      <c r="A714" s="220"/>
      <c r="B714" s="221"/>
      <c r="C714" s="262" t="s">
        <v>881</v>
      </c>
      <c r="D714" s="229"/>
      <c r="E714" s="230">
        <v>1.9890000000000001</v>
      </c>
      <c r="F714" s="224"/>
      <c r="G714" s="224"/>
      <c r="H714" s="224"/>
      <c r="I714" s="224"/>
      <c r="J714" s="224"/>
      <c r="K714" s="224"/>
      <c r="L714" s="224"/>
      <c r="M714" s="224"/>
      <c r="N714" s="223"/>
      <c r="O714" s="223"/>
      <c r="P714" s="223"/>
      <c r="Q714" s="223"/>
      <c r="R714" s="224"/>
      <c r="S714" s="224"/>
      <c r="T714" s="224"/>
      <c r="U714" s="224"/>
      <c r="V714" s="224"/>
      <c r="W714" s="224"/>
      <c r="X714" s="224"/>
      <c r="Y714" s="224"/>
      <c r="Z714" s="213"/>
      <c r="AA714" s="213"/>
      <c r="AB714" s="213"/>
      <c r="AC714" s="213"/>
      <c r="AD714" s="213"/>
      <c r="AE714" s="213"/>
      <c r="AF714" s="213"/>
      <c r="AG714" s="213" t="s">
        <v>290</v>
      </c>
      <c r="AH714" s="213">
        <v>0</v>
      </c>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outlineLevel="3" x14ac:dyDescent="0.2">
      <c r="A715" s="220"/>
      <c r="B715" s="221"/>
      <c r="C715" s="263" t="s">
        <v>294</v>
      </c>
      <c r="D715" s="231"/>
      <c r="E715" s="232">
        <v>5.3975999999999997</v>
      </c>
      <c r="F715" s="224"/>
      <c r="G715" s="224"/>
      <c r="H715" s="224"/>
      <c r="I715" s="224"/>
      <c r="J715" s="224"/>
      <c r="K715" s="224"/>
      <c r="L715" s="224"/>
      <c r="M715" s="224"/>
      <c r="N715" s="223"/>
      <c r="O715" s="223"/>
      <c r="P715" s="223"/>
      <c r="Q715" s="223"/>
      <c r="R715" s="224"/>
      <c r="S715" s="224"/>
      <c r="T715" s="224"/>
      <c r="U715" s="224"/>
      <c r="V715" s="224"/>
      <c r="W715" s="224"/>
      <c r="X715" s="224"/>
      <c r="Y715" s="224"/>
      <c r="Z715" s="213"/>
      <c r="AA715" s="213"/>
      <c r="AB715" s="213"/>
      <c r="AC715" s="213"/>
      <c r="AD715" s="213"/>
      <c r="AE715" s="213"/>
      <c r="AF715" s="213"/>
      <c r="AG715" s="213" t="s">
        <v>290</v>
      </c>
      <c r="AH715" s="213">
        <v>1</v>
      </c>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outlineLevel="3" x14ac:dyDescent="0.2">
      <c r="A716" s="220"/>
      <c r="B716" s="221"/>
      <c r="C716" s="262" t="s">
        <v>882</v>
      </c>
      <c r="D716" s="229"/>
      <c r="E716" s="230">
        <v>1.0584</v>
      </c>
      <c r="F716" s="224"/>
      <c r="G716" s="224"/>
      <c r="H716" s="224"/>
      <c r="I716" s="224"/>
      <c r="J716" s="224"/>
      <c r="K716" s="224"/>
      <c r="L716" s="224"/>
      <c r="M716" s="224"/>
      <c r="N716" s="223"/>
      <c r="O716" s="223"/>
      <c r="P716" s="223"/>
      <c r="Q716" s="223"/>
      <c r="R716" s="224"/>
      <c r="S716" s="224"/>
      <c r="T716" s="224"/>
      <c r="U716" s="224"/>
      <c r="V716" s="224"/>
      <c r="W716" s="224"/>
      <c r="X716" s="224"/>
      <c r="Y716" s="224"/>
      <c r="Z716" s="213"/>
      <c r="AA716" s="213"/>
      <c r="AB716" s="213"/>
      <c r="AC716" s="213"/>
      <c r="AD716" s="213"/>
      <c r="AE716" s="213"/>
      <c r="AF716" s="213"/>
      <c r="AG716" s="213" t="s">
        <v>290</v>
      </c>
      <c r="AH716" s="213">
        <v>0</v>
      </c>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outlineLevel="3" x14ac:dyDescent="0.2">
      <c r="A717" s="220"/>
      <c r="B717" s="221"/>
      <c r="C717" s="262" t="s">
        <v>883</v>
      </c>
      <c r="D717" s="229"/>
      <c r="E717" s="230">
        <v>0.43604999999999999</v>
      </c>
      <c r="F717" s="224"/>
      <c r="G717" s="224"/>
      <c r="H717" s="224"/>
      <c r="I717" s="224"/>
      <c r="J717" s="224"/>
      <c r="K717" s="224"/>
      <c r="L717" s="224"/>
      <c r="M717" s="224"/>
      <c r="N717" s="223"/>
      <c r="O717" s="223"/>
      <c r="P717" s="223"/>
      <c r="Q717" s="223"/>
      <c r="R717" s="224"/>
      <c r="S717" s="224"/>
      <c r="T717" s="224"/>
      <c r="U717" s="224"/>
      <c r="V717" s="224"/>
      <c r="W717" s="224"/>
      <c r="X717" s="224"/>
      <c r="Y717" s="224"/>
      <c r="Z717" s="213"/>
      <c r="AA717" s="213"/>
      <c r="AB717" s="213"/>
      <c r="AC717" s="213"/>
      <c r="AD717" s="213"/>
      <c r="AE717" s="213"/>
      <c r="AF717" s="213"/>
      <c r="AG717" s="213" t="s">
        <v>290</v>
      </c>
      <c r="AH717" s="213">
        <v>0</v>
      </c>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3" x14ac:dyDescent="0.2">
      <c r="A718" s="220"/>
      <c r="B718" s="221"/>
      <c r="C718" s="263" t="s">
        <v>294</v>
      </c>
      <c r="D718" s="231"/>
      <c r="E718" s="232">
        <v>1.4944500000000001</v>
      </c>
      <c r="F718" s="224"/>
      <c r="G718" s="224"/>
      <c r="H718" s="224"/>
      <c r="I718" s="224"/>
      <c r="J718" s="224"/>
      <c r="K718" s="224"/>
      <c r="L718" s="224"/>
      <c r="M718" s="224"/>
      <c r="N718" s="223"/>
      <c r="O718" s="223"/>
      <c r="P718" s="223"/>
      <c r="Q718" s="223"/>
      <c r="R718" s="224"/>
      <c r="S718" s="224"/>
      <c r="T718" s="224"/>
      <c r="U718" s="224"/>
      <c r="V718" s="224"/>
      <c r="W718" s="224"/>
      <c r="X718" s="224"/>
      <c r="Y718" s="224"/>
      <c r="Z718" s="213"/>
      <c r="AA718" s="213"/>
      <c r="AB718" s="213"/>
      <c r="AC718" s="213"/>
      <c r="AD718" s="213"/>
      <c r="AE718" s="213"/>
      <c r="AF718" s="213"/>
      <c r="AG718" s="213" t="s">
        <v>290</v>
      </c>
      <c r="AH718" s="213">
        <v>1</v>
      </c>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outlineLevel="1" x14ac:dyDescent="0.2">
      <c r="A719" s="241">
        <v>65</v>
      </c>
      <c r="B719" s="242" t="s">
        <v>887</v>
      </c>
      <c r="C719" s="259" t="s">
        <v>888</v>
      </c>
      <c r="D719" s="243" t="s">
        <v>598</v>
      </c>
      <c r="E719" s="244">
        <v>73.064999999999998</v>
      </c>
      <c r="F719" s="245"/>
      <c r="G719" s="246">
        <f>ROUND(E719*F719,2)</f>
        <v>0</v>
      </c>
      <c r="H719" s="245"/>
      <c r="I719" s="246">
        <f>ROUND(E719*H719,2)</f>
        <v>0</v>
      </c>
      <c r="J719" s="245"/>
      <c r="K719" s="246">
        <f>ROUND(E719*J719,2)</f>
        <v>0</v>
      </c>
      <c r="L719" s="246">
        <v>21</v>
      </c>
      <c r="M719" s="246">
        <f>G719*(1+L719/100)</f>
        <v>0</v>
      </c>
      <c r="N719" s="244">
        <v>0</v>
      </c>
      <c r="O719" s="244">
        <f>ROUND(E719*N719,2)</f>
        <v>0</v>
      </c>
      <c r="P719" s="244">
        <v>0.112</v>
      </c>
      <c r="Q719" s="244">
        <f>ROUND(E719*P719,2)</f>
        <v>8.18</v>
      </c>
      <c r="R719" s="246" t="s">
        <v>838</v>
      </c>
      <c r="S719" s="246" t="s">
        <v>298</v>
      </c>
      <c r="T719" s="247" t="s">
        <v>364</v>
      </c>
      <c r="U719" s="224">
        <v>0.28999999999999998</v>
      </c>
      <c r="V719" s="224">
        <f>ROUND(E719*U719,2)</f>
        <v>21.19</v>
      </c>
      <c r="W719" s="224"/>
      <c r="X719" s="224" t="s">
        <v>283</v>
      </c>
      <c r="Y719" s="224" t="s">
        <v>284</v>
      </c>
      <c r="Z719" s="213"/>
      <c r="AA719" s="213"/>
      <c r="AB719" s="213"/>
      <c r="AC719" s="213"/>
      <c r="AD719" s="213"/>
      <c r="AE719" s="213"/>
      <c r="AF719" s="213"/>
      <c r="AG719" s="213" t="s">
        <v>285</v>
      </c>
      <c r="AH719" s="213"/>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outlineLevel="2" x14ac:dyDescent="0.2">
      <c r="A720" s="220"/>
      <c r="B720" s="221"/>
      <c r="C720" s="271" t="s">
        <v>889</v>
      </c>
      <c r="D720" s="268"/>
      <c r="E720" s="268"/>
      <c r="F720" s="268"/>
      <c r="G720" s="268"/>
      <c r="H720" s="224"/>
      <c r="I720" s="224"/>
      <c r="J720" s="224"/>
      <c r="K720" s="224"/>
      <c r="L720" s="224"/>
      <c r="M720" s="224"/>
      <c r="N720" s="223"/>
      <c r="O720" s="223"/>
      <c r="P720" s="223"/>
      <c r="Q720" s="223"/>
      <c r="R720" s="224"/>
      <c r="S720" s="224"/>
      <c r="T720" s="224"/>
      <c r="U720" s="224"/>
      <c r="V720" s="224"/>
      <c r="W720" s="224"/>
      <c r="X720" s="224"/>
      <c r="Y720" s="224"/>
      <c r="Z720" s="213"/>
      <c r="AA720" s="213"/>
      <c r="AB720" s="213"/>
      <c r="AC720" s="213"/>
      <c r="AD720" s="213"/>
      <c r="AE720" s="213"/>
      <c r="AF720" s="213"/>
      <c r="AG720" s="213" t="s">
        <v>366</v>
      </c>
      <c r="AH720" s="213"/>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outlineLevel="2" x14ac:dyDescent="0.2">
      <c r="A721" s="220"/>
      <c r="B721" s="221"/>
      <c r="C721" s="262" t="s">
        <v>890</v>
      </c>
      <c r="D721" s="229"/>
      <c r="E721" s="230">
        <v>14.895</v>
      </c>
      <c r="F721" s="224"/>
      <c r="G721" s="224"/>
      <c r="H721" s="224"/>
      <c r="I721" s="224"/>
      <c r="J721" s="224"/>
      <c r="K721" s="224"/>
      <c r="L721" s="224"/>
      <c r="M721" s="224"/>
      <c r="N721" s="223"/>
      <c r="O721" s="223"/>
      <c r="P721" s="223"/>
      <c r="Q721" s="223"/>
      <c r="R721" s="224"/>
      <c r="S721" s="224"/>
      <c r="T721" s="224"/>
      <c r="U721" s="224"/>
      <c r="V721" s="224"/>
      <c r="W721" s="224"/>
      <c r="X721" s="224"/>
      <c r="Y721" s="224"/>
      <c r="Z721" s="213"/>
      <c r="AA721" s="213"/>
      <c r="AB721" s="213"/>
      <c r="AC721" s="213"/>
      <c r="AD721" s="213"/>
      <c r="AE721" s="213"/>
      <c r="AF721" s="213"/>
      <c r="AG721" s="213" t="s">
        <v>290</v>
      </c>
      <c r="AH721" s="213">
        <v>0</v>
      </c>
      <c r="AI721" s="213"/>
      <c r="AJ721" s="213"/>
      <c r="AK721" s="213"/>
      <c r="AL721" s="213"/>
      <c r="AM721" s="213"/>
      <c r="AN721" s="213"/>
      <c r="AO721" s="213"/>
      <c r="AP721" s="213"/>
      <c r="AQ721" s="213"/>
      <c r="AR721" s="213"/>
      <c r="AS721" s="213"/>
      <c r="AT721" s="213"/>
      <c r="AU721" s="213"/>
      <c r="AV721" s="213"/>
      <c r="AW721" s="213"/>
      <c r="AX721" s="213"/>
      <c r="AY721" s="213"/>
      <c r="AZ721" s="213"/>
      <c r="BA721" s="213"/>
      <c r="BB721" s="213"/>
      <c r="BC721" s="213"/>
      <c r="BD721" s="213"/>
      <c r="BE721" s="213"/>
      <c r="BF721" s="213"/>
      <c r="BG721" s="213"/>
      <c r="BH721" s="213"/>
    </row>
    <row r="722" spans="1:60" outlineLevel="3" x14ac:dyDescent="0.2">
      <c r="A722" s="220"/>
      <c r="B722" s="221"/>
      <c r="C722" s="262" t="s">
        <v>891</v>
      </c>
      <c r="D722" s="229"/>
      <c r="E722" s="230">
        <v>16.5</v>
      </c>
      <c r="F722" s="224"/>
      <c r="G722" s="224"/>
      <c r="H722" s="224"/>
      <c r="I722" s="224"/>
      <c r="J722" s="224"/>
      <c r="K722" s="224"/>
      <c r="L722" s="224"/>
      <c r="M722" s="224"/>
      <c r="N722" s="223"/>
      <c r="O722" s="223"/>
      <c r="P722" s="223"/>
      <c r="Q722" s="223"/>
      <c r="R722" s="224"/>
      <c r="S722" s="224"/>
      <c r="T722" s="224"/>
      <c r="U722" s="224"/>
      <c r="V722" s="224"/>
      <c r="W722" s="224"/>
      <c r="X722" s="224"/>
      <c r="Y722" s="224"/>
      <c r="Z722" s="213"/>
      <c r="AA722" s="213"/>
      <c r="AB722" s="213"/>
      <c r="AC722" s="213"/>
      <c r="AD722" s="213"/>
      <c r="AE722" s="213"/>
      <c r="AF722" s="213"/>
      <c r="AG722" s="213" t="s">
        <v>290</v>
      </c>
      <c r="AH722" s="213">
        <v>0</v>
      </c>
      <c r="AI722" s="213"/>
      <c r="AJ722" s="213"/>
      <c r="AK722" s="213"/>
      <c r="AL722" s="213"/>
      <c r="AM722" s="213"/>
      <c r="AN722" s="213"/>
      <c r="AO722" s="213"/>
      <c r="AP722" s="213"/>
      <c r="AQ722" s="213"/>
      <c r="AR722" s="213"/>
      <c r="AS722" s="213"/>
      <c r="AT722" s="213"/>
      <c r="AU722" s="213"/>
      <c r="AV722" s="213"/>
      <c r="AW722" s="213"/>
      <c r="AX722" s="213"/>
      <c r="AY722" s="213"/>
      <c r="AZ722" s="213"/>
      <c r="BA722" s="213"/>
      <c r="BB722" s="213"/>
      <c r="BC722" s="213"/>
      <c r="BD722" s="213"/>
      <c r="BE722" s="213"/>
      <c r="BF722" s="213"/>
      <c r="BG722" s="213"/>
      <c r="BH722" s="213"/>
    </row>
    <row r="723" spans="1:60" outlineLevel="3" x14ac:dyDescent="0.2">
      <c r="A723" s="220"/>
      <c r="B723" s="221"/>
      <c r="C723" s="262" t="s">
        <v>892</v>
      </c>
      <c r="D723" s="229"/>
      <c r="E723" s="230">
        <v>8.4</v>
      </c>
      <c r="F723" s="224"/>
      <c r="G723" s="224"/>
      <c r="H723" s="224"/>
      <c r="I723" s="224"/>
      <c r="J723" s="224"/>
      <c r="K723" s="224"/>
      <c r="L723" s="224"/>
      <c r="M723" s="224"/>
      <c r="N723" s="223"/>
      <c r="O723" s="223"/>
      <c r="P723" s="223"/>
      <c r="Q723" s="223"/>
      <c r="R723" s="224"/>
      <c r="S723" s="224"/>
      <c r="T723" s="224"/>
      <c r="U723" s="224"/>
      <c r="V723" s="224"/>
      <c r="W723" s="224"/>
      <c r="X723" s="224"/>
      <c r="Y723" s="224"/>
      <c r="Z723" s="213"/>
      <c r="AA723" s="213"/>
      <c r="AB723" s="213"/>
      <c r="AC723" s="213"/>
      <c r="AD723" s="213"/>
      <c r="AE723" s="213"/>
      <c r="AF723" s="213"/>
      <c r="AG723" s="213" t="s">
        <v>290</v>
      </c>
      <c r="AH723" s="213">
        <v>0</v>
      </c>
      <c r="AI723" s="213"/>
      <c r="AJ723" s="213"/>
      <c r="AK723" s="213"/>
      <c r="AL723" s="213"/>
      <c r="AM723" s="213"/>
      <c r="AN723" s="213"/>
      <c r="AO723" s="213"/>
      <c r="AP723" s="213"/>
      <c r="AQ723" s="213"/>
      <c r="AR723" s="213"/>
      <c r="AS723" s="213"/>
      <c r="AT723" s="213"/>
      <c r="AU723" s="213"/>
      <c r="AV723" s="213"/>
      <c r="AW723" s="213"/>
      <c r="AX723" s="213"/>
      <c r="AY723" s="213"/>
      <c r="AZ723" s="213"/>
      <c r="BA723" s="213"/>
      <c r="BB723" s="213"/>
      <c r="BC723" s="213"/>
      <c r="BD723" s="213"/>
      <c r="BE723" s="213"/>
      <c r="BF723" s="213"/>
      <c r="BG723" s="213"/>
      <c r="BH723" s="213"/>
    </row>
    <row r="724" spans="1:60" outlineLevel="3" x14ac:dyDescent="0.2">
      <c r="A724" s="220"/>
      <c r="B724" s="221"/>
      <c r="C724" s="262" t="s">
        <v>893</v>
      </c>
      <c r="D724" s="229"/>
      <c r="E724" s="230">
        <v>9.7799999999999994</v>
      </c>
      <c r="F724" s="224"/>
      <c r="G724" s="224"/>
      <c r="H724" s="224"/>
      <c r="I724" s="224"/>
      <c r="J724" s="224"/>
      <c r="K724" s="224"/>
      <c r="L724" s="224"/>
      <c r="M724" s="224"/>
      <c r="N724" s="223"/>
      <c r="O724" s="223"/>
      <c r="P724" s="223"/>
      <c r="Q724" s="223"/>
      <c r="R724" s="224"/>
      <c r="S724" s="224"/>
      <c r="T724" s="224"/>
      <c r="U724" s="224"/>
      <c r="V724" s="224"/>
      <c r="W724" s="224"/>
      <c r="X724" s="224"/>
      <c r="Y724" s="224"/>
      <c r="Z724" s="213"/>
      <c r="AA724" s="213"/>
      <c r="AB724" s="213"/>
      <c r="AC724" s="213"/>
      <c r="AD724" s="213"/>
      <c r="AE724" s="213"/>
      <c r="AF724" s="213"/>
      <c r="AG724" s="213" t="s">
        <v>290</v>
      </c>
      <c r="AH724" s="213">
        <v>0</v>
      </c>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outlineLevel="3" x14ac:dyDescent="0.2">
      <c r="A725" s="220"/>
      <c r="B725" s="221"/>
      <c r="C725" s="262" t="s">
        <v>894</v>
      </c>
      <c r="D725" s="229"/>
      <c r="E725" s="230">
        <v>10.48</v>
      </c>
      <c r="F725" s="224"/>
      <c r="G725" s="224"/>
      <c r="H725" s="224"/>
      <c r="I725" s="224"/>
      <c r="J725" s="224"/>
      <c r="K725" s="224"/>
      <c r="L725" s="224"/>
      <c r="M725" s="224"/>
      <c r="N725" s="223"/>
      <c r="O725" s="223"/>
      <c r="P725" s="223"/>
      <c r="Q725" s="223"/>
      <c r="R725" s="224"/>
      <c r="S725" s="224"/>
      <c r="T725" s="224"/>
      <c r="U725" s="224"/>
      <c r="V725" s="224"/>
      <c r="W725" s="224"/>
      <c r="X725" s="224"/>
      <c r="Y725" s="224"/>
      <c r="Z725" s="213"/>
      <c r="AA725" s="213"/>
      <c r="AB725" s="213"/>
      <c r="AC725" s="213"/>
      <c r="AD725" s="213"/>
      <c r="AE725" s="213"/>
      <c r="AF725" s="213"/>
      <c r="AG725" s="213" t="s">
        <v>290</v>
      </c>
      <c r="AH725" s="213">
        <v>0</v>
      </c>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outlineLevel="3" x14ac:dyDescent="0.2">
      <c r="A726" s="220"/>
      <c r="B726" s="221"/>
      <c r="C726" s="262" t="s">
        <v>895</v>
      </c>
      <c r="D726" s="229"/>
      <c r="E726" s="230">
        <v>9.17</v>
      </c>
      <c r="F726" s="224"/>
      <c r="G726" s="224"/>
      <c r="H726" s="224"/>
      <c r="I726" s="224"/>
      <c r="J726" s="224"/>
      <c r="K726" s="224"/>
      <c r="L726" s="224"/>
      <c r="M726" s="224"/>
      <c r="N726" s="223"/>
      <c r="O726" s="223"/>
      <c r="P726" s="223"/>
      <c r="Q726" s="223"/>
      <c r="R726" s="224"/>
      <c r="S726" s="224"/>
      <c r="T726" s="224"/>
      <c r="U726" s="224"/>
      <c r="V726" s="224"/>
      <c r="W726" s="224"/>
      <c r="X726" s="224"/>
      <c r="Y726" s="224"/>
      <c r="Z726" s="213"/>
      <c r="AA726" s="213"/>
      <c r="AB726" s="213"/>
      <c r="AC726" s="213"/>
      <c r="AD726" s="213"/>
      <c r="AE726" s="213"/>
      <c r="AF726" s="213"/>
      <c r="AG726" s="213" t="s">
        <v>290</v>
      </c>
      <c r="AH726" s="213">
        <v>0</v>
      </c>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outlineLevel="3" x14ac:dyDescent="0.2">
      <c r="A727" s="220"/>
      <c r="B727" s="221"/>
      <c r="C727" s="262" t="s">
        <v>896</v>
      </c>
      <c r="D727" s="229"/>
      <c r="E727" s="230">
        <v>3.84</v>
      </c>
      <c r="F727" s="224"/>
      <c r="G727" s="224"/>
      <c r="H727" s="224"/>
      <c r="I727" s="224"/>
      <c r="J727" s="224"/>
      <c r="K727" s="224"/>
      <c r="L727" s="224"/>
      <c r="M727" s="224"/>
      <c r="N727" s="223"/>
      <c r="O727" s="223"/>
      <c r="P727" s="223"/>
      <c r="Q727" s="223"/>
      <c r="R727" s="224"/>
      <c r="S727" s="224"/>
      <c r="T727" s="224"/>
      <c r="U727" s="224"/>
      <c r="V727" s="224"/>
      <c r="W727" s="224"/>
      <c r="X727" s="224"/>
      <c r="Y727" s="224"/>
      <c r="Z727" s="213"/>
      <c r="AA727" s="213"/>
      <c r="AB727" s="213"/>
      <c r="AC727" s="213"/>
      <c r="AD727" s="213"/>
      <c r="AE727" s="213"/>
      <c r="AF727" s="213"/>
      <c r="AG727" s="213" t="s">
        <v>290</v>
      </c>
      <c r="AH727" s="213">
        <v>0</v>
      </c>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outlineLevel="3" x14ac:dyDescent="0.2">
      <c r="A728" s="220"/>
      <c r="B728" s="221"/>
      <c r="C728" s="263" t="s">
        <v>294</v>
      </c>
      <c r="D728" s="231"/>
      <c r="E728" s="232">
        <v>73.064999999999998</v>
      </c>
      <c r="F728" s="224"/>
      <c r="G728" s="224"/>
      <c r="H728" s="224"/>
      <c r="I728" s="224"/>
      <c r="J728" s="224"/>
      <c r="K728" s="224"/>
      <c r="L728" s="224"/>
      <c r="M728" s="224"/>
      <c r="N728" s="223"/>
      <c r="O728" s="223"/>
      <c r="P728" s="223"/>
      <c r="Q728" s="223"/>
      <c r="R728" s="224"/>
      <c r="S728" s="224"/>
      <c r="T728" s="224"/>
      <c r="U728" s="224"/>
      <c r="V728" s="224"/>
      <c r="W728" s="224"/>
      <c r="X728" s="224"/>
      <c r="Y728" s="224"/>
      <c r="Z728" s="213"/>
      <c r="AA728" s="213"/>
      <c r="AB728" s="213"/>
      <c r="AC728" s="213"/>
      <c r="AD728" s="213"/>
      <c r="AE728" s="213"/>
      <c r="AF728" s="213"/>
      <c r="AG728" s="213" t="s">
        <v>290</v>
      </c>
      <c r="AH728" s="213">
        <v>1</v>
      </c>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ht="22.5" outlineLevel="1" x14ac:dyDescent="0.2">
      <c r="A729" s="241">
        <v>66</v>
      </c>
      <c r="B729" s="242" t="s">
        <v>897</v>
      </c>
      <c r="C729" s="259" t="s">
        <v>898</v>
      </c>
      <c r="D729" s="243" t="s">
        <v>280</v>
      </c>
      <c r="E729" s="244">
        <v>6.2</v>
      </c>
      <c r="F729" s="245"/>
      <c r="G729" s="246">
        <f>ROUND(E729*F729,2)</f>
        <v>0</v>
      </c>
      <c r="H729" s="245"/>
      <c r="I729" s="246">
        <f>ROUND(E729*H729,2)</f>
        <v>0</v>
      </c>
      <c r="J729" s="245"/>
      <c r="K729" s="246">
        <f>ROUND(E729*J729,2)</f>
        <v>0</v>
      </c>
      <c r="L729" s="246">
        <v>21</v>
      </c>
      <c r="M729" s="246">
        <f>G729*(1+L729/100)</f>
        <v>0</v>
      </c>
      <c r="N729" s="244">
        <v>0</v>
      </c>
      <c r="O729" s="244">
        <f>ROUND(E729*N729,2)</f>
        <v>0</v>
      </c>
      <c r="P729" s="244">
        <v>2.2000000000000002</v>
      </c>
      <c r="Q729" s="244">
        <f>ROUND(E729*P729,2)</f>
        <v>13.64</v>
      </c>
      <c r="R729" s="246" t="s">
        <v>838</v>
      </c>
      <c r="S729" s="246" t="s">
        <v>298</v>
      </c>
      <c r="T729" s="247" t="s">
        <v>364</v>
      </c>
      <c r="U729" s="224">
        <v>7.1950000000000003</v>
      </c>
      <c r="V729" s="224">
        <f>ROUND(E729*U729,2)</f>
        <v>44.61</v>
      </c>
      <c r="W729" s="224"/>
      <c r="X729" s="224" t="s">
        <v>283</v>
      </c>
      <c r="Y729" s="224" t="s">
        <v>284</v>
      </c>
      <c r="Z729" s="213"/>
      <c r="AA729" s="213"/>
      <c r="AB729" s="213"/>
      <c r="AC729" s="213"/>
      <c r="AD729" s="213"/>
      <c r="AE729" s="213"/>
      <c r="AF729" s="213"/>
      <c r="AG729" s="213" t="s">
        <v>285</v>
      </c>
      <c r="AH729" s="213"/>
      <c r="AI729" s="213"/>
      <c r="AJ729" s="213"/>
      <c r="AK729" s="213"/>
      <c r="AL729" s="213"/>
      <c r="AM729" s="213"/>
      <c r="AN729" s="213"/>
      <c r="AO729" s="213"/>
      <c r="AP729" s="213"/>
      <c r="AQ729" s="213"/>
      <c r="AR729" s="213"/>
      <c r="AS729" s="213"/>
      <c r="AT729" s="213"/>
      <c r="AU729" s="213"/>
      <c r="AV729" s="213"/>
      <c r="AW729" s="213"/>
      <c r="AX729" s="213"/>
      <c r="AY729" s="213"/>
      <c r="AZ729" s="213"/>
      <c r="BA729" s="213"/>
      <c r="BB729" s="213"/>
      <c r="BC729" s="213"/>
      <c r="BD729" s="213"/>
      <c r="BE729" s="213"/>
      <c r="BF729" s="213"/>
      <c r="BG729" s="213"/>
      <c r="BH729" s="213"/>
    </row>
    <row r="730" spans="1:60" outlineLevel="2" x14ac:dyDescent="0.2">
      <c r="A730" s="220"/>
      <c r="B730" s="221"/>
      <c r="C730" s="262" t="s">
        <v>729</v>
      </c>
      <c r="D730" s="229"/>
      <c r="E730" s="230">
        <v>3.5</v>
      </c>
      <c r="F730" s="224"/>
      <c r="G730" s="224"/>
      <c r="H730" s="224"/>
      <c r="I730" s="224"/>
      <c r="J730" s="224"/>
      <c r="K730" s="224"/>
      <c r="L730" s="224"/>
      <c r="M730" s="224"/>
      <c r="N730" s="223"/>
      <c r="O730" s="223"/>
      <c r="P730" s="223"/>
      <c r="Q730" s="223"/>
      <c r="R730" s="224"/>
      <c r="S730" s="224"/>
      <c r="T730" s="224"/>
      <c r="U730" s="224"/>
      <c r="V730" s="224"/>
      <c r="W730" s="224"/>
      <c r="X730" s="224"/>
      <c r="Y730" s="224"/>
      <c r="Z730" s="213"/>
      <c r="AA730" s="213"/>
      <c r="AB730" s="213"/>
      <c r="AC730" s="213"/>
      <c r="AD730" s="213"/>
      <c r="AE730" s="213"/>
      <c r="AF730" s="213"/>
      <c r="AG730" s="213" t="s">
        <v>290</v>
      </c>
      <c r="AH730" s="213">
        <v>0</v>
      </c>
      <c r="AI730" s="213"/>
      <c r="AJ730" s="213"/>
      <c r="AK730" s="213"/>
      <c r="AL730" s="213"/>
      <c r="AM730" s="213"/>
      <c r="AN730" s="213"/>
      <c r="AO730" s="213"/>
      <c r="AP730" s="213"/>
      <c r="AQ730" s="213"/>
      <c r="AR730" s="213"/>
      <c r="AS730" s="213"/>
      <c r="AT730" s="213"/>
      <c r="AU730" s="213"/>
      <c r="AV730" s="213"/>
      <c r="AW730" s="213"/>
      <c r="AX730" s="213"/>
      <c r="AY730" s="213"/>
      <c r="AZ730" s="213"/>
      <c r="BA730" s="213"/>
      <c r="BB730" s="213"/>
      <c r="BC730" s="213"/>
      <c r="BD730" s="213"/>
      <c r="BE730" s="213"/>
      <c r="BF730" s="213"/>
      <c r="BG730" s="213"/>
      <c r="BH730" s="213"/>
    </row>
    <row r="731" spans="1:60" outlineLevel="3" x14ac:dyDescent="0.2">
      <c r="A731" s="220"/>
      <c r="B731" s="221"/>
      <c r="C731" s="262" t="s">
        <v>899</v>
      </c>
      <c r="D731" s="229"/>
      <c r="E731" s="230">
        <v>2.7</v>
      </c>
      <c r="F731" s="224"/>
      <c r="G731" s="224"/>
      <c r="H731" s="224"/>
      <c r="I731" s="224"/>
      <c r="J731" s="224"/>
      <c r="K731" s="224"/>
      <c r="L731" s="224"/>
      <c r="M731" s="224"/>
      <c r="N731" s="223"/>
      <c r="O731" s="223"/>
      <c r="P731" s="223"/>
      <c r="Q731" s="223"/>
      <c r="R731" s="224"/>
      <c r="S731" s="224"/>
      <c r="T731" s="224"/>
      <c r="U731" s="224"/>
      <c r="V731" s="224"/>
      <c r="W731" s="224"/>
      <c r="X731" s="224"/>
      <c r="Y731" s="224"/>
      <c r="Z731" s="213"/>
      <c r="AA731" s="213"/>
      <c r="AB731" s="213"/>
      <c r="AC731" s="213"/>
      <c r="AD731" s="213"/>
      <c r="AE731" s="213"/>
      <c r="AF731" s="213"/>
      <c r="AG731" s="213" t="s">
        <v>290</v>
      </c>
      <c r="AH731" s="213">
        <v>0</v>
      </c>
      <c r="AI731" s="213"/>
      <c r="AJ731" s="213"/>
      <c r="AK731" s="213"/>
      <c r="AL731" s="213"/>
      <c r="AM731" s="213"/>
      <c r="AN731" s="213"/>
      <c r="AO731" s="213"/>
      <c r="AP731" s="213"/>
      <c r="AQ731" s="213"/>
      <c r="AR731" s="213"/>
      <c r="AS731" s="213"/>
      <c r="AT731" s="213"/>
      <c r="AU731" s="213"/>
      <c r="AV731" s="213"/>
      <c r="AW731" s="213"/>
      <c r="AX731" s="213"/>
      <c r="AY731" s="213"/>
      <c r="AZ731" s="213"/>
      <c r="BA731" s="213"/>
      <c r="BB731" s="213"/>
      <c r="BC731" s="213"/>
      <c r="BD731" s="213"/>
      <c r="BE731" s="213"/>
      <c r="BF731" s="213"/>
      <c r="BG731" s="213"/>
      <c r="BH731" s="213"/>
    </row>
    <row r="732" spans="1:60" ht="22.5" outlineLevel="1" x14ac:dyDescent="0.2">
      <c r="A732" s="241">
        <v>67</v>
      </c>
      <c r="B732" s="242" t="s">
        <v>900</v>
      </c>
      <c r="C732" s="259" t="s">
        <v>901</v>
      </c>
      <c r="D732" s="243" t="s">
        <v>280</v>
      </c>
      <c r="E732" s="244">
        <v>1.7</v>
      </c>
      <c r="F732" s="245"/>
      <c r="G732" s="246">
        <f>ROUND(E732*F732,2)</f>
        <v>0</v>
      </c>
      <c r="H732" s="245"/>
      <c r="I732" s="246">
        <f>ROUND(E732*H732,2)</f>
        <v>0</v>
      </c>
      <c r="J732" s="245"/>
      <c r="K732" s="246">
        <f>ROUND(E732*J732,2)</f>
        <v>0</v>
      </c>
      <c r="L732" s="246">
        <v>21</v>
      </c>
      <c r="M732" s="246">
        <f>G732*(1+L732/100)</f>
        <v>0</v>
      </c>
      <c r="N732" s="244">
        <v>0</v>
      </c>
      <c r="O732" s="244">
        <f>ROUND(E732*N732,2)</f>
        <v>0</v>
      </c>
      <c r="P732" s="244">
        <v>2.2000000000000002</v>
      </c>
      <c r="Q732" s="244">
        <f>ROUND(E732*P732,2)</f>
        <v>3.74</v>
      </c>
      <c r="R732" s="246" t="s">
        <v>838</v>
      </c>
      <c r="S732" s="246" t="s">
        <v>298</v>
      </c>
      <c r="T732" s="247" t="s">
        <v>767</v>
      </c>
      <c r="U732" s="224">
        <v>7.51</v>
      </c>
      <c r="V732" s="224">
        <f>ROUND(E732*U732,2)</f>
        <v>12.77</v>
      </c>
      <c r="W732" s="224"/>
      <c r="X732" s="224" t="s">
        <v>283</v>
      </c>
      <c r="Y732" s="224" t="s">
        <v>284</v>
      </c>
      <c r="Z732" s="213"/>
      <c r="AA732" s="213"/>
      <c r="AB732" s="213"/>
      <c r="AC732" s="213"/>
      <c r="AD732" s="213"/>
      <c r="AE732" s="213"/>
      <c r="AF732" s="213"/>
      <c r="AG732" s="213" t="s">
        <v>285</v>
      </c>
      <c r="AH732" s="213"/>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2" x14ac:dyDescent="0.2">
      <c r="A733" s="220"/>
      <c r="B733" s="221"/>
      <c r="C733" s="262" t="s">
        <v>902</v>
      </c>
      <c r="D733" s="229"/>
      <c r="E733" s="230">
        <v>1.4</v>
      </c>
      <c r="F733" s="224"/>
      <c r="G733" s="224"/>
      <c r="H733" s="224"/>
      <c r="I733" s="224"/>
      <c r="J733" s="224"/>
      <c r="K733" s="224"/>
      <c r="L733" s="224"/>
      <c r="M733" s="224"/>
      <c r="N733" s="223"/>
      <c r="O733" s="223"/>
      <c r="P733" s="223"/>
      <c r="Q733" s="223"/>
      <c r="R733" s="224"/>
      <c r="S733" s="224"/>
      <c r="T733" s="224"/>
      <c r="U733" s="224"/>
      <c r="V733" s="224"/>
      <c r="W733" s="224"/>
      <c r="X733" s="224"/>
      <c r="Y733" s="224"/>
      <c r="Z733" s="213"/>
      <c r="AA733" s="213"/>
      <c r="AB733" s="213"/>
      <c r="AC733" s="213"/>
      <c r="AD733" s="213"/>
      <c r="AE733" s="213"/>
      <c r="AF733" s="213"/>
      <c r="AG733" s="213" t="s">
        <v>290</v>
      </c>
      <c r="AH733" s="213">
        <v>0</v>
      </c>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outlineLevel="3" x14ac:dyDescent="0.2">
      <c r="A734" s="220"/>
      <c r="B734" s="221"/>
      <c r="C734" s="262" t="s">
        <v>903</v>
      </c>
      <c r="D734" s="229"/>
      <c r="E734" s="230">
        <v>0.3</v>
      </c>
      <c r="F734" s="224"/>
      <c r="G734" s="224"/>
      <c r="H734" s="224"/>
      <c r="I734" s="224"/>
      <c r="J734" s="224"/>
      <c r="K734" s="224"/>
      <c r="L734" s="224"/>
      <c r="M734" s="224"/>
      <c r="N734" s="223"/>
      <c r="O734" s="223"/>
      <c r="P734" s="223"/>
      <c r="Q734" s="223"/>
      <c r="R734" s="224"/>
      <c r="S734" s="224"/>
      <c r="T734" s="224"/>
      <c r="U734" s="224"/>
      <c r="V734" s="224"/>
      <c r="W734" s="224"/>
      <c r="X734" s="224"/>
      <c r="Y734" s="224"/>
      <c r="Z734" s="213"/>
      <c r="AA734" s="213"/>
      <c r="AB734" s="213"/>
      <c r="AC734" s="213"/>
      <c r="AD734" s="213"/>
      <c r="AE734" s="213"/>
      <c r="AF734" s="213"/>
      <c r="AG734" s="213" t="s">
        <v>290</v>
      </c>
      <c r="AH734" s="213">
        <v>0</v>
      </c>
      <c r="AI734" s="213"/>
      <c r="AJ734" s="213"/>
      <c r="AK734" s="213"/>
      <c r="AL734" s="213"/>
      <c r="AM734" s="213"/>
      <c r="AN734" s="213"/>
      <c r="AO734" s="213"/>
      <c r="AP734" s="213"/>
      <c r="AQ734" s="213"/>
      <c r="AR734" s="213"/>
      <c r="AS734" s="213"/>
      <c r="AT734" s="213"/>
      <c r="AU734" s="213"/>
      <c r="AV734" s="213"/>
      <c r="AW734" s="213"/>
      <c r="AX734" s="213"/>
      <c r="AY734" s="213"/>
      <c r="AZ734" s="213"/>
      <c r="BA734" s="213"/>
      <c r="BB734" s="213"/>
      <c r="BC734" s="213"/>
      <c r="BD734" s="213"/>
      <c r="BE734" s="213"/>
      <c r="BF734" s="213"/>
      <c r="BG734" s="213"/>
      <c r="BH734" s="213"/>
    </row>
    <row r="735" spans="1:60" ht="22.5" outlineLevel="1" x14ac:dyDescent="0.2">
      <c r="A735" s="241">
        <v>68</v>
      </c>
      <c r="B735" s="242" t="s">
        <v>904</v>
      </c>
      <c r="C735" s="259" t="s">
        <v>905</v>
      </c>
      <c r="D735" s="243" t="s">
        <v>280</v>
      </c>
      <c r="E735" s="244">
        <v>6.2</v>
      </c>
      <c r="F735" s="245"/>
      <c r="G735" s="246">
        <f>ROUND(E735*F735,2)</f>
        <v>0</v>
      </c>
      <c r="H735" s="245"/>
      <c r="I735" s="246">
        <f>ROUND(E735*H735,2)</f>
        <v>0</v>
      </c>
      <c r="J735" s="245"/>
      <c r="K735" s="246">
        <f>ROUND(E735*J735,2)</f>
        <v>0</v>
      </c>
      <c r="L735" s="246">
        <v>21</v>
      </c>
      <c r="M735" s="246">
        <f>G735*(1+L735/100)</f>
        <v>0</v>
      </c>
      <c r="N735" s="244">
        <v>0</v>
      </c>
      <c r="O735" s="244">
        <f>ROUND(E735*N735,2)</f>
        <v>0</v>
      </c>
      <c r="P735" s="244">
        <v>0</v>
      </c>
      <c r="Q735" s="244">
        <f>ROUND(E735*P735,2)</f>
        <v>0</v>
      </c>
      <c r="R735" s="246" t="s">
        <v>838</v>
      </c>
      <c r="S735" s="246" t="s">
        <v>298</v>
      </c>
      <c r="T735" s="247" t="s">
        <v>364</v>
      </c>
      <c r="U735" s="224">
        <v>4.8280000000000003</v>
      </c>
      <c r="V735" s="224">
        <f>ROUND(E735*U735,2)</f>
        <v>29.93</v>
      </c>
      <c r="W735" s="224"/>
      <c r="X735" s="224" t="s">
        <v>283</v>
      </c>
      <c r="Y735" s="224" t="s">
        <v>284</v>
      </c>
      <c r="Z735" s="213"/>
      <c r="AA735" s="213"/>
      <c r="AB735" s="213"/>
      <c r="AC735" s="213"/>
      <c r="AD735" s="213"/>
      <c r="AE735" s="213"/>
      <c r="AF735" s="213"/>
      <c r="AG735" s="213" t="s">
        <v>285</v>
      </c>
      <c r="AH735" s="213"/>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2" x14ac:dyDescent="0.2">
      <c r="A736" s="220"/>
      <c r="B736" s="221"/>
      <c r="C736" s="262" t="s">
        <v>906</v>
      </c>
      <c r="D736" s="229"/>
      <c r="E736" s="230">
        <v>6.2</v>
      </c>
      <c r="F736" s="224"/>
      <c r="G736" s="224"/>
      <c r="H736" s="224"/>
      <c r="I736" s="224"/>
      <c r="J736" s="224"/>
      <c r="K736" s="224"/>
      <c r="L736" s="224"/>
      <c r="M736" s="224"/>
      <c r="N736" s="223"/>
      <c r="O736" s="223"/>
      <c r="P736" s="223"/>
      <c r="Q736" s="223"/>
      <c r="R736" s="224"/>
      <c r="S736" s="224"/>
      <c r="T736" s="224"/>
      <c r="U736" s="224"/>
      <c r="V736" s="224"/>
      <c r="W736" s="224"/>
      <c r="X736" s="224"/>
      <c r="Y736" s="224"/>
      <c r="Z736" s="213"/>
      <c r="AA736" s="213"/>
      <c r="AB736" s="213"/>
      <c r="AC736" s="213"/>
      <c r="AD736" s="213"/>
      <c r="AE736" s="213"/>
      <c r="AF736" s="213"/>
      <c r="AG736" s="213" t="s">
        <v>290</v>
      </c>
      <c r="AH736" s="213">
        <v>5</v>
      </c>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ht="22.5" outlineLevel="1" x14ac:dyDescent="0.2">
      <c r="A737" s="241">
        <v>69</v>
      </c>
      <c r="B737" s="242" t="s">
        <v>907</v>
      </c>
      <c r="C737" s="259" t="s">
        <v>908</v>
      </c>
      <c r="D737" s="243" t="s">
        <v>280</v>
      </c>
      <c r="E737" s="244">
        <v>5.25</v>
      </c>
      <c r="F737" s="245"/>
      <c r="G737" s="246">
        <f>ROUND(E737*F737,2)</f>
        <v>0</v>
      </c>
      <c r="H737" s="245"/>
      <c r="I737" s="246">
        <f>ROUND(E737*H737,2)</f>
        <v>0</v>
      </c>
      <c r="J737" s="245"/>
      <c r="K737" s="246">
        <f>ROUND(E737*J737,2)</f>
        <v>0</v>
      </c>
      <c r="L737" s="246">
        <v>21</v>
      </c>
      <c r="M737" s="246">
        <f>G737*(1+L737/100)</f>
        <v>0</v>
      </c>
      <c r="N737" s="244">
        <v>0</v>
      </c>
      <c r="O737" s="244">
        <f>ROUND(E737*N737,2)</f>
        <v>0</v>
      </c>
      <c r="P737" s="244">
        <v>1.4</v>
      </c>
      <c r="Q737" s="244">
        <f>ROUND(E737*P737,2)</f>
        <v>7.35</v>
      </c>
      <c r="R737" s="246" t="s">
        <v>838</v>
      </c>
      <c r="S737" s="246" t="s">
        <v>298</v>
      </c>
      <c r="T737" s="247" t="s">
        <v>364</v>
      </c>
      <c r="U737" s="224">
        <v>1.121</v>
      </c>
      <c r="V737" s="224">
        <f>ROUND(E737*U737,2)</f>
        <v>5.89</v>
      </c>
      <c r="W737" s="224"/>
      <c r="X737" s="224" t="s">
        <v>283</v>
      </c>
      <c r="Y737" s="224" t="s">
        <v>284</v>
      </c>
      <c r="Z737" s="213"/>
      <c r="AA737" s="213"/>
      <c r="AB737" s="213"/>
      <c r="AC737" s="213"/>
      <c r="AD737" s="213"/>
      <c r="AE737" s="213"/>
      <c r="AF737" s="213"/>
      <c r="AG737" s="213" t="s">
        <v>285</v>
      </c>
      <c r="AH737" s="213"/>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2" x14ac:dyDescent="0.2">
      <c r="A738" s="220"/>
      <c r="B738" s="221"/>
      <c r="C738" s="262" t="s">
        <v>746</v>
      </c>
      <c r="D738" s="229"/>
      <c r="E738" s="230">
        <v>5.25</v>
      </c>
      <c r="F738" s="224"/>
      <c r="G738" s="224"/>
      <c r="H738" s="224"/>
      <c r="I738" s="224"/>
      <c r="J738" s="224"/>
      <c r="K738" s="224"/>
      <c r="L738" s="224"/>
      <c r="M738" s="224"/>
      <c r="N738" s="223"/>
      <c r="O738" s="223"/>
      <c r="P738" s="223"/>
      <c r="Q738" s="223"/>
      <c r="R738" s="224"/>
      <c r="S738" s="224"/>
      <c r="T738" s="224"/>
      <c r="U738" s="224"/>
      <c r="V738" s="224"/>
      <c r="W738" s="224"/>
      <c r="X738" s="224"/>
      <c r="Y738" s="224"/>
      <c r="Z738" s="213"/>
      <c r="AA738" s="213"/>
      <c r="AB738" s="213"/>
      <c r="AC738" s="213"/>
      <c r="AD738" s="213"/>
      <c r="AE738" s="213"/>
      <c r="AF738" s="213"/>
      <c r="AG738" s="213" t="s">
        <v>290</v>
      </c>
      <c r="AH738" s="213">
        <v>0</v>
      </c>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ht="22.5" outlineLevel="1" x14ac:dyDescent="0.2">
      <c r="A739" s="241">
        <v>70</v>
      </c>
      <c r="B739" s="242" t="s">
        <v>909</v>
      </c>
      <c r="C739" s="259" t="s">
        <v>910</v>
      </c>
      <c r="D739" s="243" t="s">
        <v>473</v>
      </c>
      <c r="E739" s="244">
        <v>97.409000000000006</v>
      </c>
      <c r="F739" s="245"/>
      <c r="G739" s="246">
        <f>ROUND(E739*F739,2)</f>
        <v>0</v>
      </c>
      <c r="H739" s="245"/>
      <c r="I739" s="246">
        <f>ROUND(E739*H739,2)</f>
        <v>0</v>
      </c>
      <c r="J739" s="245"/>
      <c r="K739" s="246">
        <f>ROUND(E739*J739,2)</f>
        <v>0</v>
      </c>
      <c r="L739" s="246">
        <v>21</v>
      </c>
      <c r="M739" s="246">
        <f>G739*(1+L739/100)</f>
        <v>0</v>
      </c>
      <c r="N739" s="244">
        <v>0</v>
      </c>
      <c r="O739" s="244">
        <f>ROUND(E739*N739,2)</f>
        <v>0</v>
      </c>
      <c r="P739" s="244">
        <v>0.40500000000000003</v>
      </c>
      <c r="Q739" s="244">
        <f>ROUND(E739*P739,2)</f>
        <v>39.450000000000003</v>
      </c>
      <c r="R739" s="246" t="s">
        <v>838</v>
      </c>
      <c r="S739" s="246" t="s">
        <v>298</v>
      </c>
      <c r="T739" s="247" t="s">
        <v>364</v>
      </c>
      <c r="U739" s="224">
        <v>1.71</v>
      </c>
      <c r="V739" s="224">
        <f>ROUND(E739*U739,2)</f>
        <v>166.57</v>
      </c>
      <c r="W739" s="224"/>
      <c r="X739" s="224" t="s">
        <v>283</v>
      </c>
      <c r="Y739" s="224" t="s">
        <v>284</v>
      </c>
      <c r="Z739" s="213"/>
      <c r="AA739" s="213"/>
      <c r="AB739" s="213"/>
      <c r="AC739" s="213"/>
      <c r="AD739" s="213"/>
      <c r="AE739" s="213"/>
      <c r="AF739" s="213"/>
      <c r="AG739" s="213" t="s">
        <v>285</v>
      </c>
      <c r="AH739" s="213"/>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2" x14ac:dyDescent="0.2">
      <c r="A740" s="220"/>
      <c r="B740" s="221"/>
      <c r="C740" s="262" t="s">
        <v>911</v>
      </c>
      <c r="D740" s="229"/>
      <c r="E740" s="230"/>
      <c r="F740" s="224"/>
      <c r="G740" s="224"/>
      <c r="H740" s="224"/>
      <c r="I740" s="224"/>
      <c r="J740" s="224"/>
      <c r="K740" s="224"/>
      <c r="L740" s="224"/>
      <c r="M740" s="224"/>
      <c r="N740" s="223"/>
      <c r="O740" s="223"/>
      <c r="P740" s="223"/>
      <c r="Q740" s="223"/>
      <c r="R740" s="224"/>
      <c r="S740" s="224"/>
      <c r="T740" s="224"/>
      <c r="U740" s="224"/>
      <c r="V740" s="224"/>
      <c r="W740" s="224"/>
      <c r="X740" s="224"/>
      <c r="Y740" s="224"/>
      <c r="Z740" s="213"/>
      <c r="AA740" s="213"/>
      <c r="AB740" s="213"/>
      <c r="AC740" s="213"/>
      <c r="AD740" s="213"/>
      <c r="AE740" s="213"/>
      <c r="AF740" s="213"/>
      <c r="AG740" s="213" t="s">
        <v>290</v>
      </c>
      <c r="AH740" s="213">
        <v>0</v>
      </c>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outlineLevel="3" x14ac:dyDescent="0.2">
      <c r="A741" s="220"/>
      <c r="B741" s="221"/>
      <c r="C741" s="262" t="s">
        <v>912</v>
      </c>
      <c r="D741" s="229"/>
      <c r="E741" s="230">
        <v>27.3065</v>
      </c>
      <c r="F741" s="224"/>
      <c r="G741" s="224"/>
      <c r="H741" s="224"/>
      <c r="I741" s="224"/>
      <c r="J741" s="224"/>
      <c r="K741" s="224"/>
      <c r="L741" s="224"/>
      <c r="M741" s="224"/>
      <c r="N741" s="223"/>
      <c r="O741" s="223"/>
      <c r="P741" s="223"/>
      <c r="Q741" s="223"/>
      <c r="R741" s="224"/>
      <c r="S741" s="224"/>
      <c r="T741" s="224"/>
      <c r="U741" s="224"/>
      <c r="V741" s="224"/>
      <c r="W741" s="224"/>
      <c r="X741" s="224"/>
      <c r="Y741" s="224"/>
      <c r="Z741" s="213"/>
      <c r="AA741" s="213"/>
      <c r="AB741" s="213"/>
      <c r="AC741" s="213"/>
      <c r="AD741" s="213"/>
      <c r="AE741" s="213"/>
      <c r="AF741" s="213"/>
      <c r="AG741" s="213" t="s">
        <v>290</v>
      </c>
      <c r="AH741" s="213">
        <v>0</v>
      </c>
      <c r="AI741" s="213"/>
      <c r="AJ741" s="213"/>
      <c r="AK741" s="213"/>
      <c r="AL741" s="213"/>
      <c r="AM741" s="213"/>
      <c r="AN741" s="213"/>
      <c r="AO741" s="213"/>
      <c r="AP741" s="213"/>
      <c r="AQ741" s="213"/>
      <c r="AR741" s="213"/>
      <c r="AS741" s="213"/>
      <c r="AT741" s="213"/>
      <c r="AU741" s="213"/>
      <c r="AV741" s="213"/>
      <c r="AW741" s="213"/>
      <c r="AX741" s="213"/>
      <c r="AY741" s="213"/>
      <c r="AZ741" s="213"/>
      <c r="BA741" s="213"/>
      <c r="BB741" s="213"/>
      <c r="BC741" s="213"/>
      <c r="BD741" s="213"/>
      <c r="BE741" s="213"/>
      <c r="BF741" s="213"/>
      <c r="BG741" s="213"/>
      <c r="BH741" s="213"/>
    </row>
    <row r="742" spans="1:60" ht="22.5" outlineLevel="3" x14ac:dyDescent="0.2">
      <c r="A742" s="220"/>
      <c r="B742" s="221"/>
      <c r="C742" s="262" t="s">
        <v>913</v>
      </c>
      <c r="D742" s="229"/>
      <c r="E742" s="230">
        <v>5.7720000000000002</v>
      </c>
      <c r="F742" s="224"/>
      <c r="G742" s="224"/>
      <c r="H742" s="224"/>
      <c r="I742" s="224"/>
      <c r="J742" s="224"/>
      <c r="K742" s="224"/>
      <c r="L742" s="224"/>
      <c r="M742" s="224"/>
      <c r="N742" s="223"/>
      <c r="O742" s="223"/>
      <c r="P742" s="223"/>
      <c r="Q742" s="223"/>
      <c r="R742" s="224"/>
      <c r="S742" s="224"/>
      <c r="T742" s="224"/>
      <c r="U742" s="224"/>
      <c r="V742" s="224"/>
      <c r="W742" s="224"/>
      <c r="X742" s="224"/>
      <c r="Y742" s="224"/>
      <c r="Z742" s="213"/>
      <c r="AA742" s="213"/>
      <c r="AB742" s="213"/>
      <c r="AC742" s="213"/>
      <c r="AD742" s="213"/>
      <c r="AE742" s="213"/>
      <c r="AF742" s="213"/>
      <c r="AG742" s="213" t="s">
        <v>290</v>
      </c>
      <c r="AH742" s="213">
        <v>0</v>
      </c>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outlineLevel="3" x14ac:dyDescent="0.2">
      <c r="A743" s="220"/>
      <c r="B743" s="221"/>
      <c r="C743" s="263" t="s">
        <v>294</v>
      </c>
      <c r="D743" s="231"/>
      <c r="E743" s="232">
        <v>33.078499999999998</v>
      </c>
      <c r="F743" s="224"/>
      <c r="G743" s="224"/>
      <c r="H743" s="224"/>
      <c r="I743" s="224"/>
      <c r="J743" s="224"/>
      <c r="K743" s="224"/>
      <c r="L743" s="224"/>
      <c r="M743" s="224"/>
      <c r="N743" s="223"/>
      <c r="O743" s="223"/>
      <c r="P743" s="223"/>
      <c r="Q743" s="223"/>
      <c r="R743" s="224"/>
      <c r="S743" s="224"/>
      <c r="T743" s="224"/>
      <c r="U743" s="224"/>
      <c r="V743" s="224"/>
      <c r="W743" s="224"/>
      <c r="X743" s="224"/>
      <c r="Y743" s="224"/>
      <c r="Z743" s="213"/>
      <c r="AA743" s="213"/>
      <c r="AB743" s="213"/>
      <c r="AC743" s="213"/>
      <c r="AD743" s="213"/>
      <c r="AE743" s="213"/>
      <c r="AF743" s="213"/>
      <c r="AG743" s="213" t="s">
        <v>290</v>
      </c>
      <c r="AH743" s="213">
        <v>1</v>
      </c>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outlineLevel="3" x14ac:dyDescent="0.2">
      <c r="A744" s="220"/>
      <c r="B744" s="221"/>
      <c r="C744" s="262" t="s">
        <v>914</v>
      </c>
      <c r="D744" s="229"/>
      <c r="E744" s="230">
        <v>17.108000000000001</v>
      </c>
      <c r="F744" s="224"/>
      <c r="G744" s="224"/>
      <c r="H744" s="224"/>
      <c r="I744" s="224"/>
      <c r="J744" s="224"/>
      <c r="K744" s="224"/>
      <c r="L744" s="224"/>
      <c r="M744" s="224"/>
      <c r="N744" s="223"/>
      <c r="O744" s="223"/>
      <c r="P744" s="223"/>
      <c r="Q744" s="223"/>
      <c r="R744" s="224"/>
      <c r="S744" s="224"/>
      <c r="T744" s="224"/>
      <c r="U744" s="224"/>
      <c r="V744" s="224"/>
      <c r="W744" s="224"/>
      <c r="X744" s="224"/>
      <c r="Y744" s="224"/>
      <c r="Z744" s="213"/>
      <c r="AA744" s="213"/>
      <c r="AB744" s="213"/>
      <c r="AC744" s="213"/>
      <c r="AD744" s="213"/>
      <c r="AE744" s="213"/>
      <c r="AF744" s="213"/>
      <c r="AG744" s="213" t="s">
        <v>290</v>
      </c>
      <c r="AH744" s="213">
        <v>0</v>
      </c>
      <c r="AI744" s="213"/>
      <c r="AJ744" s="213"/>
      <c r="AK744" s="213"/>
      <c r="AL744" s="213"/>
      <c r="AM744" s="213"/>
      <c r="AN744" s="213"/>
      <c r="AO744" s="213"/>
      <c r="AP744" s="213"/>
      <c r="AQ744" s="213"/>
      <c r="AR744" s="213"/>
      <c r="AS744" s="213"/>
      <c r="AT744" s="213"/>
      <c r="AU744" s="213"/>
      <c r="AV744" s="213"/>
      <c r="AW744" s="213"/>
      <c r="AX744" s="213"/>
      <c r="AY744" s="213"/>
      <c r="AZ744" s="213"/>
      <c r="BA744" s="213"/>
      <c r="BB744" s="213"/>
      <c r="BC744" s="213"/>
      <c r="BD744" s="213"/>
      <c r="BE744" s="213"/>
      <c r="BF744" s="213"/>
      <c r="BG744" s="213"/>
      <c r="BH744" s="213"/>
    </row>
    <row r="745" spans="1:60" outlineLevel="3" x14ac:dyDescent="0.2">
      <c r="A745" s="220"/>
      <c r="B745" s="221"/>
      <c r="C745" s="262" t="s">
        <v>915</v>
      </c>
      <c r="D745" s="229"/>
      <c r="E745" s="230"/>
      <c r="F745" s="224"/>
      <c r="G745" s="224"/>
      <c r="H745" s="224"/>
      <c r="I745" s="224"/>
      <c r="J745" s="224"/>
      <c r="K745" s="224"/>
      <c r="L745" s="224"/>
      <c r="M745" s="224"/>
      <c r="N745" s="223"/>
      <c r="O745" s="223"/>
      <c r="P745" s="223"/>
      <c r="Q745" s="223"/>
      <c r="R745" s="224"/>
      <c r="S745" s="224"/>
      <c r="T745" s="224"/>
      <c r="U745" s="224"/>
      <c r="V745" s="224"/>
      <c r="W745" s="224"/>
      <c r="X745" s="224"/>
      <c r="Y745" s="224"/>
      <c r="Z745" s="213"/>
      <c r="AA745" s="213"/>
      <c r="AB745" s="213"/>
      <c r="AC745" s="213"/>
      <c r="AD745" s="213"/>
      <c r="AE745" s="213"/>
      <c r="AF745" s="213"/>
      <c r="AG745" s="213" t="s">
        <v>290</v>
      </c>
      <c r="AH745" s="213">
        <v>0</v>
      </c>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outlineLevel="3" x14ac:dyDescent="0.2">
      <c r="A746" s="220"/>
      <c r="B746" s="221"/>
      <c r="C746" s="263" t="s">
        <v>294</v>
      </c>
      <c r="D746" s="231"/>
      <c r="E746" s="232">
        <v>17.108000000000001</v>
      </c>
      <c r="F746" s="224"/>
      <c r="G746" s="224"/>
      <c r="H746" s="224"/>
      <c r="I746" s="224"/>
      <c r="J746" s="224"/>
      <c r="K746" s="224"/>
      <c r="L746" s="224"/>
      <c r="M746" s="224"/>
      <c r="N746" s="223"/>
      <c r="O746" s="223"/>
      <c r="P746" s="223"/>
      <c r="Q746" s="223"/>
      <c r="R746" s="224"/>
      <c r="S746" s="224"/>
      <c r="T746" s="224"/>
      <c r="U746" s="224"/>
      <c r="V746" s="224"/>
      <c r="W746" s="224"/>
      <c r="X746" s="224"/>
      <c r="Y746" s="224"/>
      <c r="Z746" s="213"/>
      <c r="AA746" s="213"/>
      <c r="AB746" s="213"/>
      <c r="AC746" s="213"/>
      <c r="AD746" s="213"/>
      <c r="AE746" s="213"/>
      <c r="AF746" s="213"/>
      <c r="AG746" s="213" t="s">
        <v>290</v>
      </c>
      <c r="AH746" s="213">
        <v>1</v>
      </c>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outlineLevel="3" x14ac:dyDescent="0.2">
      <c r="A747" s="220"/>
      <c r="B747" s="221"/>
      <c r="C747" s="262" t="s">
        <v>916</v>
      </c>
      <c r="D747" s="229"/>
      <c r="E747" s="230">
        <v>4.3550000000000004</v>
      </c>
      <c r="F747" s="224"/>
      <c r="G747" s="224"/>
      <c r="H747" s="224"/>
      <c r="I747" s="224"/>
      <c r="J747" s="224"/>
      <c r="K747" s="224"/>
      <c r="L747" s="224"/>
      <c r="M747" s="224"/>
      <c r="N747" s="223"/>
      <c r="O747" s="223"/>
      <c r="P747" s="223"/>
      <c r="Q747" s="223"/>
      <c r="R747" s="224"/>
      <c r="S747" s="224"/>
      <c r="T747" s="224"/>
      <c r="U747" s="224"/>
      <c r="V747" s="224"/>
      <c r="W747" s="224"/>
      <c r="X747" s="224"/>
      <c r="Y747" s="224"/>
      <c r="Z747" s="213"/>
      <c r="AA747" s="213"/>
      <c r="AB747" s="213"/>
      <c r="AC747" s="213"/>
      <c r="AD747" s="213"/>
      <c r="AE747" s="213"/>
      <c r="AF747" s="213"/>
      <c r="AG747" s="213" t="s">
        <v>290</v>
      </c>
      <c r="AH747" s="213">
        <v>0</v>
      </c>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outlineLevel="3" x14ac:dyDescent="0.2">
      <c r="A748" s="220"/>
      <c r="B748" s="221"/>
      <c r="C748" s="263" t="s">
        <v>294</v>
      </c>
      <c r="D748" s="231"/>
      <c r="E748" s="232">
        <v>4.3550000000000004</v>
      </c>
      <c r="F748" s="224"/>
      <c r="G748" s="224"/>
      <c r="H748" s="224"/>
      <c r="I748" s="224"/>
      <c r="J748" s="224"/>
      <c r="K748" s="224"/>
      <c r="L748" s="224"/>
      <c r="M748" s="224"/>
      <c r="N748" s="223"/>
      <c r="O748" s="223"/>
      <c r="P748" s="223"/>
      <c r="Q748" s="223"/>
      <c r="R748" s="224"/>
      <c r="S748" s="224"/>
      <c r="T748" s="224"/>
      <c r="U748" s="224"/>
      <c r="V748" s="224"/>
      <c r="W748" s="224"/>
      <c r="X748" s="224"/>
      <c r="Y748" s="224"/>
      <c r="Z748" s="213"/>
      <c r="AA748" s="213"/>
      <c r="AB748" s="213"/>
      <c r="AC748" s="213"/>
      <c r="AD748" s="213"/>
      <c r="AE748" s="213"/>
      <c r="AF748" s="213"/>
      <c r="AG748" s="213" t="s">
        <v>290</v>
      </c>
      <c r="AH748" s="213">
        <v>1</v>
      </c>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3" x14ac:dyDescent="0.2">
      <c r="A749" s="220"/>
      <c r="B749" s="221"/>
      <c r="C749" s="262" t="s">
        <v>917</v>
      </c>
      <c r="D749" s="229"/>
      <c r="E749" s="230">
        <v>9.9124999999999996</v>
      </c>
      <c r="F749" s="224"/>
      <c r="G749" s="224"/>
      <c r="H749" s="224"/>
      <c r="I749" s="224"/>
      <c r="J749" s="224"/>
      <c r="K749" s="224"/>
      <c r="L749" s="224"/>
      <c r="M749" s="224"/>
      <c r="N749" s="223"/>
      <c r="O749" s="223"/>
      <c r="P749" s="223"/>
      <c r="Q749" s="223"/>
      <c r="R749" s="224"/>
      <c r="S749" s="224"/>
      <c r="T749" s="224"/>
      <c r="U749" s="224"/>
      <c r="V749" s="224"/>
      <c r="W749" s="224"/>
      <c r="X749" s="224"/>
      <c r="Y749" s="224"/>
      <c r="Z749" s="213"/>
      <c r="AA749" s="213"/>
      <c r="AB749" s="213"/>
      <c r="AC749" s="213"/>
      <c r="AD749" s="213"/>
      <c r="AE749" s="213"/>
      <c r="AF749" s="213"/>
      <c r="AG749" s="213" t="s">
        <v>290</v>
      </c>
      <c r="AH749" s="213">
        <v>0</v>
      </c>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outlineLevel="3" x14ac:dyDescent="0.2">
      <c r="A750" s="220"/>
      <c r="B750" s="221"/>
      <c r="C750" s="262" t="s">
        <v>918</v>
      </c>
      <c r="D750" s="229"/>
      <c r="E750" s="230">
        <v>1.7355</v>
      </c>
      <c r="F750" s="224"/>
      <c r="G750" s="224"/>
      <c r="H750" s="224"/>
      <c r="I750" s="224"/>
      <c r="J750" s="224"/>
      <c r="K750" s="224"/>
      <c r="L750" s="224"/>
      <c r="M750" s="224"/>
      <c r="N750" s="223"/>
      <c r="O750" s="223"/>
      <c r="P750" s="223"/>
      <c r="Q750" s="223"/>
      <c r="R750" s="224"/>
      <c r="S750" s="224"/>
      <c r="T750" s="224"/>
      <c r="U750" s="224"/>
      <c r="V750" s="224"/>
      <c r="W750" s="224"/>
      <c r="X750" s="224"/>
      <c r="Y750" s="224"/>
      <c r="Z750" s="213"/>
      <c r="AA750" s="213"/>
      <c r="AB750" s="213"/>
      <c r="AC750" s="213"/>
      <c r="AD750" s="213"/>
      <c r="AE750" s="213"/>
      <c r="AF750" s="213"/>
      <c r="AG750" s="213" t="s">
        <v>290</v>
      </c>
      <c r="AH750" s="213">
        <v>0</v>
      </c>
      <c r="AI750" s="213"/>
      <c r="AJ750" s="213"/>
      <c r="AK750" s="213"/>
      <c r="AL750" s="213"/>
      <c r="AM750" s="213"/>
      <c r="AN750" s="213"/>
      <c r="AO750" s="213"/>
      <c r="AP750" s="213"/>
      <c r="AQ750" s="213"/>
      <c r="AR750" s="213"/>
      <c r="AS750" s="213"/>
      <c r="AT750" s="213"/>
      <c r="AU750" s="213"/>
      <c r="AV750" s="213"/>
      <c r="AW750" s="213"/>
      <c r="AX750" s="213"/>
      <c r="AY750" s="213"/>
      <c r="AZ750" s="213"/>
      <c r="BA750" s="213"/>
      <c r="BB750" s="213"/>
      <c r="BC750" s="213"/>
      <c r="BD750" s="213"/>
      <c r="BE750" s="213"/>
      <c r="BF750" s="213"/>
      <c r="BG750" s="213"/>
      <c r="BH750" s="213"/>
    </row>
    <row r="751" spans="1:60" outlineLevel="3" x14ac:dyDescent="0.2">
      <c r="A751" s="220"/>
      <c r="B751" s="221"/>
      <c r="C751" s="263" t="s">
        <v>294</v>
      </c>
      <c r="D751" s="231"/>
      <c r="E751" s="232">
        <v>11.648</v>
      </c>
      <c r="F751" s="224"/>
      <c r="G751" s="224"/>
      <c r="H751" s="224"/>
      <c r="I751" s="224"/>
      <c r="J751" s="224"/>
      <c r="K751" s="224"/>
      <c r="L751" s="224"/>
      <c r="M751" s="224"/>
      <c r="N751" s="223"/>
      <c r="O751" s="223"/>
      <c r="P751" s="223"/>
      <c r="Q751" s="223"/>
      <c r="R751" s="224"/>
      <c r="S751" s="224"/>
      <c r="T751" s="224"/>
      <c r="U751" s="224"/>
      <c r="V751" s="224"/>
      <c r="W751" s="224"/>
      <c r="X751" s="224"/>
      <c r="Y751" s="224"/>
      <c r="Z751" s="213"/>
      <c r="AA751" s="213"/>
      <c r="AB751" s="213"/>
      <c r="AC751" s="213"/>
      <c r="AD751" s="213"/>
      <c r="AE751" s="213"/>
      <c r="AF751" s="213"/>
      <c r="AG751" s="213" t="s">
        <v>290</v>
      </c>
      <c r="AH751" s="213">
        <v>1</v>
      </c>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outlineLevel="3" x14ac:dyDescent="0.2">
      <c r="A752" s="220"/>
      <c r="B752" s="221"/>
      <c r="C752" s="262" t="s">
        <v>919</v>
      </c>
      <c r="D752" s="229"/>
      <c r="E752" s="230">
        <v>8.7750000000000004</v>
      </c>
      <c r="F752" s="224"/>
      <c r="G752" s="224"/>
      <c r="H752" s="224"/>
      <c r="I752" s="224"/>
      <c r="J752" s="224"/>
      <c r="K752" s="224"/>
      <c r="L752" s="224"/>
      <c r="M752" s="224"/>
      <c r="N752" s="223"/>
      <c r="O752" s="223"/>
      <c r="P752" s="223"/>
      <c r="Q752" s="223"/>
      <c r="R752" s="224"/>
      <c r="S752" s="224"/>
      <c r="T752" s="224"/>
      <c r="U752" s="224"/>
      <c r="V752" s="224"/>
      <c r="W752" s="224"/>
      <c r="X752" s="224"/>
      <c r="Y752" s="224"/>
      <c r="Z752" s="213"/>
      <c r="AA752" s="213"/>
      <c r="AB752" s="213"/>
      <c r="AC752" s="213"/>
      <c r="AD752" s="213"/>
      <c r="AE752" s="213"/>
      <c r="AF752" s="213"/>
      <c r="AG752" s="213" t="s">
        <v>290</v>
      </c>
      <c r="AH752" s="213">
        <v>0</v>
      </c>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outlineLevel="3" x14ac:dyDescent="0.2">
      <c r="A753" s="220"/>
      <c r="B753" s="221"/>
      <c r="C753" s="262" t="s">
        <v>920</v>
      </c>
      <c r="D753" s="229"/>
      <c r="E753" s="230">
        <v>1.365</v>
      </c>
      <c r="F753" s="224"/>
      <c r="G753" s="224"/>
      <c r="H753" s="224"/>
      <c r="I753" s="224"/>
      <c r="J753" s="224"/>
      <c r="K753" s="224"/>
      <c r="L753" s="224"/>
      <c r="M753" s="224"/>
      <c r="N753" s="223"/>
      <c r="O753" s="223"/>
      <c r="P753" s="223"/>
      <c r="Q753" s="223"/>
      <c r="R753" s="224"/>
      <c r="S753" s="224"/>
      <c r="T753" s="224"/>
      <c r="U753" s="224"/>
      <c r="V753" s="224"/>
      <c r="W753" s="224"/>
      <c r="X753" s="224"/>
      <c r="Y753" s="224"/>
      <c r="Z753" s="213"/>
      <c r="AA753" s="213"/>
      <c r="AB753" s="213"/>
      <c r="AC753" s="213"/>
      <c r="AD753" s="213"/>
      <c r="AE753" s="213"/>
      <c r="AF753" s="213"/>
      <c r="AG753" s="213" t="s">
        <v>290</v>
      </c>
      <c r="AH753" s="213">
        <v>0</v>
      </c>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outlineLevel="3" x14ac:dyDescent="0.2">
      <c r="A754" s="220"/>
      <c r="B754" s="221"/>
      <c r="C754" s="262" t="s">
        <v>921</v>
      </c>
      <c r="D754" s="229"/>
      <c r="E754" s="230">
        <v>1.3</v>
      </c>
      <c r="F754" s="224"/>
      <c r="G754" s="224"/>
      <c r="H754" s="224"/>
      <c r="I754" s="224"/>
      <c r="J754" s="224"/>
      <c r="K754" s="224"/>
      <c r="L754" s="224"/>
      <c r="M754" s="224"/>
      <c r="N754" s="223"/>
      <c r="O754" s="223"/>
      <c r="P754" s="223"/>
      <c r="Q754" s="223"/>
      <c r="R754" s="224"/>
      <c r="S754" s="224"/>
      <c r="T754" s="224"/>
      <c r="U754" s="224"/>
      <c r="V754" s="224"/>
      <c r="W754" s="224"/>
      <c r="X754" s="224"/>
      <c r="Y754" s="224"/>
      <c r="Z754" s="213"/>
      <c r="AA754" s="213"/>
      <c r="AB754" s="213"/>
      <c r="AC754" s="213"/>
      <c r="AD754" s="213"/>
      <c r="AE754" s="213"/>
      <c r="AF754" s="213"/>
      <c r="AG754" s="213" t="s">
        <v>290</v>
      </c>
      <c r="AH754" s="213">
        <v>0</v>
      </c>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outlineLevel="3" x14ac:dyDescent="0.2">
      <c r="A755" s="220"/>
      <c r="B755" s="221"/>
      <c r="C755" s="263" t="s">
        <v>294</v>
      </c>
      <c r="D755" s="231"/>
      <c r="E755" s="232">
        <v>11.44</v>
      </c>
      <c r="F755" s="224"/>
      <c r="G755" s="224"/>
      <c r="H755" s="224"/>
      <c r="I755" s="224"/>
      <c r="J755" s="224"/>
      <c r="K755" s="224"/>
      <c r="L755" s="224"/>
      <c r="M755" s="224"/>
      <c r="N755" s="223"/>
      <c r="O755" s="223"/>
      <c r="P755" s="223"/>
      <c r="Q755" s="223"/>
      <c r="R755" s="224"/>
      <c r="S755" s="224"/>
      <c r="T755" s="224"/>
      <c r="U755" s="224"/>
      <c r="V755" s="224"/>
      <c r="W755" s="224"/>
      <c r="X755" s="224"/>
      <c r="Y755" s="224"/>
      <c r="Z755" s="213"/>
      <c r="AA755" s="213"/>
      <c r="AB755" s="213"/>
      <c r="AC755" s="213"/>
      <c r="AD755" s="213"/>
      <c r="AE755" s="213"/>
      <c r="AF755" s="213"/>
      <c r="AG755" s="213" t="s">
        <v>290</v>
      </c>
      <c r="AH755" s="213">
        <v>1</v>
      </c>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outlineLevel="3" x14ac:dyDescent="0.2">
      <c r="A756" s="220"/>
      <c r="B756" s="221"/>
      <c r="C756" s="262" t="s">
        <v>922</v>
      </c>
      <c r="D756" s="229"/>
      <c r="E756" s="230">
        <v>9.1325000000000003</v>
      </c>
      <c r="F756" s="224"/>
      <c r="G756" s="224"/>
      <c r="H756" s="224"/>
      <c r="I756" s="224"/>
      <c r="J756" s="224"/>
      <c r="K756" s="224"/>
      <c r="L756" s="224"/>
      <c r="M756" s="224"/>
      <c r="N756" s="223"/>
      <c r="O756" s="223"/>
      <c r="P756" s="223"/>
      <c r="Q756" s="223"/>
      <c r="R756" s="224"/>
      <c r="S756" s="224"/>
      <c r="T756" s="224"/>
      <c r="U756" s="224"/>
      <c r="V756" s="224"/>
      <c r="W756" s="224"/>
      <c r="X756" s="224"/>
      <c r="Y756" s="224"/>
      <c r="Z756" s="213"/>
      <c r="AA756" s="213"/>
      <c r="AB756" s="213"/>
      <c r="AC756" s="213"/>
      <c r="AD756" s="213"/>
      <c r="AE756" s="213"/>
      <c r="AF756" s="213"/>
      <c r="AG756" s="213" t="s">
        <v>290</v>
      </c>
      <c r="AH756" s="213">
        <v>0</v>
      </c>
      <c r="AI756" s="213"/>
      <c r="AJ756" s="213"/>
      <c r="AK756" s="213"/>
      <c r="AL756" s="213"/>
      <c r="AM756" s="213"/>
      <c r="AN756" s="213"/>
      <c r="AO756" s="213"/>
      <c r="AP756" s="213"/>
      <c r="AQ756" s="213"/>
      <c r="AR756" s="213"/>
      <c r="AS756" s="213"/>
      <c r="AT756" s="213"/>
      <c r="AU756" s="213"/>
      <c r="AV756" s="213"/>
      <c r="AW756" s="213"/>
      <c r="AX756" s="213"/>
      <c r="AY756" s="213"/>
      <c r="AZ756" s="213"/>
      <c r="BA756" s="213"/>
      <c r="BB756" s="213"/>
      <c r="BC756" s="213"/>
      <c r="BD756" s="213"/>
      <c r="BE756" s="213"/>
      <c r="BF756" s="213"/>
      <c r="BG756" s="213"/>
      <c r="BH756" s="213"/>
    </row>
    <row r="757" spans="1:60" outlineLevel="3" x14ac:dyDescent="0.2">
      <c r="A757" s="220"/>
      <c r="B757" s="221"/>
      <c r="C757" s="262" t="s">
        <v>923</v>
      </c>
      <c r="D757" s="229"/>
      <c r="E757" s="230">
        <v>0.84499999999999997</v>
      </c>
      <c r="F757" s="224"/>
      <c r="G757" s="224"/>
      <c r="H757" s="224"/>
      <c r="I757" s="224"/>
      <c r="J757" s="224"/>
      <c r="K757" s="224"/>
      <c r="L757" s="224"/>
      <c r="M757" s="224"/>
      <c r="N757" s="223"/>
      <c r="O757" s="223"/>
      <c r="P757" s="223"/>
      <c r="Q757" s="223"/>
      <c r="R757" s="224"/>
      <c r="S757" s="224"/>
      <c r="T757" s="224"/>
      <c r="U757" s="224"/>
      <c r="V757" s="224"/>
      <c r="W757" s="224"/>
      <c r="X757" s="224"/>
      <c r="Y757" s="224"/>
      <c r="Z757" s="213"/>
      <c r="AA757" s="213"/>
      <c r="AB757" s="213"/>
      <c r="AC757" s="213"/>
      <c r="AD757" s="213"/>
      <c r="AE757" s="213"/>
      <c r="AF757" s="213"/>
      <c r="AG757" s="213" t="s">
        <v>290</v>
      </c>
      <c r="AH757" s="213">
        <v>0</v>
      </c>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outlineLevel="3" x14ac:dyDescent="0.2">
      <c r="A758" s="220"/>
      <c r="B758" s="221"/>
      <c r="C758" s="262" t="s">
        <v>924</v>
      </c>
      <c r="D758" s="229"/>
      <c r="E758" s="230">
        <v>1.157</v>
      </c>
      <c r="F758" s="224"/>
      <c r="G758" s="224"/>
      <c r="H758" s="224"/>
      <c r="I758" s="224"/>
      <c r="J758" s="224"/>
      <c r="K758" s="224"/>
      <c r="L758" s="224"/>
      <c r="M758" s="224"/>
      <c r="N758" s="223"/>
      <c r="O758" s="223"/>
      <c r="P758" s="223"/>
      <c r="Q758" s="223"/>
      <c r="R758" s="224"/>
      <c r="S758" s="224"/>
      <c r="T758" s="224"/>
      <c r="U758" s="224"/>
      <c r="V758" s="224"/>
      <c r="W758" s="224"/>
      <c r="X758" s="224"/>
      <c r="Y758" s="224"/>
      <c r="Z758" s="213"/>
      <c r="AA758" s="213"/>
      <c r="AB758" s="213"/>
      <c r="AC758" s="213"/>
      <c r="AD758" s="213"/>
      <c r="AE758" s="213"/>
      <c r="AF758" s="213"/>
      <c r="AG758" s="213" t="s">
        <v>290</v>
      </c>
      <c r="AH758" s="213">
        <v>0</v>
      </c>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outlineLevel="3" x14ac:dyDescent="0.2">
      <c r="A759" s="220"/>
      <c r="B759" s="221"/>
      <c r="C759" s="262" t="s">
        <v>925</v>
      </c>
      <c r="D759" s="229"/>
      <c r="E759" s="230">
        <v>2.8730000000000002</v>
      </c>
      <c r="F759" s="224"/>
      <c r="G759" s="224"/>
      <c r="H759" s="224"/>
      <c r="I759" s="224"/>
      <c r="J759" s="224"/>
      <c r="K759" s="224"/>
      <c r="L759" s="224"/>
      <c r="M759" s="224"/>
      <c r="N759" s="223"/>
      <c r="O759" s="223"/>
      <c r="P759" s="223"/>
      <c r="Q759" s="223"/>
      <c r="R759" s="224"/>
      <c r="S759" s="224"/>
      <c r="T759" s="224"/>
      <c r="U759" s="224"/>
      <c r="V759" s="224"/>
      <c r="W759" s="224"/>
      <c r="X759" s="224"/>
      <c r="Y759" s="224"/>
      <c r="Z759" s="213"/>
      <c r="AA759" s="213"/>
      <c r="AB759" s="213"/>
      <c r="AC759" s="213"/>
      <c r="AD759" s="213"/>
      <c r="AE759" s="213"/>
      <c r="AF759" s="213"/>
      <c r="AG759" s="213" t="s">
        <v>290</v>
      </c>
      <c r="AH759" s="213">
        <v>0</v>
      </c>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outlineLevel="3" x14ac:dyDescent="0.2">
      <c r="A760" s="220"/>
      <c r="B760" s="221"/>
      <c r="C760" s="263" t="s">
        <v>294</v>
      </c>
      <c r="D760" s="231"/>
      <c r="E760" s="232">
        <v>14.0075</v>
      </c>
      <c r="F760" s="224"/>
      <c r="G760" s="224"/>
      <c r="H760" s="224"/>
      <c r="I760" s="224"/>
      <c r="J760" s="224"/>
      <c r="K760" s="224"/>
      <c r="L760" s="224"/>
      <c r="M760" s="224"/>
      <c r="N760" s="223"/>
      <c r="O760" s="223"/>
      <c r="P760" s="223"/>
      <c r="Q760" s="223"/>
      <c r="R760" s="224"/>
      <c r="S760" s="224"/>
      <c r="T760" s="224"/>
      <c r="U760" s="224"/>
      <c r="V760" s="224"/>
      <c r="W760" s="224"/>
      <c r="X760" s="224"/>
      <c r="Y760" s="224"/>
      <c r="Z760" s="213"/>
      <c r="AA760" s="213"/>
      <c r="AB760" s="213"/>
      <c r="AC760" s="213"/>
      <c r="AD760" s="213"/>
      <c r="AE760" s="213"/>
      <c r="AF760" s="213"/>
      <c r="AG760" s="213" t="s">
        <v>290</v>
      </c>
      <c r="AH760" s="213">
        <v>1</v>
      </c>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outlineLevel="3" x14ac:dyDescent="0.2">
      <c r="A761" s="220"/>
      <c r="B761" s="221"/>
      <c r="C761" s="262" t="s">
        <v>926</v>
      </c>
      <c r="D761" s="229"/>
      <c r="E761" s="230">
        <v>4.6604999999999999</v>
      </c>
      <c r="F761" s="224"/>
      <c r="G761" s="224"/>
      <c r="H761" s="224"/>
      <c r="I761" s="224"/>
      <c r="J761" s="224"/>
      <c r="K761" s="224"/>
      <c r="L761" s="224"/>
      <c r="M761" s="224"/>
      <c r="N761" s="223"/>
      <c r="O761" s="223"/>
      <c r="P761" s="223"/>
      <c r="Q761" s="223"/>
      <c r="R761" s="224"/>
      <c r="S761" s="224"/>
      <c r="T761" s="224"/>
      <c r="U761" s="224"/>
      <c r="V761" s="224"/>
      <c r="W761" s="224"/>
      <c r="X761" s="224"/>
      <c r="Y761" s="224"/>
      <c r="Z761" s="213"/>
      <c r="AA761" s="213"/>
      <c r="AB761" s="213"/>
      <c r="AC761" s="213"/>
      <c r="AD761" s="213"/>
      <c r="AE761" s="213"/>
      <c r="AF761" s="213"/>
      <c r="AG761" s="213" t="s">
        <v>290</v>
      </c>
      <c r="AH761" s="213">
        <v>0</v>
      </c>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outlineLevel="3" x14ac:dyDescent="0.2">
      <c r="A762" s="220"/>
      <c r="B762" s="221"/>
      <c r="C762" s="262" t="s">
        <v>927</v>
      </c>
      <c r="D762" s="229"/>
      <c r="E762" s="230">
        <v>1.1114999999999999</v>
      </c>
      <c r="F762" s="224"/>
      <c r="G762" s="224"/>
      <c r="H762" s="224"/>
      <c r="I762" s="224"/>
      <c r="J762" s="224"/>
      <c r="K762" s="224"/>
      <c r="L762" s="224"/>
      <c r="M762" s="224"/>
      <c r="N762" s="223"/>
      <c r="O762" s="223"/>
      <c r="P762" s="223"/>
      <c r="Q762" s="223"/>
      <c r="R762" s="224"/>
      <c r="S762" s="224"/>
      <c r="T762" s="224"/>
      <c r="U762" s="224"/>
      <c r="V762" s="224"/>
      <c r="W762" s="224"/>
      <c r="X762" s="224"/>
      <c r="Y762" s="224"/>
      <c r="Z762" s="213"/>
      <c r="AA762" s="213"/>
      <c r="AB762" s="213"/>
      <c r="AC762" s="213"/>
      <c r="AD762" s="213"/>
      <c r="AE762" s="213"/>
      <c r="AF762" s="213"/>
      <c r="AG762" s="213" t="s">
        <v>290</v>
      </c>
      <c r="AH762" s="213">
        <v>0</v>
      </c>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outlineLevel="3" x14ac:dyDescent="0.2">
      <c r="A763" s="220"/>
      <c r="B763" s="221"/>
      <c r="C763" s="263" t="s">
        <v>294</v>
      </c>
      <c r="D763" s="231"/>
      <c r="E763" s="232">
        <v>5.7720000000000002</v>
      </c>
      <c r="F763" s="224"/>
      <c r="G763" s="224"/>
      <c r="H763" s="224"/>
      <c r="I763" s="224"/>
      <c r="J763" s="224"/>
      <c r="K763" s="224"/>
      <c r="L763" s="224"/>
      <c r="M763" s="224"/>
      <c r="N763" s="223"/>
      <c r="O763" s="223"/>
      <c r="P763" s="223"/>
      <c r="Q763" s="223"/>
      <c r="R763" s="224"/>
      <c r="S763" s="224"/>
      <c r="T763" s="224"/>
      <c r="U763" s="224"/>
      <c r="V763" s="224"/>
      <c r="W763" s="224"/>
      <c r="X763" s="224"/>
      <c r="Y763" s="224"/>
      <c r="Z763" s="213"/>
      <c r="AA763" s="213"/>
      <c r="AB763" s="213"/>
      <c r="AC763" s="213"/>
      <c r="AD763" s="213"/>
      <c r="AE763" s="213"/>
      <c r="AF763" s="213"/>
      <c r="AG763" s="213" t="s">
        <v>290</v>
      </c>
      <c r="AH763" s="213">
        <v>1</v>
      </c>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ht="22.5" outlineLevel="1" x14ac:dyDescent="0.2">
      <c r="A764" s="241">
        <v>71</v>
      </c>
      <c r="B764" s="242" t="s">
        <v>928</v>
      </c>
      <c r="C764" s="259" t="s">
        <v>929</v>
      </c>
      <c r="D764" s="243" t="s">
        <v>280</v>
      </c>
      <c r="E764" s="244">
        <v>83.272350000000003</v>
      </c>
      <c r="F764" s="245"/>
      <c r="G764" s="246">
        <f>ROUND(E764*F764,2)</f>
        <v>0</v>
      </c>
      <c r="H764" s="245"/>
      <c r="I764" s="246">
        <f>ROUND(E764*H764,2)</f>
        <v>0</v>
      </c>
      <c r="J764" s="245"/>
      <c r="K764" s="246">
        <f>ROUND(E764*J764,2)</f>
        <v>0</v>
      </c>
      <c r="L764" s="246">
        <v>21</v>
      </c>
      <c r="M764" s="246">
        <f>G764*(1+L764/100)</f>
        <v>0</v>
      </c>
      <c r="N764" s="244">
        <v>0</v>
      </c>
      <c r="O764" s="244">
        <f>ROUND(E764*N764,2)</f>
        <v>0</v>
      </c>
      <c r="P764" s="244">
        <v>0</v>
      </c>
      <c r="Q764" s="244">
        <f>ROUND(E764*P764,2)</f>
        <v>0</v>
      </c>
      <c r="R764" s="246"/>
      <c r="S764" s="246" t="s">
        <v>281</v>
      </c>
      <c r="T764" s="247" t="s">
        <v>282</v>
      </c>
      <c r="U764" s="224">
        <v>2.61</v>
      </c>
      <c r="V764" s="224">
        <f>ROUND(E764*U764,2)</f>
        <v>217.34</v>
      </c>
      <c r="W764" s="224"/>
      <c r="X764" s="224" t="s">
        <v>283</v>
      </c>
      <c r="Y764" s="224" t="s">
        <v>284</v>
      </c>
      <c r="Z764" s="213"/>
      <c r="AA764" s="213"/>
      <c r="AB764" s="213"/>
      <c r="AC764" s="213"/>
      <c r="AD764" s="213"/>
      <c r="AE764" s="213"/>
      <c r="AF764" s="213"/>
      <c r="AG764" s="213" t="s">
        <v>285</v>
      </c>
      <c r="AH764" s="213"/>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outlineLevel="2" x14ac:dyDescent="0.2">
      <c r="A765" s="220"/>
      <c r="B765" s="221"/>
      <c r="C765" s="260" t="s">
        <v>286</v>
      </c>
      <c r="D765" s="248"/>
      <c r="E765" s="248"/>
      <c r="F765" s="248"/>
      <c r="G765" s="248"/>
      <c r="H765" s="224"/>
      <c r="I765" s="224"/>
      <c r="J765" s="224"/>
      <c r="K765" s="224"/>
      <c r="L765" s="224"/>
      <c r="M765" s="224"/>
      <c r="N765" s="223"/>
      <c r="O765" s="223"/>
      <c r="P765" s="223"/>
      <c r="Q765" s="223"/>
      <c r="R765" s="224"/>
      <c r="S765" s="224"/>
      <c r="T765" s="224"/>
      <c r="U765" s="224"/>
      <c r="V765" s="224"/>
      <c r="W765" s="224"/>
      <c r="X765" s="224"/>
      <c r="Y765" s="224"/>
      <c r="Z765" s="213"/>
      <c r="AA765" s="213"/>
      <c r="AB765" s="213"/>
      <c r="AC765" s="213"/>
      <c r="AD765" s="213"/>
      <c r="AE765" s="213"/>
      <c r="AF765" s="213"/>
      <c r="AG765" s="213" t="s">
        <v>287</v>
      </c>
      <c r="AH765" s="213"/>
      <c r="AI765" s="213"/>
      <c r="AJ765" s="213"/>
      <c r="AK765" s="213"/>
      <c r="AL765" s="213"/>
      <c r="AM765" s="213"/>
      <c r="AN765" s="213"/>
      <c r="AO765" s="213"/>
      <c r="AP765" s="213"/>
      <c r="AQ765" s="213"/>
      <c r="AR765" s="213"/>
      <c r="AS765" s="213"/>
      <c r="AT765" s="213"/>
      <c r="AU765" s="213"/>
      <c r="AV765" s="213"/>
      <c r="AW765" s="213"/>
      <c r="AX765" s="213"/>
      <c r="AY765" s="213"/>
      <c r="AZ765" s="213"/>
      <c r="BA765" s="213"/>
      <c r="BB765" s="213"/>
      <c r="BC765" s="213"/>
      <c r="BD765" s="213"/>
      <c r="BE765" s="213"/>
      <c r="BF765" s="213"/>
      <c r="BG765" s="213"/>
      <c r="BH765" s="213"/>
    </row>
    <row r="766" spans="1:60" outlineLevel="3" x14ac:dyDescent="0.2">
      <c r="A766" s="220"/>
      <c r="B766" s="221"/>
      <c r="C766" s="261" t="s">
        <v>930</v>
      </c>
      <c r="D766" s="250"/>
      <c r="E766" s="250"/>
      <c r="F766" s="250"/>
      <c r="G766" s="250"/>
      <c r="H766" s="224"/>
      <c r="I766" s="224"/>
      <c r="J766" s="224"/>
      <c r="K766" s="224"/>
      <c r="L766" s="224"/>
      <c r="M766" s="224"/>
      <c r="N766" s="223"/>
      <c r="O766" s="223"/>
      <c r="P766" s="223"/>
      <c r="Q766" s="223"/>
      <c r="R766" s="224"/>
      <c r="S766" s="224"/>
      <c r="T766" s="224"/>
      <c r="U766" s="224"/>
      <c r="V766" s="224"/>
      <c r="W766" s="224"/>
      <c r="X766" s="224"/>
      <c r="Y766" s="224"/>
      <c r="Z766" s="213"/>
      <c r="AA766" s="213"/>
      <c r="AB766" s="213"/>
      <c r="AC766" s="213"/>
      <c r="AD766" s="213"/>
      <c r="AE766" s="213"/>
      <c r="AF766" s="213"/>
      <c r="AG766" s="213" t="s">
        <v>287</v>
      </c>
      <c r="AH766" s="213"/>
      <c r="AI766" s="213"/>
      <c r="AJ766" s="213"/>
      <c r="AK766" s="213"/>
      <c r="AL766" s="213"/>
      <c r="AM766" s="213"/>
      <c r="AN766" s="213"/>
      <c r="AO766" s="213"/>
      <c r="AP766" s="213"/>
      <c r="AQ766" s="213"/>
      <c r="AR766" s="213"/>
      <c r="AS766" s="213"/>
      <c r="AT766" s="213"/>
      <c r="AU766" s="213"/>
      <c r="AV766" s="213"/>
      <c r="AW766" s="213"/>
      <c r="AX766" s="213"/>
      <c r="AY766" s="213"/>
      <c r="AZ766" s="213"/>
      <c r="BA766" s="249" t="str">
        <f>C766</f>
        <v>Šetrné bourání, manipulace, dopravy, třídění, čištění za účelem dalšího využití. Uskladnění na místo určené objednatelem.</v>
      </c>
      <c r="BB766" s="213"/>
      <c r="BC766" s="213"/>
      <c r="BD766" s="213"/>
      <c r="BE766" s="213"/>
      <c r="BF766" s="213"/>
      <c r="BG766" s="213"/>
      <c r="BH766" s="213"/>
    </row>
    <row r="767" spans="1:60" ht="22.5" outlineLevel="3" x14ac:dyDescent="0.2">
      <c r="A767" s="220"/>
      <c r="B767" s="221"/>
      <c r="C767" s="261" t="s">
        <v>355</v>
      </c>
      <c r="D767" s="250"/>
      <c r="E767" s="250"/>
      <c r="F767" s="250"/>
      <c r="G767" s="250"/>
      <c r="H767" s="224"/>
      <c r="I767" s="224"/>
      <c r="J767" s="224"/>
      <c r="K767" s="224"/>
      <c r="L767" s="224"/>
      <c r="M767" s="224"/>
      <c r="N767" s="223"/>
      <c r="O767" s="223"/>
      <c r="P767" s="223"/>
      <c r="Q767" s="223"/>
      <c r="R767" s="224"/>
      <c r="S767" s="224"/>
      <c r="T767" s="224"/>
      <c r="U767" s="224"/>
      <c r="V767" s="224"/>
      <c r="W767" s="224"/>
      <c r="X767" s="224"/>
      <c r="Y767" s="224"/>
      <c r="Z767" s="213"/>
      <c r="AA767" s="213"/>
      <c r="AB767" s="213"/>
      <c r="AC767" s="213"/>
      <c r="AD767" s="213"/>
      <c r="AE767" s="213"/>
      <c r="AF767" s="213"/>
      <c r="AG767" s="213" t="s">
        <v>287</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49" t="str">
        <f>C767</f>
        <v>Kompletní provedení dle veškerých informací obsažených v PD (textová i výkresová část, technologické postupy, restaurátorské záměry atd.).</v>
      </c>
      <c r="BB767" s="213"/>
      <c r="BC767" s="213"/>
      <c r="BD767" s="213"/>
      <c r="BE767" s="213"/>
      <c r="BF767" s="213"/>
      <c r="BG767" s="213"/>
      <c r="BH767" s="213"/>
    </row>
    <row r="768" spans="1:60" ht="22.5" outlineLevel="3" x14ac:dyDescent="0.2">
      <c r="A768" s="220"/>
      <c r="B768" s="221"/>
      <c r="C768" s="261" t="s">
        <v>356</v>
      </c>
      <c r="D768" s="250"/>
      <c r="E768" s="250"/>
      <c r="F768" s="250"/>
      <c r="G768" s="250"/>
      <c r="H768" s="224"/>
      <c r="I768" s="224"/>
      <c r="J768" s="224"/>
      <c r="K768" s="224"/>
      <c r="L768" s="224"/>
      <c r="M768" s="224"/>
      <c r="N768" s="223"/>
      <c r="O768" s="223"/>
      <c r="P768" s="223"/>
      <c r="Q768" s="223"/>
      <c r="R768" s="224"/>
      <c r="S768" s="224"/>
      <c r="T768" s="224"/>
      <c r="U768" s="224"/>
      <c r="V768" s="224"/>
      <c r="W768" s="224"/>
      <c r="X768" s="224"/>
      <c r="Y768" s="224"/>
      <c r="Z768" s="213"/>
      <c r="AA768" s="213"/>
      <c r="AB768" s="213"/>
      <c r="AC768" s="213"/>
      <c r="AD768" s="213"/>
      <c r="AE768" s="213"/>
      <c r="AF768" s="213"/>
      <c r="AG768" s="213" t="s">
        <v>287</v>
      </c>
      <c r="AH768" s="213"/>
      <c r="AI768" s="213"/>
      <c r="AJ768" s="213"/>
      <c r="AK768" s="213"/>
      <c r="AL768" s="213"/>
      <c r="AM768" s="213"/>
      <c r="AN768" s="213"/>
      <c r="AO768" s="213"/>
      <c r="AP768" s="213"/>
      <c r="AQ768" s="213"/>
      <c r="AR768" s="213"/>
      <c r="AS768" s="213"/>
      <c r="AT768" s="213"/>
      <c r="AU768" s="213"/>
      <c r="AV768" s="213"/>
      <c r="AW768" s="213"/>
      <c r="AX768" s="213"/>
      <c r="AY768" s="213"/>
      <c r="AZ768" s="213"/>
      <c r="BA768" s="249" t="str">
        <f>C768</f>
        <v>Provedení je včetně montáže, demontáže, dodávky, přesunu hmot, přesunu a likvidace suti, povrchové úpravy, repasí, restaurátorských záměrů,</v>
      </c>
      <c r="BB768" s="213"/>
      <c r="BC768" s="213"/>
      <c r="BD768" s="213"/>
      <c r="BE768" s="213"/>
      <c r="BF768" s="213"/>
      <c r="BG768" s="213"/>
      <c r="BH768" s="213"/>
    </row>
    <row r="769" spans="1:60" ht="22.5" outlineLevel="3" x14ac:dyDescent="0.2">
      <c r="A769" s="220"/>
      <c r="B769" s="221"/>
      <c r="C769" s="261" t="s">
        <v>288</v>
      </c>
      <c r="D769" s="250"/>
      <c r="E769" s="250"/>
      <c r="F769" s="250"/>
      <c r="G769" s="250"/>
      <c r="H769" s="224"/>
      <c r="I769" s="224"/>
      <c r="J769" s="224"/>
      <c r="K769" s="224"/>
      <c r="L769" s="224"/>
      <c r="M769" s="224"/>
      <c r="N769" s="223"/>
      <c r="O769" s="223"/>
      <c r="P769" s="223"/>
      <c r="Q769" s="223"/>
      <c r="R769" s="224"/>
      <c r="S769" s="224"/>
      <c r="T769" s="224"/>
      <c r="U769" s="224"/>
      <c r="V769" s="224"/>
      <c r="W769" s="224"/>
      <c r="X769" s="224"/>
      <c r="Y769" s="224"/>
      <c r="Z769" s="213"/>
      <c r="AA769" s="213"/>
      <c r="AB769" s="213"/>
      <c r="AC769" s="213"/>
      <c r="AD769" s="213"/>
      <c r="AE769" s="213"/>
      <c r="AF769" s="213"/>
      <c r="AG769" s="213" t="s">
        <v>287</v>
      </c>
      <c r="AH769" s="213"/>
      <c r="AI769" s="213"/>
      <c r="AJ769" s="213"/>
      <c r="AK769" s="213"/>
      <c r="AL769" s="213"/>
      <c r="AM769" s="213"/>
      <c r="AN769" s="213"/>
      <c r="AO769" s="213"/>
      <c r="AP769" s="213"/>
      <c r="AQ769" s="213"/>
      <c r="AR769" s="213"/>
      <c r="AS769" s="213"/>
      <c r="AT769" s="213"/>
      <c r="AU769" s="213"/>
      <c r="AV769" s="213"/>
      <c r="AW769" s="213"/>
      <c r="AX769" s="213"/>
      <c r="AY769" s="213"/>
      <c r="AZ769" s="213"/>
      <c r="BA769" s="249" t="str">
        <f>C769</f>
        <v>restaurátorských závěrečných zpráv, dílenských dokumentací, vzorkování a veškerých dalších nutných souvisejících plnění a dodávek potřeb.</v>
      </c>
      <c r="BB769" s="213"/>
      <c r="BC769" s="213"/>
      <c r="BD769" s="213"/>
      <c r="BE769" s="213"/>
      <c r="BF769" s="213"/>
      <c r="BG769" s="213"/>
      <c r="BH769" s="213"/>
    </row>
    <row r="770" spans="1:60" outlineLevel="2" x14ac:dyDescent="0.2">
      <c r="A770" s="220"/>
      <c r="B770" s="221"/>
      <c r="C770" s="262" t="s">
        <v>931</v>
      </c>
      <c r="D770" s="229"/>
      <c r="E770" s="230">
        <v>83.272350000000003</v>
      </c>
      <c r="F770" s="224"/>
      <c r="G770" s="224"/>
      <c r="H770" s="224"/>
      <c r="I770" s="224"/>
      <c r="J770" s="224"/>
      <c r="K770" s="224"/>
      <c r="L770" s="224"/>
      <c r="M770" s="224"/>
      <c r="N770" s="223"/>
      <c r="O770" s="223"/>
      <c r="P770" s="223"/>
      <c r="Q770" s="223"/>
      <c r="R770" s="224"/>
      <c r="S770" s="224"/>
      <c r="T770" s="224"/>
      <c r="U770" s="224"/>
      <c r="V770" s="224"/>
      <c r="W770" s="224"/>
      <c r="X770" s="224"/>
      <c r="Y770" s="224"/>
      <c r="Z770" s="213"/>
      <c r="AA770" s="213"/>
      <c r="AB770" s="213"/>
      <c r="AC770" s="213"/>
      <c r="AD770" s="213"/>
      <c r="AE770" s="213"/>
      <c r="AF770" s="213"/>
      <c r="AG770" s="213" t="s">
        <v>290</v>
      </c>
      <c r="AH770" s="213">
        <v>5</v>
      </c>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ht="22.5" outlineLevel="1" x14ac:dyDescent="0.2">
      <c r="A771" s="241">
        <v>72</v>
      </c>
      <c r="B771" s="242" t="s">
        <v>932</v>
      </c>
      <c r="C771" s="259" t="s">
        <v>933</v>
      </c>
      <c r="D771" s="243" t="s">
        <v>598</v>
      </c>
      <c r="E771" s="244">
        <v>73.064999999999998</v>
      </c>
      <c r="F771" s="245"/>
      <c r="G771" s="246">
        <f>ROUND(E771*F771,2)</f>
        <v>0</v>
      </c>
      <c r="H771" s="245"/>
      <c r="I771" s="246">
        <f>ROUND(E771*H771,2)</f>
        <v>0</v>
      </c>
      <c r="J771" s="245"/>
      <c r="K771" s="246">
        <f>ROUND(E771*J771,2)</f>
        <v>0</v>
      </c>
      <c r="L771" s="246">
        <v>21</v>
      </c>
      <c r="M771" s="246">
        <f>G771*(1+L771/100)</f>
        <v>0</v>
      </c>
      <c r="N771" s="244">
        <v>0</v>
      </c>
      <c r="O771" s="244">
        <f>ROUND(E771*N771,2)</f>
        <v>0</v>
      </c>
      <c r="P771" s="244">
        <v>0</v>
      </c>
      <c r="Q771" s="244">
        <f>ROUND(E771*P771,2)</f>
        <v>0</v>
      </c>
      <c r="R771" s="246"/>
      <c r="S771" s="246" t="s">
        <v>281</v>
      </c>
      <c r="T771" s="247" t="s">
        <v>282</v>
      </c>
      <c r="U771" s="224">
        <v>0.28999999999999998</v>
      </c>
      <c r="V771" s="224">
        <f>ROUND(E771*U771,2)</f>
        <v>21.19</v>
      </c>
      <c r="W771" s="224"/>
      <c r="X771" s="224" t="s">
        <v>283</v>
      </c>
      <c r="Y771" s="224" t="s">
        <v>284</v>
      </c>
      <c r="Z771" s="213"/>
      <c r="AA771" s="213"/>
      <c r="AB771" s="213"/>
      <c r="AC771" s="213"/>
      <c r="AD771" s="213"/>
      <c r="AE771" s="213"/>
      <c r="AF771" s="213"/>
      <c r="AG771" s="213" t="s">
        <v>285</v>
      </c>
      <c r="AH771" s="213"/>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c r="BG771" s="213"/>
      <c r="BH771" s="213"/>
    </row>
    <row r="772" spans="1:60" outlineLevel="2" x14ac:dyDescent="0.2">
      <c r="A772" s="220"/>
      <c r="B772" s="221"/>
      <c r="C772" s="260" t="s">
        <v>286</v>
      </c>
      <c r="D772" s="248"/>
      <c r="E772" s="248"/>
      <c r="F772" s="248"/>
      <c r="G772" s="248"/>
      <c r="H772" s="224"/>
      <c r="I772" s="224"/>
      <c r="J772" s="224"/>
      <c r="K772" s="224"/>
      <c r="L772" s="224"/>
      <c r="M772" s="224"/>
      <c r="N772" s="223"/>
      <c r="O772" s="223"/>
      <c r="P772" s="223"/>
      <c r="Q772" s="223"/>
      <c r="R772" s="224"/>
      <c r="S772" s="224"/>
      <c r="T772" s="224"/>
      <c r="U772" s="224"/>
      <c r="V772" s="224"/>
      <c r="W772" s="224"/>
      <c r="X772" s="224"/>
      <c r="Y772" s="224"/>
      <c r="Z772" s="213"/>
      <c r="AA772" s="213"/>
      <c r="AB772" s="213"/>
      <c r="AC772" s="213"/>
      <c r="AD772" s="213"/>
      <c r="AE772" s="213"/>
      <c r="AF772" s="213"/>
      <c r="AG772" s="213" t="s">
        <v>287</v>
      </c>
      <c r="AH772" s="213"/>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outlineLevel="3" x14ac:dyDescent="0.2">
      <c r="A773" s="220"/>
      <c r="B773" s="221"/>
      <c r="C773" s="261" t="s">
        <v>930</v>
      </c>
      <c r="D773" s="250"/>
      <c r="E773" s="250"/>
      <c r="F773" s="250"/>
      <c r="G773" s="250"/>
      <c r="H773" s="224"/>
      <c r="I773" s="224"/>
      <c r="J773" s="224"/>
      <c r="K773" s="224"/>
      <c r="L773" s="224"/>
      <c r="M773" s="224"/>
      <c r="N773" s="223"/>
      <c r="O773" s="223"/>
      <c r="P773" s="223"/>
      <c r="Q773" s="223"/>
      <c r="R773" s="224"/>
      <c r="S773" s="224"/>
      <c r="T773" s="224"/>
      <c r="U773" s="224"/>
      <c r="V773" s="224"/>
      <c r="W773" s="224"/>
      <c r="X773" s="224"/>
      <c r="Y773" s="224"/>
      <c r="Z773" s="213"/>
      <c r="AA773" s="213"/>
      <c r="AB773" s="213"/>
      <c r="AC773" s="213"/>
      <c r="AD773" s="213"/>
      <c r="AE773" s="213"/>
      <c r="AF773" s="213"/>
      <c r="AG773" s="213" t="s">
        <v>287</v>
      </c>
      <c r="AH773" s="213"/>
      <c r="AI773" s="213"/>
      <c r="AJ773" s="213"/>
      <c r="AK773" s="213"/>
      <c r="AL773" s="213"/>
      <c r="AM773" s="213"/>
      <c r="AN773" s="213"/>
      <c r="AO773" s="213"/>
      <c r="AP773" s="213"/>
      <c r="AQ773" s="213"/>
      <c r="AR773" s="213"/>
      <c r="AS773" s="213"/>
      <c r="AT773" s="213"/>
      <c r="AU773" s="213"/>
      <c r="AV773" s="213"/>
      <c r="AW773" s="213"/>
      <c r="AX773" s="213"/>
      <c r="AY773" s="213"/>
      <c r="AZ773" s="213"/>
      <c r="BA773" s="249" t="str">
        <f>C773</f>
        <v>Šetrné bourání, manipulace, dopravy, třídění, čištění za účelem dalšího využití. Uskladnění na místo určené objednatelem.</v>
      </c>
      <c r="BB773" s="213"/>
      <c r="BC773" s="213"/>
      <c r="BD773" s="213"/>
      <c r="BE773" s="213"/>
      <c r="BF773" s="213"/>
      <c r="BG773" s="213"/>
      <c r="BH773" s="213"/>
    </row>
    <row r="774" spans="1:60" ht="22.5" outlineLevel="3" x14ac:dyDescent="0.2">
      <c r="A774" s="220"/>
      <c r="B774" s="221"/>
      <c r="C774" s="261" t="s">
        <v>355</v>
      </c>
      <c r="D774" s="250"/>
      <c r="E774" s="250"/>
      <c r="F774" s="250"/>
      <c r="G774" s="250"/>
      <c r="H774" s="224"/>
      <c r="I774" s="224"/>
      <c r="J774" s="224"/>
      <c r="K774" s="224"/>
      <c r="L774" s="224"/>
      <c r="M774" s="224"/>
      <c r="N774" s="223"/>
      <c r="O774" s="223"/>
      <c r="P774" s="223"/>
      <c r="Q774" s="223"/>
      <c r="R774" s="224"/>
      <c r="S774" s="224"/>
      <c r="T774" s="224"/>
      <c r="U774" s="224"/>
      <c r="V774" s="224"/>
      <c r="W774" s="224"/>
      <c r="X774" s="224"/>
      <c r="Y774" s="224"/>
      <c r="Z774" s="213"/>
      <c r="AA774" s="213"/>
      <c r="AB774" s="213"/>
      <c r="AC774" s="213"/>
      <c r="AD774" s="213"/>
      <c r="AE774" s="213"/>
      <c r="AF774" s="213"/>
      <c r="AG774" s="213" t="s">
        <v>287</v>
      </c>
      <c r="AH774" s="213"/>
      <c r="AI774" s="213"/>
      <c r="AJ774" s="213"/>
      <c r="AK774" s="213"/>
      <c r="AL774" s="213"/>
      <c r="AM774" s="213"/>
      <c r="AN774" s="213"/>
      <c r="AO774" s="213"/>
      <c r="AP774" s="213"/>
      <c r="AQ774" s="213"/>
      <c r="AR774" s="213"/>
      <c r="AS774" s="213"/>
      <c r="AT774" s="213"/>
      <c r="AU774" s="213"/>
      <c r="AV774" s="213"/>
      <c r="AW774" s="213"/>
      <c r="AX774" s="213"/>
      <c r="AY774" s="213"/>
      <c r="AZ774" s="213"/>
      <c r="BA774" s="249" t="str">
        <f>C774</f>
        <v>Kompletní provedení dle veškerých informací obsažených v PD (textová i výkresová část, technologické postupy, restaurátorské záměry atd.).</v>
      </c>
      <c r="BB774" s="213"/>
      <c r="BC774" s="213"/>
      <c r="BD774" s="213"/>
      <c r="BE774" s="213"/>
      <c r="BF774" s="213"/>
      <c r="BG774" s="213"/>
      <c r="BH774" s="213"/>
    </row>
    <row r="775" spans="1:60" ht="22.5" outlineLevel="3" x14ac:dyDescent="0.2">
      <c r="A775" s="220"/>
      <c r="B775" s="221"/>
      <c r="C775" s="261" t="s">
        <v>356</v>
      </c>
      <c r="D775" s="250"/>
      <c r="E775" s="250"/>
      <c r="F775" s="250"/>
      <c r="G775" s="250"/>
      <c r="H775" s="224"/>
      <c r="I775" s="224"/>
      <c r="J775" s="224"/>
      <c r="K775" s="224"/>
      <c r="L775" s="224"/>
      <c r="M775" s="224"/>
      <c r="N775" s="223"/>
      <c r="O775" s="223"/>
      <c r="P775" s="223"/>
      <c r="Q775" s="223"/>
      <c r="R775" s="224"/>
      <c r="S775" s="224"/>
      <c r="T775" s="224"/>
      <c r="U775" s="224"/>
      <c r="V775" s="224"/>
      <c r="W775" s="224"/>
      <c r="X775" s="224"/>
      <c r="Y775" s="224"/>
      <c r="Z775" s="213"/>
      <c r="AA775" s="213"/>
      <c r="AB775" s="213"/>
      <c r="AC775" s="213"/>
      <c r="AD775" s="213"/>
      <c r="AE775" s="213"/>
      <c r="AF775" s="213"/>
      <c r="AG775" s="213" t="s">
        <v>287</v>
      </c>
      <c r="AH775" s="213"/>
      <c r="AI775" s="213"/>
      <c r="AJ775" s="213"/>
      <c r="AK775" s="213"/>
      <c r="AL775" s="213"/>
      <c r="AM775" s="213"/>
      <c r="AN775" s="213"/>
      <c r="AO775" s="213"/>
      <c r="AP775" s="213"/>
      <c r="AQ775" s="213"/>
      <c r="AR775" s="213"/>
      <c r="AS775" s="213"/>
      <c r="AT775" s="213"/>
      <c r="AU775" s="213"/>
      <c r="AV775" s="213"/>
      <c r="AW775" s="213"/>
      <c r="AX775" s="213"/>
      <c r="AY775" s="213"/>
      <c r="AZ775" s="213"/>
      <c r="BA775" s="249" t="str">
        <f>C775</f>
        <v>Provedení je včetně montáže, demontáže, dodávky, přesunu hmot, přesunu a likvidace suti, povrchové úpravy, repasí, restaurátorských záměrů,</v>
      </c>
      <c r="BB775" s="213"/>
      <c r="BC775" s="213"/>
      <c r="BD775" s="213"/>
      <c r="BE775" s="213"/>
      <c r="BF775" s="213"/>
      <c r="BG775" s="213"/>
      <c r="BH775" s="213"/>
    </row>
    <row r="776" spans="1:60" ht="22.5" outlineLevel="3" x14ac:dyDescent="0.2">
      <c r="A776" s="220"/>
      <c r="B776" s="221"/>
      <c r="C776" s="261" t="s">
        <v>288</v>
      </c>
      <c r="D776" s="250"/>
      <c r="E776" s="250"/>
      <c r="F776" s="250"/>
      <c r="G776" s="250"/>
      <c r="H776" s="224"/>
      <c r="I776" s="224"/>
      <c r="J776" s="224"/>
      <c r="K776" s="224"/>
      <c r="L776" s="224"/>
      <c r="M776" s="224"/>
      <c r="N776" s="223"/>
      <c r="O776" s="223"/>
      <c r="P776" s="223"/>
      <c r="Q776" s="223"/>
      <c r="R776" s="224"/>
      <c r="S776" s="224"/>
      <c r="T776" s="224"/>
      <c r="U776" s="224"/>
      <c r="V776" s="224"/>
      <c r="W776" s="224"/>
      <c r="X776" s="224"/>
      <c r="Y776" s="224"/>
      <c r="Z776" s="213"/>
      <c r="AA776" s="213"/>
      <c r="AB776" s="213"/>
      <c r="AC776" s="213"/>
      <c r="AD776" s="213"/>
      <c r="AE776" s="213"/>
      <c r="AF776" s="213"/>
      <c r="AG776" s="213" t="s">
        <v>287</v>
      </c>
      <c r="AH776" s="213"/>
      <c r="AI776" s="213"/>
      <c r="AJ776" s="213"/>
      <c r="AK776" s="213"/>
      <c r="AL776" s="213"/>
      <c r="AM776" s="213"/>
      <c r="AN776" s="213"/>
      <c r="AO776" s="213"/>
      <c r="AP776" s="213"/>
      <c r="AQ776" s="213"/>
      <c r="AR776" s="213"/>
      <c r="AS776" s="213"/>
      <c r="AT776" s="213"/>
      <c r="AU776" s="213"/>
      <c r="AV776" s="213"/>
      <c r="AW776" s="213"/>
      <c r="AX776" s="213"/>
      <c r="AY776" s="213"/>
      <c r="AZ776" s="213"/>
      <c r="BA776" s="249" t="str">
        <f>C776</f>
        <v>restaurátorských závěrečných zpráv, dílenských dokumentací, vzorkování a veškerých dalších nutných souvisejících plnění a dodávek potřeb.</v>
      </c>
      <c r="BB776" s="213"/>
      <c r="BC776" s="213"/>
      <c r="BD776" s="213"/>
      <c r="BE776" s="213"/>
      <c r="BF776" s="213"/>
      <c r="BG776" s="213"/>
      <c r="BH776" s="213"/>
    </row>
    <row r="777" spans="1:60" outlineLevel="2" x14ac:dyDescent="0.2">
      <c r="A777" s="220"/>
      <c r="B777" s="221"/>
      <c r="C777" s="262" t="s">
        <v>934</v>
      </c>
      <c r="D777" s="229"/>
      <c r="E777" s="230">
        <v>73.064999999999998</v>
      </c>
      <c r="F777" s="224"/>
      <c r="G777" s="224"/>
      <c r="H777" s="224"/>
      <c r="I777" s="224"/>
      <c r="J777" s="224"/>
      <c r="K777" s="224"/>
      <c r="L777" s="224"/>
      <c r="M777" s="224"/>
      <c r="N777" s="223"/>
      <c r="O777" s="223"/>
      <c r="P777" s="223"/>
      <c r="Q777" s="223"/>
      <c r="R777" s="224"/>
      <c r="S777" s="224"/>
      <c r="T777" s="224"/>
      <c r="U777" s="224"/>
      <c r="V777" s="224"/>
      <c r="W777" s="224"/>
      <c r="X777" s="224"/>
      <c r="Y777" s="224"/>
      <c r="Z777" s="213"/>
      <c r="AA777" s="213"/>
      <c r="AB777" s="213"/>
      <c r="AC777" s="213"/>
      <c r="AD777" s="213"/>
      <c r="AE777" s="213"/>
      <c r="AF777" s="213"/>
      <c r="AG777" s="213" t="s">
        <v>290</v>
      </c>
      <c r="AH777" s="213">
        <v>5</v>
      </c>
      <c r="AI777" s="213"/>
      <c r="AJ777" s="213"/>
      <c r="AK777" s="213"/>
      <c r="AL777" s="213"/>
      <c r="AM777" s="213"/>
      <c r="AN777" s="213"/>
      <c r="AO777" s="213"/>
      <c r="AP777" s="213"/>
      <c r="AQ777" s="213"/>
      <c r="AR777" s="213"/>
      <c r="AS777" s="213"/>
      <c r="AT777" s="213"/>
      <c r="AU777" s="213"/>
      <c r="AV777" s="213"/>
      <c r="AW777" s="213"/>
      <c r="AX777" s="213"/>
      <c r="AY777" s="213"/>
      <c r="AZ777" s="213"/>
      <c r="BA777" s="213"/>
      <c r="BB777" s="213"/>
      <c r="BC777" s="213"/>
      <c r="BD777" s="213"/>
      <c r="BE777" s="213"/>
      <c r="BF777" s="213"/>
      <c r="BG777" s="213"/>
      <c r="BH777" s="213"/>
    </row>
    <row r="778" spans="1:60" ht="22.5" outlineLevel="1" x14ac:dyDescent="0.2">
      <c r="A778" s="241">
        <v>73</v>
      </c>
      <c r="B778" s="242" t="s">
        <v>935</v>
      </c>
      <c r="C778" s="259" t="s">
        <v>936</v>
      </c>
      <c r="D778" s="243" t="s">
        <v>473</v>
      </c>
      <c r="E778" s="244">
        <v>50</v>
      </c>
      <c r="F778" s="245"/>
      <c r="G778" s="246">
        <f>ROUND(E778*F778,2)</f>
        <v>0</v>
      </c>
      <c r="H778" s="245"/>
      <c r="I778" s="246">
        <f>ROUND(E778*H778,2)</f>
        <v>0</v>
      </c>
      <c r="J778" s="245"/>
      <c r="K778" s="246">
        <f>ROUND(E778*J778,2)</f>
        <v>0</v>
      </c>
      <c r="L778" s="246">
        <v>21</v>
      </c>
      <c r="M778" s="246">
        <f>G778*(1+L778/100)</f>
        <v>0</v>
      </c>
      <c r="N778" s="244">
        <v>0</v>
      </c>
      <c r="O778" s="244">
        <f>ROUND(E778*N778,2)</f>
        <v>0</v>
      </c>
      <c r="P778" s="244">
        <v>0.16400000000000001</v>
      </c>
      <c r="Q778" s="244">
        <f>ROUND(E778*P778,2)</f>
        <v>8.1999999999999993</v>
      </c>
      <c r="R778" s="246"/>
      <c r="S778" s="246" t="s">
        <v>281</v>
      </c>
      <c r="T778" s="247" t="s">
        <v>282</v>
      </c>
      <c r="U778" s="224">
        <v>0.44</v>
      </c>
      <c r="V778" s="224">
        <f>ROUND(E778*U778,2)</f>
        <v>22</v>
      </c>
      <c r="W778" s="224"/>
      <c r="X778" s="224" t="s">
        <v>283</v>
      </c>
      <c r="Y778" s="224" t="s">
        <v>284</v>
      </c>
      <c r="Z778" s="213"/>
      <c r="AA778" s="213"/>
      <c r="AB778" s="213"/>
      <c r="AC778" s="213"/>
      <c r="AD778" s="213"/>
      <c r="AE778" s="213"/>
      <c r="AF778" s="213"/>
      <c r="AG778" s="213" t="s">
        <v>285</v>
      </c>
      <c r="AH778" s="213"/>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2" x14ac:dyDescent="0.2">
      <c r="A779" s="220"/>
      <c r="B779" s="221"/>
      <c r="C779" s="262" t="s">
        <v>937</v>
      </c>
      <c r="D779" s="229"/>
      <c r="E779" s="230">
        <v>35</v>
      </c>
      <c r="F779" s="224"/>
      <c r="G779" s="224"/>
      <c r="H779" s="224"/>
      <c r="I779" s="224"/>
      <c r="J779" s="224"/>
      <c r="K779" s="224"/>
      <c r="L779" s="224"/>
      <c r="M779" s="224"/>
      <c r="N779" s="223"/>
      <c r="O779" s="223"/>
      <c r="P779" s="223"/>
      <c r="Q779" s="223"/>
      <c r="R779" s="224"/>
      <c r="S779" s="224"/>
      <c r="T779" s="224"/>
      <c r="U779" s="224"/>
      <c r="V779" s="224"/>
      <c r="W779" s="224"/>
      <c r="X779" s="224"/>
      <c r="Y779" s="224"/>
      <c r="Z779" s="213"/>
      <c r="AA779" s="213"/>
      <c r="AB779" s="213"/>
      <c r="AC779" s="213"/>
      <c r="AD779" s="213"/>
      <c r="AE779" s="213"/>
      <c r="AF779" s="213"/>
      <c r="AG779" s="213" t="s">
        <v>290</v>
      </c>
      <c r="AH779" s="213">
        <v>0</v>
      </c>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outlineLevel="3" x14ac:dyDescent="0.2">
      <c r="A780" s="220"/>
      <c r="B780" s="221"/>
      <c r="C780" s="262" t="s">
        <v>938</v>
      </c>
      <c r="D780" s="229"/>
      <c r="E780" s="230">
        <v>15</v>
      </c>
      <c r="F780" s="224"/>
      <c r="G780" s="224"/>
      <c r="H780" s="224"/>
      <c r="I780" s="224"/>
      <c r="J780" s="224"/>
      <c r="K780" s="224"/>
      <c r="L780" s="224"/>
      <c r="M780" s="224"/>
      <c r="N780" s="223"/>
      <c r="O780" s="223"/>
      <c r="P780" s="223"/>
      <c r="Q780" s="223"/>
      <c r="R780" s="224"/>
      <c r="S780" s="224"/>
      <c r="T780" s="224"/>
      <c r="U780" s="224"/>
      <c r="V780" s="224"/>
      <c r="W780" s="224"/>
      <c r="X780" s="224"/>
      <c r="Y780" s="224"/>
      <c r="Z780" s="213"/>
      <c r="AA780" s="213"/>
      <c r="AB780" s="213"/>
      <c r="AC780" s="213"/>
      <c r="AD780" s="213"/>
      <c r="AE780" s="213"/>
      <c r="AF780" s="213"/>
      <c r="AG780" s="213" t="s">
        <v>290</v>
      </c>
      <c r="AH780" s="213">
        <v>0</v>
      </c>
      <c r="AI780" s="213"/>
      <c r="AJ780" s="213"/>
      <c r="AK780" s="213"/>
      <c r="AL780" s="213"/>
      <c r="AM780" s="213"/>
      <c r="AN780" s="213"/>
      <c r="AO780" s="213"/>
      <c r="AP780" s="213"/>
      <c r="AQ780" s="213"/>
      <c r="AR780" s="213"/>
      <c r="AS780" s="213"/>
      <c r="AT780" s="213"/>
      <c r="AU780" s="213"/>
      <c r="AV780" s="213"/>
      <c r="AW780" s="213"/>
      <c r="AX780" s="213"/>
      <c r="AY780" s="213"/>
      <c r="AZ780" s="213"/>
      <c r="BA780" s="213"/>
      <c r="BB780" s="213"/>
      <c r="BC780" s="213"/>
      <c r="BD780" s="213"/>
      <c r="BE780" s="213"/>
      <c r="BF780" s="213"/>
      <c r="BG780" s="213"/>
      <c r="BH780" s="213"/>
    </row>
    <row r="781" spans="1:60" ht="22.5" outlineLevel="1" x14ac:dyDescent="0.2">
      <c r="A781" s="241">
        <v>74</v>
      </c>
      <c r="B781" s="242" t="s">
        <v>939</v>
      </c>
      <c r="C781" s="259" t="s">
        <v>940</v>
      </c>
      <c r="D781" s="243" t="s">
        <v>473</v>
      </c>
      <c r="E781" s="244">
        <v>97.409000000000006</v>
      </c>
      <c r="F781" s="245"/>
      <c r="G781" s="246">
        <f>ROUND(E781*F781,2)</f>
        <v>0</v>
      </c>
      <c r="H781" s="245"/>
      <c r="I781" s="246">
        <f>ROUND(E781*H781,2)</f>
        <v>0</v>
      </c>
      <c r="J781" s="245"/>
      <c r="K781" s="246">
        <f>ROUND(E781*J781,2)</f>
        <v>0</v>
      </c>
      <c r="L781" s="246">
        <v>21</v>
      </c>
      <c r="M781" s="246">
        <f>G781*(1+L781/100)</f>
        <v>0</v>
      </c>
      <c r="N781" s="244">
        <v>0</v>
      </c>
      <c r="O781" s="244">
        <f>ROUND(E781*N781,2)</f>
        <v>0</v>
      </c>
      <c r="P781" s="244">
        <v>0</v>
      </c>
      <c r="Q781" s="244">
        <f>ROUND(E781*P781,2)</f>
        <v>0</v>
      </c>
      <c r="R781" s="246"/>
      <c r="S781" s="246" t="s">
        <v>281</v>
      </c>
      <c r="T781" s="247" t="s">
        <v>282</v>
      </c>
      <c r="U781" s="224">
        <v>1.71</v>
      </c>
      <c r="V781" s="224">
        <f>ROUND(E781*U781,2)</f>
        <v>166.57</v>
      </c>
      <c r="W781" s="224"/>
      <c r="X781" s="224" t="s">
        <v>283</v>
      </c>
      <c r="Y781" s="224" t="s">
        <v>284</v>
      </c>
      <c r="Z781" s="213"/>
      <c r="AA781" s="213"/>
      <c r="AB781" s="213"/>
      <c r="AC781" s="213"/>
      <c r="AD781" s="213"/>
      <c r="AE781" s="213"/>
      <c r="AF781" s="213"/>
      <c r="AG781" s="213" t="s">
        <v>285</v>
      </c>
      <c r="AH781" s="213"/>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2" x14ac:dyDescent="0.2">
      <c r="A782" s="220"/>
      <c r="B782" s="221"/>
      <c r="C782" s="260" t="s">
        <v>286</v>
      </c>
      <c r="D782" s="248"/>
      <c r="E782" s="248"/>
      <c r="F782" s="248"/>
      <c r="G782" s="248"/>
      <c r="H782" s="224"/>
      <c r="I782" s="224"/>
      <c r="J782" s="224"/>
      <c r="K782" s="224"/>
      <c r="L782" s="224"/>
      <c r="M782" s="224"/>
      <c r="N782" s="223"/>
      <c r="O782" s="223"/>
      <c r="P782" s="223"/>
      <c r="Q782" s="223"/>
      <c r="R782" s="224"/>
      <c r="S782" s="224"/>
      <c r="T782" s="224"/>
      <c r="U782" s="224"/>
      <c r="V782" s="224"/>
      <c r="W782" s="224"/>
      <c r="X782" s="224"/>
      <c r="Y782" s="224"/>
      <c r="Z782" s="213"/>
      <c r="AA782" s="213"/>
      <c r="AB782" s="213"/>
      <c r="AC782" s="213"/>
      <c r="AD782" s="213"/>
      <c r="AE782" s="213"/>
      <c r="AF782" s="213"/>
      <c r="AG782" s="213" t="s">
        <v>287</v>
      </c>
      <c r="AH782" s="213"/>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outlineLevel="3" x14ac:dyDescent="0.2">
      <c r="A783" s="220"/>
      <c r="B783" s="221"/>
      <c r="C783" s="261" t="s">
        <v>930</v>
      </c>
      <c r="D783" s="250"/>
      <c r="E783" s="250"/>
      <c r="F783" s="250"/>
      <c r="G783" s="250"/>
      <c r="H783" s="224"/>
      <c r="I783" s="224"/>
      <c r="J783" s="224"/>
      <c r="K783" s="224"/>
      <c r="L783" s="224"/>
      <c r="M783" s="224"/>
      <c r="N783" s="223"/>
      <c r="O783" s="223"/>
      <c r="P783" s="223"/>
      <c r="Q783" s="223"/>
      <c r="R783" s="224"/>
      <c r="S783" s="224"/>
      <c r="T783" s="224"/>
      <c r="U783" s="224"/>
      <c r="V783" s="224"/>
      <c r="W783" s="224"/>
      <c r="X783" s="224"/>
      <c r="Y783" s="224"/>
      <c r="Z783" s="213"/>
      <c r="AA783" s="213"/>
      <c r="AB783" s="213"/>
      <c r="AC783" s="213"/>
      <c r="AD783" s="213"/>
      <c r="AE783" s="213"/>
      <c r="AF783" s="213"/>
      <c r="AG783" s="213" t="s">
        <v>287</v>
      </c>
      <c r="AH783" s="213"/>
      <c r="AI783" s="213"/>
      <c r="AJ783" s="213"/>
      <c r="AK783" s="213"/>
      <c r="AL783" s="213"/>
      <c r="AM783" s="213"/>
      <c r="AN783" s="213"/>
      <c r="AO783" s="213"/>
      <c r="AP783" s="213"/>
      <c r="AQ783" s="213"/>
      <c r="AR783" s="213"/>
      <c r="AS783" s="213"/>
      <c r="AT783" s="213"/>
      <c r="AU783" s="213"/>
      <c r="AV783" s="213"/>
      <c r="AW783" s="213"/>
      <c r="AX783" s="213"/>
      <c r="AY783" s="213"/>
      <c r="AZ783" s="213"/>
      <c r="BA783" s="249" t="str">
        <f>C783</f>
        <v>Šetrné bourání, manipulace, dopravy, třídění, čištění za účelem dalšího využití. Uskladnění na místo určené objednatelem.</v>
      </c>
      <c r="BB783" s="213"/>
      <c r="BC783" s="213"/>
      <c r="BD783" s="213"/>
      <c r="BE783" s="213"/>
      <c r="BF783" s="213"/>
      <c r="BG783" s="213"/>
      <c r="BH783" s="213"/>
    </row>
    <row r="784" spans="1:60" ht="22.5" outlineLevel="3" x14ac:dyDescent="0.2">
      <c r="A784" s="220"/>
      <c r="B784" s="221"/>
      <c r="C784" s="261" t="s">
        <v>355</v>
      </c>
      <c r="D784" s="250"/>
      <c r="E784" s="250"/>
      <c r="F784" s="250"/>
      <c r="G784" s="250"/>
      <c r="H784" s="224"/>
      <c r="I784" s="224"/>
      <c r="J784" s="224"/>
      <c r="K784" s="224"/>
      <c r="L784" s="224"/>
      <c r="M784" s="224"/>
      <c r="N784" s="223"/>
      <c r="O784" s="223"/>
      <c r="P784" s="223"/>
      <c r="Q784" s="223"/>
      <c r="R784" s="224"/>
      <c r="S784" s="224"/>
      <c r="T784" s="224"/>
      <c r="U784" s="224"/>
      <c r="V784" s="224"/>
      <c r="W784" s="224"/>
      <c r="X784" s="224"/>
      <c r="Y784" s="224"/>
      <c r="Z784" s="213"/>
      <c r="AA784" s="213"/>
      <c r="AB784" s="213"/>
      <c r="AC784" s="213"/>
      <c r="AD784" s="213"/>
      <c r="AE784" s="213"/>
      <c r="AF784" s="213"/>
      <c r="AG784" s="213" t="s">
        <v>287</v>
      </c>
      <c r="AH784" s="213"/>
      <c r="AI784" s="213"/>
      <c r="AJ784" s="213"/>
      <c r="AK784" s="213"/>
      <c r="AL784" s="213"/>
      <c r="AM784" s="213"/>
      <c r="AN784" s="213"/>
      <c r="AO784" s="213"/>
      <c r="AP784" s="213"/>
      <c r="AQ784" s="213"/>
      <c r="AR784" s="213"/>
      <c r="AS784" s="213"/>
      <c r="AT784" s="213"/>
      <c r="AU784" s="213"/>
      <c r="AV784" s="213"/>
      <c r="AW784" s="213"/>
      <c r="AX784" s="213"/>
      <c r="AY784" s="213"/>
      <c r="AZ784" s="213"/>
      <c r="BA784" s="249" t="str">
        <f>C784</f>
        <v>Kompletní provedení dle veškerých informací obsažených v PD (textová i výkresová část, technologické postupy, restaurátorské záměry atd.).</v>
      </c>
      <c r="BB784" s="213"/>
      <c r="BC784" s="213"/>
      <c r="BD784" s="213"/>
      <c r="BE784" s="213"/>
      <c r="BF784" s="213"/>
      <c r="BG784" s="213"/>
      <c r="BH784" s="213"/>
    </row>
    <row r="785" spans="1:60" ht="22.5" outlineLevel="3" x14ac:dyDescent="0.2">
      <c r="A785" s="220"/>
      <c r="B785" s="221"/>
      <c r="C785" s="261" t="s">
        <v>356</v>
      </c>
      <c r="D785" s="250"/>
      <c r="E785" s="250"/>
      <c r="F785" s="250"/>
      <c r="G785" s="250"/>
      <c r="H785" s="224"/>
      <c r="I785" s="224"/>
      <c r="J785" s="224"/>
      <c r="K785" s="224"/>
      <c r="L785" s="224"/>
      <c r="M785" s="224"/>
      <c r="N785" s="223"/>
      <c r="O785" s="223"/>
      <c r="P785" s="223"/>
      <c r="Q785" s="223"/>
      <c r="R785" s="224"/>
      <c r="S785" s="224"/>
      <c r="T785" s="224"/>
      <c r="U785" s="224"/>
      <c r="V785" s="224"/>
      <c r="W785" s="224"/>
      <c r="X785" s="224"/>
      <c r="Y785" s="224"/>
      <c r="Z785" s="213"/>
      <c r="AA785" s="213"/>
      <c r="AB785" s="213"/>
      <c r="AC785" s="213"/>
      <c r="AD785" s="213"/>
      <c r="AE785" s="213"/>
      <c r="AF785" s="213"/>
      <c r="AG785" s="213" t="s">
        <v>287</v>
      </c>
      <c r="AH785" s="213"/>
      <c r="AI785" s="213"/>
      <c r="AJ785" s="213"/>
      <c r="AK785" s="213"/>
      <c r="AL785" s="213"/>
      <c r="AM785" s="213"/>
      <c r="AN785" s="213"/>
      <c r="AO785" s="213"/>
      <c r="AP785" s="213"/>
      <c r="AQ785" s="213"/>
      <c r="AR785" s="213"/>
      <c r="AS785" s="213"/>
      <c r="AT785" s="213"/>
      <c r="AU785" s="213"/>
      <c r="AV785" s="213"/>
      <c r="AW785" s="213"/>
      <c r="AX785" s="213"/>
      <c r="AY785" s="213"/>
      <c r="AZ785" s="213"/>
      <c r="BA785" s="249" t="str">
        <f>C785</f>
        <v>Provedení je včetně montáže, demontáže, dodávky, přesunu hmot, přesunu a likvidace suti, povrchové úpravy, repasí, restaurátorských záměrů,</v>
      </c>
      <c r="BB785" s="213"/>
      <c r="BC785" s="213"/>
      <c r="BD785" s="213"/>
      <c r="BE785" s="213"/>
      <c r="BF785" s="213"/>
      <c r="BG785" s="213"/>
      <c r="BH785" s="213"/>
    </row>
    <row r="786" spans="1:60" ht="22.5" outlineLevel="3" x14ac:dyDescent="0.2">
      <c r="A786" s="220"/>
      <c r="B786" s="221"/>
      <c r="C786" s="261" t="s">
        <v>288</v>
      </c>
      <c r="D786" s="250"/>
      <c r="E786" s="250"/>
      <c r="F786" s="250"/>
      <c r="G786" s="250"/>
      <c r="H786" s="224"/>
      <c r="I786" s="224"/>
      <c r="J786" s="224"/>
      <c r="K786" s="224"/>
      <c r="L786" s="224"/>
      <c r="M786" s="224"/>
      <c r="N786" s="223"/>
      <c r="O786" s="223"/>
      <c r="P786" s="223"/>
      <c r="Q786" s="223"/>
      <c r="R786" s="224"/>
      <c r="S786" s="224"/>
      <c r="T786" s="224"/>
      <c r="U786" s="224"/>
      <c r="V786" s="224"/>
      <c r="W786" s="224"/>
      <c r="X786" s="224"/>
      <c r="Y786" s="224"/>
      <c r="Z786" s="213"/>
      <c r="AA786" s="213"/>
      <c r="AB786" s="213"/>
      <c r="AC786" s="213"/>
      <c r="AD786" s="213"/>
      <c r="AE786" s="213"/>
      <c r="AF786" s="213"/>
      <c r="AG786" s="213" t="s">
        <v>287</v>
      </c>
      <c r="AH786" s="213"/>
      <c r="AI786" s="213"/>
      <c r="AJ786" s="213"/>
      <c r="AK786" s="213"/>
      <c r="AL786" s="213"/>
      <c r="AM786" s="213"/>
      <c r="AN786" s="213"/>
      <c r="AO786" s="213"/>
      <c r="AP786" s="213"/>
      <c r="AQ786" s="213"/>
      <c r="AR786" s="213"/>
      <c r="AS786" s="213"/>
      <c r="AT786" s="213"/>
      <c r="AU786" s="213"/>
      <c r="AV786" s="213"/>
      <c r="AW786" s="213"/>
      <c r="AX786" s="213"/>
      <c r="AY786" s="213"/>
      <c r="AZ786" s="213"/>
      <c r="BA786" s="249" t="str">
        <f>C786</f>
        <v>restaurátorských závěrečných zpráv, dílenských dokumentací, vzorkování a veškerých dalších nutných souvisejících plnění a dodávek potřeb.</v>
      </c>
      <c r="BB786" s="213"/>
      <c r="BC786" s="213"/>
      <c r="BD786" s="213"/>
      <c r="BE786" s="213"/>
      <c r="BF786" s="213"/>
      <c r="BG786" s="213"/>
      <c r="BH786" s="213"/>
    </row>
    <row r="787" spans="1:60" outlineLevel="2" x14ac:dyDescent="0.2">
      <c r="A787" s="220"/>
      <c r="B787" s="221"/>
      <c r="C787" s="262" t="s">
        <v>941</v>
      </c>
      <c r="D787" s="229"/>
      <c r="E787" s="230">
        <v>97.409000000000006</v>
      </c>
      <c r="F787" s="224"/>
      <c r="G787" s="224"/>
      <c r="H787" s="224"/>
      <c r="I787" s="224"/>
      <c r="J787" s="224"/>
      <c r="K787" s="224"/>
      <c r="L787" s="224"/>
      <c r="M787" s="224"/>
      <c r="N787" s="223"/>
      <c r="O787" s="223"/>
      <c r="P787" s="223"/>
      <c r="Q787" s="223"/>
      <c r="R787" s="224"/>
      <c r="S787" s="224"/>
      <c r="T787" s="224"/>
      <c r="U787" s="224"/>
      <c r="V787" s="224"/>
      <c r="W787" s="224"/>
      <c r="X787" s="224"/>
      <c r="Y787" s="224"/>
      <c r="Z787" s="213"/>
      <c r="AA787" s="213"/>
      <c r="AB787" s="213"/>
      <c r="AC787" s="213"/>
      <c r="AD787" s="213"/>
      <c r="AE787" s="213"/>
      <c r="AF787" s="213"/>
      <c r="AG787" s="213" t="s">
        <v>290</v>
      </c>
      <c r="AH787" s="213">
        <v>5</v>
      </c>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x14ac:dyDescent="0.2">
      <c r="A788" s="234" t="s">
        <v>276</v>
      </c>
      <c r="B788" s="235" t="s">
        <v>204</v>
      </c>
      <c r="C788" s="258" t="s">
        <v>205</v>
      </c>
      <c r="D788" s="236"/>
      <c r="E788" s="237"/>
      <c r="F788" s="238"/>
      <c r="G788" s="238">
        <f>SUMIF(AG789:AG793,"&lt;&gt;NOR",G789:G793)</f>
        <v>0</v>
      </c>
      <c r="H788" s="238"/>
      <c r="I788" s="238">
        <f>SUM(I789:I793)</f>
        <v>0</v>
      </c>
      <c r="J788" s="238"/>
      <c r="K788" s="238">
        <f>SUM(K789:K793)</f>
        <v>0</v>
      </c>
      <c r="L788" s="238"/>
      <c r="M788" s="238">
        <f>SUM(M789:M793)</f>
        <v>0</v>
      </c>
      <c r="N788" s="237"/>
      <c r="O788" s="237">
        <f>SUM(O789:O793)</f>
        <v>0</v>
      </c>
      <c r="P788" s="237"/>
      <c r="Q788" s="237">
        <f>SUM(Q789:Q793)</f>
        <v>0</v>
      </c>
      <c r="R788" s="238"/>
      <c r="S788" s="238"/>
      <c r="T788" s="239"/>
      <c r="U788" s="233"/>
      <c r="V788" s="233">
        <f>SUM(V789:V793)</f>
        <v>1024.8900000000001</v>
      </c>
      <c r="W788" s="233"/>
      <c r="X788" s="233"/>
      <c r="Y788" s="233"/>
      <c r="AG788" t="s">
        <v>277</v>
      </c>
    </row>
    <row r="789" spans="1:60" outlineLevel="1" x14ac:dyDescent="0.2">
      <c r="A789" s="241">
        <v>75</v>
      </c>
      <c r="B789" s="242" t="s">
        <v>942</v>
      </c>
      <c r="C789" s="259" t="s">
        <v>943</v>
      </c>
      <c r="D789" s="243" t="s">
        <v>737</v>
      </c>
      <c r="E789" s="244">
        <v>1606.4169199999999</v>
      </c>
      <c r="F789" s="245"/>
      <c r="G789" s="246">
        <f>ROUND(E789*F789,2)</f>
        <v>0</v>
      </c>
      <c r="H789" s="245"/>
      <c r="I789" s="246">
        <f>ROUND(E789*H789,2)</f>
        <v>0</v>
      </c>
      <c r="J789" s="245"/>
      <c r="K789" s="246">
        <f>ROUND(E789*J789,2)</f>
        <v>0</v>
      </c>
      <c r="L789" s="246">
        <v>21</v>
      </c>
      <c r="M789" s="246">
        <f>G789*(1+L789/100)</f>
        <v>0</v>
      </c>
      <c r="N789" s="244">
        <v>0</v>
      </c>
      <c r="O789" s="244">
        <f>ROUND(E789*N789,2)</f>
        <v>0</v>
      </c>
      <c r="P789" s="244">
        <v>0</v>
      </c>
      <c r="Q789" s="244">
        <f>ROUND(E789*P789,2)</f>
        <v>0</v>
      </c>
      <c r="R789" s="246" t="s">
        <v>691</v>
      </c>
      <c r="S789" s="246" t="s">
        <v>298</v>
      </c>
      <c r="T789" s="247" t="s">
        <v>364</v>
      </c>
      <c r="U789" s="224">
        <v>0.63800000000000001</v>
      </c>
      <c r="V789" s="224">
        <f>ROUND(E789*U789,2)</f>
        <v>1024.8900000000001</v>
      </c>
      <c r="W789" s="224"/>
      <c r="X789" s="224" t="s">
        <v>944</v>
      </c>
      <c r="Y789" s="224" t="s">
        <v>284</v>
      </c>
      <c r="Z789" s="213"/>
      <c r="AA789" s="213"/>
      <c r="AB789" s="213"/>
      <c r="AC789" s="213"/>
      <c r="AD789" s="213"/>
      <c r="AE789" s="213"/>
      <c r="AF789" s="213"/>
      <c r="AG789" s="213" t="s">
        <v>945</v>
      </c>
      <c r="AH789" s="213"/>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ht="22.5" outlineLevel="2" x14ac:dyDescent="0.2">
      <c r="A790" s="220"/>
      <c r="B790" s="221"/>
      <c r="C790" s="271" t="s">
        <v>946</v>
      </c>
      <c r="D790" s="268"/>
      <c r="E790" s="268"/>
      <c r="F790" s="268"/>
      <c r="G790" s="268"/>
      <c r="H790" s="224"/>
      <c r="I790" s="224"/>
      <c r="J790" s="224"/>
      <c r="K790" s="224"/>
      <c r="L790" s="224"/>
      <c r="M790" s="224"/>
      <c r="N790" s="223"/>
      <c r="O790" s="223"/>
      <c r="P790" s="223"/>
      <c r="Q790" s="223"/>
      <c r="R790" s="224"/>
      <c r="S790" s="224"/>
      <c r="T790" s="224"/>
      <c r="U790" s="224"/>
      <c r="V790" s="224"/>
      <c r="W790" s="224"/>
      <c r="X790" s="224"/>
      <c r="Y790" s="224"/>
      <c r="Z790" s="213"/>
      <c r="AA790" s="213"/>
      <c r="AB790" s="213"/>
      <c r="AC790" s="213"/>
      <c r="AD790" s="213"/>
      <c r="AE790" s="213"/>
      <c r="AF790" s="213"/>
      <c r="AG790" s="213" t="s">
        <v>366</v>
      </c>
      <c r="AH790" s="213"/>
      <c r="AI790" s="213"/>
      <c r="AJ790" s="213"/>
      <c r="AK790" s="213"/>
      <c r="AL790" s="213"/>
      <c r="AM790" s="213"/>
      <c r="AN790" s="213"/>
      <c r="AO790" s="213"/>
      <c r="AP790" s="213"/>
      <c r="AQ790" s="213"/>
      <c r="AR790" s="213"/>
      <c r="AS790" s="213"/>
      <c r="AT790" s="213"/>
      <c r="AU790" s="213"/>
      <c r="AV790" s="213"/>
      <c r="AW790" s="213"/>
      <c r="AX790" s="213"/>
      <c r="AY790" s="213"/>
      <c r="AZ790" s="213"/>
      <c r="BA790" s="249" t="str">
        <f>C790</f>
        <v>se svislou nosnou konstrukcí zděnou z cihel, kamene, tvárnic, monolitickou betonovou tyčovou nebo plošnou ( KMCH 1, 2, 3, - JKSO šesté místo )</v>
      </c>
      <c r="BB790" s="213"/>
      <c r="BC790" s="213"/>
      <c r="BD790" s="213"/>
      <c r="BE790" s="213"/>
      <c r="BF790" s="213"/>
      <c r="BG790" s="213"/>
      <c r="BH790" s="213"/>
    </row>
    <row r="791" spans="1:60" outlineLevel="2" x14ac:dyDescent="0.2">
      <c r="A791" s="220"/>
      <c r="B791" s="221"/>
      <c r="C791" s="262" t="s">
        <v>947</v>
      </c>
      <c r="D791" s="229"/>
      <c r="E791" s="230"/>
      <c r="F791" s="224"/>
      <c r="G791" s="224"/>
      <c r="H791" s="224"/>
      <c r="I791" s="224"/>
      <c r="J791" s="224"/>
      <c r="K791" s="224"/>
      <c r="L791" s="224"/>
      <c r="M791" s="224"/>
      <c r="N791" s="223"/>
      <c r="O791" s="223"/>
      <c r="P791" s="223"/>
      <c r="Q791" s="223"/>
      <c r="R791" s="224"/>
      <c r="S791" s="224"/>
      <c r="T791" s="224"/>
      <c r="U791" s="224"/>
      <c r="V791" s="224"/>
      <c r="W791" s="224"/>
      <c r="X791" s="224"/>
      <c r="Y791" s="224"/>
      <c r="Z791" s="213"/>
      <c r="AA791" s="213"/>
      <c r="AB791" s="213"/>
      <c r="AC791" s="213"/>
      <c r="AD791" s="213"/>
      <c r="AE791" s="213"/>
      <c r="AF791" s="213"/>
      <c r="AG791" s="213" t="s">
        <v>290</v>
      </c>
      <c r="AH791" s="213">
        <v>0</v>
      </c>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ht="22.5" outlineLevel="3" x14ac:dyDescent="0.2">
      <c r="A792" s="220"/>
      <c r="B792" s="221"/>
      <c r="C792" s="262" t="s">
        <v>948</v>
      </c>
      <c r="D792" s="229"/>
      <c r="E792" s="230"/>
      <c r="F792" s="224"/>
      <c r="G792" s="224"/>
      <c r="H792" s="224"/>
      <c r="I792" s="224"/>
      <c r="J792" s="224"/>
      <c r="K792" s="224"/>
      <c r="L792" s="224"/>
      <c r="M792" s="224"/>
      <c r="N792" s="223"/>
      <c r="O792" s="223"/>
      <c r="P792" s="223"/>
      <c r="Q792" s="223"/>
      <c r="R792" s="224"/>
      <c r="S792" s="224"/>
      <c r="T792" s="224"/>
      <c r="U792" s="224"/>
      <c r="V792" s="224"/>
      <c r="W792" s="224"/>
      <c r="X792" s="224"/>
      <c r="Y792" s="224"/>
      <c r="Z792" s="213"/>
      <c r="AA792" s="213"/>
      <c r="AB792" s="213"/>
      <c r="AC792" s="213"/>
      <c r="AD792" s="213"/>
      <c r="AE792" s="213"/>
      <c r="AF792" s="213"/>
      <c r="AG792" s="213" t="s">
        <v>290</v>
      </c>
      <c r="AH792" s="213">
        <v>0</v>
      </c>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outlineLevel="3" x14ac:dyDescent="0.2">
      <c r="A793" s="220"/>
      <c r="B793" s="221"/>
      <c r="C793" s="262" t="s">
        <v>949</v>
      </c>
      <c r="D793" s="229"/>
      <c r="E793" s="230">
        <v>1606.4169199999999</v>
      </c>
      <c r="F793" s="224"/>
      <c r="G793" s="224"/>
      <c r="H793" s="224"/>
      <c r="I793" s="224"/>
      <c r="J793" s="224"/>
      <c r="K793" s="224"/>
      <c r="L793" s="224"/>
      <c r="M793" s="224"/>
      <c r="N793" s="223"/>
      <c r="O793" s="223"/>
      <c r="P793" s="223"/>
      <c r="Q793" s="223"/>
      <c r="R793" s="224"/>
      <c r="S793" s="224"/>
      <c r="T793" s="224"/>
      <c r="U793" s="224"/>
      <c r="V793" s="224"/>
      <c r="W793" s="224"/>
      <c r="X793" s="224"/>
      <c r="Y793" s="224"/>
      <c r="Z793" s="213"/>
      <c r="AA793" s="213"/>
      <c r="AB793" s="213"/>
      <c r="AC793" s="213"/>
      <c r="AD793" s="213"/>
      <c r="AE793" s="213"/>
      <c r="AF793" s="213"/>
      <c r="AG793" s="213" t="s">
        <v>290</v>
      </c>
      <c r="AH793" s="213">
        <v>0</v>
      </c>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x14ac:dyDescent="0.2">
      <c r="A794" s="234" t="s">
        <v>276</v>
      </c>
      <c r="B794" s="235" t="s">
        <v>206</v>
      </c>
      <c r="C794" s="258" t="s">
        <v>207</v>
      </c>
      <c r="D794" s="236"/>
      <c r="E794" s="237"/>
      <c r="F794" s="238"/>
      <c r="G794" s="238">
        <f>SUMIF(AG795:AG893,"&lt;&gt;NOR",G795:G893)</f>
        <v>0</v>
      </c>
      <c r="H794" s="238"/>
      <c r="I794" s="238">
        <f>SUM(I795:I893)</f>
        <v>0</v>
      </c>
      <c r="J794" s="238"/>
      <c r="K794" s="238">
        <f>SUM(K795:K893)</f>
        <v>0</v>
      </c>
      <c r="L794" s="238"/>
      <c r="M794" s="238">
        <f>SUM(M795:M893)</f>
        <v>0</v>
      </c>
      <c r="N794" s="237"/>
      <c r="O794" s="237">
        <f>SUM(O795:O893)</f>
        <v>0.91</v>
      </c>
      <c r="P794" s="237"/>
      <c r="Q794" s="237">
        <f>SUM(Q795:Q893)</f>
        <v>0.15</v>
      </c>
      <c r="R794" s="238"/>
      <c r="S794" s="238"/>
      <c r="T794" s="239"/>
      <c r="U794" s="233"/>
      <c r="V794" s="233">
        <f>SUM(V795:V893)</f>
        <v>65.709999999999994</v>
      </c>
      <c r="W794" s="233"/>
      <c r="X794" s="233"/>
      <c r="Y794" s="233"/>
      <c r="AG794" t="s">
        <v>277</v>
      </c>
    </row>
    <row r="795" spans="1:60" ht="22.5" outlineLevel="1" x14ac:dyDescent="0.2">
      <c r="A795" s="241">
        <v>76</v>
      </c>
      <c r="B795" s="242" t="s">
        <v>950</v>
      </c>
      <c r="C795" s="259" t="s">
        <v>951</v>
      </c>
      <c r="D795" s="243" t="s">
        <v>473</v>
      </c>
      <c r="E795" s="244">
        <v>171.45849999999999</v>
      </c>
      <c r="F795" s="245"/>
      <c r="G795" s="246">
        <f>ROUND(E795*F795,2)</f>
        <v>0</v>
      </c>
      <c r="H795" s="245"/>
      <c r="I795" s="246">
        <f>ROUND(E795*H795,2)</f>
        <v>0</v>
      </c>
      <c r="J795" s="245"/>
      <c r="K795" s="246">
        <f>ROUND(E795*J795,2)</f>
        <v>0</v>
      </c>
      <c r="L795" s="246">
        <v>21</v>
      </c>
      <c r="M795" s="246">
        <f>G795*(1+L795/100)</f>
        <v>0</v>
      </c>
      <c r="N795" s="244">
        <v>8.8000000000000003E-4</v>
      </c>
      <c r="O795" s="244">
        <f>ROUND(E795*N795,2)</f>
        <v>0.15</v>
      </c>
      <c r="P795" s="244">
        <v>0</v>
      </c>
      <c r="Q795" s="244">
        <f>ROUND(E795*P795,2)</f>
        <v>0</v>
      </c>
      <c r="R795" s="246" t="s">
        <v>952</v>
      </c>
      <c r="S795" s="246" t="s">
        <v>298</v>
      </c>
      <c r="T795" s="247" t="s">
        <v>364</v>
      </c>
      <c r="U795" s="224">
        <v>0.05</v>
      </c>
      <c r="V795" s="224">
        <f>ROUND(E795*U795,2)</f>
        <v>8.57</v>
      </c>
      <c r="W795" s="224"/>
      <c r="X795" s="224" t="s">
        <v>283</v>
      </c>
      <c r="Y795" s="224" t="s">
        <v>284</v>
      </c>
      <c r="Z795" s="213"/>
      <c r="AA795" s="213"/>
      <c r="AB795" s="213"/>
      <c r="AC795" s="213"/>
      <c r="AD795" s="213"/>
      <c r="AE795" s="213"/>
      <c r="AF795" s="213"/>
      <c r="AG795" s="213" t="s">
        <v>285</v>
      </c>
      <c r="AH795" s="213"/>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c r="BE795" s="213"/>
      <c r="BF795" s="213"/>
      <c r="BG795" s="213"/>
      <c r="BH795" s="213"/>
    </row>
    <row r="796" spans="1:60" outlineLevel="2" x14ac:dyDescent="0.2">
      <c r="A796" s="220"/>
      <c r="B796" s="221"/>
      <c r="C796" s="260" t="s">
        <v>953</v>
      </c>
      <c r="D796" s="248"/>
      <c r="E796" s="248"/>
      <c r="F796" s="248"/>
      <c r="G796" s="248"/>
      <c r="H796" s="224"/>
      <c r="I796" s="224"/>
      <c r="J796" s="224"/>
      <c r="K796" s="224"/>
      <c r="L796" s="224"/>
      <c r="M796" s="224"/>
      <c r="N796" s="223"/>
      <c r="O796" s="223"/>
      <c r="P796" s="223"/>
      <c r="Q796" s="223"/>
      <c r="R796" s="224"/>
      <c r="S796" s="224"/>
      <c r="T796" s="224"/>
      <c r="U796" s="224"/>
      <c r="V796" s="224"/>
      <c r="W796" s="224"/>
      <c r="X796" s="224"/>
      <c r="Y796" s="224"/>
      <c r="Z796" s="213"/>
      <c r="AA796" s="213"/>
      <c r="AB796" s="213"/>
      <c r="AC796" s="213"/>
      <c r="AD796" s="213"/>
      <c r="AE796" s="213"/>
      <c r="AF796" s="213"/>
      <c r="AG796" s="213" t="s">
        <v>287</v>
      </c>
      <c r="AH796" s="213"/>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outlineLevel="2" x14ac:dyDescent="0.2">
      <c r="A797" s="220"/>
      <c r="B797" s="221"/>
      <c r="C797" s="262" t="s">
        <v>954</v>
      </c>
      <c r="D797" s="229"/>
      <c r="E797" s="230"/>
      <c r="F797" s="224"/>
      <c r="G797" s="224"/>
      <c r="H797" s="224"/>
      <c r="I797" s="224"/>
      <c r="J797" s="224"/>
      <c r="K797" s="224"/>
      <c r="L797" s="224"/>
      <c r="M797" s="224"/>
      <c r="N797" s="223"/>
      <c r="O797" s="223"/>
      <c r="P797" s="223"/>
      <c r="Q797" s="223"/>
      <c r="R797" s="224"/>
      <c r="S797" s="224"/>
      <c r="T797" s="224"/>
      <c r="U797" s="224"/>
      <c r="V797" s="224"/>
      <c r="W797" s="224"/>
      <c r="X797" s="224"/>
      <c r="Y797" s="224"/>
      <c r="Z797" s="213"/>
      <c r="AA797" s="213"/>
      <c r="AB797" s="213"/>
      <c r="AC797" s="213"/>
      <c r="AD797" s="213"/>
      <c r="AE797" s="213"/>
      <c r="AF797" s="213"/>
      <c r="AG797" s="213" t="s">
        <v>290</v>
      </c>
      <c r="AH797" s="213">
        <v>0</v>
      </c>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outlineLevel="3" x14ac:dyDescent="0.2">
      <c r="A798" s="220"/>
      <c r="B798" s="221"/>
      <c r="C798" s="262" t="s">
        <v>955</v>
      </c>
      <c r="D798" s="229"/>
      <c r="E798" s="230">
        <v>50.411999999999999</v>
      </c>
      <c r="F798" s="224"/>
      <c r="G798" s="224"/>
      <c r="H798" s="224"/>
      <c r="I798" s="224"/>
      <c r="J798" s="224"/>
      <c r="K798" s="224"/>
      <c r="L798" s="224"/>
      <c r="M798" s="224"/>
      <c r="N798" s="223"/>
      <c r="O798" s="223"/>
      <c r="P798" s="223"/>
      <c r="Q798" s="223"/>
      <c r="R798" s="224"/>
      <c r="S798" s="224"/>
      <c r="T798" s="224"/>
      <c r="U798" s="224"/>
      <c r="V798" s="224"/>
      <c r="W798" s="224"/>
      <c r="X798" s="224"/>
      <c r="Y798" s="224"/>
      <c r="Z798" s="213"/>
      <c r="AA798" s="213"/>
      <c r="AB798" s="213"/>
      <c r="AC798" s="213"/>
      <c r="AD798" s="213"/>
      <c r="AE798" s="213"/>
      <c r="AF798" s="213"/>
      <c r="AG798" s="213" t="s">
        <v>290</v>
      </c>
      <c r="AH798" s="213">
        <v>0</v>
      </c>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ht="22.5" outlineLevel="3" x14ac:dyDescent="0.2">
      <c r="A799" s="220"/>
      <c r="B799" s="221"/>
      <c r="C799" s="262" t="s">
        <v>956</v>
      </c>
      <c r="D799" s="229"/>
      <c r="E799" s="230">
        <v>10.656000000000001</v>
      </c>
      <c r="F799" s="224"/>
      <c r="G799" s="224"/>
      <c r="H799" s="224"/>
      <c r="I799" s="224"/>
      <c r="J799" s="224"/>
      <c r="K799" s="224"/>
      <c r="L799" s="224"/>
      <c r="M799" s="224"/>
      <c r="N799" s="223"/>
      <c r="O799" s="223"/>
      <c r="P799" s="223"/>
      <c r="Q799" s="223"/>
      <c r="R799" s="224"/>
      <c r="S799" s="224"/>
      <c r="T799" s="224"/>
      <c r="U799" s="224"/>
      <c r="V799" s="224"/>
      <c r="W799" s="224"/>
      <c r="X799" s="224"/>
      <c r="Y799" s="224"/>
      <c r="Z799" s="213"/>
      <c r="AA799" s="213"/>
      <c r="AB799" s="213"/>
      <c r="AC799" s="213"/>
      <c r="AD799" s="213"/>
      <c r="AE799" s="213"/>
      <c r="AF799" s="213"/>
      <c r="AG799" s="213" t="s">
        <v>290</v>
      </c>
      <c r="AH799" s="213">
        <v>0</v>
      </c>
      <c r="AI799" s="213"/>
      <c r="AJ799" s="213"/>
      <c r="AK799" s="213"/>
      <c r="AL799" s="213"/>
      <c r="AM799" s="213"/>
      <c r="AN799" s="213"/>
      <c r="AO799" s="213"/>
      <c r="AP799" s="213"/>
      <c r="AQ799" s="213"/>
      <c r="AR799" s="213"/>
      <c r="AS799" s="213"/>
      <c r="AT799" s="213"/>
      <c r="AU799" s="213"/>
      <c r="AV799" s="213"/>
      <c r="AW799" s="213"/>
      <c r="AX799" s="213"/>
      <c r="AY799" s="213"/>
      <c r="AZ799" s="213"/>
      <c r="BA799" s="213"/>
      <c r="BB799" s="213"/>
      <c r="BC799" s="213"/>
      <c r="BD799" s="213"/>
      <c r="BE799" s="213"/>
      <c r="BF799" s="213"/>
      <c r="BG799" s="213"/>
      <c r="BH799" s="213"/>
    </row>
    <row r="800" spans="1:60" outlineLevel="3" x14ac:dyDescent="0.2">
      <c r="A800" s="220"/>
      <c r="B800" s="221"/>
      <c r="C800" s="262" t="s">
        <v>957</v>
      </c>
      <c r="D800" s="229"/>
      <c r="E800" s="230">
        <v>31.584</v>
      </c>
      <c r="F800" s="224"/>
      <c r="G800" s="224"/>
      <c r="H800" s="224"/>
      <c r="I800" s="224"/>
      <c r="J800" s="224"/>
      <c r="K800" s="224"/>
      <c r="L800" s="224"/>
      <c r="M800" s="224"/>
      <c r="N800" s="223"/>
      <c r="O800" s="223"/>
      <c r="P800" s="223"/>
      <c r="Q800" s="223"/>
      <c r="R800" s="224"/>
      <c r="S800" s="224"/>
      <c r="T800" s="224"/>
      <c r="U800" s="224"/>
      <c r="V800" s="224"/>
      <c r="W800" s="224"/>
      <c r="X800" s="224"/>
      <c r="Y800" s="224"/>
      <c r="Z800" s="213"/>
      <c r="AA800" s="213"/>
      <c r="AB800" s="213"/>
      <c r="AC800" s="213"/>
      <c r="AD800" s="213"/>
      <c r="AE800" s="213"/>
      <c r="AF800" s="213"/>
      <c r="AG800" s="213" t="s">
        <v>290</v>
      </c>
      <c r="AH800" s="213">
        <v>0</v>
      </c>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3" x14ac:dyDescent="0.2">
      <c r="A801" s="220"/>
      <c r="B801" s="221"/>
      <c r="C801" s="262" t="s">
        <v>612</v>
      </c>
      <c r="D801" s="229"/>
      <c r="E801" s="230"/>
      <c r="F801" s="224"/>
      <c r="G801" s="224"/>
      <c r="H801" s="224"/>
      <c r="I801" s="224"/>
      <c r="J801" s="224"/>
      <c r="K801" s="224"/>
      <c r="L801" s="224"/>
      <c r="M801" s="224"/>
      <c r="N801" s="223"/>
      <c r="O801" s="223"/>
      <c r="P801" s="223"/>
      <c r="Q801" s="223"/>
      <c r="R801" s="224"/>
      <c r="S801" s="224"/>
      <c r="T801" s="224"/>
      <c r="U801" s="224"/>
      <c r="V801" s="224"/>
      <c r="W801" s="224"/>
      <c r="X801" s="224"/>
      <c r="Y801" s="224"/>
      <c r="Z801" s="213"/>
      <c r="AA801" s="213"/>
      <c r="AB801" s="213"/>
      <c r="AC801" s="213"/>
      <c r="AD801" s="213"/>
      <c r="AE801" s="213"/>
      <c r="AF801" s="213"/>
      <c r="AG801" s="213" t="s">
        <v>290</v>
      </c>
      <c r="AH801" s="213">
        <v>0</v>
      </c>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outlineLevel="3" x14ac:dyDescent="0.2">
      <c r="A802" s="220"/>
      <c r="B802" s="221"/>
      <c r="C802" s="262" t="s">
        <v>613</v>
      </c>
      <c r="D802" s="229"/>
      <c r="E802" s="230"/>
      <c r="F802" s="224"/>
      <c r="G802" s="224"/>
      <c r="H802" s="224"/>
      <c r="I802" s="224"/>
      <c r="J802" s="224"/>
      <c r="K802" s="224"/>
      <c r="L802" s="224"/>
      <c r="M802" s="224"/>
      <c r="N802" s="223"/>
      <c r="O802" s="223"/>
      <c r="P802" s="223"/>
      <c r="Q802" s="223"/>
      <c r="R802" s="224"/>
      <c r="S802" s="224"/>
      <c r="T802" s="224"/>
      <c r="U802" s="224"/>
      <c r="V802" s="224"/>
      <c r="W802" s="224"/>
      <c r="X802" s="224"/>
      <c r="Y802" s="224"/>
      <c r="Z802" s="213"/>
      <c r="AA802" s="213"/>
      <c r="AB802" s="213"/>
      <c r="AC802" s="213"/>
      <c r="AD802" s="213"/>
      <c r="AE802" s="213"/>
      <c r="AF802" s="213"/>
      <c r="AG802" s="213" t="s">
        <v>290</v>
      </c>
      <c r="AH802" s="213">
        <v>0</v>
      </c>
      <c r="AI802" s="213"/>
      <c r="AJ802" s="213"/>
      <c r="AK802" s="213"/>
      <c r="AL802" s="213"/>
      <c r="AM802" s="213"/>
      <c r="AN802" s="213"/>
      <c r="AO802" s="213"/>
      <c r="AP802" s="213"/>
      <c r="AQ802" s="213"/>
      <c r="AR802" s="213"/>
      <c r="AS802" s="213"/>
      <c r="AT802" s="213"/>
      <c r="AU802" s="213"/>
      <c r="AV802" s="213"/>
      <c r="AW802" s="213"/>
      <c r="AX802" s="213"/>
      <c r="AY802" s="213"/>
      <c r="AZ802" s="213"/>
      <c r="BA802" s="213"/>
      <c r="BB802" s="213"/>
      <c r="BC802" s="213"/>
      <c r="BD802" s="213"/>
      <c r="BE802" s="213"/>
      <c r="BF802" s="213"/>
      <c r="BG802" s="213"/>
      <c r="BH802" s="213"/>
    </row>
    <row r="803" spans="1:60" outlineLevel="3" x14ac:dyDescent="0.2">
      <c r="A803" s="220"/>
      <c r="B803" s="221"/>
      <c r="C803" s="262" t="s">
        <v>958</v>
      </c>
      <c r="D803" s="229"/>
      <c r="E803" s="230">
        <v>18.3</v>
      </c>
      <c r="F803" s="224"/>
      <c r="G803" s="224"/>
      <c r="H803" s="224"/>
      <c r="I803" s="224"/>
      <c r="J803" s="224"/>
      <c r="K803" s="224"/>
      <c r="L803" s="224"/>
      <c r="M803" s="224"/>
      <c r="N803" s="223"/>
      <c r="O803" s="223"/>
      <c r="P803" s="223"/>
      <c r="Q803" s="223"/>
      <c r="R803" s="224"/>
      <c r="S803" s="224"/>
      <c r="T803" s="224"/>
      <c r="U803" s="224"/>
      <c r="V803" s="224"/>
      <c r="W803" s="224"/>
      <c r="X803" s="224"/>
      <c r="Y803" s="224"/>
      <c r="Z803" s="213"/>
      <c r="AA803" s="213"/>
      <c r="AB803" s="213"/>
      <c r="AC803" s="213"/>
      <c r="AD803" s="213"/>
      <c r="AE803" s="213"/>
      <c r="AF803" s="213"/>
      <c r="AG803" s="213" t="s">
        <v>290</v>
      </c>
      <c r="AH803" s="213">
        <v>0</v>
      </c>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3" x14ac:dyDescent="0.2">
      <c r="A804" s="220"/>
      <c r="B804" s="221"/>
      <c r="C804" s="262" t="s">
        <v>959</v>
      </c>
      <c r="D804" s="229"/>
      <c r="E804" s="230">
        <v>3.2040000000000002</v>
      </c>
      <c r="F804" s="224"/>
      <c r="G804" s="224"/>
      <c r="H804" s="224"/>
      <c r="I804" s="224"/>
      <c r="J804" s="224"/>
      <c r="K804" s="224"/>
      <c r="L804" s="224"/>
      <c r="M804" s="224"/>
      <c r="N804" s="223"/>
      <c r="O804" s="223"/>
      <c r="P804" s="223"/>
      <c r="Q804" s="223"/>
      <c r="R804" s="224"/>
      <c r="S804" s="224"/>
      <c r="T804" s="224"/>
      <c r="U804" s="224"/>
      <c r="V804" s="224"/>
      <c r="W804" s="224"/>
      <c r="X804" s="224"/>
      <c r="Y804" s="224"/>
      <c r="Z804" s="213"/>
      <c r="AA804" s="213"/>
      <c r="AB804" s="213"/>
      <c r="AC804" s="213"/>
      <c r="AD804" s="213"/>
      <c r="AE804" s="213"/>
      <c r="AF804" s="213"/>
      <c r="AG804" s="213" t="s">
        <v>290</v>
      </c>
      <c r="AH804" s="213">
        <v>0</v>
      </c>
      <c r="AI804" s="213"/>
      <c r="AJ804" s="213"/>
      <c r="AK804" s="213"/>
      <c r="AL804" s="213"/>
      <c r="AM804" s="213"/>
      <c r="AN804" s="213"/>
      <c r="AO804" s="213"/>
      <c r="AP804" s="213"/>
      <c r="AQ804" s="213"/>
      <c r="AR804" s="213"/>
      <c r="AS804" s="213"/>
      <c r="AT804" s="213"/>
      <c r="AU804" s="213"/>
      <c r="AV804" s="213"/>
      <c r="AW804" s="213"/>
      <c r="AX804" s="213"/>
      <c r="AY804" s="213"/>
      <c r="AZ804" s="213"/>
      <c r="BA804" s="213"/>
      <c r="BB804" s="213"/>
      <c r="BC804" s="213"/>
      <c r="BD804" s="213"/>
      <c r="BE804" s="213"/>
      <c r="BF804" s="213"/>
      <c r="BG804" s="213"/>
      <c r="BH804" s="213"/>
    </row>
    <row r="805" spans="1:60" outlineLevel="3" x14ac:dyDescent="0.2">
      <c r="A805" s="220"/>
      <c r="B805" s="221"/>
      <c r="C805" s="262" t="s">
        <v>960</v>
      </c>
      <c r="D805" s="229"/>
      <c r="E805" s="230">
        <v>6.0750000000000002</v>
      </c>
      <c r="F805" s="224"/>
      <c r="G805" s="224"/>
      <c r="H805" s="224"/>
      <c r="I805" s="224"/>
      <c r="J805" s="224"/>
      <c r="K805" s="224"/>
      <c r="L805" s="224"/>
      <c r="M805" s="224"/>
      <c r="N805" s="223"/>
      <c r="O805" s="223"/>
      <c r="P805" s="223"/>
      <c r="Q805" s="223"/>
      <c r="R805" s="224"/>
      <c r="S805" s="224"/>
      <c r="T805" s="224"/>
      <c r="U805" s="224"/>
      <c r="V805" s="224"/>
      <c r="W805" s="224"/>
      <c r="X805" s="224"/>
      <c r="Y805" s="224"/>
      <c r="Z805" s="213"/>
      <c r="AA805" s="213"/>
      <c r="AB805" s="213"/>
      <c r="AC805" s="213"/>
      <c r="AD805" s="213"/>
      <c r="AE805" s="213"/>
      <c r="AF805" s="213"/>
      <c r="AG805" s="213" t="s">
        <v>290</v>
      </c>
      <c r="AH805" s="213">
        <v>0</v>
      </c>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outlineLevel="3" x14ac:dyDescent="0.2">
      <c r="A806" s="220"/>
      <c r="B806" s="221"/>
      <c r="C806" s="262" t="s">
        <v>961</v>
      </c>
      <c r="D806" s="229"/>
      <c r="E806" s="230">
        <v>0.94499999999999995</v>
      </c>
      <c r="F806" s="224"/>
      <c r="G806" s="224"/>
      <c r="H806" s="224"/>
      <c r="I806" s="224"/>
      <c r="J806" s="224"/>
      <c r="K806" s="224"/>
      <c r="L806" s="224"/>
      <c r="M806" s="224"/>
      <c r="N806" s="223"/>
      <c r="O806" s="223"/>
      <c r="P806" s="223"/>
      <c r="Q806" s="223"/>
      <c r="R806" s="224"/>
      <c r="S806" s="224"/>
      <c r="T806" s="224"/>
      <c r="U806" s="224"/>
      <c r="V806" s="224"/>
      <c r="W806" s="224"/>
      <c r="X806" s="224"/>
      <c r="Y806" s="224"/>
      <c r="Z806" s="213"/>
      <c r="AA806" s="213"/>
      <c r="AB806" s="213"/>
      <c r="AC806" s="213"/>
      <c r="AD806" s="213"/>
      <c r="AE806" s="213"/>
      <c r="AF806" s="213"/>
      <c r="AG806" s="213" t="s">
        <v>290</v>
      </c>
      <c r="AH806" s="213">
        <v>0</v>
      </c>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3" x14ac:dyDescent="0.2">
      <c r="A807" s="220"/>
      <c r="B807" s="221"/>
      <c r="C807" s="262" t="s">
        <v>962</v>
      </c>
      <c r="D807" s="229"/>
      <c r="E807" s="230">
        <v>0.9</v>
      </c>
      <c r="F807" s="224"/>
      <c r="G807" s="224"/>
      <c r="H807" s="224"/>
      <c r="I807" s="224"/>
      <c r="J807" s="224"/>
      <c r="K807" s="224"/>
      <c r="L807" s="224"/>
      <c r="M807" s="224"/>
      <c r="N807" s="223"/>
      <c r="O807" s="223"/>
      <c r="P807" s="223"/>
      <c r="Q807" s="223"/>
      <c r="R807" s="224"/>
      <c r="S807" s="224"/>
      <c r="T807" s="224"/>
      <c r="U807" s="224"/>
      <c r="V807" s="224"/>
      <c r="W807" s="224"/>
      <c r="X807" s="224"/>
      <c r="Y807" s="224"/>
      <c r="Z807" s="213"/>
      <c r="AA807" s="213"/>
      <c r="AB807" s="213"/>
      <c r="AC807" s="213"/>
      <c r="AD807" s="213"/>
      <c r="AE807" s="213"/>
      <c r="AF807" s="213"/>
      <c r="AG807" s="213" t="s">
        <v>290</v>
      </c>
      <c r="AH807" s="213">
        <v>0</v>
      </c>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outlineLevel="3" x14ac:dyDescent="0.2">
      <c r="A808" s="220"/>
      <c r="B808" s="221"/>
      <c r="C808" s="262" t="s">
        <v>619</v>
      </c>
      <c r="D808" s="229"/>
      <c r="E808" s="230"/>
      <c r="F808" s="224"/>
      <c r="G808" s="224"/>
      <c r="H808" s="224"/>
      <c r="I808" s="224"/>
      <c r="J808" s="224"/>
      <c r="K808" s="224"/>
      <c r="L808" s="224"/>
      <c r="M808" s="224"/>
      <c r="N808" s="223"/>
      <c r="O808" s="223"/>
      <c r="P808" s="223"/>
      <c r="Q808" s="223"/>
      <c r="R808" s="224"/>
      <c r="S808" s="224"/>
      <c r="T808" s="224"/>
      <c r="U808" s="224"/>
      <c r="V808" s="224"/>
      <c r="W808" s="224"/>
      <c r="X808" s="224"/>
      <c r="Y808" s="224"/>
      <c r="Z808" s="213"/>
      <c r="AA808" s="213"/>
      <c r="AB808" s="213"/>
      <c r="AC808" s="213"/>
      <c r="AD808" s="213"/>
      <c r="AE808" s="213"/>
      <c r="AF808" s="213"/>
      <c r="AG808" s="213" t="s">
        <v>290</v>
      </c>
      <c r="AH808" s="213">
        <v>0</v>
      </c>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outlineLevel="3" x14ac:dyDescent="0.2">
      <c r="A809" s="220"/>
      <c r="B809" s="221"/>
      <c r="C809" s="262" t="s">
        <v>620</v>
      </c>
      <c r="D809" s="229"/>
      <c r="E809" s="230"/>
      <c r="F809" s="224"/>
      <c r="G809" s="224"/>
      <c r="H809" s="224"/>
      <c r="I809" s="224"/>
      <c r="J809" s="224"/>
      <c r="K809" s="224"/>
      <c r="L809" s="224"/>
      <c r="M809" s="224"/>
      <c r="N809" s="223"/>
      <c r="O809" s="223"/>
      <c r="P809" s="223"/>
      <c r="Q809" s="223"/>
      <c r="R809" s="224"/>
      <c r="S809" s="224"/>
      <c r="T809" s="224"/>
      <c r="U809" s="224"/>
      <c r="V809" s="224"/>
      <c r="W809" s="224"/>
      <c r="X809" s="224"/>
      <c r="Y809" s="224"/>
      <c r="Z809" s="213"/>
      <c r="AA809" s="213"/>
      <c r="AB809" s="213"/>
      <c r="AC809" s="213"/>
      <c r="AD809" s="213"/>
      <c r="AE809" s="213"/>
      <c r="AF809" s="213"/>
      <c r="AG809" s="213" t="s">
        <v>290</v>
      </c>
      <c r="AH809" s="213">
        <v>0</v>
      </c>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outlineLevel="3" x14ac:dyDescent="0.2">
      <c r="A810" s="220"/>
      <c r="B810" s="221"/>
      <c r="C810" s="262" t="s">
        <v>963</v>
      </c>
      <c r="D810" s="229"/>
      <c r="E810" s="230">
        <v>1.335</v>
      </c>
      <c r="F810" s="224"/>
      <c r="G810" s="224"/>
      <c r="H810" s="224"/>
      <c r="I810" s="224"/>
      <c r="J810" s="224"/>
      <c r="K810" s="224"/>
      <c r="L810" s="224"/>
      <c r="M810" s="224"/>
      <c r="N810" s="223"/>
      <c r="O810" s="223"/>
      <c r="P810" s="223"/>
      <c r="Q810" s="223"/>
      <c r="R810" s="224"/>
      <c r="S810" s="224"/>
      <c r="T810" s="224"/>
      <c r="U810" s="224"/>
      <c r="V810" s="224"/>
      <c r="W810" s="224"/>
      <c r="X810" s="224"/>
      <c r="Y810" s="224"/>
      <c r="Z810" s="213"/>
      <c r="AA810" s="213"/>
      <c r="AB810" s="213"/>
      <c r="AC810" s="213"/>
      <c r="AD810" s="213"/>
      <c r="AE810" s="213"/>
      <c r="AF810" s="213"/>
      <c r="AG810" s="213" t="s">
        <v>290</v>
      </c>
      <c r="AH810" s="213">
        <v>0</v>
      </c>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outlineLevel="3" x14ac:dyDescent="0.2">
      <c r="A811" s="220"/>
      <c r="B811" s="221"/>
      <c r="C811" s="262" t="s">
        <v>964</v>
      </c>
      <c r="D811" s="229"/>
      <c r="E811" s="230">
        <v>3.3149999999999999</v>
      </c>
      <c r="F811" s="224"/>
      <c r="G811" s="224"/>
      <c r="H811" s="224"/>
      <c r="I811" s="224"/>
      <c r="J811" s="224"/>
      <c r="K811" s="224"/>
      <c r="L811" s="224"/>
      <c r="M811" s="224"/>
      <c r="N811" s="223"/>
      <c r="O811" s="223"/>
      <c r="P811" s="223"/>
      <c r="Q811" s="223"/>
      <c r="R811" s="224"/>
      <c r="S811" s="224"/>
      <c r="T811" s="224"/>
      <c r="U811" s="224"/>
      <c r="V811" s="224"/>
      <c r="W811" s="224"/>
      <c r="X811" s="224"/>
      <c r="Y811" s="224"/>
      <c r="Z811" s="213"/>
      <c r="AA811" s="213"/>
      <c r="AB811" s="213"/>
      <c r="AC811" s="213"/>
      <c r="AD811" s="213"/>
      <c r="AE811" s="213"/>
      <c r="AF811" s="213"/>
      <c r="AG811" s="213" t="s">
        <v>290</v>
      </c>
      <c r="AH811" s="213">
        <v>0</v>
      </c>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outlineLevel="3" x14ac:dyDescent="0.2">
      <c r="A812" s="220"/>
      <c r="B812" s="221"/>
      <c r="C812" s="262" t="s">
        <v>965</v>
      </c>
      <c r="D812" s="229"/>
      <c r="E812" s="230">
        <v>5.3775000000000004</v>
      </c>
      <c r="F812" s="224"/>
      <c r="G812" s="224"/>
      <c r="H812" s="224"/>
      <c r="I812" s="224"/>
      <c r="J812" s="224"/>
      <c r="K812" s="224"/>
      <c r="L812" s="224"/>
      <c r="M812" s="224"/>
      <c r="N812" s="223"/>
      <c r="O812" s="223"/>
      <c r="P812" s="223"/>
      <c r="Q812" s="223"/>
      <c r="R812" s="224"/>
      <c r="S812" s="224"/>
      <c r="T812" s="224"/>
      <c r="U812" s="224"/>
      <c r="V812" s="224"/>
      <c r="W812" s="224"/>
      <c r="X812" s="224"/>
      <c r="Y812" s="224"/>
      <c r="Z812" s="213"/>
      <c r="AA812" s="213"/>
      <c r="AB812" s="213"/>
      <c r="AC812" s="213"/>
      <c r="AD812" s="213"/>
      <c r="AE812" s="213"/>
      <c r="AF812" s="213"/>
      <c r="AG812" s="213" t="s">
        <v>290</v>
      </c>
      <c r="AH812" s="213">
        <v>0</v>
      </c>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outlineLevel="3" x14ac:dyDescent="0.2">
      <c r="A813" s="220"/>
      <c r="B813" s="221"/>
      <c r="C813" s="262" t="s">
        <v>966</v>
      </c>
      <c r="D813" s="229"/>
      <c r="E813" s="230">
        <v>1.2825</v>
      </c>
      <c r="F813" s="224"/>
      <c r="G813" s="224"/>
      <c r="H813" s="224"/>
      <c r="I813" s="224"/>
      <c r="J813" s="224"/>
      <c r="K813" s="224"/>
      <c r="L813" s="224"/>
      <c r="M813" s="224"/>
      <c r="N813" s="223"/>
      <c r="O813" s="223"/>
      <c r="P813" s="223"/>
      <c r="Q813" s="223"/>
      <c r="R813" s="224"/>
      <c r="S813" s="224"/>
      <c r="T813" s="224"/>
      <c r="U813" s="224"/>
      <c r="V813" s="224"/>
      <c r="W813" s="224"/>
      <c r="X813" s="224"/>
      <c r="Y813" s="224"/>
      <c r="Z813" s="213"/>
      <c r="AA813" s="213"/>
      <c r="AB813" s="213"/>
      <c r="AC813" s="213"/>
      <c r="AD813" s="213"/>
      <c r="AE813" s="213"/>
      <c r="AF813" s="213"/>
      <c r="AG813" s="213" t="s">
        <v>290</v>
      </c>
      <c r="AH813" s="213">
        <v>0</v>
      </c>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outlineLevel="3" x14ac:dyDescent="0.2">
      <c r="A814" s="220"/>
      <c r="B814" s="221"/>
      <c r="C814" s="262" t="s">
        <v>762</v>
      </c>
      <c r="D814" s="229"/>
      <c r="E814" s="230">
        <v>16</v>
      </c>
      <c r="F814" s="224"/>
      <c r="G814" s="224"/>
      <c r="H814" s="224"/>
      <c r="I814" s="224"/>
      <c r="J814" s="224"/>
      <c r="K814" s="224"/>
      <c r="L814" s="224"/>
      <c r="M814" s="224"/>
      <c r="N814" s="223"/>
      <c r="O814" s="223"/>
      <c r="P814" s="223"/>
      <c r="Q814" s="223"/>
      <c r="R814" s="224"/>
      <c r="S814" s="224"/>
      <c r="T814" s="224"/>
      <c r="U814" s="224"/>
      <c r="V814" s="224"/>
      <c r="W814" s="224"/>
      <c r="X814" s="224"/>
      <c r="Y814" s="224"/>
      <c r="Z814" s="213"/>
      <c r="AA814" s="213"/>
      <c r="AB814" s="213"/>
      <c r="AC814" s="213"/>
      <c r="AD814" s="213"/>
      <c r="AE814" s="213"/>
      <c r="AF814" s="213"/>
      <c r="AG814" s="213" t="s">
        <v>290</v>
      </c>
      <c r="AH814" s="213">
        <v>0</v>
      </c>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outlineLevel="3" x14ac:dyDescent="0.2">
      <c r="A815" s="220"/>
      <c r="B815" s="221"/>
      <c r="C815" s="262" t="s">
        <v>967</v>
      </c>
      <c r="D815" s="229"/>
      <c r="E815" s="230"/>
      <c r="F815" s="224"/>
      <c r="G815" s="224"/>
      <c r="H815" s="224"/>
      <c r="I815" s="224"/>
      <c r="J815" s="224"/>
      <c r="K815" s="224"/>
      <c r="L815" s="224"/>
      <c r="M815" s="224"/>
      <c r="N815" s="223"/>
      <c r="O815" s="223"/>
      <c r="P815" s="223"/>
      <c r="Q815" s="223"/>
      <c r="R815" s="224"/>
      <c r="S815" s="224"/>
      <c r="T815" s="224"/>
      <c r="U815" s="224"/>
      <c r="V815" s="224"/>
      <c r="W815" s="224"/>
      <c r="X815" s="224"/>
      <c r="Y815" s="224"/>
      <c r="Z815" s="213"/>
      <c r="AA815" s="213"/>
      <c r="AB815" s="213"/>
      <c r="AC815" s="213"/>
      <c r="AD815" s="213"/>
      <c r="AE815" s="213"/>
      <c r="AF815" s="213"/>
      <c r="AG815" s="213" t="s">
        <v>290</v>
      </c>
      <c r="AH815" s="213">
        <v>0</v>
      </c>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3" x14ac:dyDescent="0.2">
      <c r="A816" s="220"/>
      <c r="B816" s="221"/>
      <c r="C816" s="262" t="s">
        <v>627</v>
      </c>
      <c r="D816" s="229"/>
      <c r="E816" s="230"/>
      <c r="F816" s="224"/>
      <c r="G816" s="224"/>
      <c r="H816" s="224"/>
      <c r="I816" s="224"/>
      <c r="J816" s="224"/>
      <c r="K816" s="224"/>
      <c r="L816" s="224"/>
      <c r="M816" s="224"/>
      <c r="N816" s="223"/>
      <c r="O816" s="223"/>
      <c r="P816" s="223"/>
      <c r="Q816" s="223"/>
      <c r="R816" s="224"/>
      <c r="S816" s="224"/>
      <c r="T816" s="224"/>
      <c r="U816" s="224"/>
      <c r="V816" s="224"/>
      <c r="W816" s="224"/>
      <c r="X816" s="224"/>
      <c r="Y816" s="224"/>
      <c r="Z816" s="213"/>
      <c r="AA816" s="213"/>
      <c r="AB816" s="213"/>
      <c r="AC816" s="213"/>
      <c r="AD816" s="213"/>
      <c r="AE816" s="213"/>
      <c r="AF816" s="213"/>
      <c r="AG816" s="213" t="s">
        <v>290</v>
      </c>
      <c r="AH816" s="213">
        <v>0</v>
      </c>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outlineLevel="3" x14ac:dyDescent="0.2">
      <c r="A817" s="220"/>
      <c r="B817" s="221"/>
      <c r="C817" s="262" t="s">
        <v>968</v>
      </c>
      <c r="D817" s="229"/>
      <c r="E817" s="230">
        <v>0.75</v>
      </c>
      <c r="F817" s="224"/>
      <c r="G817" s="224"/>
      <c r="H817" s="224"/>
      <c r="I817" s="224"/>
      <c r="J817" s="224"/>
      <c r="K817" s="224"/>
      <c r="L817" s="224"/>
      <c r="M817" s="224"/>
      <c r="N817" s="223"/>
      <c r="O817" s="223"/>
      <c r="P817" s="223"/>
      <c r="Q817" s="223"/>
      <c r="R817" s="224"/>
      <c r="S817" s="224"/>
      <c r="T817" s="224"/>
      <c r="U817" s="224"/>
      <c r="V817" s="224"/>
      <c r="W817" s="224"/>
      <c r="X817" s="224"/>
      <c r="Y817" s="224"/>
      <c r="Z817" s="213"/>
      <c r="AA817" s="213"/>
      <c r="AB817" s="213"/>
      <c r="AC817" s="213"/>
      <c r="AD817" s="213"/>
      <c r="AE817" s="213"/>
      <c r="AF817" s="213"/>
      <c r="AG817" s="213" t="s">
        <v>290</v>
      </c>
      <c r="AH817" s="213">
        <v>0</v>
      </c>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ht="22.5" outlineLevel="3" x14ac:dyDescent="0.2">
      <c r="A818" s="220"/>
      <c r="B818" s="221"/>
      <c r="C818" s="262" t="s">
        <v>969</v>
      </c>
      <c r="D818" s="229"/>
      <c r="E818" s="230">
        <v>6.3224999999999998</v>
      </c>
      <c r="F818" s="224"/>
      <c r="G818" s="224"/>
      <c r="H818" s="224"/>
      <c r="I818" s="224"/>
      <c r="J818" s="224"/>
      <c r="K818" s="224"/>
      <c r="L818" s="224"/>
      <c r="M818" s="224"/>
      <c r="N818" s="223"/>
      <c r="O818" s="223"/>
      <c r="P818" s="223"/>
      <c r="Q818" s="223"/>
      <c r="R818" s="224"/>
      <c r="S818" s="224"/>
      <c r="T818" s="224"/>
      <c r="U818" s="224"/>
      <c r="V818" s="224"/>
      <c r="W818" s="224"/>
      <c r="X818" s="224"/>
      <c r="Y818" s="224"/>
      <c r="Z818" s="213"/>
      <c r="AA818" s="213"/>
      <c r="AB818" s="213"/>
      <c r="AC818" s="213"/>
      <c r="AD818" s="213"/>
      <c r="AE818" s="213"/>
      <c r="AF818" s="213"/>
      <c r="AG818" s="213" t="s">
        <v>290</v>
      </c>
      <c r="AH818" s="213">
        <v>0</v>
      </c>
      <c r="AI818" s="213"/>
      <c r="AJ818" s="213"/>
      <c r="AK818" s="213"/>
      <c r="AL818" s="213"/>
      <c r="AM818" s="213"/>
      <c r="AN818" s="213"/>
      <c r="AO818" s="213"/>
      <c r="AP818" s="213"/>
      <c r="AQ818" s="213"/>
      <c r="AR818" s="213"/>
      <c r="AS818" s="213"/>
      <c r="AT818" s="213"/>
      <c r="AU818" s="213"/>
      <c r="AV818" s="213"/>
      <c r="AW818" s="213"/>
      <c r="AX818" s="213"/>
      <c r="AY818" s="213"/>
      <c r="AZ818" s="213"/>
      <c r="BA818" s="213"/>
      <c r="BB818" s="213"/>
      <c r="BC818" s="213"/>
      <c r="BD818" s="213"/>
      <c r="BE818" s="213"/>
      <c r="BF818" s="213"/>
      <c r="BG818" s="213"/>
      <c r="BH818" s="213"/>
    </row>
    <row r="819" spans="1:60" outlineLevel="3" x14ac:dyDescent="0.2">
      <c r="A819" s="220"/>
      <c r="B819" s="221"/>
      <c r="C819" s="263" t="s">
        <v>294</v>
      </c>
      <c r="D819" s="231"/>
      <c r="E819" s="232">
        <v>156.45849999999999</v>
      </c>
      <c r="F819" s="224"/>
      <c r="G819" s="224"/>
      <c r="H819" s="224"/>
      <c r="I819" s="224"/>
      <c r="J819" s="224"/>
      <c r="K819" s="224"/>
      <c r="L819" s="224"/>
      <c r="M819" s="224"/>
      <c r="N819" s="223"/>
      <c r="O819" s="223"/>
      <c r="P819" s="223"/>
      <c r="Q819" s="223"/>
      <c r="R819" s="224"/>
      <c r="S819" s="224"/>
      <c r="T819" s="224"/>
      <c r="U819" s="224"/>
      <c r="V819" s="224"/>
      <c r="W819" s="224"/>
      <c r="X819" s="224"/>
      <c r="Y819" s="224"/>
      <c r="Z819" s="213"/>
      <c r="AA819" s="213"/>
      <c r="AB819" s="213"/>
      <c r="AC819" s="213"/>
      <c r="AD819" s="213"/>
      <c r="AE819" s="213"/>
      <c r="AF819" s="213"/>
      <c r="AG819" s="213" t="s">
        <v>290</v>
      </c>
      <c r="AH819" s="213">
        <v>1</v>
      </c>
      <c r="AI819" s="213"/>
      <c r="AJ819" s="213"/>
      <c r="AK819" s="213"/>
      <c r="AL819" s="213"/>
      <c r="AM819" s="213"/>
      <c r="AN819" s="213"/>
      <c r="AO819" s="213"/>
      <c r="AP819" s="213"/>
      <c r="AQ819" s="213"/>
      <c r="AR819" s="213"/>
      <c r="AS819" s="213"/>
      <c r="AT819" s="213"/>
      <c r="AU819" s="213"/>
      <c r="AV819" s="213"/>
      <c r="AW819" s="213"/>
      <c r="AX819" s="213"/>
      <c r="AY819" s="213"/>
      <c r="AZ819" s="213"/>
      <c r="BA819" s="213"/>
      <c r="BB819" s="213"/>
      <c r="BC819" s="213"/>
      <c r="BD819" s="213"/>
      <c r="BE819" s="213"/>
      <c r="BF819" s="213"/>
      <c r="BG819" s="213"/>
      <c r="BH819" s="213"/>
    </row>
    <row r="820" spans="1:60" outlineLevel="3" x14ac:dyDescent="0.2">
      <c r="A820" s="220"/>
      <c r="B820" s="221"/>
      <c r="C820" s="262" t="s">
        <v>938</v>
      </c>
      <c r="D820" s="229"/>
      <c r="E820" s="230">
        <v>15</v>
      </c>
      <c r="F820" s="224"/>
      <c r="G820" s="224"/>
      <c r="H820" s="224"/>
      <c r="I820" s="224"/>
      <c r="J820" s="224"/>
      <c r="K820" s="224"/>
      <c r="L820" s="224"/>
      <c r="M820" s="224"/>
      <c r="N820" s="223"/>
      <c r="O820" s="223"/>
      <c r="P820" s="223"/>
      <c r="Q820" s="223"/>
      <c r="R820" s="224"/>
      <c r="S820" s="224"/>
      <c r="T820" s="224"/>
      <c r="U820" s="224"/>
      <c r="V820" s="224"/>
      <c r="W820" s="224"/>
      <c r="X820" s="224"/>
      <c r="Y820" s="224"/>
      <c r="Z820" s="213"/>
      <c r="AA820" s="213"/>
      <c r="AB820" s="213"/>
      <c r="AC820" s="213"/>
      <c r="AD820" s="213"/>
      <c r="AE820" s="213"/>
      <c r="AF820" s="213"/>
      <c r="AG820" s="213" t="s">
        <v>290</v>
      </c>
      <c r="AH820" s="213">
        <v>0</v>
      </c>
      <c r="AI820" s="213"/>
      <c r="AJ820" s="213"/>
      <c r="AK820" s="213"/>
      <c r="AL820" s="213"/>
      <c r="AM820" s="213"/>
      <c r="AN820" s="213"/>
      <c r="AO820" s="213"/>
      <c r="AP820" s="213"/>
      <c r="AQ820" s="213"/>
      <c r="AR820" s="213"/>
      <c r="AS820" s="213"/>
      <c r="AT820" s="213"/>
      <c r="AU820" s="213"/>
      <c r="AV820" s="213"/>
      <c r="AW820" s="213"/>
      <c r="AX820" s="213"/>
      <c r="AY820" s="213"/>
      <c r="AZ820" s="213"/>
      <c r="BA820" s="213"/>
      <c r="BB820" s="213"/>
      <c r="BC820" s="213"/>
      <c r="BD820" s="213"/>
      <c r="BE820" s="213"/>
      <c r="BF820" s="213"/>
      <c r="BG820" s="213"/>
      <c r="BH820" s="213"/>
    </row>
    <row r="821" spans="1:60" outlineLevel="3" x14ac:dyDescent="0.2">
      <c r="A821" s="220"/>
      <c r="B821" s="221"/>
      <c r="C821" s="263" t="s">
        <v>294</v>
      </c>
      <c r="D821" s="231"/>
      <c r="E821" s="232">
        <v>15</v>
      </c>
      <c r="F821" s="224"/>
      <c r="G821" s="224"/>
      <c r="H821" s="224"/>
      <c r="I821" s="224"/>
      <c r="J821" s="224"/>
      <c r="K821" s="224"/>
      <c r="L821" s="224"/>
      <c r="M821" s="224"/>
      <c r="N821" s="223"/>
      <c r="O821" s="223"/>
      <c r="P821" s="223"/>
      <c r="Q821" s="223"/>
      <c r="R821" s="224"/>
      <c r="S821" s="224"/>
      <c r="T821" s="224"/>
      <c r="U821" s="224"/>
      <c r="V821" s="224"/>
      <c r="W821" s="224"/>
      <c r="X821" s="224"/>
      <c r="Y821" s="224"/>
      <c r="Z821" s="213"/>
      <c r="AA821" s="213"/>
      <c r="AB821" s="213"/>
      <c r="AC821" s="213"/>
      <c r="AD821" s="213"/>
      <c r="AE821" s="213"/>
      <c r="AF821" s="213"/>
      <c r="AG821" s="213" t="s">
        <v>290</v>
      </c>
      <c r="AH821" s="213">
        <v>1</v>
      </c>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ht="33.75" outlineLevel="1" x14ac:dyDescent="0.2">
      <c r="A822" s="241">
        <v>77</v>
      </c>
      <c r="B822" s="242" t="s">
        <v>970</v>
      </c>
      <c r="C822" s="259" t="s">
        <v>971</v>
      </c>
      <c r="D822" s="243" t="s">
        <v>473</v>
      </c>
      <c r="E822" s="244">
        <v>544.67100000000005</v>
      </c>
      <c r="F822" s="245"/>
      <c r="G822" s="246">
        <f>ROUND(E822*F822,2)</f>
        <v>0</v>
      </c>
      <c r="H822" s="245"/>
      <c r="I822" s="246">
        <f>ROUND(E822*H822,2)</f>
        <v>0</v>
      </c>
      <c r="J822" s="245"/>
      <c r="K822" s="246">
        <f>ROUND(E822*J822,2)</f>
        <v>0</v>
      </c>
      <c r="L822" s="246">
        <v>21</v>
      </c>
      <c r="M822" s="246">
        <f>G822*(1+L822/100)</f>
        <v>0</v>
      </c>
      <c r="N822" s="244">
        <v>1.09E-3</v>
      </c>
      <c r="O822" s="244">
        <f>ROUND(E822*N822,2)</f>
        <v>0.59</v>
      </c>
      <c r="P822" s="244">
        <v>0</v>
      </c>
      <c r="Q822" s="244">
        <f>ROUND(E822*P822,2)</f>
        <v>0</v>
      </c>
      <c r="R822" s="246" t="s">
        <v>952</v>
      </c>
      <c r="S822" s="246" t="s">
        <v>298</v>
      </c>
      <c r="T822" s="247" t="s">
        <v>364</v>
      </c>
      <c r="U822" s="224">
        <v>8.2000000000000003E-2</v>
      </c>
      <c r="V822" s="224">
        <f>ROUND(E822*U822,2)</f>
        <v>44.66</v>
      </c>
      <c r="W822" s="224"/>
      <c r="X822" s="224" t="s">
        <v>283</v>
      </c>
      <c r="Y822" s="224" t="s">
        <v>284</v>
      </c>
      <c r="Z822" s="213"/>
      <c r="AA822" s="213"/>
      <c r="AB822" s="213"/>
      <c r="AC822" s="213"/>
      <c r="AD822" s="213"/>
      <c r="AE822" s="213"/>
      <c r="AF822" s="213"/>
      <c r="AG822" s="213" t="s">
        <v>285</v>
      </c>
      <c r="AH822" s="213"/>
      <c r="AI822" s="213"/>
      <c r="AJ822" s="213"/>
      <c r="AK822" s="213"/>
      <c r="AL822" s="213"/>
      <c r="AM822" s="213"/>
      <c r="AN822" s="213"/>
      <c r="AO822" s="213"/>
      <c r="AP822" s="213"/>
      <c r="AQ822" s="213"/>
      <c r="AR822" s="213"/>
      <c r="AS822" s="213"/>
      <c r="AT822" s="213"/>
      <c r="AU822" s="213"/>
      <c r="AV822" s="213"/>
      <c r="AW822" s="213"/>
      <c r="AX822" s="213"/>
      <c r="AY822" s="213"/>
      <c r="AZ822" s="213"/>
      <c r="BA822" s="213"/>
      <c r="BB822" s="213"/>
      <c r="BC822" s="213"/>
      <c r="BD822" s="213"/>
      <c r="BE822" s="213"/>
      <c r="BF822" s="213"/>
      <c r="BG822" s="213"/>
      <c r="BH822" s="213"/>
    </row>
    <row r="823" spans="1:60" ht="22.5" outlineLevel="2" x14ac:dyDescent="0.2">
      <c r="A823" s="220"/>
      <c r="B823" s="221"/>
      <c r="C823" s="262" t="s">
        <v>972</v>
      </c>
      <c r="D823" s="229"/>
      <c r="E823" s="230"/>
      <c r="F823" s="224"/>
      <c r="G823" s="224"/>
      <c r="H823" s="224"/>
      <c r="I823" s="224"/>
      <c r="J823" s="224"/>
      <c r="K823" s="224"/>
      <c r="L823" s="224"/>
      <c r="M823" s="224"/>
      <c r="N823" s="223"/>
      <c r="O823" s="223"/>
      <c r="P823" s="223"/>
      <c r="Q823" s="223"/>
      <c r="R823" s="224"/>
      <c r="S823" s="224"/>
      <c r="T823" s="224"/>
      <c r="U823" s="224"/>
      <c r="V823" s="224"/>
      <c r="W823" s="224"/>
      <c r="X823" s="224"/>
      <c r="Y823" s="224"/>
      <c r="Z823" s="213"/>
      <c r="AA823" s="213"/>
      <c r="AB823" s="213"/>
      <c r="AC823" s="213"/>
      <c r="AD823" s="213"/>
      <c r="AE823" s="213"/>
      <c r="AF823" s="213"/>
      <c r="AG823" s="213" t="s">
        <v>290</v>
      </c>
      <c r="AH823" s="213">
        <v>0</v>
      </c>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outlineLevel="3" x14ac:dyDescent="0.2">
      <c r="A824" s="220"/>
      <c r="B824" s="221"/>
      <c r="C824" s="262" t="s">
        <v>973</v>
      </c>
      <c r="D824" s="229"/>
      <c r="E824" s="230">
        <v>103.85599999999999</v>
      </c>
      <c r="F824" s="224"/>
      <c r="G824" s="224"/>
      <c r="H824" s="224"/>
      <c r="I824" s="224"/>
      <c r="J824" s="224"/>
      <c r="K824" s="224"/>
      <c r="L824" s="224"/>
      <c r="M824" s="224"/>
      <c r="N824" s="223"/>
      <c r="O824" s="223"/>
      <c r="P824" s="223"/>
      <c r="Q824" s="223"/>
      <c r="R824" s="224"/>
      <c r="S824" s="224"/>
      <c r="T824" s="224"/>
      <c r="U824" s="224"/>
      <c r="V824" s="224"/>
      <c r="W824" s="224"/>
      <c r="X824" s="224"/>
      <c r="Y824" s="224"/>
      <c r="Z824" s="213"/>
      <c r="AA824" s="213"/>
      <c r="AB824" s="213"/>
      <c r="AC824" s="213"/>
      <c r="AD824" s="213"/>
      <c r="AE824" s="213"/>
      <c r="AF824" s="213"/>
      <c r="AG824" s="213" t="s">
        <v>290</v>
      </c>
      <c r="AH824" s="213">
        <v>0</v>
      </c>
      <c r="AI824" s="213"/>
      <c r="AJ824" s="213"/>
      <c r="AK824" s="213"/>
      <c r="AL824" s="213"/>
      <c r="AM824" s="213"/>
      <c r="AN824" s="213"/>
      <c r="AO824" s="213"/>
      <c r="AP824" s="213"/>
      <c r="AQ824" s="213"/>
      <c r="AR824" s="213"/>
      <c r="AS824" s="213"/>
      <c r="AT824" s="213"/>
      <c r="AU824" s="213"/>
      <c r="AV824" s="213"/>
      <c r="AW824" s="213"/>
      <c r="AX824" s="213"/>
      <c r="AY824" s="213"/>
      <c r="AZ824" s="213"/>
      <c r="BA824" s="213"/>
      <c r="BB824" s="213"/>
      <c r="BC824" s="213"/>
      <c r="BD824" s="213"/>
      <c r="BE824" s="213"/>
      <c r="BF824" s="213"/>
      <c r="BG824" s="213"/>
      <c r="BH824" s="213"/>
    </row>
    <row r="825" spans="1:60" ht="22.5" outlineLevel="3" x14ac:dyDescent="0.2">
      <c r="A825" s="220"/>
      <c r="B825" s="221"/>
      <c r="C825" s="262" t="s">
        <v>974</v>
      </c>
      <c r="D825" s="229"/>
      <c r="E825" s="230">
        <v>19.846</v>
      </c>
      <c r="F825" s="224"/>
      <c r="G825" s="224"/>
      <c r="H825" s="224"/>
      <c r="I825" s="224"/>
      <c r="J825" s="224"/>
      <c r="K825" s="224"/>
      <c r="L825" s="224"/>
      <c r="M825" s="224"/>
      <c r="N825" s="223"/>
      <c r="O825" s="223"/>
      <c r="P825" s="223"/>
      <c r="Q825" s="223"/>
      <c r="R825" s="224"/>
      <c r="S825" s="224"/>
      <c r="T825" s="224"/>
      <c r="U825" s="224"/>
      <c r="V825" s="224"/>
      <c r="W825" s="224"/>
      <c r="X825" s="224"/>
      <c r="Y825" s="224"/>
      <c r="Z825" s="213"/>
      <c r="AA825" s="213"/>
      <c r="AB825" s="213"/>
      <c r="AC825" s="213"/>
      <c r="AD825" s="213"/>
      <c r="AE825" s="213"/>
      <c r="AF825" s="213"/>
      <c r="AG825" s="213" t="s">
        <v>290</v>
      </c>
      <c r="AH825" s="213">
        <v>0</v>
      </c>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outlineLevel="3" x14ac:dyDescent="0.2">
      <c r="A826" s="220"/>
      <c r="B826" s="221"/>
      <c r="C826" s="262" t="s">
        <v>975</v>
      </c>
      <c r="D826" s="229"/>
      <c r="E826" s="230">
        <v>62.387</v>
      </c>
      <c r="F826" s="224"/>
      <c r="G826" s="224"/>
      <c r="H826" s="224"/>
      <c r="I826" s="224"/>
      <c r="J826" s="224"/>
      <c r="K826" s="224"/>
      <c r="L826" s="224"/>
      <c r="M826" s="224"/>
      <c r="N826" s="223"/>
      <c r="O826" s="223"/>
      <c r="P826" s="223"/>
      <c r="Q826" s="223"/>
      <c r="R826" s="224"/>
      <c r="S826" s="224"/>
      <c r="T826" s="224"/>
      <c r="U826" s="224"/>
      <c r="V826" s="224"/>
      <c r="W826" s="224"/>
      <c r="X826" s="224"/>
      <c r="Y826" s="224"/>
      <c r="Z826" s="213"/>
      <c r="AA826" s="213"/>
      <c r="AB826" s="213"/>
      <c r="AC826" s="213"/>
      <c r="AD826" s="213"/>
      <c r="AE826" s="213"/>
      <c r="AF826" s="213"/>
      <c r="AG826" s="213" t="s">
        <v>290</v>
      </c>
      <c r="AH826" s="213">
        <v>0</v>
      </c>
      <c r="AI826" s="213"/>
      <c r="AJ826" s="213"/>
      <c r="AK826" s="213"/>
      <c r="AL826" s="213"/>
      <c r="AM826" s="213"/>
      <c r="AN826" s="213"/>
      <c r="AO826" s="213"/>
      <c r="AP826" s="213"/>
      <c r="AQ826" s="213"/>
      <c r="AR826" s="213"/>
      <c r="AS826" s="213"/>
      <c r="AT826" s="213"/>
      <c r="AU826" s="213"/>
      <c r="AV826" s="213"/>
      <c r="AW826" s="213"/>
      <c r="AX826" s="213"/>
      <c r="AY826" s="213"/>
      <c r="AZ826" s="213"/>
      <c r="BA826" s="213"/>
      <c r="BB826" s="213"/>
      <c r="BC826" s="213"/>
      <c r="BD826" s="213"/>
      <c r="BE826" s="213"/>
      <c r="BF826" s="213"/>
      <c r="BG826" s="213"/>
      <c r="BH826" s="213"/>
    </row>
    <row r="827" spans="1:60" outlineLevel="3" x14ac:dyDescent="0.2">
      <c r="A827" s="220"/>
      <c r="B827" s="221"/>
      <c r="C827" s="262" t="s">
        <v>976</v>
      </c>
      <c r="D827" s="229"/>
      <c r="E827" s="230"/>
      <c r="F827" s="224"/>
      <c r="G827" s="224"/>
      <c r="H827" s="224"/>
      <c r="I827" s="224"/>
      <c r="J827" s="224"/>
      <c r="K827" s="224"/>
      <c r="L827" s="224"/>
      <c r="M827" s="224"/>
      <c r="N827" s="223"/>
      <c r="O827" s="223"/>
      <c r="P827" s="223"/>
      <c r="Q827" s="223"/>
      <c r="R827" s="224"/>
      <c r="S827" s="224"/>
      <c r="T827" s="224"/>
      <c r="U827" s="224"/>
      <c r="V827" s="224"/>
      <c r="W827" s="224"/>
      <c r="X827" s="224"/>
      <c r="Y827" s="224"/>
      <c r="Z827" s="213"/>
      <c r="AA827" s="213"/>
      <c r="AB827" s="213"/>
      <c r="AC827" s="213"/>
      <c r="AD827" s="213"/>
      <c r="AE827" s="213"/>
      <c r="AF827" s="213"/>
      <c r="AG827" s="213" t="s">
        <v>290</v>
      </c>
      <c r="AH827" s="213">
        <v>0</v>
      </c>
      <c r="AI827" s="213"/>
      <c r="AJ827" s="213"/>
      <c r="AK827" s="213"/>
      <c r="AL827" s="213"/>
      <c r="AM827" s="213"/>
      <c r="AN827" s="213"/>
      <c r="AO827" s="213"/>
      <c r="AP827" s="213"/>
      <c r="AQ827" s="213"/>
      <c r="AR827" s="213"/>
      <c r="AS827" s="213"/>
      <c r="AT827" s="213"/>
      <c r="AU827" s="213"/>
      <c r="AV827" s="213"/>
      <c r="AW827" s="213"/>
      <c r="AX827" s="213"/>
      <c r="AY827" s="213"/>
      <c r="AZ827" s="213"/>
      <c r="BA827" s="213"/>
      <c r="BB827" s="213"/>
      <c r="BC827" s="213"/>
      <c r="BD827" s="213"/>
      <c r="BE827" s="213"/>
      <c r="BF827" s="213"/>
      <c r="BG827" s="213"/>
      <c r="BH827" s="213"/>
    </row>
    <row r="828" spans="1:60" outlineLevel="3" x14ac:dyDescent="0.2">
      <c r="A828" s="220"/>
      <c r="B828" s="221"/>
      <c r="C828" s="262" t="s">
        <v>977</v>
      </c>
      <c r="D828" s="229"/>
      <c r="E828" s="230"/>
      <c r="F828" s="224"/>
      <c r="G828" s="224"/>
      <c r="H828" s="224"/>
      <c r="I828" s="224"/>
      <c r="J828" s="224"/>
      <c r="K828" s="224"/>
      <c r="L828" s="224"/>
      <c r="M828" s="224"/>
      <c r="N828" s="223"/>
      <c r="O828" s="223"/>
      <c r="P828" s="223"/>
      <c r="Q828" s="223"/>
      <c r="R828" s="224"/>
      <c r="S828" s="224"/>
      <c r="T828" s="224"/>
      <c r="U828" s="224"/>
      <c r="V828" s="224"/>
      <c r="W828" s="224"/>
      <c r="X828" s="224"/>
      <c r="Y828" s="224"/>
      <c r="Z828" s="213"/>
      <c r="AA828" s="213"/>
      <c r="AB828" s="213"/>
      <c r="AC828" s="213"/>
      <c r="AD828" s="213"/>
      <c r="AE828" s="213"/>
      <c r="AF828" s="213"/>
      <c r="AG828" s="213" t="s">
        <v>290</v>
      </c>
      <c r="AH828" s="213">
        <v>0</v>
      </c>
      <c r="AI828" s="213"/>
      <c r="AJ828" s="213"/>
      <c r="AK828" s="213"/>
      <c r="AL828" s="213"/>
      <c r="AM828" s="213"/>
      <c r="AN828" s="213"/>
      <c r="AO828" s="213"/>
      <c r="AP828" s="213"/>
      <c r="AQ828" s="213"/>
      <c r="AR828" s="213"/>
      <c r="AS828" s="213"/>
      <c r="AT828" s="213"/>
      <c r="AU828" s="213"/>
      <c r="AV828" s="213"/>
      <c r="AW828" s="213"/>
      <c r="AX828" s="213"/>
      <c r="AY828" s="213"/>
      <c r="AZ828" s="213"/>
      <c r="BA828" s="213"/>
      <c r="BB828" s="213"/>
      <c r="BC828" s="213"/>
      <c r="BD828" s="213"/>
      <c r="BE828" s="213"/>
      <c r="BF828" s="213"/>
      <c r="BG828" s="213"/>
      <c r="BH828" s="213"/>
    </row>
    <row r="829" spans="1:60" ht="22.5" outlineLevel="3" x14ac:dyDescent="0.2">
      <c r="A829" s="220"/>
      <c r="B829" s="221"/>
      <c r="C829" s="262" t="s">
        <v>978</v>
      </c>
      <c r="D829" s="229"/>
      <c r="E829" s="230">
        <v>34.948</v>
      </c>
      <c r="F829" s="224"/>
      <c r="G829" s="224"/>
      <c r="H829" s="224"/>
      <c r="I829" s="224"/>
      <c r="J829" s="224"/>
      <c r="K829" s="224"/>
      <c r="L829" s="224"/>
      <c r="M829" s="224"/>
      <c r="N829" s="223"/>
      <c r="O829" s="223"/>
      <c r="P829" s="223"/>
      <c r="Q829" s="223"/>
      <c r="R829" s="224"/>
      <c r="S829" s="224"/>
      <c r="T829" s="224"/>
      <c r="U829" s="224"/>
      <c r="V829" s="224"/>
      <c r="W829" s="224"/>
      <c r="X829" s="224"/>
      <c r="Y829" s="224"/>
      <c r="Z829" s="213"/>
      <c r="AA829" s="213"/>
      <c r="AB829" s="213"/>
      <c r="AC829" s="213"/>
      <c r="AD829" s="213"/>
      <c r="AE829" s="213"/>
      <c r="AF829" s="213"/>
      <c r="AG829" s="213" t="s">
        <v>290</v>
      </c>
      <c r="AH829" s="213">
        <v>0</v>
      </c>
      <c r="AI829" s="213"/>
      <c r="AJ829" s="213"/>
      <c r="AK829" s="213"/>
      <c r="AL829" s="213"/>
      <c r="AM829" s="213"/>
      <c r="AN829" s="213"/>
      <c r="AO829" s="213"/>
      <c r="AP829" s="213"/>
      <c r="AQ829" s="213"/>
      <c r="AR829" s="213"/>
      <c r="AS829" s="213"/>
      <c r="AT829" s="213"/>
      <c r="AU829" s="213"/>
      <c r="AV829" s="213"/>
      <c r="AW829" s="213"/>
      <c r="AX829" s="213"/>
      <c r="AY829" s="213"/>
      <c r="AZ829" s="213"/>
      <c r="BA829" s="213"/>
      <c r="BB829" s="213"/>
      <c r="BC829" s="213"/>
      <c r="BD829" s="213"/>
      <c r="BE829" s="213"/>
      <c r="BF829" s="213"/>
      <c r="BG829" s="213"/>
      <c r="BH829" s="213"/>
    </row>
    <row r="830" spans="1:60" outlineLevel="3" x14ac:dyDescent="0.2">
      <c r="A830" s="220"/>
      <c r="B830" s="221"/>
      <c r="C830" s="262" t="s">
        <v>979</v>
      </c>
      <c r="D830" s="229"/>
      <c r="E830" s="230"/>
      <c r="F830" s="224"/>
      <c r="G830" s="224"/>
      <c r="H830" s="224"/>
      <c r="I830" s="224"/>
      <c r="J830" s="224"/>
      <c r="K830" s="224"/>
      <c r="L830" s="224"/>
      <c r="M830" s="224"/>
      <c r="N830" s="223"/>
      <c r="O830" s="223"/>
      <c r="P830" s="223"/>
      <c r="Q830" s="223"/>
      <c r="R830" s="224"/>
      <c r="S830" s="224"/>
      <c r="T830" s="224"/>
      <c r="U830" s="224"/>
      <c r="V830" s="224"/>
      <c r="W830" s="224"/>
      <c r="X830" s="224"/>
      <c r="Y830" s="224"/>
      <c r="Z830" s="213"/>
      <c r="AA830" s="213"/>
      <c r="AB830" s="213"/>
      <c r="AC830" s="213"/>
      <c r="AD830" s="213"/>
      <c r="AE830" s="213"/>
      <c r="AF830" s="213"/>
      <c r="AG830" s="213" t="s">
        <v>290</v>
      </c>
      <c r="AH830" s="213">
        <v>0</v>
      </c>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row>
    <row r="831" spans="1:60" ht="22.5" outlineLevel="3" x14ac:dyDescent="0.2">
      <c r="A831" s="220"/>
      <c r="B831" s="221"/>
      <c r="C831" s="262" t="s">
        <v>980</v>
      </c>
      <c r="D831" s="229"/>
      <c r="E831" s="230">
        <v>14.436</v>
      </c>
      <c r="F831" s="224"/>
      <c r="G831" s="224"/>
      <c r="H831" s="224"/>
      <c r="I831" s="224"/>
      <c r="J831" s="224"/>
      <c r="K831" s="224"/>
      <c r="L831" s="224"/>
      <c r="M831" s="224"/>
      <c r="N831" s="223"/>
      <c r="O831" s="223"/>
      <c r="P831" s="223"/>
      <c r="Q831" s="223"/>
      <c r="R831" s="224"/>
      <c r="S831" s="224"/>
      <c r="T831" s="224"/>
      <c r="U831" s="224"/>
      <c r="V831" s="224"/>
      <c r="W831" s="224"/>
      <c r="X831" s="224"/>
      <c r="Y831" s="224"/>
      <c r="Z831" s="213"/>
      <c r="AA831" s="213"/>
      <c r="AB831" s="213"/>
      <c r="AC831" s="213"/>
      <c r="AD831" s="213"/>
      <c r="AE831" s="213"/>
      <c r="AF831" s="213"/>
      <c r="AG831" s="213" t="s">
        <v>290</v>
      </c>
      <c r="AH831" s="213">
        <v>0</v>
      </c>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row>
    <row r="832" spans="1:60" outlineLevel="3" x14ac:dyDescent="0.2">
      <c r="A832" s="220"/>
      <c r="B832" s="221"/>
      <c r="C832" s="262" t="s">
        <v>981</v>
      </c>
      <c r="D832" s="229"/>
      <c r="E832" s="230">
        <v>1.61</v>
      </c>
      <c r="F832" s="224"/>
      <c r="G832" s="224"/>
      <c r="H832" s="224"/>
      <c r="I832" s="224"/>
      <c r="J832" s="224"/>
      <c r="K832" s="224"/>
      <c r="L832" s="224"/>
      <c r="M832" s="224"/>
      <c r="N832" s="223"/>
      <c r="O832" s="223"/>
      <c r="P832" s="223"/>
      <c r="Q832" s="223"/>
      <c r="R832" s="224"/>
      <c r="S832" s="224"/>
      <c r="T832" s="224"/>
      <c r="U832" s="224"/>
      <c r="V832" s="224"/>
      <c r="W832" s="224"/>
      <c r="X832" s="224"/>
      <c r="Y832" s="224"/>
      <c r="Z832" s="213"/>
      <c r="AA832" s="213"/>
      <c r="AB832" s="213"/>
      <c r="AC832" s="213"/>
      <c r="AD832" s="213"/>
      <c r="AE832" s="213"/>
      <c r="AF832" s="213"/>
      <c r="AG832" s="213" t="s">
        <v>290</v>
      </c>
      <c r="AH832" s="213">
        <v>0</v>
      </c>
      <c r="AI832" s="213"/>
      <c r="AJ832" s="213"/>
      <c r="AK832" s="213"/>
      <c r="AL832" s="213"/>
      <c r="AM832" s="213"/>
      <c r="AN832" s="213"/>
      <c r="AO832" s="213"/>
      <c r="AP832" s="213"/>
      <c r="AQ832" s="213"/>
      <c r="AR832" s="213"/>
      <c r="AS832" s="213"/>
      <c r="AT832" s="213"/>
      <c r="AU832" s="213"/>
      <c r="AV832" s="213"/>
      <c r="AW832" s="213"/>
      <c r="AX832" s="213"/>
      <c r="AY832" s="213"/>
      <c r="AZ832" s="213"/>
      <c r="BA832" s="213"/>
      <c r="BB832" s="213"/>
      <c r="BC832" s="213"/>
      <c r="BD832" s="213"/>
      <c r="BE832" s="213"/>
      <c r="BF832" s="213"/>
      <c r="BG832" s="213"/>
      <c r="BH832" s="213"/>
    </row>
    <row r="833" spans="1:60" outlineLevel="3" x14ac:dyDescent="0.2">
      <c r="A833" s="220"/>
      <c r="B833" s="221"/>
      <c r="C833" s="262" t="s">
        <v>982</v>
      </c>
      <c r="D833" s="229"/>
      <c r="E833" s="230">
        <v>8.0020000000000007</v>
      </c>
      <c r="F833" s="224"/>
      <c r="G833" s="224"/>
      <c r="H833" s="224"/>
      <c r="I833" s="224"/>
      <c r="J833" s="224"/>
      <c r="K833" s="224"/>
      <c r="L833" s="224"/>
      <c r="M833" s="224"/>
      <c r="N833" s="223"/>
      <c r="O833" s="223"/>
      <c r="P833" s="223"/>
      <c r="Q833" s="223"/>
      <c r="R833" s="224"/>
      <c r="S833" s="224"/>
      <c r="T833" s="224"/>
      <c r="U833" s="224"/>
      <c r="V833" s="224"/>
      <c r="W833" s="224"/>
      <c r="X833" s="224"/>
      <c r="Y833" s="224"/>
      <c r="Z833" s="213"/>
      <c r="AA833" s="213"/>
      <c r="AB833" s="213"/>
      <c r="AC833" s="213"/>
      <c r="AD833" s="213"/>
      <c r="AE833" s="213"/>
      <c r="AF833" s="213"/>
      <c r="AG833" s="213" t="s">
        <v>290</v>
      </c>
      <c r="AH833" s="213">
        <v>0</v>
      </c>
      <c r="AI833" s="213"/>
      <c r="AJ833" s="213"/>
      <c r="AK833" s="213"/>
      <c r="AL833" s="213"/>
      <c r="AM833" s="213"/>
      <c r="AN833" s="213"/>
      <c r="AO833" s="213"/>
      <c r="AP833" s="213"/>
      <c r="AQ833" s="213"/>
      <c r="AR833" s="213"/>
      <c r="AS833" s="213"/>
      <c r="AT833" s="213"/>
      <c r="AU833" s="213"/>
      <c r="AV833" s="213"/>
      <c r="AW833" s="213"/>
      <c r="AX833" s="213"/>
      <c r="AY833" s="213"/>
      <c r="AZ833" s="213"/>
      <c r="BA833" s="213"/>
      <c r="BB833" s="213"/>
      <c r="BC833" s="213"/>
      <c r="BD833" s="213"/>
      <c r="BE833" s="213"/>
      <c r="BF833" s="213"/>
      <c r="BG833" s="213"/>
      <c r="BH833" s="213"/>
    </row>
    <row r="834" spans="1:60" ht="22.5" outlineLevel="3" x14ac:dyDescent="0.2">
      <c r="A834" s="220"/>
      <c r="B834" s="221"/>
      <c r="C834" s="262" t="s">
        <v>983</v>
      </c>
      <c r="D834" s="229"/>
      <c r="E834" s="230">
        <v>16.989000000000001</v>
      </c>
      <c r="F834" s="224"/>
      <c r="G834" s="224"/>
      <c r="H834" s="224"/>
      <c r="I834" s="224"/>
      <c r="J834" s="224"/>
      <c r="K834" s="224"/>
      <c r="L834" s="224"/>
      <c r="M834" s="224"/>
      <c r="N834" s="223"/>
      <c r="O834" s="223"/>
      <c r="P834" s="223"/>
      <c r="Q834" s="223"/>
      <c r="R834" s="224"/>
      <c r="S834" s="224"/>
      <c r="T834" s="224"/>
      <c r="U834" s="224"/>
      <c r="V834" s="224"/>
      <c r="W834" s="224"/>
      <c r="X834" s="224"/>
      <c r="Y834" s="224"/>
      <c r="Z834" s="213"/>
      <c r="AA834" s="213"/>
      <c r="AB834" s="213"/>
      <c r="AC834" s="213"/>
      <c r="AD834" s="213"/>
      <c r="AE834" s="213"/>
      <c r="AF834" s="213"/>
      <c r="AG834" s="213" t="s">
        <v>290</v>
      </c>
      <c r="AH834" s="213">
        <v>0</v>
      </c>
      <c r="AI834" s="213"/>
      <c r="AJ834" s="213"/>
      <c r="AK834" s="213"/>
      <c r="AL834" s="213"/>
      <c r="AM834" s="213"/>
      <c r="AN834" s="213"/>
      <c r="AO834" s="213"/>
      <c r="AP834" s="213"/>
      <c r="AQ834" s="213"/>
      <c r="AR834" s="213"/>
      <c r="AS834" s="213"/>
      <c r="AT834" s="213"/>
      <c r="AU834" s="213"/>
      <c r="AV834" s="213"/>
      <c r="AW834" s="213"/>
      <c r="AX834" s="213"/>
      <c r="AY834" s="213"/>
      <c r="AZ834" s="213"/>
      <c r="BA834" s="213"/>
      <c r="BB834" s="213"/>
      <c r="BC834" s="213"/>
      <c r="BD834" s="213"/>
      <c r="BE834" s="213"/>
      <c r="BF834" s="213"/>
      <c r="BG834" s="213"/>
      <c r="BH834" s="213"/>
    </row>
    <row r="835" spans="1:60" outlineLevel="3" x14ac:dyDescent="0.2">
      <c r="A835" s="220"/>
      <c r="B835" s="221"/>
      <c r="C835" s="262" t="s">
        <v>984</v>
      </c>
      <c r="D835" s="229"/>
      <c r="E835" s="230"/>
      <c r="F835" s="224"/>
      <c r="G835" s="224"/>
      <c r="H835" s="224"/>
      <c r="I835" s="224"/>
      <c r="J835" s="224"/>
      <c r="K835" s="224"/>
      <c r="L835" s="224"/>
      <c r="M835" s="224"/>
      <c r="N835" s="223"/>
      <c r="O835" s="223"/>
      <c r="P835" s="223"/>
      <c r="Q835" s="223"/>
      <c r="R835" s="224"/>
      <c r="S835" s="224"/>
      <c r="T835" s="224"/>
      <c r="U835" s="224"/>
      <c r="V835" s="224"/>
      <c r="W835" s="224"/>
      <c r="X835" s="224"/>
      <c r="Y835" s="224"/>
      <c r="Z835" s="213"/>
      <c r="AA835" s="213"/>
      <c r="AB835" s="213"/>
      <c r="AC835" s="213"/>
      <c r="AD835" s="213"/>
      <c r="AE835" s="213"/>
      <c r="AF835" s="213"/>
      <c r="AG835" s="213" t="s">
        <v>290</v>
      </c>
      <c r="AH835" s="213">
        <v>0</v>
      </c>
      <c r="AI835" s="213"/>
      <c r="AJ835" s="213"/>
      <c r="AK835" s="213"/>
      <c r="AL835" s="213"/>
      <c r="AM835" s="213"/>
      <c r="AN835" s="213"/>
      <c r="AO835" s="213"/>
      <c r="AP835" s="213"/>
      <c r="AQ835" s="213"/>
      <c r="AR835" s="213"/>
      <c r="AS835" s="213"/>
      <c r="AT835" s="213"/>
      <c r="AU835" s="213"/>
      <c r="AV835" s="213"/>
      <c r="AW835" s="213"/>
      <c r="AX835" s="213"/>
      <c r="AY835" s="213"/>
      <c r="AZ835" s="213"/>
      <c r="BA835" s="213"/>
      <c r="BB835" s="213"/>
      <c r="BC835" s="213"/>
      <c r="BD835" s="213"/>
      <c r="BE835" s="213"/>
      <c r="BF835" s="213"/>
      <c r="BG835" s="213"/>
      <c r="BH835" s="213"/>
    </row>
    <row r="836" spans="1:60" outlineLevel="3" x14ac:dyDescent="0.2">
      <c r="A836" s="220"/>
      <c r="B836" s="221"/>
      <c r="C836" s="262" t="s">
        <v>985</v>
      </c>
      <c r="D836" s="229"/>
      <c r="E836" s="230">
        <v>3.0259999999999998</v>
      </c>
      <c r="F836" s="224"/>
      <c r="G836" s="224"/>
      <c r="H836" s="224"/>
      <c r="I836" s="224"/>
      <c r="J836" s="224"/>
      <c r="K836" s="224"/>
      <c r="L836" s="224"/>
      <c r="M836" s="224"/>
      <c r="N836" s="223"/>
      <c r="O836" s="223"/>
      <c r="P836" s="223"/>
      <c r="Q836" s="223"/>
      <c r="R836" s="224"/>
      <c r="S836" s="224"/>
      <c r="T836" s="224"/>
      <c r="U836" s="224"/>
      <c r="V836" s="224"/>
      <c r="W836" s="224"/>
      <c r="X836" s="224"/>
      <c r="Y836" s="224"/>
      <c r="Z836" s="213"/>
      <c r="AA836" s="213"/>
      <c r="AB836" s="213"/>
      <c r="AC836" s="213"/>
      <c r="AD836" s="213"/>
      <c r="AE836" s="213"/>
      <c r="AF836" s="213"/>
      <c r="AG836" s="213" t="s">
        <v>290</v>
      </c>
      <c r="AH836" s="213">
        <v>0</v>
      </c>
      <c r="AI836" s="213"/>
      <c r="AJ836" s="213"/>
      <c r="AK836" s="213"/>
      <c r="AL836" s="213"/>
      <c r="AM836" s="213"/>
      <c r="AN836" s="213"/>
      <c r="AO836" s="213"/>
      <c r="AP836" s="213"/>
      <c r="AQ836" s="213"/>
      <c r="AR836" s="213"/>
      <c r="AS836" s="213"/>
      <c r="AT836" s="213"/>
      <c r="AU836" s="213"/>
      <c r="AV836" s="213"/>
      <c r="AW836" s="213"/>
      <c r="AX836" s="213"/>
      <c r="AY836" s="213"/>
      <c r="AZ836" s="213"/>
      <c r="BA836" s="213"/>
      <c r="BB836" s="213"/>
      <c r="BC836" s="213"/>
      <c r="BD836" s="213"/>
      <c r="BE836" s="213"/>
      <c r="BF836" s="213"/>
      <c r="BG836" s="213"/>
      <c r="BH836" s="213"/>
    </row>
    <row r="837" spans="1:60" outlineLevel="3" x14ac:dyDescent="0.2">
      <c r="A837" s="220"/>
      <c r="B837" s="221"/>
      <c r="C837" s="262" t="s">
        <v>986</v>
      </c>
      <c r="D837" s="229"/>
      <c r="E837" s="230">
        <v>7.5140000000000002</v>
      </c>
      <c r="F837" s="224"/>
      <c r="G837" s="224"/>
      <c r="H837" s="224"/>
      <c r="I837" s="224"/>
      <c r="J837" s="224"/>
      <c r="K837" s="224"/>
      <c r="L837" s="224"/>
      <c r="M837" s="224"/>
      <c r="N837" s="223"/>
      <c r="O837" s="223"/>
      <c r="P837" s="223"/>
      <c r="Q837" s="223"/>
      <c r="R837" s="224"/>
      <c r="S837" s="224"/>
      <c r="T837" s="224"/>
      <c r="U837" s="224"/>
      <c r="V837" s="224"/>
      <c r="W837" s="224"/>
      <c r="X837" s="224"/>
      <c r="Y837" s="224"/>
      <c r="Z837" s="213"/>
      <c r="AA837" s="213"/>
      <c r="AB837" s="213"/>
      <c r="AC837" s="213"/>
      <c r="AD837" s="213"/>
      <c r="AE837" s="213"/>
      <c r="AF837" s="213"/>
      <c r="AG837" s="213" t="s">
        <v>290</v>
      </c>
      <c r="AH837" s="213">
        <v>0</v>
      </c>
      <c r="AI837" s="213"/>
      <c r="AJ837" s="213"/>
      <c r="AK837" s="213"/>
      <c r="AL837" s="213"/>
      <c r="AM837" s="213"/>
      <c r="AN837" s="213"/>
      <c r="AO837" s="213"/>
      <c r="AP837" s="213"/>
      <c r="AQ837" s="213"/>
      <c r="AR837" s="213"/>
      <c r="AS837" s="213"/>
      <c r="AT837" s="213"/>
      <c r="AU837" s="213"/>
      <c r="AV837" s="213"/>
      <c r="AW837" s="213"/>
      <c r="AX837" s="213"/>
      <c r="AY837" s="213"/>
      <c r="AZ837" s="213"/>
      <c r="BA837" s="213"/>
      <c r="BB837" s="213"/>
      <c r="BC837" s="213"/>
      <c r="BD837" s="213"/>
      <c r="BE837" s="213"/>
      <c r="BF837" s="213"/>
      <c r="BG837" s="213"/>
      <c r="BH837" s="213"/>
    </row>
    <row r="838" spans="1:60" outlineLevel="3" x14ac:dyDescent="0.2">
      <c r="A838" s="220"/>
      <c r="B838" s="221"/>
      <c r="C838" s="262" t="s">
        <v>987</v>
      </c>
      <c r="D838" s="229"/>
      <c r="E838" s="230">
        <v>6.3959999999999999</v>
      </c>
      <c r="F838" s="224"/>
      <c r="G838" s="224"/>
      <c r="H838" s="224"/>
      <c r="I838" s="224"/>
      <c r="J838" s="224"/>
      <c r="K838" s="224"/>
      <c r="L838" s="224"/>
      <c r="M838" s="224"/>
      <c r="N838" s="223"/>
      <c r="O838" s="223"/>
      <c r="P838" s="223"/>
      <c r="Q838" s="223"/>
      <c r="R838" s="224"/>
      <c r="S838" s="224"/>
      <c r="T838" s="224"/>
      <c r="U838" s="224"/>
      <c r="V838" s="224"/>
      <c r="W838" s="224"/>
      <c r="X838" s="224"/>
      <c r="Y838" s="224"/>
      <c r="Z838" s="213"/>
      <c r="AA838" s="213"/>
      <c r="AB838" s="213"/>
      <c r="AC838" s="213"/>
      <c r="AD838" s="213"/>
      <c r="AE838" s="213"/>
      <c r="AF838" s="213"/>
      <c r="AG838" s="213" t="s">
        <v>290</v>
      </c>
      <c r="AH838" s="213">
        <v>0</v>
      </c>
      <c r="AI838" s="213"/>
      <c r="AJ838" s="213"/>
      <c r="AK838" s="213"/>
      <c r="AL838" s="213"/>
      <c r="AM838" s="213"/>
      <c r="AN838" s="213"/>
      <c r="AO838" s="213"/>
      <c r="AP838" s="213"/>
      <c r="AQ838" s="213"/>
      <c r="AR838" s="213"/>
      <c r="AS838" s="213"/>
      <c r="AT838" s="213"/>
      <c r="AU838" s="213"/>
      <c r="AV838" s="213"/>
      <c r="AW838" s="213"/>
      <c r="AX838" s="213"/>
      <c r="AY838" s="213"/>
      <c r="AZ838" s="213"/>
      <c r="BA838" s="213"/>
      <c r="BB838" s="213"/>
      <c r="BC838" s="213"/>
      <c r="BD838" s="213"/>
      <c r="BE838" s="213"/>
      <c r="BF838" s="213"/>
      <c r="BG838" s="213"/>
      <c r="BH838" s="213"/>
    </row>
    <row r="839" spans="1:60" outlineLevel="3" x14ac:dyDescent="0.2">
      <c r="A839" s="220"/>
      <c r="B839" s="221"/>
      <c r="C839" s="262" t="s">
        <v>988</v>
      </c>
      <c r="D839" s="229"/>
      <c r="E839" s="230">
        <v>2.1375000000000002</v>
      </c>
      <c r="F839" s="224"/>
      <c r="G839" s="224"/>
      <c r="H839" s="224"/>
      <c r="I839" s="224"/>
      <c r="J839" s="224"/>
      <c r="K839" s="224"/>
      <c r="L839" s="224"/>
      <c r="M839" s="224"/>
      <c r="N839" s="223"/>
      <c r="O839" s="223"/>
      <c r="P839" s="223"/>
      <c r="Q839" s="223"/>
      <c r="R839" s="224"/>
      <c r="S839" s="224"/>
      <c r="T839" s="224"/>
      <c r="U839" s="224"/>
      <c r="V839" s="224"/>
      <c r="W839" s="224"/>
      <c r="X839" s="224"/>
      <c r="Y839" s="224"/>
      <c r="Z839" s="213"/>
      <c r="AA839" s="213"/>
      <c r="AB839" s="213"/>
      <c r="AC839" s="213"/>
      <c r="AD839" s="213"/>
      <c r="AE839" s="213"/>
      <c r="AF839" s="213"/>
      <c r="AG839" s="213" t="s">
        <v>290</v>
      </c>
      <c r="AH839" s="213">
        <v>0</v>
      </c>
      <c r="AI839" s="213"/>
      <c r="AJ839" s="213"/>
      <c r="AK839" s="213"/>
      <c r="AL839" s="213"/>
      <c r="AM839" s="213"/>
      <c r="AN839" s="213"/>
      <c r="AO839" s="213"/>
      <c r="AP839" s="213"/>
      <c r="AQ839" s="213"/>
      <c r="AR839" s="213"/>
      <c r="AS839" s="213"/>
      <c r="AT839" s="213"/>
      <c r="AU839" s="213"/>
      <c r="AV839" s="213"/>
      <c r="AW839" s="213"/>
      <c r="AX839" s="213"/>
      <c r="AY839" s="213"/>
      <c r="AZ839" s="213"/>
      <c r="BA839" s="213"/>
      <c r="BB839" s="213"/>
      <c r="BC839" s="213"/>
      <c r="BD839" s="213"/>
      <c r="BE839" s="213"/>
      <c r="BF839" s="213"/>
      <c r="BG839" s="213"/>
      <c r="BH839" s="213"/>
    </row>
    <row r="840" spans="1:60" outlineLevel="3" x14ac:dyDescent="0.2">
      <c r="A840" s="220"/>
      <c r="B840" s="221"/>
      <c r="C840" s="263" t="s">
        <v>294</v>
      </c>
      <c r="D840" s="231"/>
      <c r="E840" s="232">
        <v>281.14749999999998</v>
      </c>
      <c r="F840" s="224"/>
      <c r="G840" s="224"/>
      <c r="H840" s="224"/>
      <c r="I840" s="224"/>
      <c r="J840" s="224"/>
      <c r="K840" s="224"/>
      <c r="L840" s="224"/>
      <c r="M840" s="224"/>
      <c r="N840" s="223"/>
      <c r="O840" s="223"/>
      <c r="P840" s="223"/>
      <c r="Q840" s="223"/>
      <c r="R840" s="224"/>
      <c r="S840" s="224"/>
      <c r="T840" s="224"/>
      <c r="U840" s="224"/>
      <c r="V840" s="224"/>
      <c r="W840" s="224"/>
      <c r="X840" s="224"/>
      <c r="Y840" s="224"/>
      <c r="Z840" s="213"/>
      <c r="AA840" s="213"/>
      <c r="AB840" s="213"/>
      <c r="AC840" s="213"/>
      <c r="AD840" s="213"/>
      <c r="AE840" s="213"/>
      <c r="AF840" s="213"/>
      <c r="AG840" s="213" t="s">
        <v>290</v>
      </c>
      <c r="AH840" s="213">
        <v>1</v>
      </c>
      <c r="AI840" s="213"/>
      <c r="AJ840" s="213"/>
      <c r="AK840" s="213"/>
      <c r="AL840" s="213"/>
      <c r="AM840" s="213"/>
      <c r="AN840" s="213"/>
      <c r="AO840" s="213"/>
      <c r="AP840" s="213"/>
      <c r="AQ840" s="213"/>
      <c r="AR840" s="213"/>
      <c r="AS840" s="213"/>
      <c r="AT840" s="213"/>
      <c r="AU840" s="213"/>
      <c r="AV840" s="213"/>
      <c r="AW840" s="213"/>
      <c r="AX840" s="213"/>
      <c r="AY840" s="213"/>
      <c r="AZ840" s="213"/>
      <c r="BA840" s="213"/>
      <c r="BB840" s="213"/>
      <c r="BC840" s="213"/>
      <c r="BD840" s="213"/>
      <c r="BE840" s="213"/>
      <c r="BF840" s="213"/>
      <c r="BG840" s="213"/>
      <c r="BH840" s="213"/>
    </row>
    <row r="841" spans="1:60" outlineLevel="3" x14ac:dyDescent="0.2">
      <c r="A841" s="220"/>
      <c r="B841" s="221"/>
      <c r="C841" s="262" t="s">
        <v>989</v>
      </c>
      <c r="D841" s="229"/>
      <c r="E841" s="230"/>
      <c r="F841" s="224"/>
      <c r="G841" s="224"/>
      <c r="H841" s="224"/>
      <c r="I841" s="224"/>
      <c r="J841" s="224"/>
      <c r="K841" s="224"/>
      <c r="L841" s="224"/>
      <c r="M841" s="224"/>
      <c r="N841" s="223"/>
      <c r="O841" s="223"/>
      <c r="P841" s="223"/>
      <c r="Q841" s="223"/>
      <c r="R841" s="224"/>
      <c r="S841" s="224"/>
      <c r="T841" s="224"/>
      <c r="U841" s="224"/>
      <c r="V841" s="224"/>
      <c r="W841" s="224"/>
      <c r="X841" s="224"/>
      <c r="Y841" s="224"/>
      <c r="Z841" s="213"/>
      <c r="AA841" s="213"/>
      <c r="AB841" s="213"/>
      <c r="AC841" s="213"/>
      <c r="AD841" s="213"/>
      <c r="AE841" s="213"/>
      <c r="AF841" s="213"/>
      <c r="AG841" s="213" t="s">
        <v>290</v>
      </c>
      <c r="AH841" s="213">
        <v>0</v>
      </c>
      <c r="AI841" s="213"/>
      <c r="AJ841" s="213"/>
      <c r="AK841" s="213"/>
      <c r="AL841" s="213"/>
      <c r="AM841" s="213"/>
      <c r="AN841" s="213"/>
      <c r="AO841" s="213"/>
      <c r="AP841" s="213"/>
      <c r="AQ841" s="213"/>
      <c r="AR841" s="213"/>
      <c r="AS841" s="213"/>
      <c r="AT841" s="213"/>
      <c r="AU841" s="213"/>
      <c r="AV841" s="213"/>
      <c r="AW841" s="213"/>
      <c r="AX841" s="213"/>
      <c r="AY841" s="213"/>
      <c r="AZ841" s="213"/>
      <c r="BA841" s="213"/>
      <c r="BB841" s="213"/>
      <c r="BC841" s="213"/>
      <c r="BD841" s="213"/>
      <c r="BE841" s="213"/>
      <c r="BF841" s="213"/>
      <c r="BG841" s="213"/>
      <c r="BH841" s="213"/>
    </row>
    <row r="842" spans="1:60" outlineLevel="3" x14ac:dyDescent="0.2">
      <c r="A842" s="220"/>
      <c r="B842" s="221"/>
      <c r="C842" s="262" t="s">
        <v>990</v>
      </c>
      <c r="D842" s="229"/>
      <c r="E842" s="230">
        <v>44.110500000000002</v>
      </c>
      <c r="F842" s="224"/>
      <c r="G842" s="224"/>
      <c r="H842" s="224"/>
      <c r="I842" s="224"/>
      <c r="J842" s="224"/>
      <c r="K842" s="224"/>
      <c r="L842" s="224"/>
      <c r="M842" s="224"/>
      <c r="N842" s="223"/>
      <c r="O842" s="223"/>
      <c r="P842" s="223"/>
      <c r="Q842" s="223"/>
      <c r="R842" s="224"/>
      <c r="S842" s="224"/>
      <c r="T842" s="224"/>
      <c r="U842" s="224"/>
      <c r="V842" s="224"/>
      <c r="W842" s="224"/>
      <c r="X842" s="224"/>
      <c r="Y842" s="224"/>
      <c r="Z842" s="213"/>
      <c r="AA842" s="213"/>
      <c r="AB842" s="213"/>
      <c r="AC842" s="213"/>
      <c r="AD842" s="213"/>
      <c r="AE842" s="213"/>
      <c r="AF842" s="213"/>
      <c r="AG842" s="213" t="s">
        <v>290</v>
      </c>
      <c r="AH842" s="213">
        <v>0</v>
      </c>
      <c r="AI842" s="213"/>
      <c r="AJ842" s="213"/>
      <c r="AK842" s="213"/>
      <c r="AL842" s="213"/>
      <c r="AM842" s="213"/>
      <c r="AN842" s="213"/>
      <c r="AO842" s="213"/>
      <c r="AP842" s="213"/>
      <c r="AQ842" s="213"/>
      <c r="AR842" s="213"/>
      <c r="AS842" s="213"/>
      <c r="AT842" s="213"/>
      <c r="AU842" s="213"/>
      <c r="AV842" s="213"/>
      <c r="AW842" s="213"/>
      <c r="AX842" s="213"/>
      <c r="AY842" s="213"/>
      <c r="AZ842" s="213"/>
      <c r="BA842" s="213"/>
      <c r="BB842" s="213"/>
      <c r="BC842" s="213"/>
      <c r="BD842" s="213"/>
      <c r="BE842" s="213"/>
      <c r="BF842" s="213"/>
      <c r="BG842" s="213"/>
      <c r="BH842" s="213"/>
    </row>
    <row r="843" spans="1:60" ht="22.5" outlineLevel="3" x14ac:dyDescent="0.2">
      <c r="A843" s="220"/>
      <c r="B843" s="221"/>
      <c r="C843" s="262" t="s">
        <v>991</v>
      </c>
      <c r="D843" s="229"/>
      <c r="E843" s="230">
        <v>9.3239999999999998</v>
      </c>
      <c r="F843" s="224"/>
      <c r="G843" s="224"/>
      <c r="H843" s="224"/>
      <c r="I843" s="224"/>
      <c r="J843" s="224"/>
      <c r="K843" s="224"/>
      <c r="L843" s="224"/>
      <c r="M843" s="224"/>
      <c r="N843" s="223"/>
      <c r="O843" s="223"/>
      <c r="P843" s="223"/>
      <c r="Q843" s="223"/>
      <c r="R843" s="224"/>
      <c r="S843" s="224"/>
      <c r="T843" s="224"/>
      <c r="U843" s="224"/>
      <c r="V843" s="224"/>
      <c r="W843" s="224"/>
      <c r="X843" s="224"/>
      <c r="Y843" s="224"/>
      <c r="Z843" s="213"/>
      <c r="AA843" s="213"/>
      <c r="AB843" s="213"/>
      <c r="AC843" s="213"/>
      <c r="AD843" s="213"/>
      <c r="AE843" s="213"/>
      <c r="AF843" s="213"/>
      <c r="AG843" s="213" t="s">
        <v>290</v>
      </c>
      <c r="AH843" s="213">
        <v>0</v>
      </c>
      <c r="AI843" s="213"/>
      <c r="AJ843" s="213"/>
      <c r="AK843" s="213"/>
      <c r="AL843" s="213"/>
      <c r="AM843" s="213"/>
      <c r="AN843" s="213"/>
      <c r="AO843" s="213"/>
      <c r="AP843" s="213"/>
      <c r="AQ843" s="213"/>
      <c r="AR843" s="213"/>
      <c r="AS843" s="213"/>
      <c r="AT843" s="213"/>
      <c r="AU843" s="213"/>
      <c r="AV843" s="213"/>
      <c r="AW843" s="213"/>
      <c r="AX843" s="213"/>
      <c r="AY843" s="213"/>
      <c r="AZ843" s="213"/>
      <c r="BA843" s="213"/>
      <c r="BB843" s="213"/>
      <c r="BC843" s="213"/>
      <c r="BD843" s="213"/>
      <c r="BE843" s="213"/>
      <c r="BF843" s="213"/>
      <c r="BG843" s="213"/>
      <c r="BH843" s="213"/>
    </row>
    <row r="844" spans="1:60" outlineLevel="3" x14ac:dyDescent="0.2">
      <c r="A844" s="220"/>
      <c r="B844" s="221"/>
      <c r="C844" s="262" t="s">
        <v>992</v>
      </c>
      <c r="D844" s="229"/>
      <c r="E844" s="230">
        <v>27.635999999999999</v>
      </c>
      <c r="F844" s="224"/>
      <c r="G844" s="224"/>
      <c r="H844" s="224"/>
      <c r="I844" s="224"/>
      <c r="J844" s="224"/>
      <c r="K844" s="224"/>
      <c r="L844" s="224"/>
      <c r="M844" s="224"/>
      <c r="N844" s="223"/>
      <c r="O844" s="223"/>
      <c r="P844" s="223"/>
      <c r="Q844" s="223"/>
      <c r="R844" s="224"/>
      <c r="S844" s="224"/>
      <c r="T844" s="224"/>
      <c r="U844" s="224"/>
      <c r="V844" s="224"/>
      <c r="W844" s="224"/>
      <c r="X844" s="224"/>
      <c r="Y844" s="224"/>
      <c r="Z844" s="213"/>
      <c r="AA844" s="213"/>
      <c r="AB844" s="213"/>
      <c r="AC844" s="213"/>
      <c r="AD844" s="213"/>
      <c r="AE844" s="213"/>
      <c r="AF844" s="213"/>
      <c r="AG844" s="213" t="s">
        <v>290</v>
      </c>
      <c r="AH844" s="213">
        <v>0</v>
      </c>
      <c r="AI844" s="213"/>
      <c r="AJ844" s="213"/>
      <c r="AK844" s="213"/>
      <c r="AL844" s="213"/>
      <c r="AM844" s="213"/>
      <c r="AN844" s="213"/>
      <c r="AO844" s="213"/>
      <c r="AP844" s="213"/>
      <c r="AQ844" s="213"/>
      <c r="AR844" s="213"/>
      <c r="AS844" s="213"/>
      <c r="AT844" s="213"/>
      <c r="AU844" s="213"/>
      <c r="AV844" s="213"/>
      <c r="AW844" s="213"/>
      <c r="AX844" s="213"/>
      <c r="AY844" s="213"/>
      <c r="AZ844" s="213"/>
      <c r="BA844" s="213"/>
      <c r="BB844" s="213"/>
      <c r="BC844" s="213"/>
      <c r="BD844" s="213"/>
      <c r="BE844" s="213"/>
      <c r="BF844" s="213"/>
      <c r="BG844" s="213"/>
      <c r="BH844" s="213"/>
    </row>
    <row r="845" spans="1:60" outlineLevel="3" x14ac:dyDescent="0.2">
      <c r="A845" s="220"/>
      <c r="B845" s="221"/>
      <c r="C845" s="262" t="s">
        <v>612</v>
      </c>
      <c r="D845" s="229"/>
      <c r="E845" s="230"/>
      <c r="F845" s="224"/>
      <c r="G845" s="224"/>
      <c r="H845" s="224"/>
      <c r="I845" s="224"/>
      <c r="J845" s="224"/>
      <c r="K845" s="224"/>
      <c r="L845" s="224"/>
      <c r="M845" s="224"/>
      <c r="N845" s="223"/>
      <c r="O845" s="223"/>
      <c r="P845" s="223"/>
      <c r="Q845" s="223"/>
      <c r="R845" s="224"/>
      <c r="S845" s="224"/>
      <c r="T845" s="224"/>
      <c r="U845" s="224"/>
      <c r="V845" s="224"/>
      <c r="W845" s="224"/>
      <c r="X845" s="224"/>
      <c r="Y845" s="224"/>
      <c r="Z845" s="213"/>
      <c r="AA845" s="213"/>
      <c r="AB845" s="213"/>
      <c r="AC845" s="213"/>
      <c r="AD845" s="213"/>
      <c r="AE845" s="213"/>
      <c r="AF845" s="213"/>
      <c r="AG845" s="213" t="s">
        <v>290</v>
      </c>
      <c r="AH845" s="213">
        <v>0</v>
      </c>
      <c r="AI845" s="213"/>
      <c r="AJ845" s="213"/>
      <c r="AK845" s="213"/>
      <c r="AL845" s="213"/>
      <c r="AM845" s="213"/>
      <c r="AN845" s="213"/>
      <c r="AO845" s="213"/>
      <c r="AP845" s="213"/>
      <c r="AQ845" s="213"/>
      <c r="AR845" s="213"/>
      <c r="AS845" s="213"/>
      <c r="AT845" s="213"/>
      <c r="AU845" s="213"/>
      <c r="AV845" s="213"/>
      <c r="AW845" s="213"/>
      <c r="AX845" s="213"/>
      <c r="AY845" s="213"/>
      <c r="AZ845" s="213"/>
      <c r="BA845" s="213"/>
      <c r="BB845" s="213"/>
      <c r="BC845" s="213"/>
      <c r="BD845" s="213"/>
      <c r="BE845" s="213"/>
      <c r="BF845" s="213"/>
      <c r="BG845" s="213"/>
      <c r="BH845" s="213"/>
    </row>
    <row r="846" spans="1:60" outlineLevel="3" x14ac:dyDescent="0.2">
      <c r="A846" s="220"/>
      <c r="B846" s="221"/>
      <c r="C846" s="262" t="s">
        <v>613</v>
      </c>
      <c r="D846" s="229"/>
      <c r="E846" s="230"/>
      <c r="F846" s="224"/>
      <c r="G846" s="224"/>
      <c r="H846" s="224"/>
      <c r="I846" s="224"/>
      <c r="J846" s="224"/>
      <c r="K846" s="224"/>
      <c r="L846" s="224"/>
      <c r="M846" s="224"/>
      <c r="N846" s="223"/>
      <c r="O846" s="223"/>
      <c r="P846" s="223"/>
      <c r="Q846" s="223"/>
      <c r="R846" s="224"/>
      <c r="S846" s="224"/>
      <c r="T846" s="224"/>
      <c r="U846" s="224"/>
      <c r="V846" s="224"/>
      <c r="W846" s="224"/>
      <c r="X846" s="224"/>
      <c r="Y846" s="224"/>
      <c r="Z846" s="213"/>
      <c r="AA846" s="213"/>
      <c r="AB846" s="213"/>
      <c r="AC846" s="213"/>
      <c r="AD846" s="213"/>
      <c r="AE846" s="213"/>
      <c r="AF846" s="213"/>
      <c r="AG846" s="213" t="s">
        <v>290</v>
      </c>
      <c r="AH846" s="213">
        <v>0</v>
      </c>
      <c r="AI846" s="213"/>
      <c r="AJ846" s="213"/>
      <c r="AK846" s="213"/>
      <c r="AL846" s="213"/>
      <c r="AM846" s="213"/>
      <c r="AN846" s="213"/>
      <c r="AO846" s="213"/>
      <c r="AP846" s="213"/>
      <c r="AQ846" s="213"/>
      <c r="AR846" s="213"/>
      <c r="AS846" s="213"/>
      <c r="AT846" s="213"/>
      <c r="AU846" s="213"/>
      <c r="AV846" s="213"/>
      <c r="AW846" s="213"/>
      <c r="AX846" s="213"/>
      <c r="AY846" s="213"/>
      <c r="AZ846" s="213"/>
      <c r="BA846" s="213"/>
      <c r="BB846" s="213"/>
      <c r="BC846" s="213"/>
      <c r="BD846" s="213"/>
      <c r="BE846" s="213"/>
      <c r="BF846" s="213"/>
      <c r="BG846" s="213"/>
      <c r="BH846" s="213"/>
    </row>
    <row r="847" spans="1:60" outlineLevel="3" x14ac:dyDescent="0.2">
      <c r="A847" s="220"/>
      <c r="B847" s="221"/>
      <c r="C847" s="262" t="s">
        <v>993</v>
      </c>
      <c r="D847" s="229"/>
      <c r="E847" s="230">
        <v>16.012499999999999</v>
      </c>
      <c r="F847" s="224"/>
      <c r="G847" s="224"/>
      <c r="H847" s="224"/>
      <c r="I847" s="224"/>
      <c r="J847" s="224"/>
      <c r="K847" s="224"/>
      <c r="L847" s="224"/>
      <c r="M847" s="224"/>
      <c r="N847" s="223"/>
      <c r="O847" s="223"/>
      <c r="P847" s="223"/>
      <c r="Q847" s="223"/>
      <c r="R847" s="224"/>
      <c r="S847" s="224"/>
      <c r="T847" s="224"/>
      <c r="U847" s="224"/>
      <c r="V847" s="224"/>
      <c r="W847" s="224"/>
      <c r="X847" s="224"/>
      <c r="Y847" s="224"/>
      <c r="Z847" s="213"/>
      <c r="AA847" s="213"/>
      <c r="AB847" s="213"/>
      <c r="AC847" s="213"/>
      <c r="AD847" s="213"/>
      <c r="AE847" s="213"/>
      <c r="AF847" s="213"/>
      <c r="AG847" s="213" t="s">
        <v>290</v>
      </c>
      <c r="AH847" s="213">
        <v>0</v>
      </c>
      <c r="AI847" s="213"/>
      <c r="AJ847" s="213"/>
      <c r="AK847" s="213"/>
      <c r="AL847" s="213"/>
      <c r="AM847" s="213"/>
      <c r="AN847" s="213"/>
      <c r="AO847" s="213"/>
      <c r="AP847" s="213"/>
      <c r="AQ847" s="213"/>
      <c r="AR847" s="213"/>
      <c r="AS847" s="213"/>
      <c r="AT847" s="213"/>
      <c r="AU847" s="213"/>
      <c r="AV847" s="213"/>
      <c r="AW847" s="213"/>
      <c r="AX847" s="213"/>
      <c r="AY847" s="213"/>
      <c r="AZ847" s="213"/>
      <c r="BA847" s="213"/>
      <c r="BB847" s="213"/>
      <c r="BC847" s="213"/>
      <c r="BD847" s="213"/>
      <c r="BE847" s="213"/>
      <c r="BF847" s="213"/>
      <c r="BG847" s="213"/>
      <c r="BH847" s="213"/>
    </row>
    <row r="848" spans="1:60" outlineLevel="3" x14ac:dyDescent="0.2">
      <c r="A848" s="220"/>
      <c r="B848" s="221"/>
      <c r="C848" s="262" t="s">
        <v>994</v>
      </c>
      <c r="D848" s="229"/>
      <c r="E848" s="230">
        <v>2.8035000000000001</v>
      </c>
      <c r="F848" s="224"/>
      <c r="G848" s="224"/>
      <c r="H848" s="224"/>
      <c r="I848" s="224"/>
      <c r="J848" s="224"/>
      <c r="K848" s="224"/>
      <c r="L848" s="224"/>
      <c r="M848" s="224"/>
      <c r="N848" s="223"/>
      <c r="O848" s="223"/>
      <c r="P848" s="223"/>
      <c r="Q848" s="223"/>
      <c r="R848" s="224"/>
      <c r="S848" s="224"/>
      <c r="T848" s="224"/>
      <c r="U848" s="224"/>
      <c r="V848" s="224"/>
      <c r="W848" s="224"/>
      <c r="X848" s="224"/>
      <c r="Y848" s="224"/>
      <c r="Z848" s="213"/>
      <c r="AA848" s="213"/>
      <c r="AB848" s="213"/>
      <c r="AC848" s="213"/>
      <c r="AD848" s="213"/>
      <c r="AE848" s="213"/>
      <c r="AF848" s="213"/>
      <c r="AG848" s="213" t="s">
        <v>290</v>
      </c>
      <c r="AH848" s="213">
        <v>0</v>
      </c>
      <c r="AI848" s="213"/>
      <c r="AJ848" s="213"/>
      <c r="AK848" s="213"/>
      <c r="AL848" s="213"/>
      <c r="AM848" s="213"/>
      <c r="AN848" s="213"/>
      <c r="AO848" s="213"/>
      <c r="AP848" s="213"/>
      <c r="AQ848" s="213"/>
      <c r="AR848" s="213"/>
      <c r="AS848" s="213"/>
      <c r="AT848" s="213"/>
      <c r="AU848" s="213"/>
      <c r="AV848" s="213"/>
      <c r="AW848" s="213"/>
      <c r="AX848" s="213"/>
      <c r="AY848" s="213"/>
      <c r="AZ848" s="213"/>
      <c r="BA848" s="213"/>
      <c r="BB848" s="213"/>
      <c r="BC848" s="213"/>
      <c r="BD848" s="213"/>
      <c r="BE848" s="213"/>
      <c r="BF848" s="213"/>
      <c r="BG848" s="213"/>
      <c r="BH848" s="213"/>
    </row>
    <row r="849" spans="1:60" outlineLevel="3" x14ac:dyDescent="0.2">
      <c r="A849" s="220"/>
      <c r="B849" s="221"/>
      <c r="C849" s="262" t="s">
        <v>995</v>
      </c>
      <c r="D849" s="229"/>
      <c r="E849" s="230">
        <v>17.55</v>
      </c>
      <c r="F849" s="224"/>
      <c r="G849" s="224"/>
      <c r="H849" s="224"/>
      <c r="I849" s="224"/>
      <c r="J849" s="224"/>
      <c r="K849" s="224"/>
      <c r="L849" s="224"/>
      <c r="M849" s="224"/>
      <c r="N849" s="223"/>
      <c r="O849" s="223"/>
      <c r="P849" s="223"/>
      <c r="Q849" s="223"/>
      <c r="R849" s="224"/>
      <c r="S849" s="224"/>
      <c r="T849" s="224"/>
      <c r="U849" s="224"/>
      <c r="V849" s="224"/>
      <c r="W849" s="224"/>
      <c r="X849" s="224"/>
      <c r="Y849" s="224"/>
      <c r="Z849" s="213"/>
      <c r="AA849" s="213"/>
      <c r="AB849" s="213"/>
      <c r="AC849" s="213"/>
      <c r="AD849" s="213"/>
      <c r="AE849" s="213"/>
      <c r="AF849" s="213"/>
      <c r="AG849" s="213" t="s">
        <v>290</v>
      </c>
      <c r="AH849" s="213">
        <v>0</v>
      </c>
      <c r="AI849" s="213"/>
      <c r="AJ849" s="213"/>
      <c r="AK849" s="213"/>
      <c r="AL849" s="213"/>
      <c r="AM849" s="213"/>
      <c r="AN849" s="213"/>
      <c r="AO849" s="213"/>
      <c r="AP849" s="213"/>
      <c r="AQ849" s="213"/>
      <c r="AR849" s="213"/>
      <c r="AS849" s="213"/>
      <c r="AT849" s="213"/>
      <c r="AU849" s="213"/>
      <c r="AV849" s="213"/>
      <c r="AW849" s="213"/>
      <c r="AX849" s="213"/>
      <c r="AY849" s="213"/>
      <c r="AZ849" s="213"/>
      <c r="BA849" s="213"/>
      <c r="BB849" s="213"/>
      <c r="BC849" s="213"/>
      <c r="BD849" s="213"/>
      <c r="BE849" s="213"/>
      <c r="BF849" s="213"/>
      <c r="BG849" s="213"/>
      <c r="BH849" s="213"/>
    </row>
    <row r="850" spans="1:60" outlineLevel="3" x14ac:dyDescent="0.2">
      <c r="A850" s="220"/>
      <c r="B850" s="221"/>
      <c r="C850" s="262" t="s">
        <v>996</v>
      </c>
      <c r="D850" s="229"/>
      <c r="E850" s="230">
        <v>2.73</v>
      </c>
      <c r="F850" s="224"/>
      <c r="G850" s="224"/>
      <c r="H850" s="224"/>
      <c r="I850" s="224"/>
      <c r="J850" s="224"/>
      <c r="K850" s="224"/>
      <c r="L850" s="224"/>
      <c r="M850" s="224"/>
      <c r="N850" s="223"/>
      <c r="O850" s="223"/>
      <c r="P850" s="223"/>
      <c r="Q850" s="223"/>
      <c r="R850" s="224"/>
      <c r="S850" s="224"/>
      <c r="T850" s="224"/>
      <c r="U850" s="224"/>
      <c r="V850" s="224"/>
      <c r="W850" s="224"/>
      <c r="X850" s="224"/>
      <c r="Y850" s="224"/>
      <c r="Z850" s="213"/>
      <c r="AA850" s="213"/>
      <c r="AB850" s="213"/>
      <c r="AC850" s="213"/>
      <c r="AD850" s="213"/>
      <c r="AE850" s="213"/>
      <c r="AF850" s="213"/>
      <c r="AG850" s="213" t="s">
        <v>290</v>
      </c>
      <c r="AH850" s="213">
        <v>0</v>
      </c>
      <c r="AI850" s="213"/>
      <c r="AJ850" s="213"/>
      <c r="AK850" s="213"/>
      <c r="AL850" s="213"/>
      <c r="AM850" s="213"/>
      <c r="AN850" s="213"/>
      <c r="AO850" s="213"/>
      <c r="AP850" s="213"/>
      <c r="AQ850" s="213"/>
      <c r="AR850" s="213"/>
      <c r="AS850" s="213"/>
      <c r="AT850" s="213"/>
      <c r="AU850" s="213"/>
      <c r="AV850" s="213"/>
      <c r="AW850" s="213"/>
      <c r="AX850" s="213"/>
      <c r="AY850" s="213"/>
      <c r="AZ850" s="213"/>
      <c r="BA850" s="213"/>
      <c r="BB850" s="213"/>
      <c r="BC850" s="213"/>
      <c r="BD850" s="213"/>
      <c r="BE850" s="213"/>
      <c r="BF850" s="213"/>
      <c r="BG850" s="213"/>
      <c r="BH850" s="213"/>
    </row>
    <row r="851" spans="1:60" outlineLevel="3" x14ac:dyDescent="0.2">
      <c r="A851" s="220"/>
      <c r="B851" s="221"/>
      <c r="C851" s="262" t="s">
        <v>997</v>
      </c>
      <c r="D851" s="229"/>
      <c r="E851" s="230">
        <v>2.6</v>
      </c>
      <c r="F851" s="224"/>
      <c r="G851" s="224"/>
      <c r="H851" s="224"/>
      <c r="I851" s="224"/>
      <c r="J851" s="224"/>
      <c r="K851" s="224"/>
      <c r="L851" s="224"/>
      <c r="M851" s="224"/>
      <c r="N851" s="223"/>
      <c r="O851" s="223"/>
      <c r="P851" s="223"/>
      <c r="Q851" s="223"/>
      <c r="R851" s="224"/>
      <c r="S851" s="224"/>
      <c r="T851" s="224"/>
      <c r="U851" s="224"/>
      <c r="V851" s="224"/>
      <c r="W851" s="224"/>
      <c r="X851" s="224"/>
      <c r="Y851" s="224"/>
      <c r="Z851" s="213"/>
      <c r="AA851" s="213"/>
      <c r="AB851" s="213"/>
      <c r="AC851" s="213"/>
      <c r="AD851" s="213"/>
      <c r="AE851" s="213"/>
      <c r="AF851" s="213"/>
      <c r="AG851" s="213" t="s">
        <v>290</v>
      </c>
      <c r="AH851" s="213">
        <v>0</v>
      </c>
      <c r="AI851" s="213"/>
      <c r="AJ851" s="213"/>
      <c r="AK851" s="213"/>
      <c r="AL851" s="213"/>
      <c r="AM851" s="213"/>
      <c r="AN851" s="213"/>
      <c r="AO851" s="213"/>
      <c r="AP851" s="213"/>
      <c r="AQ851" s="213"/>
      <c r="AR851" s="213"/>
      <c r="AS851" s="213"/>
      <c r="AT851" s="213"/>
      <c r="AU851" s="213"/>
      <c r="AV851" s="213"/>
      <c r="AW851" s="213"/>
      <c r="AX851" s="213"/>
      <c r="AY851" s="213"/>
      <c r="AZ851" s="213"/>
      <c r="BA851" s="213"/>
      <c r="BB851" s="213"/>
      <c r="BC851" s="213"/>
      <c r="BD851" s="213"/>
      <c r="BE851" s="213"/>
      <c r="BF851" s="213"/>
      <c r="BG851" s="213"/>
      <c r="BH851" s="213"/>
    </row>
    <row r="852" spans="1:60" outlineLevel="3" x14ac:dyDescent="0.2">
      <c r="A852" s="220"/>
      <c r="B852" s="221"/>
      <c r="C852" s="262" t="s">
        <v>619</v>
      </c>
      <c r="D852" s="229"/>
      <c r="E852" s="230"/>
      <c r="F852" s="224"/>
      <c r="G852" s="224"/>
      <c r="H852" s="224"/>
      <c r="I852" s="224"/>
      <c r="J852" s="224"/>
      <c r="K852" s="224"/>
      <c r="L852" s="224"/>
      <c r="M852" s="224"/>
      <c r="N852" s="223"/>
      <c r="O852" s="223"/>
      <c r="P852" s="223"/>
      <c r="Q852" s="223"/>
      <c r="R852" s="224"/>
      <c r="S852" s="224"/>
      <c r="T852" s="224"/>
      <c r="U852" s="224"/>
      <c r="V852" s="224"/>
      <c r="W852" s="224"/>
      <c r="X852" s="224"/>
      <c r="Y852" s="224"/>
      <c r="Z852" s="213"/>
      <c r="AA852" s="213"/>
      <c r="AB852" s="213"/>
      <c r="AC852" s="213"/>
      <c r="AD852" s="213"/>
      <c r="AE852" s="213"/>
      <c r="AF852" s="213"/>
      <c r="AG852" s="213" t="s">
        <v>290</v>
      </c>
      <c r="AH852" s="213">
        <v>0</v>
      </c>
      <c r="AI852" s="213"/>
      <c r="AJ852" s="213"/>
      <c r="AK852" s="213"/>
      <c r="AL852" s="213"/>
      <c r="AM852" s="213"/>
      <c r="AN852" s="213"/>
      <c r="AO852" s="213"/>
      <c r="AP852" s="213"/>
      <c r="AQ852" s="213"/>
      <c r="AR852" s="213"/>
      <c r="AS852" s="213"/>
      <c r="AT852" s="213"/>
      <c r="AU852" s="213"/>
      <c r="AV852" s="213"/>
      <c r="AW852" s="213"/>
      <c r="AX852" s="213"/>
      <c r="AY852" s="213"/>
      <c r="AZ852" s="213"/>
      <c r="BA852" s="213"/>
      <c r="BB852" s="213"/>
      <c r="BC852" s="213"/>
      <c r="BD852" s="213"/>
      <c r="BE852" s="213"/>
      <c r="BF852" s="213"/>
      <c r="BG852" s="213"/>
      <c r="BH852" s="213"/>
    </row>
    <row r="853" spans="1:60" outlineLevel="3" x14ac:dyDescent="0.2">
      <c r="A853" s="220"/>
      <c r="B853" s="221"/>
      <c r="C853" s="262" t="s">
        <v>620</v>
      </c>
      <c r="D853" s="229"/>
      <c r="E853" s="230"/>
      <c r="F853" s="224"/>
      <c r="G853" s="224"/>
      <c r="H853" s="224"/>
      <c r="I853" s="224"/>
      <c r="J853" s="224"/>
      <c r="K853" s="224"/>
      <c r="L853" s="224"/>
      <c r="M853" s="224"/>
      <c r="N853" s="223"/>
      <c r="O853" s="223"/>
      <c r="P853" s="223"/>
      <c r="Q853" s="223"/>
      <c r="R853" s="224"/>
      <c r="S853" s="224"/>
      <c r="T853" s="224"/>
      <c r="U853" s="224"/>
      <c r="V853" s="224"/>
      <c r="W853" s="224"/>
      <c r="X853" s="224"/>
      <c r="Y853" s="224"/>
      <c r="Z853" s="213"/>
      <c r="AA853" s="213"/>
      <c r="AB853" s="213"/>
      <c r="AC853" s="213"/>
      <c r="AD853" s="213"/>
      <c r="AE853" s="213"/>
      <c r="AF853" s="213"/>
      <c r="AG853" s="213" t="s">
        <v>290</v>
      </c>
      <c r="AH853" s="213">
        <v>0</v>
      </c>
      <c r="AI853" s="213"/>
      <c r="AJ853" s="213"/>
      <c r="AK853" s="213"/>
      <c r="AL853" s="213"/>
      <c r="AM853" s="213"/>
      <c r="AN853" s="213"/>
      <c r="AO853" s="213"/>
      <c r="AP853" s="213"/>
      <c r="AQ853" s="213"/>
      <c r="AR853" s="213"/>
      <c r="AS853" s="213"/>
      <c r="AT853" s="213"/>
      <c r="AU853" s="213"/>
      <c r="AV853" s="213"/>
      <c r="AW853" s="213"/>
      <c r="AX853" s="213"/>
      <c r="AY853" s="213"/>
      <c r="AZ853" s="213"/>
      <c r="BA853" s="213"/>
      <c r="BB853" s="213"/>
      <c r="BC853" s="213"/>
      <c r="BD853" s="213"/>
      <c r="BE853" s="213"/>
      <c r="BF853" s="213"/>
      <c r="BG853" s="213"/>
      <c r="BH853" s="213"/>
    </row>
    <row r="854" spans="1:60" outlineLevel="3" x14ac:dyDescent="0.2">
      <c r="A854" s="220"/>
      <c r="B854" s="221"/>
      <c r="C854" s="262" t="s">
        <v>998</v>
      </c>
      <c r="D854" s="229"/>
      <c r="E854" s="230">
        <v>1.6020000000000001</v>
      </c>
      <c r="F854" s="224"/>
      <c r="G854" s="224"/>
      <c r="H854" s="224"/>
      <c r="I854" s="224"/>
      <c r="J854" s="224"/>
      <c r="K854" s="224"/>
      <c r="L854" s="224"/>
      <c r="M854" s="224"/>
      <c r="N854" s="223"/>
      <c r="O854" s="223"/>
      <c r="P854" s="223"/>
      <c r="Q854" s="223"/>
      <c r="R854" s="224"/>
      <c r="S854" s="224"/>
      <c r="T854" s="224"/>
      <c r="U854" s="224"/>
      <c r="V854" s="224"/>
      <c r="W854" s="224"/>
      <c r="X854" s="224"/>
      <c r="Y854" s="224"/>
      <c r="Z854" s="213"/>
      <c r="AA854" s="213"/>
      <c r="AB854" s="213"/>
      <c r="AC854" s="213"/>
      <c r="AD854" s="213"/>
      <c r="AE854" s="213"/>
      <c r="AF854" s="213"/>
      <c r="AG854" s="213" t="s">
        <v>290</v>
      </c>
      <c r="AH854" s="213">
        <v>0</v>
      </c>
      <c r="AI854" s="213"/>
      <c r="AJ854" s="213"/>
      <c r="AK854" s="213"/>
      <c r="AL854" s="213"/>
      <c r="AM854" s="213"/>
      <c r="AN854" s="213"/>
      <c r="AO854" s="213"/>
      <c r="AP854" s="213"/>
      <c r="AQ854" s="213"/>
      <c r="AR854" s="213"/>
      <c r="AS854" s="213"/>
      <c r="AT854" s="213"/>
      <c r="AU854" s="213"/>
      <c r="AV854" s="213"/>
      <c r="AW854" s="213"/>
      <c r="AX854" s="213"/>
      <c r="AY854" s="213"/>
      <c r="AZ854" s="213"/>
      <c r="BA854" s="213"/>
      <c r="BB854" s="213"/>
      <c r="BC854" s="213"/>
      <c r="BD854" s="213"/>
      <c r="BE854" s="213"/>
      <c r="BF854" s="213"/>
      <c r="BG854" s="213"/>
      <c r="BH854" s="213"/>
    </row>
    <row r="855" spans="1:60" outlineLevel="3" x14ac:dyDescent="0.2">
      <c r="A855" s="220"/>
      <c r="B855" s="221"/>
      <c r="C855" s="262" t="s">
        <v>999</v>
      </c>
      <c r="D855" s="229"/>
      <c r="E855" s="230">
        <v>3.9780000000000002</v>
      </c>
      <c r="F855" s="224"/>
      <c r="G855" s="224"/>
      <c r="H855" s="224"/>
      <c r="I855" s="224"/>
      <c r="J855" s="224"/>
      <c r="K855" s="224"/>
      <c r="L855" s="224"/>
      <c r="M855" s="224"/>
      <c r="N855" s="223"/>
      <c r="O855" s="223"/>
      <c r="P855" s="223"/>
      <c r="Q855" s="223"/>
      <c r="R855" s="224"/>
      <c r="S855" s="224"/>
      <c r="T855" s="224"/>
      <c r="U855" s="224"/>
      <c r="V855" s="224"/>
      <c r="W855" s="224"/>
      <c r="X855" s="224"/>
      <c r="Y855" s="224"/>
      <c r="Z855" s="213"/>
      <c r="AA855" s="213"/>
      <c r="AB855" s="213"/>
      <c r="AC855" s="213"/>
      <c r="AD855" s="213"/>
      <c r="AE855" s="213"/>
      <c r="AF855" s="213"/>
      <c r="AG855" s="213" t="s">
        <v>290</v>
      </c>
      <c r="AH855" s="213">
        <v>0</v>
      </c>
      <c r="AI855" s="213"/>
      <c r="AJ855" s="213"/>
      <c r="AK855" s="213"/>
      <c r="AL855" s="213"/>
      <c r="AM855" s="213"/>
      <c r="AN855" s="213"/>
      <c r="AO855" s="213"/>
      <c r="AP855" s="213"/>
      <c r="AQ855" s="213"/>
      <c r="AR855" s="213"/>
      <c r="AS855" s="213"/>
      <c r="AT855" s="213"/>
      <c r="AU855" s="213"/>
      <c r="AV855" s="213"/>
      <c r="AW855" s="213"/>
      <c r="AX855" s="213"/>
      <c r="AY855" s="213"/>
      <c r="AZ855" s="213"/>
      <c r="BA855" s="213"/>
      <c r="BB855" s="213"/>
      <c r="BC855" s="213"/>
      <c r="BD855" s="213"/>
      <c r="BE855" s="213"/>
      <c r="BF855" s="213"/>
      <c r="BG855" s="213"/>
      <c r="BH855" s="213"/>
    </row>
    <row r="856" spans="1:60" outlineLevel="3" x14ac:dyDescent="0.2">
      <c r="A856" s="220"/>
      <c r="B856" s="221"/>
      <c r="C856" s="262" t="s">
        <v>1000</v>
      </c>
      <c r="D856" s="229"/>
      <c r="E856" s="230">
        <v>6.4530000000000003</v>
      </c>
      <c r="F856" s="224"/>
      <c r="G856" s="224"/>
      <c r="H856" s="224"/>
      <c r="I856" s="224"/>
      <c r="J856" s="224"/>
      <c r="K856" s="224"/>
      <c r="L856" s="224"/>
      <c r="M856" s="224"/>
      <c r="N856" s="223"/>
      <c r="O856" s="223"/>
      <c r="P856" s="223"/>
      <c r="Q856" s="223"/>
      <c r="R856" s="224"/>
      <c r="S856" s="224"/>
      <c r="T856" s="224"/>
      <c r="U856" s="224"/>
      <c r="V856" s="224"/>
      <c r="W856" s="224"/>
      <c r="X856" s="224"/>
      <c r="Y856" s="224"/>
      <c r="Z856" s="213"/>
      <c r="AA856" s="213"/>
      <c r="AB856" s="213"/>
      <c r="AC856" s="213"/>
      <c r="AD856" s="213"/>
      <c r="AE856" s="213"/>
      <c r="AF856" s="213"/>
      <c r="AG856" s="213" t="s">
        <v>290</v>
      </c>
      <c r="AH856" s="213">
        <v>0</v>
      </c>
      <c r="AI856" s="213"/>
      <c r="AJ856" s="213"/>
      <c r="AK856" s="213"/>
      <c r="AL856" s="213"/>
      <c r="AM856" s="213"/>
      <c r="AN856" s="213"/>
      <c r="AO856" s="213"/>
      <c r="AP856" s="213"/>
      <c r="AQ856" s="213"/>
      <c r="AR856" s="213"/>
      <c r="AS856" s="213"/>
      <c r="AT856" s="213"/>
      <c r="AU856" s="213"/>
      <c r="AV856" s="213"/>
      <c r="AW856" s="213"/>
      <c r="AX856" s="213"/>
      <c r="AY856" s="213"/>
      <c r="AZ856" s="213"/>
      <c r="BA856" s="213"/>
      <c r="BB856" s="213"/>
      <c r="BC856" s="213"/>
      <c r="BD856" s="213"/>
      <c r="BE856" s="213"/>
      <c r="BF856" s="213"/>
      <c r="BG856" s="213"/>
      <c r="BH856" s="213"/>
    </row>
    <row r="857" spans="1:60" outlineLevel="3" x14ac:dyDescent="0.2">
      <c r="A857" s="220"/>
      <c r="B857" s="221"/>
      <c r="C857" s="262" t="s">
        <v>1001</v>
      </c>
      <c r="D857" s="229"/>
      <c r="E857" s="230">
        <v>1.5389999999999999</v>
      </c>
      <c r="F857" s="224"/>
      <c r="G857" s="224"/>
      <c r="H857" s="224"/>
      <c r="I857" s="224"/>
      <c r="J857" s="224"/>
      <c r="K857" s="224"/>
      <c r="L857" s="224"/>
      <c r="M857" s="224"/>
      <c r="N857" s="223"/>
      <c r="O857" s="223"/>
      <c r="P857" s="223"/>
      <c r="Q857" s="223"/>
      <c r="R857" s="224"/>
      <c r="S857" s="224"/>
      <c r="T857" s="224"/>
      <c r="U857" s="224"/>
      <c r="V857" s="224"/>
      <c r="W857" s="224"/>
      <c r="X857" s="224"/>
      <c r="Y857" s="224"/>
      <c r="Z857" s="213"/>
      <c r="AA857" s="213"/>
      <c r="AB857" s="213"/>
      <c r="AC857" s="213"/>
      <c r="AD857" s="213"/>
      <c r="AE857" s="213"/>
      <c r="AF857" s="213"/>
      <c r="AG857" s="213" t="s">
        <v>290</v>
      </c>
      <c r="AH857" s="213">
        <v>0</v>
      </c>
      <c r="AI857" s="213"/>
      <c r="AJ857" s="213"/>
      <c r="AK857" s="213"/>
      <c r="AL857" s="213"/>
      <c r="AM857" s="213"/>
      <c r="AN857" s="213"/>
      <c r="AO857" s="213"/>
      <c r="AP857" s="213"/>
      <c r="AQ857" s="213"/>
      <c r="AR857" s="213"/>
      <c r="AS857" s="213"/>
      <c r="AT857" s="213"/>
      <c r="AU857" s="213"/>
      <c r="AV857" s="213"/>
      <c r="AW857" s="213"/>
      <c r="AX857" s="213"/>
      <c r="AY857" s="213"/>
      <c r="AZ857" s="213"/>
      <c r="BA857" s="213"/>
      <c r="BB857" s="213"/>
      <c r="BC857" s="213"/>
      <c r="BD857" s="213"/>
      <c r="BE857" s="213"/>
      <c r="BF857" s="213"/>
      <c r="BG857" s="213"/>
      <c r="BH857" s="213"/>
    </row>
    <row r="858" spans="1:60" outlineLevel="3" x14ac:dyDescent="0.2">
      <c r="A858" s="220"/>
      <c r="B858" s="221"/>
      <c r="C858" s="262" t="s">
        <v>762</v>
      </c>
      <c r="D858" s="229"/>
      <c r="E858" s="230">
        <v>16</v>
      </c>
      <c r="F858" s="224"/>
      <c r="G858" s="224"/>
      <c r="H858" s="224"/>
      <c r="I858" s="224"/>
      <c r="J858" s="224"/>
      <c r="K858" s="224"/>
      <c r="L858" s="224"/>
      <c r="M858" s="224"/>
      <c r="N858" s="223"/>
      <c r="O858" s="223"/>
      <c r="P858" s="223"/>
      <c r="Q858" s="223"/>
      <c r="R858" s="224"/>
      <c r="S858" s="224"/>
      <c r="T858" s="224"/>
      <c r="U858" s="224"/>
      <c r="V858" s="224"/>
      <c r="W858" s="224"/>
      <c r="X858" s="224"/>
      <c r="Y858" s="224"/>
      <c r="Z858" s="213"/>
      <c r="AA858" s="213"/>
      <c r="AB858" s="213"/>
      <c r="AC858" s="213"/>
      <c r="AD858" s="213"/>
      <c r="AE858" s="213"/>
      <c r="AF858" s="213"/>
      <c r="AG858" s="213" t="s">
        <v>290</v>
      </c>
      <c r="AH858" s="213">
        <v>0</v>
      </c>
      <c r="AI858" s="213"/>
      <c r="AJ858" s="213"/>
      <c r="AK858" s="213"/>
      <c r="AL858" s="213"/>
      <c r="AM858" s="213"/>
      <c r="AN858" s="213"/>
      <c r="AO858" s="213"/>
      <c r="AP858" s="213"/>
      <c r="AQ858" s="213"/>
      <c r="AR858" s="213"/>
      <c r="AS858" s="213"/>
      <c r="AT858" s="213"/>
      <c r="AU858" s="213"/>
      <c r="AV858" s="213"/>
      <c r="AW858" s="213"/>
      <c r="AX858" s="213"/>
      <c r="AY858" s="213"/>
      <c r="AZ858" s="213"/>
      <c r="BA858" s="213"/>
      <c r="BB858" s="213"/>
      <c r="BC858" s="213"/>
      <c r="BD858" s="213"/>
      <c r="BE858" s="213"/>
      <c r="BF858" s="213"/>
      <c r="BG858" s="213"/>
      <c r="BH858" s="213"/>
    </row>
    <row r="859" spans="1:60" outlineLevel="3" x14ac:dyDescent="0.2">
      <c r="A859" s="220"/>
      <c r="B859" s="221"/>
      <c r="C859" s="263" t="s">
        <v>294</v>
      </c>
      <c r="D859" s="231"/>
      <c r="E859" s="232">
        <v>152.33850000000001</v>
      </c>
      <c r="F859" s="224"/>
      <c r="G859" s="224"/>
      <c r="H859" s="224"/>
      <c r="I859" s="224"/>
      <c r="J859" s="224"/>
      <c r="K859" s="224"/>
      <c r="L859" s="224"/>
      <c r="M859" s="224"/>
      <c r="N859" s="223"/>
      <c r="O859" s="223"/>
      <c r="P859" s="223"/>
      <c r="Q859" s="223"/>
      <c r="R859" s="224"/>
      <c r="S859" s="224"/>
      <c r="T859" s="224"/>
      <c r="U859" s="224"/>
      <c r="V859" s="224"/>
      <c r="W859" s="224"/>
      <c r="X859" s="224"/>
      <c r="Y859" s="224"/>
      <c r="Z859" s="213"/>
      <c r="AA859" s="213"/>
      <c r="AB859" s="213"/>
      <c r="AC859" s="213"/>
      <c r="AD859" s="213"/>
      <c r="AE859" s="213"/>
      <c r="AF859" s="213"/>
      <c r="AG859" s="213" t="s">
        <v>290</v>
      </c>
      <c r="AH859" s="213">
        <v>1</v>
      </c>
      <c r="AI859" s="213"/>
      <c r="AJ859" s="213"/>
      <c r="AK859" s="213"/>
      <c r="AL859" s="213"/>
      <c r="AM859" s="213"/>
      <c r="AN859" s="213"/>
      <c r="AO859" s="213"/>
      <c r="AP859" s="213"/>
      <c r="AQ859" s="213"/>
      <c r="AR859" s="213"/>
      <c r="AS859" s="213"/>
      <c r="AT859" s="213"/>
      <c r="AU859" s="213"/>
      <c r="AV859" s="213"/>
      <c r="AW859" s="213"/>
      <c r="AX859" s="213"/>
      <c r="AY859" s="213"/>
      <c r="AZ859" s="213"/>
      <c r="BA859" s="213"/>
      <c r="BB859" s="213"/>
      <c r="BC859" s="213"/>
      <c r="BD859" s="213"/>
      <c r="BE859" s="213"/>
      <c r="BF859" s="213"/>
      <c r="BG859" s="213"/>
      <c r="BH859" s="213"/>
    </row>
    <row r="860" spans="1:60" outlineLevel="3" x14ac:dyDescent="0.2">
      <c r="A860" s="220"/>
      <c r="B860" s="221"/>
      <c r="C860" s="262" t="s">
        <v>626</v>
      </c>
      <c r="D860" s="229"/>
      <c r="E860" s="230"/>
      <c r="F860" s="224"/>
      <c r="G860" s="224"/>
      <c r="H860" s="224"/>
      <c r="I860" s="224"/>
      <c r="J860" s="224"/>
      <c r="K860" s="224"/>
      <c r="L860" s="224"/>
      <c r="M860" s="224"/>
      <c r="N860" s="223"/>
      <c r="O860" s="223"/>
      <c r="P860" s="223"/>
      <c r="Q860" s="223"/>
      <c r="R860" s="224"/>
      <c r="S860" s="224"/>
      <c r="T860" s="224"/>
      <c r="U860" s="224"/>
      <c r="V860" s="224"/>
      <c r="W860" s="224"/>
      <c r="X860" s="224"/>
      <c r="Y860" s="224"/>
      <c r="Z860" s="213"/>
      <c r="AA860" s="213"/>
      <c r="AB860" s="213"/>
      <c r="AC860" s="213"/>
      <c r="AD860" s="213"/>
      <c r="AE860" s="213"/>
      <c r="AF860" s="213"/>
      <c r="AG860" s="213" t="s">
        <v>290</v>
      </c>
      <c r="AH860" s="213">
        <v>0</v>
      </c>
      <c r="AI860" s="213"/>
      <c r="AJ860" s="213"/>
      <c r="AK860" s="213"/>
      <c r="AL860" s="213"/>
      <c r="AM860" s="213"/>
      <c r="AN860" s="213"/>
      <c r="AO860" s="213"/>
      <c r="AP860" s="213"/>
      <c r="AQ860" s="213"/>
      <c r="AR860" s="213"/>
      <c r="AS860" s="213"/>
      <c r="AT860" s="213"/>
      <c r="AU860" s="213"/>
      <c r="AV860" s="213"/>
      <c r="AW860" s="213"/>
      <c r="AX860" s="213"/>
      <c r="AY860" s="213"/>
      <c r="AZ860" s="213"/>
      <c r="BA860" s="213"/>
      <c r="BB860" s="213"/>
      <c r="BC860" s="213"/>
      <c r="BD860" s="213"/>
      <c r="BE860" s="213"/>
      <c r="BF860" s="213"/>
      <c r="BG860" s="213"/>
      <c r="BH860" s="213"/>
    </row>
    <row r="861" spans="1:60" outlineLevel="3" x14ac:dyDescent="0.2">
      <c r="A861" s="220"/>
      <c r="B861" s="221"/>
      <c r="C861" s="262" t="s">
        <v>627</v>
      </c>
      <c r="D861" s="229"/>
      <c r="E861" s="230"/>
      <c r="F861" s="224"/>
      <c r="G861" s="224"/>
      <c r="H861" s="224"/>
      <c r="I861" s="224"/>
      <c r="J861" s="224"/>
      <c r="K861" s="224"/>
      <c r="L861" s="224"/>
      <c r="M861" s="224"/>
      <c r="N861" s="223"/>
      <c r="O861" s="223"/>
      <c r="P861" s="223"/>
      <c r="Q861" s="223"/>
      <c r="R861" s="224"/>
      <c r="S861" s="224"/>
      <c r="T861" s="224"/>
      <c r="U861" s="224"/>
      <c r="V861" s="224"/>
      <c r="W861" s="224"/>
      <c r="X861" s="224"/>
      <c r="Y861" s="224"/>
      <c r="Z861" s="213"/>
      <c r="AA861" s="213"/>
      <c r="AB861" s="213"/>
      <c r="AC861" s="213"/>
      <c r="AD861" s="213"/>
      <c r="AE861" s="213"/>
      <c r="AF861" s="213"/>
      <c r="AG861" s="213" t="s">
        <v>290</v>
      </c>
      <c r="AH861" s="213">
        <v>0</v>
      </c>
      <c r="AI861" s="213"/>
      <c r="AJ861" s="213"/>
      <c r="AK861" s="213"/>
      <c r="AL861" s="213"/>
      <c r="AM861" s="213"/>
      <c r="AN861" s="213"/>
      <c r="AO861" s="213"/>
      <c r="AP861" s="213"/>
      <c r="AQ861" s="213"/>
      <c r="AR861" s="213"/>
      <c r="AS861" s="213"/>
      <c r="AT861" s="213"/>
      <c r="AU861" s="213"/>
      <c r="AV861" s="213"/>
      <c r="AW861" s="213"/>
      <c r="AX861" s="213"/>
      <c r="AY861" s="213"/>
      <c r="AZ861" s="213"/>
      <c r="BA861" s="213"/>
      <c r="BB861" s="213"/>
      <c r="BC861" s="213"/>
      <c r="BD861" s="213"/>
      <c r="BE861" s="213"/>
      <c r="BF861" s="213"/>
      <c r="BG861" s="213"/>
      <c r="BH861" s="213"/>
    </row>
    <row r="862" spans="1:60" outlineLevel="3" x14ac:dyDescent="0.2">
      <c r="A862" s="220"/>
      <c r="B862" s="221"/>
      <c r="C862" s="262" t="s">
        <v>1002</v>
      </c>
      <c r="D862" s="229"/>
      <c r="E862" s="230">
        <v>7.47</v>
      </c>
      <c r="F862" s="224"/>
      <c r="G862" s="224"/>
      <c r="H862" s="224"/>
      <c r="I862" s="224"/>
      <c r="J862" s="224"/>
      <c r="K862" s="224"/>
      <c r="L862" s="224"/>
      <c r="M862" s="224"/>
      <c r="N862" s="223"/>
      <c r="O862" s="223"/>
      <c r="P862" s="223"/>
      <c r="Q862" s="223"/>
      <c r="R862" s="224"/>
      <c r="S862" s="224"/>
      <c r="T862" s="224"/>
      <c r="U862" s="224"/>
      <c r="V862" s="224"/>
      <c r="W862" s="224"/>
      <c r="X862" s="224"/>
      <c r="Y862" s="224"/>
      <c r="Z862" s="213"/>
      <c r="AA862" s="213"/>
      <c r="AB862" s="213"/>
      <c r="AC862" s="213"/>
      <c r="AD862" s="213"/>
      <c r="AE862" s="213"/>
      <c r="AF862" s="213"/>
      <c r="AG862" s="213" t="s">
        <v>290</v>
      </c>
      <c r="AH862" s="213">
        <v>0</v>
      </c>
      <c r="AI862" s="213"/>
      <c r="AJ862" s="213"/>
      <c r="AK862" s="213"/>
      <c r="AL862" s="213"/>
      <c r="AM862" s="213"/>
      <c r="AN862" s="213"/>
      <c r="AO862" s="213"/>
      <c r="AP862" s="213"/>
      <c r="AQ862" s="213"/>
      <c r="AR862" s="213"/>
      <c r="AS862" s="213"/>
      <c r="AT862" s="213"/>
      <c r="AU862" s="213"/>
      <c r="AV862" s="213"/>
      <c r="AW862" s="213"/>
      <c r="AX862" s="213"/>
      <c r="AY862" s="213"/>
      <c r="AZ862" s="213"/>
      <c r="BA862" s="213"/>
      <c r="BB862" s="213"/>
      <c r="BC862" s="213"/>
      <c r="BD862" s="213"/>
      <c r="BE862" s="213"/>
      <c r="BF862" s="213"/>
      <c r="BG862" s="213"/>
      <c r="BH862" s="213"/>
    </row>
    <row r="863" spans="1:60" ht="22.5" outlineLevel="3" x14ac:dyDescent="0.2">
      <c r="A863" s="220"/>
      <c r="B863" s="221"/>
      <c r="C863" s="262" t="s">
        <v>1003</v>
      </c>
      <c r="D863" s="229"/>
      <c r="E863" s="230">
        <v>26.91</v>
      </c>
      <c r="F863" s="224"/>
      <c r="G863" s="224"/>
      <c r="H863" s="224"/>
      <c r="I863" s="224"/>
      <c r="J863" s="224"/>
      <c r="K863" s="224"/>
      <c r="L863" s="224"/>
      <c r="M863" s="224"/>
      <c r="N863" s="223"/>
      <c r="O863" s="223"/>
      <c r="P863" s="223"/>
      <c r="Q863" s="223"/>
      <c r="R863" s="224"/>
      <c r="S863" s="224"/>
      <c r="T863" s="224"/>
      <c r="U863" s="224"/>
      <c r="V863" s="224"/>
      <c r="W863" s="224"/>
      <c r="X863" s="224"/>
      <c r="Y863" s="224"/>
      <c r="Z863" s="213"/>
      <c r="AA863" s="213"/>
      <c r="AB863" s="213"/>
      <c r="AC863" s="213"/>
      <c r="AD863" s="213"/>
      <c r="AE863" s="213"/>
      <c r="AF863" s="213"/>
      <c r="AG863" s="213" t="s">
        <v>290</v>
      </c>
      <c r="AH863" s="213">
        <v>0</v>
      </c>
      <c r="AI863" s="213"/>
      <c r="AJ863" s="213"/>
      <c r="AK863" s="213"/>
      <c r="AL863" s="213"/>
      <c r="AM863" s="213"/>
      <c r="AN863" s="213"/>
      <c r="AO863" s="213"/>
      <c r="AP863" s="213"/>
      <c r="AQ863" s="213"/>
      <c r="AR863" s="213"/>
      <c r="AS863" s="213"/>
      <c r="AT863" s="213"/>
      <c r="AU863" s="213"/>
      <c r="AV863" s="213"/>
      <c r="AW863" s="213"/>
      <c r="AX863" s="213"/>
      <c r="AY863" s="213"/>
      <c r="AZ863" s="213"/>
      <c r="BA863" s="213"/>
      <c r="BB863" s="213"/>
      <c r="BC863" s="213"/>
      <c r="BD863" s="213"/>
      <c r="BE863" s="213"/>
      <c r="BF863" s="213"/>
      <c r="BG863" s="213"/>
      <c r="BH863" s="213"/>
    </row>
    <row r="864" spans="1:60" outlineLevel="3" x14ac:dyDescent="0.2">
      <c r="A864" s="220"/>
      <c r="B864" s="221"/>
      <c r="C864" s="262" t="s">
        <v>1004</v>
      </c>
      <c r="D864" s="229"/>
      <c r="E864" s="230"/>
      <c r="F864" s="224"/>
      <c r="G864" s="224"/>
      <c r="H864" s="224"/>
      <c r="I864" s="224"/>
      <c r="J864" s="224"/>
      <c r="K864" s="224"/>
      <c r="L864" s="224"/>
      <c r="M864" s="224"/>
      <c r="N864" s="223"/>
      <c r="O864" s="223"/>
      <c r="P864" s="223"/>
      <c r="Q864" s="223"/>
      <c r="R864" s="224"/>
      <c r="S864" s="224"/>
      <c r="T864" s="224"/>
      <c r="U864" s="224"/>
      <c r="V864" s="224"/>
      <c r="W864" s="224"/>
      <c r="X864" s="224"/>
      <c r="Y864" s="224"/>
      <c r="Z864" s="213"/>
      <c r="AA864" s="213"/>
      <c r="AB864" s="213"/>
      <c r="AC864" s="213"/>
      <c r="AD864" s="213"/>
      <c r="AE864" s="213"/>
      <c r="AF864" s="213"/>
      <c r="AG864" s="213" t="s">
        <v>290</v>
      </c>
      <c r="AH864" s="213">
        <v>0</v>
      </c>
      <c r="AI864" s="213"/>
      <c r="AJ864" s="213"/>
      <c r="AK864" s="213"/>
      <c r="AL864" s="213"/>
      <c r="AM864" s="213"/>
      <c r="AN864" s="213"/>
      <c r="AO864" s="213"/>
      <c r="AP864" s="213"/>
      <c r="AQ864" s="213"/>
      <c r="AR864" s="213"/>
      <c r="AS864" s="213"/>
      <c r="AT864" s="213"/>
      <c r="AU864" s="213"/>
      <c r="AV864" s="213"/>
      <c r="AW864" s="213"/>
      <c r="AX864" s="213"/>
      <c r="AY864" s="213"/>
      <c r="AZ864" s="213"/>
      <c r="BA864" s="213"/>
      <c r="BB864" s="213"/>
      <c r="BC864" s="213"/>
      <c r="BD864" s="213"/>
      <c r="BE864" s="213"/>
      <c r="BF864" s="213"/>
      <c r="BG864" s="213"/>
      <c r="BH864" s="213"/>
    </row>
    <row r="865" spans="1:60" outlineLevel="3" x14ac:dyDescent="0.2">
      <c r="A865" s="220"/>
      <c r="B865" s="221"/>
      <c r="C865" s="262" t="s">
        <v>1005</v>
      </c>
      <c r="D865" s="229"/>
      <c r="E865" s="230"/>
      <c r="F865" s="224"/>
      <c r="G865" s="224"/>
      <c r="H865" s="224"/>
      <c r="I865" s="224"/>
      <c r="J865" s="224"/>
      <c r="K865" s="224"/>
      <c r="L865" s="224"/>
      <c r="M865" s="224"/>
      <c r="N865" s="223"/>
      <c r="O865" s="223"/>
      <c r="P865" s="223"/>
      <c r="Q865" s="223"/>
      <c r="R865" s="224"/>
      <c r="S865" s="224"/>
      <c r="T865" s="224"/>
      <c r="U865" s="224"/>
      <c r="V865" s="224"/>
      <c r="W865" s="224"/>
      <c r="X865" s="224"/>
      <c r="Y865" s="224"/>
      <c r="Z865" s="213"/>
      <c r="AA865" s="213"/>
      <c r="AB865" s="213"/>
      <c r="AC865" s="213"/>
      <c r="AD865" s="213"/>
      <c r="AE865" s="213"/>
      <c r="AF865" s="213"/>
      <c r="AG865" s="213" t="s">
        <v>290</v>
      </c>
      <c r="AH865" s="213">
        <v>0</v>
      </c>
      <c r="AI865" s="213"/>
      <c r="AJ865" s="213"/>
      <c r="AK865" s="213"/>
      <c r="AL865" s="213"/>
      <c r="AM865" s="213"/>
      <c r="AN865" s="213"/>
      <c r="AO865" s="213"/>
      <c r="AP865" s="213"/>
      <c r="AQ865" s="213"/>
      <c r="AR865" s="213"/>
      <c r="AS865" s="213"/>
      <c r="AT865" s="213"/>
      <c r="AU865" s="213"/>
      <c r="AV865" s="213"/>
      <c r="AW865" s="213"/>
      <c r="AX865" s="213"/>
      <c r="AY865" s="213"/>
      <c r="AZ865" s="213"/>
      <c r="BA865" s="213"/>
      <c r="BB865" s="213"/>
      <c r="BC865" s="213"/>
      <c r="BD865" s="213"/>
      <c r="BE865" s="213"/>
      <c r="BF865" s="213"/>
      <c r="BG865" s="213"/>
      <c r="BH865" s="213"/>
    </row>
    <row r="866" spans="1:60" outlineLevel="3" x14ac:dyDescent="0.2">
      <c r="A866" s="220"/>
      <c r="B866" s="221"/>
      <c r="C866" s="263" t="s">
        <v>294</v>
      </c>
      <c r="D866" s="231"/>
      <c r="E866" s="232">
        <v>34.380000000000003</v>
      </c>
      <c r="F866" s="224"/>
      <c r="G866" s="224"/>
      <c r="H866" s="224"/>
      <c r="I866" s="224"/>
      <c r="J866" s="224"/>
      <c r="K866" s="224"/>
      <c r="L866" s="224"/>
      <c r="M866" s="224"/>
      <c r="N866" s="223"/>
      <c r="O866" s="223"/>
      <c r="P866" s="223"/>
      <c r="Q866" s="223"/>
      <c r="R866" s="224"/>
      <c r="S866" s="224"/>
      <c r="T866" s="224"/>
      <c r="U866" s="224"/>
      <c r="V866" s="224"/>
      <c r="W866" s="224"/>
      <c r="X866" s="224"/>
      <c r="Y866" s="224"/>
      <c r="Z866" s="213"/>
      <c r="AA866" s="213"/>
      <c r="AB866" s="213"/>
      <c r="AC866" s="213"/>
      <c r="AD866" s="213"/>
      <c r="AE866" s="213"/>
      <c r="AF866" s="213"/>
      <c r="AG866" s="213" t="s">
        <v>290</v>
      </c>
      <c r="AH866" s="213">
        <v>1</v>
      </c>
      <c r="AI866" s="213"/>
      <c r="AJ866" s="213"/>
      <c r="AK866" s="213"/>
      <c r="AL866" s="213"/>
      <c r="AM866" s="213"/>
      <c r="AN866" s="213"/>
      <c r="AO866" s="213"/>
      <c r="AP866" s="213"/>
      <c r="AQ866" s="213"/>
      <c r="AR866" s="213"/>
      <c r="AS866" s="213"/>
      <c r="AT866" s="213"/>
      <c r="AU866" s="213"/>
      <c r="AV866" s="213"/>
      <c r="AW866" s="213"/>
      <c r="AX866" s="213"/>
      <c r="AY866" s="213"/>
      <c r="AZ866" s="213"/>
      <c r="BA866" s="213"/>
      <c r="BB866" s="213"/>
      <c r="BC866" s="213"/>
      <c r="BD866" s="213"/>
      <c r="BE866" s="213"/>
      <c r="BF866" s="213"/>
      <c r="BG866" s="213"/>
      <c r="BH866" s="213"/>
    </row>
    <row r="867" spans="1:60" outlineLevel="3" x14ac:dyDescent="0.2">
      <c r="A867" s="220"/>
      <c r="B867" s="221"/>
      <c r="C867" s="262" t="s">
        <v>1006</v>
      </c>
      <c r="D867" s="229"/>
      <c r="E867" s="230"/>
      <c r="F867" s="224"/>
      <c r="G867" s="224"/>
      <c r="H867" s="224"/>
      <c r="I867" s="224"/>
      <c r="J867" s="224"/>
      <c r="K867" s="224"/>
      <c r="L867" s="224"/>
      <c r="M867" s="224"/>
      <c r="N867" s="223"/>
      <c r="O867" s="223"/>
      <c r="P867" s="223"/>
      <c r="Q867" s="223"/>
      <c r="R867" s="224"/>
      <c r="S867" s="224"/>
      <c r="T867" s="224"/>
      <c r="U867" s="224"/>
      <c r="V867" s="224"/>
      <c r="W867" s="224"/>
      <c r="X867" s="224"/>
      <c r="Y867" s="224"/>
      <c r="Z867" s="213"/>
      <c r="AA867" s="213"/>
      <c r="AB867" s="213"/>
      <c r="AC867" s="213"/>
      <c r="AD867" s="213"/>
      <c r="AE867" s="213"/>
      <c r="AF867" s="213"/>
      <c r="AG867" s="213" t="s">
        <v>290</v>
      </c>
      <c r="AH867" s="213">
        <v>0</v>
      </c>
      <c r="AI867" s="213"/>
      <c r="AJ867" s="213"/>
      <c r="AK867" s="213"/>
      <c r="AL867" s="213"/>
      <c r="AM867" s="213"/>
      <c r="AN867" s="213"/>
      <c r="AO867" s="213"/>
      <c r="AP867" s="213"/>
      <c r="AQ867" s="213"/>
      <c r="AR867" s="213"/>
      <c r="AS867" s="213"/>
      <c r="AT867" s="213"/>
      <c r="AU867" s="213"/>
      <c r="AV867" s="213"/>
      <c r="AW867" s="213"/>
      <c r="AX867" s="213"/>
      <c r="AY867" s="213"/>
      <c r="AZ867" s="213"/>
      <c r="BA867" s="213"/>
      <c r="BB867" s="213"/>
      <c r="BC867" s="213"/>
      <c r="BD867" s="213"/>
      <c r="BE867" s="213"/>
      <c r="BF867" s="213"/>
      <c r="BG867" s="213"/>
      <c r="BH867" s="213"/>
    </row>
    <row r="868" spans="1:60" outlineLevel="3" x14ac:dyDescent="0.2">
      <c r="A868" s="220"/>
      <c r="B868" s="221"/>
      <c r="C868" s="262" t="s">
        <v>1007</v>
      </c>
      <c r="D868" s="229"/>
      <c r="E868" s="230">
        <v>21.004999999999999</v>
      </c>
      <c r="F868" s="224"/>
      <c r="G868" s="224"/>
      <c r="H868" s="224"/>
      <c r="I868" s="224"/>
      <c r="J868" s="224"/>
      <c r="K868" s="224"/>
      <c r="L868" s="224"/>
      <c r="M868" s="224"/>
      <c r="N868" s="223"/>
      <c r="O868" s="223"/>
      <c r="P868" s="223"/>
      <c r="Q868" s="223"/>
      <c r="R868" s="224"/>
      <c r="S868" s="224"/>
      <c r="T868" s="224"/>
      <c r="U868" s="224"/>
      <c r="V868" s="224"/>
      <c r="W868" s="224"/>
      <c r="X868" s="224"/>
      <c r="Y868" s="224"/>
      <c r="Z868" s="213"/>
      <c r="AA868" s="213"/>
      <c r="AB868" s="213"/>
      <c r="AC868" s="213"/>
      <c r="AD868" s="213"/>
      <c r="AE868" s="213"/>
      <c r="AF868" s="213"/>
      <c r="AG868" s="213" t="s">
        <v>290</v>
      </c>
      <c r="AH868" s="213">
        <v>0</v>
      </c>
      <c r="AI868" s="213"/>
      <c r="AJ868" s="213"/>
      <c r="AK868" s="213"/>
      <c r="AL868" s="213"/>
      <c r="AM868" s="213"/>
      <c r="AN868" s="213"/>
      <c r="AO868" s="213"/>
      <c r="AP868" s="213"/>
      <c r="AQ868" s="213"/>
      <c r="AR868" s="213"/>
      <c r="AS868" s="213"/>
      <c r="AT868" s="213"/>
      <c r="AU868" s="213"/>
      <c r="AV868" s="213"/>
      <c r="AW868" s="213"/>
      <c r="AX868" s="213"/>
      <c r="AY868" s="213"/>
      <c r="AZ868" s="213"/>
      <c r="BA868" s="213"/>
      <c r="BB868" s="213"/>
      <c r="BC868" s="213"/>
      <c r="BD868" s="213"/>
      <c r="BE868" s="213"/>
      <c r="BF868" s="213"/>
      <c r="BG868" s="213"/>
      <c r="BH868" s="213"/>
    </row>
    <row r="869" spans="1:60" ht="22.5" outlineLevel="3" x14ac:dyDescent="0.2">
      <c r="A869" s="220"/>
      <c r="B869" s="221"/>
      <c r="C869" s="262" t="s">
        <v>1008</v>
      </c>
      <c r="D869" s="229"/>
      <c r="E869" s="230">
        <v>4.4400000000000004</v>
      </c>
      <c r="F869" s="224"/>
      <c r="G869" s="224"/>
      <c r="H869" s="224"/>
      <c r="I869" s="224"/>
      <c r="J869" s="224"/>
      <c r="K869" s="224"/>
      <c r="L869" s="224"/>
      <c r="M869" s="224"/>
      <c r="N869" s="223"/>
      <c r="O869" s="223"/>
      <c r="P869" s="223"/>
      <c r="Q869" s="223"/>
      <c r="R869" s="224"/>
      <c r="S869" s="224"/>
      <c r="T869" s="224"/>
      <c r="U869" s="224"/>
      <c r="V869" s="224"/>
      <c r="W869" s="224"/>
      <c r="X869" s="224"/>
      <c r="Y869" s="224"/>
      <c r="Z869" s="213"/>
      <c r="AA869" s="213"/>
      <c r="AB869" s="213"/>
      <c r="AC869" s="213"/>
      <c r="AD869" s="213"/>
      <c r="AE869" s="213"/>
      <c r="AF869" s="213"/>
      <c r="AG869" s="213" t="s">
        <v>290</v>
      </c>
      <c r="AH869" s="213">
        <v>0</v>
      </c>
      <c r="AI869" s="213"/>
      <c r="AJ869" s="213"/>
      <c r="AK869" s="213"/>
      <c r="AL869" s="213"/>
      <c r="AM869" s="213"/>
      <c r="AN869" s="213"/>
      <c r="AO869" s="213"/>
      <c r="AP869" s="213"/>
      <c r="AQ869" s="213"/>
      <c r="AR869" s="213"/>
      <c r="AS869" s="213"/>
      <c r="AT869" s="213"/>
      <c r="AU869" s="213"/>
      <c r="AV869" s="213"/>
      <c r="AW869" s="213"/>
      <c r="AX869" s="213"/>
      <c r="AY869" s="213"/>
      <c r="AZ869" s="213"/>
      <c r="BA869" s="213"/>
      <c r="BB869" s="213"/>
      <c r="BC869" s="213"/>
      <c r="BD869" s="213"/>
      <c r="BE869" s="213"/>
      <c r="BF869" s="213"/>
      <c r="BG869" s="213"/>
      <c r="BH869" s="213"/>
    </row>
    <row r="870" spans="1:60" outlineLevel="3" x14ac:dyDescent="0.2">
      <c r="A870" s="220"/>
      <c r="B870" s="221"/>
      <c r="C870" s="262" t="s">
        <v>1009</v>
      </c>
      <c r="D870" s="229"/>
      <c r="E870" s="230">
        <v>13.16</v>
      </c>
      <c r="F870" s="224"/>
      <c r="G870" s="224"/>
      <c r="H870" s="224"/>
      <c r="I870" s="224"/>
      <c r="J870" s="224"/>
      <c r="K870" s="224"/>
      <c r="L870" s="224"/>
      <c r="M870" s="224"/>
      <c r="N870" s="223"/>
      <c r="O870" s="223"/>
      <c r="P870" s="223"/>
      <c r="Q870" s="223"/>
      <c r="R870" s="224"/>
      <c r="S870" s="224"/>
      <c r="T870" s="224"/>
      <c r="U870" s="224"/>
      <c r="V870" s="224"/>
      <c r="W870" s="224"/>
      <c r="X870" s="224"/>
      <c r="Y870" s="224"/>
      <c r="Z870" s="213"/>
      <c r="AA870" s="213"/>
      <c r="AB870" s="213"/>
      <c r="AC870" s="213"/>
      <c r="AD870" s="213"/>
      <c r="AE870" s="213"/>
      <c r="AF870" s="213"/>
      <c r="AG870" s="213" t="s">
        <v>290</v>
      </c>
      <c r="AH870" s="213">
        <v>0</v>
      </c>
      <c r="AI870" s="213"/>
      <c r="AJ870" s="213"/>
      <c r="AK870" s="213"/>
      <c r="AL870" s="213"/>
      <c r="AM870" s="213"/>
      <c r="AN870" s="213"/>
      <c r="AO870" s="213"/>
      <c r="AP870" s="213"/>
      <c r="AQ870" s="213"/>
      <c r="AR870" s="213"/>
      <c r="AS870" s="213"/>
      <c r="AT870" s="213"/>
      <c r="AU870" s="213"/>
      <c r="AV870" s="213"/>
      <c r="AW870" s="213"/>
      <c r="AX870" s="213"/>
      <c r="AY870" s="213"/>
      <c r="AZ870" s="213"/>
      <c r="BA870" s="213"/>
      <c r="BB870" s="213"/>
      <c r="BC870" s="213"/>
      <c r="BD870" s="213"/>
      <c r="BE870" s="213"/>
      <c r="BF870" s="213"/>
      <c r="BG870" s="213"/>
      <c r="BH870" s="213"/>
    </row>
    <row r="871" spans="1:60" outlineLevel="3" x14ac:dyDescent="0.2">
      <c r="A871" s="220"/>
      <c r="B871" s="221"/>
      <c r="C871" s="262" t="s">
        <v>1010</v>
      </c>
      <c r="D871" s="229"/>
      <c r="E871" s="230">
        <v>1.875</v>
      </c>
      <c r="F871" s="224"/>
      <c r="G871" s="224"/>
      <c r="H871" s="224"/>
      <c r="I871" s="224"/>
      <c r="J871" s="224"/>
      <c r="K871" s="224"/>
      <c r="L871" s="224"/>
      <c r="M871" s="224"/>
      <c r="N871" s="223"/>
      <c r="O871" s="223"/>
      <c r="P871" s="223"/>
      <c r="Q871" s="223"/>
      <c r="R871" s="224"/>
      <c r="S871" s="224"/>
      <c r="T871" s="224"/>
      <c r="U871" s="224"/>
      <c r="V871" s="224"/>
      <c r="W871" s="224"/>
      <c r="X871" s="224"/>
      <c r="Y871" s="224"/>
      <c r="Z871" s="213"/>
      <c r="AA871" s="213"/>
      <c r="AB871" s="213"/>
      <c r="AC871" s="213"/>
      <c r="AD871" s="213"/>
      <c r="AE871" s="213"/>
      <c r="AF871" s="213"/>
      <c r="AG871" s="213" t="s">
        <v>290</v>
      </c>
      <c r="AH871" s="213">
        <v>0</v>
      </c>
      <c r="AI871" s="213"/>
      <c r="AJ871" s="213"/>
      <c r="AK871" s="213"/>
      <c r="AL871" s="213"/>
      <c r="AM871" s="213"/>
      <c r="AN871" s="213"/>
      <c r="AO871" s="213"/>
      <c r="AP871" s="213"/>
      <c r="AQ871" s="213"/>
      <c r="AR871" s="213"/>
      <c r="AS871" s="213"/>
      <c r="AT871" s="213"/>
      <c r="AU871" s="213"/>
      <c r="AV871" s="213"/>
      <c r="AW871" s="213"/>
      <c r="AX871" s="213"/>
      <c r="AY871" s="213"/>
      <c r="AZ871" s="213"/>
      <c r="BA871" s="213"/>
      <c r="BB871" s="213"/>
      <c r="BC871" s="213"/>
      <c r="BD871" s="213"/>
      <c r="BE871" s="213"/>
      <c r="BF871" s="213"/>
      <c r="BG871" s="213"/>
      <c r="BH871" s="213"/>
    </row>
    <row r="872" spans="1:60" outlineLevel="3" x14ac:dyDescent="0.2">
      <c r="A872" s="220"/>
      <c r="B872" s="221"/>
      <c r="C872" s="262" t="s">
        <v>1011</v>
      </c>
      <c r="D872" s="229"/>
      <c r="E872" s="230">
        <v>3.35</v>
      </c>
      <c r="F872" s="224"/>
      <c r="G872" s="224"/>
      <c r="H872" s="224"/>
      <c r="I872" s="224"/>
      <c r="J872" s="224"/>
      <c r="K872" s="224"/>
      <c r="L872" s="224"/>
      <c r="M872" s="224"/>
      <c r="N872" s="223"/>
      <c r="O872" s="223"/>
      <c r="P872" s="223"/>
      <c r="Q872" s="223"/>
      <c r="R872" s="224"/>
      <c r="S872" s="224"/>
      <c r="T872" s="224"/>
      <c r="U872" s="224"/>
      <c r="V872" s="224"/>
      <c r="W872" s="224"/>
      <c r="X872" s="224"/>
      <c r="Y872" s="224"/>
      <c r="Z872" s="213"/>
      <c r="AA872" s="213"/>
      <c r="AB872" s="213"/>
      <c r="AC872" s="213"/>
      <c r="AD872" s="213"/>
      <c r="AE872" s="213"/>
      <c r="AF872" s="213"/>
      <c r="AG872" s="213" t="s">
        <v>290</v>
      </c>
      <c r="AH872" s="213">
        <v>0</v>
      </c>
      <c r="AI872" s="213"/>
      <c r="AJ872" s="213"/>
      <c r="AK872" s="213"/>
      <c r="AL872" s="213"/>
      <c r="AM872" s="213"/>
      <c r="AN872" s="213"/>
      <c r="AO872" s="213"/>
      <c r="AP872" s="213"/>
      <c r="AQ872" s="213"/>
      <c r="AR872" s="213"/>
      <c r="AS872" s="213"/>
      <c r="AT872" s="213"/>
      <c r="AU872" s="213"/>
      <c r="AV872" s="213"/>
      <c r="AW872" s="213"/>
      <c r="AX872" s="213"/>
      <c r="AY872" s="213"/>
      <c r="AZ872" s="213"/>
      <c r="BA872" s="213"/>
      <c r="BB872" s="213"/>
      <c r="BC872" s="213"/>
      <c r="BD872" s="213"/>
      <c r="BE872" s="213"/>
      <c r="BF872" s="213"/>
      <c r="BG872" s="213"/>
      <c r="BH872" s="213"/>
    </row>
    <row r="873" spans="1:60" outlineLevel="3" x14ac:dyDescent="0.2">
      <c r="A873" s="220"/>
      <c r="B873" s="221"/>
      <c r="C873" s="262" t="s">
        <v>1012</v>
      </c>
      <c r="D873" s="229"/>
      <c r="E873" s="230">
        <v>7.625</v>
      </c>
      <c r="F873" s="224"/>
      <c r="G873" s="224"/>
      <c r="H873" s="224"/>
      <c r="I873" s="224"/>
      <c r="J873" s="224"/>
      <c r="K873" s="224"/>
      <c r="L873" s="224"/>
      <c r="M873" s="224"/>
      <c r="N873" s="223"/>
      <c r="O873" s="223"/>
      <c r="P873" s="223"/>
      <c r="Q873" s="223"/>
      <c r="R873" s="224"/>
      <c r="S873" s="224"/>
      <c r="T873" s="224"/>
      <c r="U873" s="224"/>
      <c r="V873" s="224"/>
      <c r="W873" s="224"/>
      <c r="X873" s="224"/>
      <c r="Y873" s="224"/>
      <c r="Z873" s="213"/>
      <c r="AA873" s="213"/>
      <c r="AB873" s="213"/>
      <c r="AC873" s="213"/>
      <c r="AD873" s="213"/>
      <c r="AE873" s="213"/>
      <c r="AF873" s="213"/>
      <c r="AG873" s="213" t="s">
        <v>290</v>
      </c>
      <c r="AH873" s="213">
        <v>0</v>
      </c>
      <c r="AI873" s="213"/>
      <c r="AJ873" s="213"/>
      <c r="AK873" s="213"/>
      <c r="AL873" s="213"/>
      <c r="AM873" s="213"/>
      <c r="AN873" s="213"/>
      <c r="AO873" s="213"/>
      <c r="AP873" s="213"/>
      <c r="AQ873" s="213"/>
      <c r="AR873" s="213"/>
      <c r="AS873" s="213"/>
      <c r="AT873" s="213"/>
      <c r="AU873" s="213"/>
      <c r="AV873" s="213"/>
      <c r="AW873" s="213"/>
      <c r="AX873" s="213"/>
      <c r="AY873" s="213"/>
      <c r="AZ873" s="213"/>
      <c r="BA873" s="213"/>
      <c r="BB873" s="213"/>
      <c r="BC873" s="213"/>
      <c r="BD873" s="213"/>
      <c r="BE873" s="213"/>
      <c r="BF873" s="213"/>
      <c r="BG873" s="213"/>
      <c r="BH873" s="213"/>
    </row>
    <row r="874" spans="1:60" outlineLevel="3" x14ac:dyDescent="0.2">
      <c r="A874" s="220"/>
      <c r="B874" s="221"/>
      <c r="C874" s="262" t="s">
        <v>1013</v>
      </c>
      <c r="D874" s="229"/>
      <c r="E874" s="230">
        <v>1.335</v>
      </c>
      <c r="F874" s="224"/>
      <c r="G874" s="224"/>
      <c r="H874" s="224"/>
      <c r="I874" s="224"/>
      <c r="J874" s="224"/>
      <c r="K874" s="224"/>
      <c r="L874" s="224"/>
      <c r="M874" s="224"/>
      <c r="N874" s="223"/>
      <c r="O874" s="223"/>
      <c r="P874" s="223"/>
      <c r="Q874" s="223"/>
      <c r="R874" s="224"/>
      <c r="S874" s="224"/>
      <c r="T874" s="224"/>
      <c r="U874" s="224"/>
      <c r="V874" s="224"/>
      <c r="W874" s="224"/>
      <c r="X874" s="224"/>
      <c r="Y874" s="224"/>
      <c r="Z874" s="213"/>
      <c r="AA874" s="213"/>
      <c r="AB874" s="213"/>
      <c r="AC874" s="213"/>
      <c r="AD874" s="213"/>
      <c r="AE874" s="213"/>
      <c r="AF874" s="213"/>
      <c r="AG874" s="213" t="s">
        <v>290</v>
      </c>
      <c r="AH874" s="213">
        <v>0</v>
      </c>
      <c r="AI874" s="213"/>
      <c r="AJ874" s="213"/>
      <c r="AK874" s="213"/>
      <c r="AL874" s="213"/>
      <c r="AM874" s="213"/>
      <c r="AN874" s="213"/>
      <c r="AO874" s="213"/>
      <c r="AP874" s="213"/>
      <c r="AQ874" s="213"/>
      <c r="AR874" s="213"/>
      <c r="AS874" s="213"/>
      <c r="AT874" s="213"/>
      <c r="AU874" s="213"/>
      <c r="AV874" s="213"/>
      <c r="AW874" s="213"/>
      <c r="AX874" s="213"/>
      <c r="AY874" s="213"/>
      <c r="AZ874" s="213"/>
      <c r="BA874" s="213"/>
      <c r="BB874" s="213"/>
      <c r="BC874" s="213"/>
      <c r="BD874" s="213"/>
      <c r="BE874" s="213"/>
      <c r="BF874" s="213"/>
      <c r="BG874" s="213"/>
      <c r="BH874" s="213"/>
    </row>
    <row r="875" spans="1:60" outlineLevel="3" x14ac:dyDescent="0.2">
      <c r="A875" s="220"/>
      <c r="B875" s="221"/>
      <c r="C875" s="262" t="s">
        <v>1014</v>
      </c>
      <c r="D875" s="229"/>
      <c r="E875" s="230">
        <v>6.75</v>
      </c>
      <c r="F875" s="224"/>
      <c r="G875" s="224"/>
      <c r="H875" s="224"/>
      <c r="I875" s="224"/>
      <c r="J875" s="224"/>
      <c r="K875" s="224"/>
      <c r="L875" s="224"/>
      <c r="M875" s="224"/>
      <c r="N875" s="223"/>
      <c r="O875" s="223"/>
      <c r="P875" s="223"/>
      <c r="Q875" s="223"/>
      <c r="R875" s="224"/>
      <c r="S875" s="224"/>
      <c r="T875" s="224"/>
      <c r="U875" s="224"/>
      <c r="V875" s="224"/>
      <c r="W875" s="224"/>
      <c r="X875" s="224"/>
      <c r="Y875" s="224"/>
      <c r="Z875" s="213"/>
      <c r="AA875" s="213"/>
      <c r="AB875" s="213"/>
      <c r="AC875" s="213"/>
      <c r="AD875" s="213"/>
      <c r="AE875" s="213"/>
      <c r="AF875" s="213"/>
      <c r="AG875" s="213" t="s">
        <v>290</v>
      </c>
      <c r="AH875" s="213">
        <v>0</v>
      </c>
      <c r="AI875" s="213"/>
      <c r="AJ875" s="213"/>
      <c r="AK875" s="213"/>
      <c r="AL875" s="213"/>
      <c r="AM875" s="213"/>
      <c r="AN875" s="213"/>
      <c r="AO875" s="213"/>
      <c r="AP875" s="213"/>
      <c r="AQ875" s="213"/>
      <c r="AR875" s="213"/>
      <c r="AS875" s="213"/>
      <c r="AT875" s="213"/>
      <c r="AU875" s="213"/>
      <c r="AV875" s="213"/>
      <c r="AW875" s="213"/>
      <c r="AX875" s="213"/>
      <c r="AY875" s="213"/>
      <c r="AZ875" s="213"/>
      <c r="BA875" s="213"/>
      <c r="BB875" s="213"/>
      <c r="BC875" s="213"/>
      <c r="BD875" s="213"/>
      <c r="BE875" s="213"/>
      <c r="BF875" s="213"/>
      <c r="BG875" s="213"/>
      <c r="BH875" s="213"/>
    </row>
    <row r="876" spans="1:60" outlineLevel="3" x14ac:dyDescent="0.2">
      <c r="A876" s="220"/>
      <c r="B876" s="221"/>
      <c r="C876" s="262" t="s">
        <v>1015</v>
      </c>
      <c r="D876" s="229"/>
      <c r="E876" s="230">
        <v>1.05</v>
      </c>
      <c r="F876" s="224"/>
      <c r="G876" s="224"/>
      <c r="H876" s="224"/>
      <c r="I876" s="224"/>
      <c r="J876" s="224"/>
      <c r="K876" s="224"/>
      <c r="L876" s="224"/>
      <c r="M876" s="224"/>
      <c r="N876" s="223"/>
      <c r="O876" s="223"/>
      <c r="P876" s="223"/>
      <c r="Q876" s="223"/>
      <c r="R876" s="224"/>
      <c r="S876" s="224"/>
      <c r="T876" s="224"/>
      <c r="U876" s="224"/>
      <c r="V876" s="224"/>
      <c r="W876" s="224"/>
      <c r="X876" s="224"/>
      <c r="Y876" s="224"/>
      <c r="Z876" s="213"/>
      <c r="AA876" s="213"/>
      <c r="AB876" s="213"/>
      <c r="AC876" s="213"/>
      <c r="AD876" s="213"/>
      <c r="AE876" s="213"/>
      <c r="AF876" s="213"/>
      <c r="AG876" s="213" t="s">
        <v>290</v>
      </c>
      <c r="AH876" s="213">
        <v>0</v>
      </c>
      <c r="AI876" s="213"/>
      <c r="AJ876" s="213"/>
      <c r="AK876" s="213"/>
      <c r="AL876" s="213"/>
      <c r="AM876" s="213"/>
      <c r="AN876" s="213"/>
      <c r="AO876" s="213"/>
      <c r="AP876" s="213"/>
      <c r="AQ876" s="213"/>
      <c r="AR876" s="213"/>
      <c r="AS876" s="213"/>
      <c r="AT876" s="213"/>
      <c r="AU876" s="213"/>
      <c r="AV876" s="213"/>
      <c r="AW876" s="213"/>
      <c r="AX876" s="213"/>
      <c r="AY876" s="213"/>
      <c r="AZ876" s="213"/>
      <c r="BA876" s="213"/>
      <c r="BB876" s="213"/>
      <c r="BC876" s="213"/>
      <c r="BD876" s="213"/>
      <c r="BE876" s="213"/>
      <c r="BF876" s="213"/>
      <c r="BG876" s="213"/>
      <c r="BH876" s="213"/>
    </row>
    <row r="877" spans="1:60" outlineLevel="3" x14ac:dyDescent="0.2">
      <c r="A877" s="220"/>
      <c r="B877" s="221"/>
      <c r="C877" s="262" t="s">
        <v>1016</v>
      </c>
      <c r="D877" s="229"/>
      <c r="E877" s="230">
        <v>1</v>
      </c>
      <c r="F877" s="224"/>
      <c r="G877" s="224"/>
      <c r="H877" s="224"/>
      <c r="I877" s="224"/>
      <c r="J877" s="224"/>
      <c r="K877" s="224"/>
      <c r="L877" s="224"/>
      <c r="M877" s="224"/>
      <c r="N877" s="223"/>
      <c r="O877" s="223"/>
      <c r="P877" s="223"/>
      <c r="Q877" s="223"/>
      <c r="R877" s="224"/>
      <c r="S877" s="224"/>
      <c r="T877" s="224"/>
      <c r="U877" s="224"/>
      <c r="V877" s="224"/>
      <c r="W877" s="224"/>
      <c r="X877" s="224"/>
      <c r="Y877" s="224"/>
      <c r="Z877" s="213"/>
      <c r="AA877" s="213"/>
      <c r="AB877" s="213"/>
      <c r="AC877" s="213"/>
      <c r="AD877" s="213"/>
      <c r="AE877" s="213"/>
      <c r="AF877" s="213"/>
      <c r="AG877" s="213" t="s">
        <v>290</v>
      </c>
      <c r="AH877" s="213">
        <v>0</v>
      </c>
      <c r="AI877" s="213"/>
      <c r="AJ877" s="213"/>
      <c r="AK877" s="213"/>
      <c r="AL877" s="213"/>
      <c r="AM877" s="213"/>
      <c r="AN877" s="213"/>
      <c r="AO877" s="213"/>
      <c r="AP877" s="213"/>
      <c r="AQ877" s="213"/>
      <c r="AR877" s="213"/>
      <c r="AS877" s="213"/>
      <c r="AT877" s="213"/>
      <c r="AU877" s="213"/>
      <c r="AV877" s="213"/>
      <c r="AW877" s="213"/>
      <c r="AX877" s="213"/>
      <c r="AY877" s="213"/>
      <c r="AZ877" s="213"/>
      <c r="BA877" s="213"/>
      <c r="BB877" s="213"/>
      <c r="BC877" s="213"/>
      <c r="BD877" s="213"/>
      <c r="BE877" s="213"/>
      <c r="BF877" s="213"/>
      <c r="BG877" s="213"/>
      <c r="BH877" s="213"/>
    </row>
    <row r="878" spans="1:60" outlineLevel="3" x14ac:dyDescent="0.2">
      <c r="A878" s="220"/>
      <c r="B878" s="221"/>
      <c r="C878" s="262" t="s">
        <v>1017</v>
      </c>
      <c r="D878" s="229"/>
      <c r="E878" s="230">
        <v>7.0250000000000004</v>
      </c>
      <c r="F878" s="224"/>
      <c r="G878" s="224"/>
      <c r="H878" s="224"/>
      <c r="I878" s="224"/>
      <c r="J878" s="224"/>
      <c r="K878" s="224"/>
      <c r="L878" s="224"/>
      <c r="M878" s="224"/>
      <c r="N878" s="223"/>
      <c r="O878" s="223"/>
      <c r="P878" s="223"/>
      <c r="Q878" s="223"/>
      <c r="R878" s="224"/>
      <c r="S878" s="224"/>
      <c r="T878" s="224"/>
      <c r="U878" s="224"/>
      <c r="V878" s="224"/>
      <c r="W878" s="224"/>
      <c r="X878" s="224"/>
      <c r="Y878" s="224"/>
      <c r="Z878" s="213"/>
      <c r="AA878" s="213"/>
      <c r="AB878" s="213"/>
      <c r="AC878" s="213"/>
      <c r="AD878" s="213"/>
      <c r="AE878" s="213"/>
      <c r="AF878" s="213"/>
      <c r="AG878" s="213" t="s">
        <v>290</v>
      </c>
      <c r="AH878" s="213">
        <v>0</v>
      </c>
      <c r="AI878" s="213"/>
      <c r="AJ878" s="213"/>
      <c r="AK878" s="213"/>
      <c r="AL878" s="213"/>
      <c r="AM878" s="213"/>
      <c r="AN878" s="213"/>
      <c r="AO878" s="213"/>
      <c r="AP878" s="213"/>
      <c r="AQ878" s="213"/>
      <c r="AR878" s="213"/>
      <c r="AS878" s="213"/>
      <c r="AT878" s="213"/>
      <c r="AU878" s="213"/>
      <c r="AV878" s="213"/>
      <c r="AW878" s="213"/>
      <c r="AX878" s="213"/>
      <c r="AY878" s="213"/>
      <c r="AZ878" s="213"/>
      <c r="BA878" s="213"/>
      <c r="BB878" s="213"/>
      <c r="BC878" s="213"/>
      <c r="BD878" s="213"/>
      <c r="BE878" s="213"/>
      <c r="BF878" s="213"/>
      <c r="BG878" s="213"/>
      <c r="BH878" s="213"/>
    </row>
    <row r="879" spans="1:60" outlineLevel="3" x14ac:dyDescent="0.2">
      <c r="A879" s="220"/>
      <c r="B879" s="221"/>
      <c r="C879" s="262" t="s">
        <v>1018</v>
      </c>
      <c r="D879" s="229"/>
      <c r="E879" s="230">
        <v>0.65</v>
      </c>
      <c r="F879" s="224"/>
      <c r="G879" s="224"/>
      <c r="H879" s="224"/>
      <c r="I879" s="224"/>
      <c r="J879" s="224"/>
      <c r="K879" s="224"/>
      <c r="L879" s="224"/>
      <c r="M879" s="224"/>
      <c r="N879" s="223"/>
      <c r="O879" s="223"/>
      <c r="P879" s="223"/>
      <c r="Q879" s="223"/>
      <c r="R879" s="224"/>
      <c r="S879" s="224"/>
      <c r="T879" s="224"/>
      <c r="U879" s="224"/>
      <c r="V879" s="224"/>
      <c r="W879" s="224"/>
      <c r="X879" s="224"/>
      <c r="Y879" s="224"/>
      <c r="Z879" s="213"/>
      <c r="AA879" s="213"/>
      <c r="AB879" s="213"/>
      <c r="AC879" s="213"/>
      <c r="AD879" s="213"/>
      <c r="AE879" s="213"/>
      <c r="AF879" s="213"/>
      <c r="AG879" s="213" t="s">
        <v>290</v>
      </c>
      <c r="AH879" s="213">
        <v>0</v>
      </c>
      <c r="AI879" s="213"/>
      <c r="AJ879" s="213"/>
      <c r="AK879" s="213"/>
      <c r="AL879" s="213"/>
      <c r="AM879" s="213"/>
      <c r="AN879" s="213"/>
      <c r="AO879" s="213"/>
      <c r="AP879" s="213"/>
      <c r="AQ879" s="213"/>
      <c r="AR879" s="213"/>
      <c r="AS879" s="213"/>
      <c r="AT879" s="213"/>
      <c r="AU879" s="213"/>
      <c r="AV879" s="213"/>
      <c r="AW879" s="213"/>
      <c r="AX879" s="213"/>
      <c r="AY879" s="213"/>
      <c r="AZ879" s="213"/>
      <c r="BA879" s="213"/>
      <c r="BB879" s="213"/>
      <c r="BC879" s="213"/>
      <c r="BD879" s="213"/>
      <c r="BE879" s="213"/>
      <c r="BF879" s="213"/>
      <c r="BG879" s="213"/>
      <c r="BH879" s="213"/>
    </row>
    <row r="880" spans="1:60" outlineLevel="3" x14ac:dyDescent="0.2">
      <c r="A880" s="220"/>
      <c r="B880" s="221"/>
      <c r="C880" s="262" t="s">
        <v>1019</v>
      </c>
      <c r="D880" s="229"/>
      <c r="E880" s="230">
        <v>0.89</v>
      </c>
      <c r="F880" s="224"/>
      <c r="G880" s="224"/>
      <c r="H880" s="224"/>
      <c r="I880" s="224"/>
      <c r="J880" s="224"/>
      <c r="K880" s="224"/>
      <c r="L880" s="224"/>
      <c r="M880" s="224"/>
      <c r="N880" s="223"/>
      <c r="O880" s="223"/>
      <c r="P880" s="223"/>
      <c r="Q880" s="223"/>
      <c r="R880" s="224"/>
      <c r="S880" s="224"/>
      <c r="T880" s="224"/>
      <c r="U880" s="224"/>
      <c r="V880" s="224"/>
      <c r="W880" s="224"/>
      <c r="X880" s="224"/>
      <c r="Y880" s="224"/>
      <c r="Z880" s="213"/>
      <c r="AA880" s="213"/>
      <c r="AB880" s="213"/>
      <c r="AC880" s="213"/>
      <c r="AD880" s="213"/>
      <c r="AE880" s="213"/>
      <c r="AF880" s="213"/>
      <c r="AG880" s="213" t="s">
        <v>290</v>
      </c>
      <c r="AH880" s="213">
        <v>0</v>
      </c>
      <c r="AI880" s="213"/>
      <c r="AJ880" s="213"/>
      <c r="AK880" s="213"/>
      <c r="AL880" s="213"/>
      <c r="AM880" s="213"/>
      <c r="AN880" s="213"/>
      <c r="AO880" s="213"/>
      <c r="AP880" s="213"/>
      <c r="AQ880" s="213"/>
      <c r="AR880" s="213"/>
      <c r="AS880" s="213"/>
      <c r="AT880" s="213"/>
      <c r="AU880" s="213"/>
      <c r="AV880" s="213"/>
      <c r="AW880" s="213"/>
      <c r="AX880" s="213"/>
      <c r="AY880" s="213"/>
      <c r="AZ880" s="213"/>
      <c r="BA880" s="213"/>
      <c r="BB880" s="213"/>
      <c r="BC880" s="213"/>
      <c r="BD880" s="213"/>
      <c r="BE880" s="213"/>
      <c r="BF880" s="213"/>
      <c r="BG880" s="213"/>
      <c r="BH880" s="213"/>
    </row>
    <row r="881" spans="1:60" outlineLevel="3" x14ac:dyDescent="0.2">
      <c r="A881" s="220"/>
      <c r="B881" s="221"/>
      <c r="C881" s="262" t="s">
        <v>1020</v>
      </c>
      <c r="D881" s="229"/>
      <c r="E881" s="230">
        <v>2.21</v>
      </c>
      <c r="F881" s="224"/>
      <c r="G881" s="224"/>
      <c r="H881" s="224"/>
      <c r="I881" s="224"/>
      <c r="J881" s="224"/>
      <c r="K881" s="224"/>
      <c r="L881" s="224"/>
      <c r="M881" s="224"/>
      <c r="N881" s="223"/>
      <c r="O881" s="223"/>
      <c r="P881" s="223"/>
      <c r="Q881" s="223"/>
      <c r="R881" s="224"/>
      <c r="S881" s="224"/>
      <c r="T881" s="224"/>
      <c r="U881" s="224"/>
      <c r="V881" s="224"/>
      <c r="W881" s="224"/>
      <c r="X881" s="224"/>
      <c r="Y881" s="224"/>
      <c r="Z881" s="213"/>
      <c r="AA881" s="213"/>
      <c r="AB881" s="213"/>
      <c r="AC881" s="213"/>
      <c r="AD881" s="213"/>
      <c r="AE881" s="213"/>
      <c r="AF881" s="213"/>
      <c r="AG881" s="213" t="s">
        <v>290</v>
      </c>
      <c r="AH881" s="213">
        <v>0</v>
      </c>
      <c r="AI881" s="213"/>
      <c r="AJ881" s="213"/>
      <c r="AK881" s="213"/>
      <c r="AL881" s="213"/>
      <c r="AM881" s="213"/>
      <c r="AN881" s="213"/>
      <c r="AO881" s="213"/>
      <c r="AP881" s="213"/>
      <c r="AQ881" s="213"/>
      <c r="AR881" s="213"/>
      <c r="AS881" s="213"/>
      <c r="AT881" s="213"/>
      <c r="AU881" s="213"/>
      <c r="AV881" s="213"/>
      <c r="AW881" s="213"/>
      <c r="AX881" s="213"/>
      <c r="AY881" s="213"/>
      <c r="AZ881" s="213"/>
      <c r="BA881" s="213"/>
      <c r="BB881" s="213"/>
      <c r="BC881" s="213"/>
      <c r="BD881" s="213"/>
      <c r="BE881" s="213"/>
      <c r="BF881" s="213"/>
      <c r="BG881" s="213"/>
      <c r="BH881" s="213"/>
    </row>
    <row r="882" spans="1:60" outlineLevel="3" x14ac:dyDescent="0.2">
      <c r="A882" s="220"/>
      <c r="B882" s="221"/>
      <c r="C882" s="262" t="s">
        <v>1021</v>
      </c>
      <c r="D882" s="229"/>
      <c r="E882" s="230">
        <v>3.585</v>
      </c>
      <c r="F882" s="224"/>
      <c r="G882" s="224"/>
      <c r="H882" s="224"/>
      <c r="I882" s="224"/>
      <c r="J882" s="224"/>
      <c r="K882" s="224"/>
      <c r="L882" s="224"/>
      <c r="M882" s="224"/>
      <c r="N882" s="223"/>
      <c r="O882" s="223"/>
      <c r="P882" s="223"/>
      <c r="Q882" s="223"/>
      <c r="R882" s="224"/>
      <c r="S882" s="224"/>
      <c r="T882" s="224"/>
      <c r="U882" s="224"/>
      <c r="V882" s="224"/>
      <c r="W882" s="224"/>
      <c r="X882" s="224"/>
      <c r="Y882" s="224"/>
      <c r="Z882" s="213"/>
      <c r="AA882" s="213"/>
      <c r="AB882" s="213"/>
      <c r="AC882" s="213"/>
      <c r="AD882" s="213"/>
      <c r="AE882" s="213"/>
      <c r="AF882" s="213"/>
      <c r="AG882" s="213" t="s">
        <v>290</v>
      </c>
      <c r="AH882" s="213">
        <v>0</v>
      </c>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row>
    <row r="883" spans="1:60" outlineLevel="3" x14ac:dyDescent="0.2">
      <c r="A883" s="220"/>
      <c r="B883" s="221"/>
      <c r="C883" s="262" t="s">
        <v>1022</v>
      </c>
      <c r="D883" s="229"/>
      <c r="E883" s="230">
        <v>0.85499999999999998</v>
      </c>
      <c r="F883" s="224"/>
      <c r="G883" s="224"/>
      <c r="H883" s="224"/>
      <c r="I883" s="224"/>
      <c r="J883" s="224"/>
      <c r="K883" s="224"/>
      <c r="L883" s="224"/>
      <c r="M883" s="224"/>
      <c r="N883" s="223"/>
      <c r="O883" s="223"/>
      <c r="P883" s="223"/>
      <c r="Q883" s="223"/>
      <c r="R883" s="224"/>
      <c r="S883" s="224"/>
      <c r="T883" s="224"/>
      <c r="U883" s="224"/>
      <c r="V883" s="224"/>
      <c r="W883" s="224"/>
      <c r="X883" s="224"/>
      <c r="Y883" s="224"/>
      <c r="Z883" s="213"/>
      <c r="AA883" s="213"/>
      <c r="AB883" s="213"/>
      <c r="AC883" s="213"/>
      <c r="AD883" s="213"/>
      <c r="AE883" s="213"/>
      <c r="AF883" s="213"/>
      <c r="AG883" s="213" t="s">
        <v>290</v>
      </c>
      <c r="AH883" s="213">
        <v>0</v>
      </c>
      <c r="AI883" s="213"/>
      <c r="AJ883" s="213"/>
      <c r="AK883" s="213"/>
      <c r="AL883" s="213"/>
      <c r="AM883" s="213"/>
      <c r="AN883" s="213"/>
      <c r="AO883" s="213"/>
      <c r="AP883" s="213"/>
      <c r="AQ883" s="213"/>
      <c r="AR883" s="213"/>
      <c r="AS883" s="213"/>
      <c r="AT883" s="213"/>
      <c r="AU883" s="213"/>
      <c r="AV883" s="213"/>
      <c r="AW883" s="213"/>
      <c r="AX883" s="213"/>
      <c r="AY883" s="213"/>
      <c r="AZ883" s="213"/>
      <c r="BA883" s="213"/>
      <c r="BB883" s="213"/>
      <c r="BC883" s="213"/>
      <c r="BD883" s="213"/>
      <c r="BE883" s="213"/>
      <c r="BF883" s="213"/>
      <c r="BG883" s="213"/>
      <c r="BH883" s="213"/>
    </row>
    <row r="884" spans="1:60" outlineLevel="3" x14ac:dyDescent="0.2">
      <c r="A884" s="220"/>
      <c r="B884" s="221"/>
      <c r="C884" s="263" t="s">
        <v>294</v>
      </c>
      <c r="D884" s="231"/>
      <c r="E884" s="232">
        <v>76.805000000000007</v>
      </c>
      <c r="F884" s="224"/>
      <c r="G884" s="224"/>
      <c r="H884" s="224"/>
      <c r="I884" s="224"/>
      <c r="J884" s="224"/>
      <c r="K884" s="224"/>
      <c r="L884" s="224"/>
      <c r="M884" s="224"/>
      <c r="N884" s="223"/>
      <c r="O884" s="223"/>
      <c r="P884" s="223"/>
      <c r="Q884" s="223"/>
      <c r="R884" s="224"/>
      <c r="S884" s="224"/>
      <c r="T884" s="224"/>
      <c r="U884" s="224"/>
      <c r="V884" s="224"/>
      <c r="W884" s="224"/>
      <c r="X884" s="224"/>
      <c r="Y884" s="224"/>
      <c r="Z884" s="213"/>
      <c r="AA884" s="213"/>
      <c r="AB884" s="213"/>
      <c r="AC884" s="213"/>
      <c r="AD884" s="213"/>
      <c r="AE884" s="213"/>
      <c r="AF884" s="213"/>
      <c r="AG884" s="213" t="s">
        <v>290</v>
      </c>
      <c r="AH884" s="213">
        <v>1</v>
      </c>
      <c r="AI884" s="213"/>
      <c r="AJ884" s="213"/>
      <c r="AK884" s="213"/>
      <c r="AL884" s="213"/>
      <c r="AM884" s="213"/>
      <c r="AN884" s="213"/>
      <c r="AO884" s="213"/>
      <c r="AP884" s="213"/>
      <c r="AQ884" s="213"/>
      <c r="AR884" s="213"/>
      <c r="AS884" s="213"/>
      <c r="AT884" s="213"/>
      <c r="AU884" s="213"/>
      <c r="AV884" s="213"/>
      <c r="AW884" s="213"/>
      <c r="AX884" s="213"/>
      <c r="AY884" s="213"/>
      <c r="AZ884" s="213"/>
      <c r="BA884" s="213"/>
      <c r="BB884" s="213"/>
      <c r="BC884" s="213"/>
      <c r="BD884" s="213"/>
      <c r="BE884" s="213"/>
      <c r="BF884" s="213"/>
      <c r="BG884" s="213"/>
      <c r="BH884" s="213"/>
    </row>
    <row r="885" spans="1:60" ht="22.5" outlineLevel="1" x14ac:dyDescent="0.2">
      <c r="A885" s="241">
        <v>78</v>
      </c>
      <c r="B885" s="242" t="s">
        <v>1023</v>
      </c>
      <c r="C885" s="259" t="s">
        <v>1024</v>
      </c>
      <c r="D885" s="243" t="s">
        <v>473</v>
      </c>
      <c r="E885" s="244">
        <v>15</v>
      </c>
      <c r="F885" s="245"/>
      <c r="G885" s="246">
        <f>ROUND(E885*F885,2)</f>
        <v>0</v>
      </c>
      <c r="H885" s="245"/>
      <c r="I885" s="246">
        <f>ROUND(E885*H885,2)</f>
        <v>0</v>
      </c>
      <c r="J885" s="245"/>
      <c r="K885" s="246">
        <f>ROUND(E885*J885,2)</f>
        <v>0</v>
      </c>
      <c r="L885" s="246">
        <v>21</v>
      </c>
      <c r="M885" s="246">
        <f>G885*(1+L885/100)</f>
        <v>0</v>
      </c>
      <c r="N885" s="244">
        <v>9.7400000000000004E-3</v>
      </c>
      <c r="O885" s="244">
        <f>ROUND(E885*N885,2)</f>
        <v>0.15</v>
      </c>
      <c r="P885" s="244">
        <v>0</v>
      </c>
      <c r="Q885" s="244">
        <f>ROUND(E885*P885,2)</f>
        <v>0</v>
      </c>
      <c r="R885" s="246" t="s">
        <v>952</v>
      </c>
      <c r="S885" s="246" t="s">
        <v>298</v>
      </c>
      <c r="T885" s="247" t="s">
        <v>364</v>
      </c>
      <c r="U885" s="224">
        <v>0.45982000000000001</v>
      </c>
      <c r="V885" s="224">
        <f>ROUND(E885*U885,2)</f>
        <v>6.9</v>
      </c>
      <c r="W885" s="224"/>
      <c r="X885" s="224" t="s">
        <v>283</v>
      </c>
      <c r="Y885" s="224" t="s">
        <v>284</v>
      </c>
      <c r="Z885" s="213"/>
      <c r="AA885" s="213"/>
      <c r="AB885" s="213"/>
      <c r="AC885" s="213"/>
      <c r="AD885" s="213"/>
      <c r="AE885" s="213"/>
      <c r="AF885" s="213"/>
      <c r="AG885" s="213" t="s">
        <v>285</v>
      </c>
      <c r="AH885" s="213"/>
      <c r="AI885" s="213"/>
      <c r="AJ885" s="213"/>
      <c r="AK885" s="213"/>
      <c r="AL885" s="213"/>
      <c r="AM885" s="213"/>
      <c r="AN885" s="213"/>
      <c r="AO885" s="213"/>
      <c r="AP885" s="213"/>
      <c r="AQ885" s="213"/>
      <c r="AR885" s="213"/>
      <c r="AS885" s="213"/>
      <c r="AT885" s="213"/>
      <c r="AU885" s="213"/>
      <c r="AV885" s="213"/>
      <c r="AW885" s="213"/>
      <c r="AX885" s="213"/>
      <c r="AY885" s="213"/>
      <c r="AZ885" s="213"/>
      <c r="BA885" s="213"/>
      <c r="BB885" s="213"/>
      <c r="BC885" s="213"/>
      <c r="BD885" s="213"/>
      <c r="BE885" s="213"/>
      <c r="BF885" s="213"/>
      <c r="BG885" s="213"/>
      <c r="BH885" s="213"/>
    </row>
    <row r="886" spans="1:60" outlineLevel="2" x14ac:dyDescent="0.2">
      <c r="A886" s="220"/>
      <c r="B886" s="221"/>
      <c r="C886" s="262" t="s">
        <v>938</v>
      </c>
      <c r="D886" s="229"/>
      <c r="E886" s="230">
        <v>15</v>
      </c>
      <c r="F886" s="224"/>
      <c r="G886" s="224"/>
      <c r="H886" s="224"/>
      <c r="I886" s="224"/>
      <c r="J886" s="224"/>
      <c r="K886" s="224"/>
      <c r="L886" s="224"/>
      <c r="M886" s="224"/>
      <c r="N886" s="223"/>
      <c r="O886" s="223"/>
      <c r="P886" s="223"/>
      <c r="Q886" s="223"/>
      <c r="R886" s="224"/>
      <c r="S886" s="224"/>
      <c r="T886" s="224"/>
      <c r="U886" s="224"/>
      <c r="V886" s="224"/>
      <c r="W886" s="224"/>
      <c r="X886" s="224"/>
      <c r="Y886" s="224"/>
      <c r="Z886" s="213"/>
      <c r="AA886" s="213"/>
      <c r="AB886" s="213"/>
      <c r="AC886" s="213"/>
      <c r="AD886" s="213"/>
      <c r="AE886" s="213"/>
      <c r="AF886" s="213"/>
      <c r="AG886" s="213" t="s">
        <v>290</v>
      </c>
      <c r="AH886" s="213">
        <v>0</v>
      </c>
      <c r="AI886" s="213"/>
      <c r="AJ886" s="213"/>
      <c r="AK886" s="213"/>
      <c r="AL886" s="213"/>
      <c r="AM886" s="213"/>
      <c r="AN886" s="213"/>
      <c r="AO886" s="213"/>
      <c r="AP886" s="213"/>
      <c r="AQ886" s="213"/>
      <c r="AR886" s="213"/>
      <c r="AS886" s="213"/>
      <c r="AT886" s="213"/>
      <c r="AU886" s="213"/>
      <c r="AV886" s="213"/>
      <c r="AW886" s="213"/>
      <c r="AX886" s="213"/>
      <c r="AY886" s="213"/>
      <c r="AZ886" s="213"/>
      <c r="BA886" s="213"/>
      <c r="BB886" s="213"/>
      <c r="BC886" s="213"/>
      <c r="BD886" s="213"/>
      <c r="BE886" s="213"/>
      <c r="BF886" s="213"/>
      <c r="BG886" s="213"/>
      <c r="BH886" s="213"/>
    </row>
    <row r="887" spans="1:60" outlineLevel="1" x14ac:dyDescent="0.2">
      <c r="A887" s="241">
        <v>79</v>
      </c>
      <c r="B887" s="242" t="s">
        <v>1025</v>
      </c>
      <c r="C887" s="259" t="s">
        <v>1026</v>
      </c>
      <c r="D887" s="243" t="s">
        <v>473</v>
      </c>
      <c r="E887" s="244">
        <v>15</v>
      </c>
      <c r="F887" s="245"/>
      <c r="G887" s="246">
        <f>ROUND(E887*F887,2)</f>
        <v>0</v>
      </c>
      <c r="H887" s="245"/>
      <c r="I887" s="246">
        <f>ROUND(E887*H887,2)</f>
        <v>0</v>
      </c>
      <c r="J887" s="245"/>
      <c r="K887" s="246">
        <f>ROUND(E887*J887,2)</f>
        <v>0</v>
      </c>
      <c r="L887" s="246">
        <v>21</v>
      </c>
      <c r="M887" s="246">
        <f>G887*(1+L887/100)</f>
        <v>0</v>
      </c>
      <c r="N887" s="244">
        <v>0</v>
      </c>
      <c r="O887" s="244">
        <f>ROUND(E887*N887,2)</f>
        <v>0</v>
      </c>
      <c r="P887" s="244">
        <v>9.7400000000000004E-3</v>
      </c>
      <c r="Q887" s="244">
        <f>ROUND(E887*P887,2)</f>
        <v>0.15</v>
      </c>
      <c r="R887" s="246" t="s">
        <v>952</v>
      </c>
      <c r="S887" s="246" t="s">
        <v>298</v>
      </c>
      <c r="T887" s="247" t="s">
        <v>364</v>
      </c>
      <c r="U887" s="224">
        <v>4.3999999999999997E-2</v>
      </c>
      <c r="V887" s="224">
        <f>ROUND(E887*U887,2)</f>
        <v>0.66</v>
      </c>
      <c r="W887" s="224"/>
      <c r="X887" s="224" t="s">
        <v>283</v>
      </c>
      <c r="Y887" s="224" t="s">
        <v>284</v>
      </c>
      <c r="Z887" s="213"/>
      <c r="AA887" s="213"/>
      <c r="AB887" s="213"/>
      <c r="AC887" s="213"/>
      <c r="AD887" s="213"/>
      <c r="AE887" s="213"/>
      <c r="AF887" s="213"/>
      <c r="AG887" s="213" t="s">
        <v>285</v>
      </c>
      <c r="AH887" s="213"/>
      <c r="AI887" s="213"/>
      <c r="AJ887" s="213"/>
      <c r="AK887" s="213"/>
      <c r="AL887" s="213"/>
      <c r="AM887" s="213"/>
      <c r="AN887" s="213"/>
      <c r="AO887" s="213"/>
      <c r="AP887" s="213"/>
      <c r="AQ887" s="213"/>
      <c r="AR887" s="213"/>
      <c r="AS887" s="213"/>
      <c r="AT887" s="213"/>
      <c r="AU887" s="213"/>
      <c r="AV887" s="213"/>
      <c r="AW887" s="213"/>
      <c r="AX887" s="213"/>
      <c r="AY887" s="213"/>
      <c r="AZ887" s="213"/>
      <c r="BA887" s="213"/>
      <c r="BB887" s="213"/>
      <c r="BC887" s="213"/>
      <c r="BD887" s="213"/>
      <c r="BE887" s="213"/>
      <c r="BF887" s="213"/>
      <c r="BG887" s="213"/>
      <c r="BH887" s="213"/>
    </row>
    <row r="888" spans="1:60" outlineLevel="2" x14ac:dyDescent="0.2">
      <c r="A888" s="220"/>
      <c r="B888" s="221"/>
      <c r="C888" s="262" t="s">
        <v>938</v>
      </c>
      <c r="D888" s="229"/>
      <c r="E888" s="230">
        <v>15</v>
      </c>
      <c r="F888" s="224"/>
      <c r="G888" s="224"/>
      <c r="H888" s="224"/>
      <c r="I888" s="224"/>
      <c r="J888" s="224"/>
      <c r="K888" s="224"/>
      <c r="L888" s="224"/>
      <c r="M888" s="224"/>
      <c r="N888" s="223"/>
      <c r="O888" s="223"/>
      <c r="P888" s="223"/>
      <c r="Q888" s="223"/>
      <c r="R888" s="224"/>
      <c r="S888" s="224"/>
      <c r="T888" s="224"/>
      <c r="U888" s="224"/>
      <c r="V888" s="224"/>
      <c r="W888" s="224"/>
      <c r="X888" s="224"/>
      <c r="Y888" s="224"/>
      <c r="Z888" s="213"/>
      <c r="AA888" s="213"/>
      <c r="AB888" s="213"/>
      <c r="AC888" s="213"/>
      <c r="AD888" s="213"/>
      <c r="AE888" s="213"/>
      <c r="AF888" s="213"/>
      <c r="AG888" s="213" t="s">
        <v>290</v>
      </c>
      <c r="AH888" s="213">
        <v>0</v>
      </c>
      <c r="AI888" s="213"/>
      <c r="AJ888" s="213"/>
      <c r="AK888" s="213"/>
      <c r="AL888" s="213"/>
      <c r="AM888" s="213"/>
      <c r="AN888" s="213"/>
      <c r="AO888" s="213"/>
      <c r="AP888" s="213"/>
      <c r="AQ888" s="213"/>
      <c r="AR888" s="213"/>
      <c r="AS888" s="213"/>
      <c r="AT888" s="213"/>
      <c r="AU888" s="213"/>
      <c r="AV888" s="213"/>
      <c r="AW888" s="213"/>
      <c r="AX888" s="213"/>
      <c r="AY888" s="213"/>
      <c r="AZ888" s="213"/>
      <c r="BA888" s="213"/>
      <c r="BB888" s="213"/>
      <c r="BC888" s="213"/>
      <c r="BD888" s="213"/>
      <c r="BE888" s="213"/>
      <c r="BF888" s="213"/>
      <c r="BG888" s="213"/>
      <c r="BH888" s="213"/>
    </row>
    <row r="889" spans="1:60" ht="22.5" outlineLevel="1" x14ac:dyDescent="0.2">
      <c r="A889" s="241">
        <v>80</v>
      </c>
      <c r="B889" s="242" t="s">
        <v>1027</v>
      </c>
      <c r="C889" s="259" t="s">
        <v>1028</v>
      </c>
      <c r="D889" s="243" t="s">
        <v>780</v>
      </c>
      <c r="E889" s="244">
        <v>4</v>
      </c>
      <c r="F889" s="245"/>
      <c r="G889" s="246">
        <f>ROUND(E889*F889,2)</f>
        <v>0</v>
      </c>
      <c r="H889" s="245"/>
      <c r="I889" s="246">
        <f>ROUND(E889*H889,2)</f>
        <v>0</v>
      </c>
      <c r="J889" s="245"/>
      <c r="K889" s="246">
        <f>ROUND(E889*J889,2)</f>
        <v>0</v>
      </c>
      <c r="L889" s="246">
        <v>21</v>
      </c>
      <c r="M889" s="246">
        <f>G889*(1+L889/100)</f>
        <v>0</v>
      </c>
      <c r="N889" s="244">
        <v>1.6000000000000001E-4</v>
      </c>
      <c r="O889" s="244">
        <f>ROUND(E889*N889,2)</f>
        <v>0</v>
      </c>
      <c r="P889" s="244">
        <v>0</v>
      </c>
      <c r="Q889" s="244">
        <f>ROUND(E889*P889,2)</f>
        <v>0</v>
      </c>
      <c r="R889" s="246" t="s">
        <v>952</v>
      </c>
      <c r="S889" s="246" t="s">
        <v>298</v>
      </c>
      <c r="T889" s="247" t="s">
        <v>364</v>
      </c>
      <c r="U889" s="224">
        <v>1.23</v>
      </c>
      <c r="V889" s="224">
        <f>ROUND(E889*U889,2)</f>
        <v>4.92</v>
      </c>
      <c r="W889" s="224"/>
      <c r="X889" s="224" t="s">
        <v>283</v>
      </c>
      <c r="Y889" s="224" t="s">
        <v>284</v>
      </c>
      <c r="Z889" s="213"/>
      <c r="AA889" s="213"/>
      <c r="AB889" s="213"/>
      <c r="AC889" s="213"/>
      <c r="AD889" s="213"/>
      <c r="AE889" s="213"/>
      <c r="AF889" s="213"/>
      <c r="AG889" s="213" t="s">
        <v>285</v>
      </c>
      <c r="AH889" s="213"/>
      <c r="AI889" s="213"/>
      <c r="AJ889" s="213"/>
      <c r="AK889" s="213"/>
      <c r="AL889" s="213"/>
      <c r="AM889" s="213"/>
      <c r="AN889" s="213"/>
      <c r="AO889" s="213"/>
      <c r="AP889" s="213"/>
      <c r="AQ889" s="213"/>
      <c r="AR889" s="213"/>
      <c r="AS889" s="213"/>
      <c r="AT889" s="213"/>
      <c r="AU889" s="213"/>
      <c r="AV889" s="213"/>
      <c r="AW889" s="213"/>
      <c r="AX889" s="213"/>
      <c r="AY889" s="213"/>
      <c r="AZ889" s="213"/>
      <c r="BA889" s="213"/>
      <c r="BB889" s="213"/>
      <c r="BC889" s="213"/>
      <c r="BD889" s="213"/>
      <c r="BE889" s="213"/>
      <c r="BF889" s="213"/>
      <c r="BG889" s="213"/>
      <c r="BH889" s="213"/>
    </row>
    <row r="890" spans="1:60" outlineLevel="2" x14ac:dyDescent="0.2">
      <c r="A890" s="220"/>
      <c r="B890" s="221"/>
      <c r="C890" s="262" t="s">
        <v>787</v>
      </c>
      <c r="D890" s="229"/>
      <c r="E890" s="230">
        <v>4</v>
      </c>
      <c r="F890" s="224"/>
      <c r="G890" s="224"/>
      <c r="H890" s="224"/>
      <c r="I890" s="224"/>
      <c r="J890" s="224"/>
      <c r="K890" s="224"/>
      <c r="L890" s="224"/>
      <c r="M890" s="224"/>
      <c r="N890" s="223"/>
      <c r="O890" s="223"/>
      <c r="P890" s="223"/>
      <c r="Q890" s="223"/>
      <c r="R890" s="224"/>
      <c r="S890" s="224"/>
      <c r="T890" s="224"/>
      <c r="U890" s="224"/>
      <c r="V890" s="224"/>
      <c r="W890" s="224"/>
      <c r="X890" s="224"/>
      <c r="Y890" s="224"/>
      <c r="Z890" s="213"/>
      <c r="AA890" s="213"/>
      <c r="AB890" s="213"/>
      <c r="AC890" s="213"/>
      <c r="AD890" s="213"/>
      <c r="AE890" s="213"/>
      <c r="AF890" s="213"/>
      <c r="AG890" s="213" t="s">
        <v>290</v>
      </c>
      <c r="AH890" s="213">
        <v>0</v>
      </c>
      <c r="AI890" s="213"/>
      <c r="AJ890" s="213"/>
      <c r="AK890" s="213"/>
      <c r="AL890" s="213"/>
      <c r="AM890" s="213"/>
      <c r="AN890" s="213"/>
      <c r="AO890" s="213"/>
      <c r="AP890" s="213"/>
      <c r="AQ890" s="213"/>
      <c r="AR890" s="213"/>
      <c r="AS890" s="213"/>
      <c r="AT890" s="213"/>
      <c r="AU890" s="213"/>
      <c r="AV890" s="213"/>
      <c r="AW890" s="213"/>
      <c r="AX890" s="213"/>
      <c r="AY890" s="213"/>
      <c r="AZ890" s="213"/>
      <c r="BA890" s="213"/>
      <c r="BB890" s="213"/>
      <c r="BC890" s="213"/>
      <c r="BD890" s="213"/>
      <c r="BE890" s="213"/>
      <c r="BF890" s="213"/>
      <c r="BG890" s="213"/>
      <c r="BH890" s="213"/>
    </row>
    <row r="891" spans="1:60" outlineLevel="1" x14ac:dyDescent="0.2">
      <c r="A891" s="241">
        <v>81</v>
      </c>
      <c r="B891" s="242" t="s">
        <v>1029</v>
      </c>
      <c r="C891" s="259" t="s">
        <v>1030</v>
      </c>
      <c r="D891" s="243" t="s">
        <v>1031</v>
      </c>
      <c r="E891" s="244">
        <v>15</v>
      </c>
      <c r="F891" s="245"/>
      <c r="G891" s="246">
        <f>ROUND(E891*F891,2)</f>
        <v>0</v>
      </c>
      <c r="H891" s="245"/>
      <c r="I891" s="246">
        <f>ROUND(E891*H891,2)</f>
        <v>0</v>
      </c>
      <c r="J891" s="245"/>
      <c r="K891" s="246">
        <f>ROUND(E891*J891,2)</f>
        <v>0</v>
      </c>
      <c r="L891" s="246">
        <v>21</v>
      </c>
      <c r="M891" s="246">
        <f>G891*(1+L891/100)</f>
        <v>0</v>
      </c>
      <c r="N891" s="244">
        <v>1E-3</v>
      </c>
      <c r="O891" s="244">
        <f>ROUND(E891*N891,2)</f>
        <v>0.02</v>
      </c>
      <c r="P891" s="244">
        <v>0</v>
      </c>
      <c r="Q891" s="244">
        <f>ROUND(E891*P891,2)</f>
        <v>0</v>
      </c>
      <c r="R891" s="246" t="s">
        <v>1032</v>
      </c>
      <c r="S891" s="246" t="s">
        <v>1033</v>
      </c>
      <c r="T891" s="247" t="s">
        <v>1033</v>
      </c>
      <c r="U891" s="224">
        <v>0</v>
      </c>
      <c r="V891" s="224">
        <f>ROUND(E891*U891,2)</f>
        <v>0</v>
      </c>
      <c r="W891" s="224"/>
      <c r="X891" s="224" t="s">
        <v>1034</v>
      </c>
      <c r="Y891" s="224" t="s">
        <v>284</v>
      </c>
      <c r="Z891" s="213"/>
      <c r="AA891" s="213"/>
      <c r="AB891" s="213"/>
      <c r="AC891" s="213"/>
      <c r="AD891" s="213"/>
      <c r="AE891" s="213"/>
      <c r="AF891" s="213"/>
      <c r="AG891" s="213" t="s">
        <v>1035</v>
      </c>
      <c r="AH891" s="213"/>
      <c r="AI891" s="213"/>
      <c r="AJ891" s="213"/>
      <c r="AK891" s="213"/>
      <c r="AL891" s="213"/>
      <c r="AM891" s="213"/>
      <c r="AN891" s="213"/>
      <c r="AO891" s="213"/>
      <c r="AP891" s="213"/>
      <c r="AQ891" s="213"/>
      <c r="AR891" s="213"/>
      <c r="AS891" s="213"/>
      <c r="AT891" s="213"/>
      <c r="AU891" s="213"/>
      <c r="AV891" s="213"/>
      <c r="AW891" s="213"/>
      <c r="AX891" s="213"/>
      <c r="AY891" s="213"/>
      <c r="AZ891" s="213"/>
      <c r="BA891" s="213"/>
      <c r="BB891" s="213"/>
      <c r="BC891" s="213"/>
      <c r="BD891" s="213"/>
      <c r="BE891" s="213"/>
      <c r="BF891" s="213"/>
      <c r="BG891" s="213"/>
      <c r="BH891" s="213"/>
    </row>
    <row r="892" spans="1:60" outlineLevel="1" x14ac:dyDescent="0.2">
      <c r="A892" s="220">
        <v>82</v>
      </c>
      <c r="B892" s="221" t="s">
        <v>1036</v>
      </c>
      <c r="C892" s="272" t="s">
        <v>1037</v>
      </c>
      <c r="D892" s="222" t="s">
        <v>0</v>
      </c>
      <c r="E892" s="269"/>
      <c r="F892" s="225"/>
      <c r="G892" s="224">
        <f>ROUND(E892*F892,2)</f>
        <v>0</v>
      </c>
      <c r="H892" s="225"/>
      <c r="I892" s="224">
        <f>ROUND(E892*H892,2)</f>
        <v>0</v>
      </c>
      <c r="J892" s="225"/>
      <c r="K892" s="224">
        <f>ROUND(E892*J892,2)</f>
        <v>0</v>
      </c>
      <c r="L892" s="224">
        <v>21</v>
      </c>
      <c r="M892" s="224">
        <f>G892*(1+L892/100)</f>
        <v>0</v>
      </c>
      <c r="N892" s="223">
        <v>0</v>
      </c>
      <c r="O892" s="223">
        <f>ROUND(E892*N892,2)</f>
        <v>0</v>
      </c>
      <c r="P892" s="223">
        <v>0</v>
      </c>
      <c r="Q892" s="223">
        <f>ROUND(E892*P892,2)</f>
        <v>0</v>
      </c>
      <c r="R892" s="224" t="s">
        <v>952</v>
      </c>
      <c r="S892" s="224" t="s">
        <v>298</v>
      </c>
      <c r="T892" s="224" t="s">
        <v>364</v>
      </c>
      <c r="U892" s="224">
        <v>0</v>
      </c>
      <c r="V892" s="224">
        <f>ROUND(E892*U892,2)</f>
        <v>0</v>
      </c>
      <c r="W892" s="224"/>
      <c r="X892" s="224" t="s">
        <v>944</v>
      </c>
      <c r="Y892" s="224" t="s">
        <v>284</v>
      </c>
      <c r="Z892" s="213"/>
      <c r="AA892" s="213"/>
      <c r="AB892" s="213"/>
      <c r="AC892" s="213"/>
      <c r="AD892" s="213"/>
      <c r="AE892" s="213"/>
      <c r="AF892" s="213"/>
      <c r="AG892" s="213" t="s">
        <v>945</v>
      </c>
      <c r="AH892" s="213"/>
      <c r="AI892" s="213"/>
      <c r="AJ892" s="213"/>
      <c r="AK892" s="213"/>
      <c r="AL892" s="213"/>
      <c r="AM892" s="213"/>
      <c r="AN892" s="213"/>
      <c r="AO892" s="213"/>
      <c r="AP892" s="213"/>
      <c r="AQ892" s="213"/>
      <c r="AR892" s="213"/>
      <c r="AS892" s="213"/>
      <c r="AT892" s="213"/>
      <c r="AU892" s="213"/>
      <c r="AV892" s="213"/>
      <c r="AW892" s="213"/>
      <c r="AX892" s="213"/>
      <c r="AY892" s="213"/>
      <c r="AZ892" s="213"/>
      <c r="BA892" s="213"/>
      <c r="BB892" s="213"/>
      <c r="BC892" s="213"/>
      <c r="BD892" s="213"/>
      <c r="BE892" s="213"/>
      <c r="BF892" s="213"/>
      <c r="BG892" s="213"/>
      <c r="BH892" s="213"/>
    </row>
    <row r="893" spans="1:60" outlineLevel="2" x14ac:dyDescent="0.2">
      <c r="A893" s="220"/>
      <c r="B893" s="221"/>
      <c r="C893" s="273" t="s">
        <v>1038</v>
      </c>
      <c r="D893" s="270"/>
      <c r="E893" s="270"/>
      <c r="F893" s="270"/>
      <c r="G893" s="270"/>
      <c r="H893" s="224"/>
      <c r="I893" s="224"/>
      <c r="J893" s="224"/>
      <c r="K893" s="224"/>
      <c r="L893" s="224"/>
      <c r="M893" s="224"/>
      <c r="N893" s="223"/>
      <c r="O893" s="223"/>
      <c r="P893" s="223"/>
      <c r="Q893" s="223"/>
      <c r="R893" s="224"/>
      <c r="S893" s="224"/>
      <c r="T893" s="224"/>
      <c r="U893" s="224"/>
      <c r="V893" s="224"/>
      <c r="W893" s="224"/>
      <c r="X893" s="224"/>
      <c r="Y893" s="224"/>
      <c r="Z893" s="213"/>
      <c r="AA893" s="213"/>
      <c r="AB893" s="213"/>
      <c r="AC893" s="213"/>
      <c r="AD893" s="213"/>
      <c r="AE893" s="213"/>
      <c r="AF893" s="213"/>
      <c r="AG893" s="213" t="s">
        <v>366</v>
      </c>
      <c r="AH893" s="213"/>
      <c r="AI893" s="213"/>
      <c r="AJ893" s="213"/>
      <c r="AK893" s="213"/>
      <c r="AL893" s="213"/>
      <c r="AM893" s="213"/>
      <c r="AN893" s="213"/>
      <c r="AO893" s="213"/>
      <c r="AP893" s="213"/>
      <c r="AQ893" s="213"/>
      <c r="AR893" s="213"/>
      <c r="AS893" s="213"/>
      <c r="AT893" s="213"/>
      <c r="AU893" s="213"/>
      <c r="AV893" s="213"/>
      <c r="AW893" s="213"/>
      <c r="AX893" s="213"/>
      <c r="AY893" s="213"/>
      <c r="AZ893" s="213"/>
      <c r="BA893" s="213"/>
      <c r="BB893" s="213"/>
      <c r="BC893" s="213"/>
      <c r="BD893" s="213"/>
      <c r="BE893" s="213"/>
      <c r="BF893" s="213"/>
      <c r="BG893" s="213"/>
      <c r="BH893" s="213"/>
    </row>
    <row r="894" spans="1:60" x14ac:dyDescent="0.2">
      <c r="A894" s="234" t="s">
        <v>276</v>
      </c>
      <c r="B894" s="235" t="s">
        <v>214</v>
      </c>
      <c r="C894" s="258" t="s">
        <v>215</v>
      </c>
      <c r="D894" s="236"/>
      <c r="E894" s="237"/>
      <c r="F894" s="238"/>
      <c r="G894" s="238">
        <f>SUMIF(AG895:AG898,"&lt;&gt;NOR",G895:G898)</f>
        <v>0</v>
      </c>
      <c r="H894" s="238"/>
      <c r="I894" s="238">
        <f>SUM(I895:I898)</f>
        <v>0</v>
      </c>
      <c r="J894" s="238"/>
      <c r="K894" s="238">
        <f>SUM(K895:K898)</f>
        <v>0</v>
      </c>
      <c r="L894" s="238"/>
      <c r="M894" s="238">
        <f>SUM(M895:M898)</f>
        <v>0</v>
      </c>
      <c r="N894" s="237"/>
      <c r="O894" s="237">
        <f>SUM(O895:O898)</f>
        <v>0</v>
      </c>
      <c r="P894" s="237"/>
      <c r="Q894" s="237">
        <f>SUM(Q895:Q898)</f>
        <v>1.8</v>
      </c>
      <c r="R894" s="238"/>
      <c r="S894" s="238"/>
      <c r="T894" s="239"/>
      <c r="U894" s="233"/>
      <c r="V894" s="233">
        <f>SUM(V895:V898)</f>
        <v>13.6</v>
      </c>
      <c r="W894" s="233"/>
      <c r="X894" s="233"/>
      <c r="Y894" s="233"/>
      <c r="AG894" t="s">
        <v>277</v>
      </c>
    </row>
    <row r="895" spans="1:60" outlineLevel="1" x14ac:dyDescent="0.2">
      <c r="A895" s="241">
        <v>83</v>
      </c>
      <c r="B895" s="242" t="s">
        <v>1039</v>
      </c>
      <c r="C895" s="259" t="s">
        <v>1040</v>
      </c>
      <c r="D895" s="243" t="s">
        <v>598</v>
      </c>
      <c r="E895" s="244">
        <v>40</v>
      </c>
      <c r="F895" s="245"/>
      <c r="G895" s="246">
        <f>ROUND(E895*F895,2)</f>
        <v>0</v>
      </c>
      <c r="H895" s="245"/>
      <c r="I895" s="246">
        <f>ROUND(E895*H895,2)</f>
        <v>0</v>
      </c>
      <c r="J895" s="245"/>
      <c r="K895" s="246">
        <f>ROUND(E895*J895,2)</f>
        <v>0</v>
      </c>
      <c r="L895" s="246">
        <v>21</v>
      </c>
      <c r="M895" s="246">
        <f>G895*(1+L895/100)</f>
        <v>0</v>
      </c>
      <c r="N895" s="244">
        <v>0</v>
      </c>
      <c r="O895" s="244">
        <f>ROUND(E895*N895,2)</f>
        <v>0</v>
      </c>
      <c r="P895" s="244">
        <v>4.4999999999999998E-2</v>
      </c>
      <c r="Q895" s="244">
        <f>ROUND(E895*P895,2)</f>
        <v>1.8</v>
      </c>
      <c r="R895" s="246" t="s">
        <v>1041</v>
      </c>
      <c r="S895" s="246" t="s">
        <v>298</v>
      </c>
      <c r="T895" s="247" t="s">
        <v>767</v>
      </c>
      <c r="U895" s="224">
        <v>0.34</v>
      </c>
      <c r="V895" s="224">
        <f>ROUND(E895*U895,2)</f>
        <v>13.6</v>
      </c>
      <c r="W895" s="224"/>
      <c r="X895" s="224" t="s">
        <v>283</v>
      </c>
      <c r="Y895" s="224" t="s">
        <v>284</v>
      </c>
      <c r="Z895" s="213"/>
      <c r="AA895" s="213"/>
      <c r="AB895" s="213"/>
      <c r="AC895" s="213"/>
      <c r="AD895" s="213"/>
      <c r="AE895" s="213"/>
      <c r="AF895" s="213"/>
      <c r="AG895" s="213" t="s">
        <v>285</v>
      </c>
      <c r="AH895" s="213"/>
      <c r="AI895" s="213"/>
      <c r="AJ895" s="213"/>
      <c r="AK895" s="213"/>
      <c r="AL895" s="213"/>
      <c r="AM895" s="213"/>
      <c r="AN895" s="213"/>
      <c r="AO895" s="213"/>
      <c r="AP895" s="213"/>
      <c r="AQ895" s="213"/>
      <c r="AR895" s="213"/>
      <c r="AS895" s="213"/>
      <c r="AT895" s="213"/>
      <c r="AU895" s="213"/>
      <c r="AV895" s="213"/>
      <c r="AW895" s="213"/>
      <c r="AX895" s="213"/>
      <c r="AY895" s="213"/>
      <c r="AZ895" s="213"/>
      <c r="BA895" s="213"/>
      <c r="BB895" s="213"/>
      <c r="BC895" s="213"/>
      <c r="BD895" s="213"/>
      <c r="BE895" s="213"/>
      <c r="BF895" s="213"/>
      <c r="BG895" s="213"/>
      <c r="BH895" s="213"/>
    </row>
    <row r="896" spans="1:60" outlineLevel="2" x14ac:dyDescent="0.2">
      <c r="A896" s="220"/>
      <c r="B896" s="221"/>
      <c r="C896" s="271" t="s">
        <v>1042</v>
      </c>
      <c r="D896" s="268"/>
      <c r="E896" s="268"/>
      <c r="F896" s="268"/>
      <c r="G896" s="268"/>
      <c r="H896" s="224"/>
      <c r="I896" s="224"/>
      <c r="J896" s="224"/>
      <c r="K896" s="224"/>
      <c r="L896" s="224"/>
      <c r="M896" s="224"/>
      <c r="N896" s="223"/>
      <c r="O896" s="223"/>
      <c r="P896" s="223"/>
      <c r="Q896" s="223"/>
      <c r="R896" s="224"/>
      <c r="S896" s="224"/>
      <c r="T896" s="224"/>
      <c r="U896" s="224"/>
      <c r="V896" s="224"/>
      <c r="W896" s="224"/>
      <c r="X896" s="224"/>
      <c r="Y896" s="224"/>
      <c r="Z896" s="213"/>
      <c r="AA896" s="213"/>
      <c r="AB896" s="213"/>
      <c r="AC896" s="213"/>
      <c r="AD896" s="213"/>
      <c r="AE896" s="213"/>
      <c r="AF896" s="213"/>
      <c r="AG896" s="213" t="s">
        <v>366</v>
      </c>
      <c r="AH896" s="213"/>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3"/>
      <c r="BD896" s="213"/>
      <c r="BE896" s="213"/>
      <c r="BF896" s="213"/>
      <c r="BG896" s="213"/>
      <c r="BH896" s="213"/>
    </row>
    <row r="897" spans="1:60" outlineLevel="2" x14ac:dyDescent="0.2">
      <c r="A897" s="220"/>
      <c r="B897" s="221"/>
      <c r="C897" s="262" t="s">
        <v>1043</v>
      </c>
      <c r="D897" s="229"/>
      <c r="E897" s="230">
        <v>40</v>
      </c>
      <c r="F897" s="224"/>
      <c r="G897" s="224"/>
      <c r="H897" s="224"/>
      <c r="I897" s="224"/>
      <c r="J897" s="224"/>
      <c r="K897" s="224"/>
      <c r="L897" s="224"/>
      <c r="M897" s="224"/>
      <c r="N897" s="223"/>
      <c r="O897" s="223"/>
      <c r="P897" s="223"/>
      <c r="Q897" s="223"/>
      <c r="R897" s="224"/>
      <c r="S897" s="224"/>
      <c r="T897" s="224"/>
      <c r="U897" s="224"/>
      <c r="V897" s="224"/>
      <c r="W897" s="224"/>
      <c r="X897" s="224"/>
      <c r="Y897" s="224"/>
      <c r="Z897" s="213"/>
      <c r="AA897" s="213"/>
      <c r="AB897" s="213"/>
      <c r="AC897" s="213"/>
      <c r="AD897" s="213"/>
      <c r="AE897" s="213"/>
      <c r="AF897" s="213"/>
      <c r="AG897" s="213" t="s">
        <v>290</v>
      </c>
      <c r="AH897" s="213">
        <v>0</v>
      </c>
      <c r="AI897" s="213"/>
      <c r="AJ897" s="213"/>
      <c r="AK897" s="213"/>
      <c r="AL897" s="213"/>
      <c r="AM897" s="213"/>
      <c r="AN897" s="213"/>
      <c r="AO897" s="213"/>
      <c r="AP897" s="213"/>
      <c r="AQ897" s="213"/>
      <c r="AR897" s="213"/>
      <c r="AS897" s="213"/>
      <c r="AT897" s="213"/>
      <c r="AU897" s="213"/>
      <c r="AV897" s="213"/>
      <c r="AW897" s="213"/>
      <c r="AX897" s="213"/>
      <c r="AY897" s="213"/>
      <c r="AZ897" s="213"/>
      <c r="BA897" s="213"/>
      <c r="BB897" s="213"/>
      <c r="BC897" s="213"/>
      <c r="BD897" s="213"/>
      <c r="BE897" s="213"/>
      <c r="BF897" s="213"/>
      <c r="BG897" s="213"/>
      <c r="BH897" s="213"/>
    </row>
    <row r="898" spans="1:60" outlineLevel="3" x14ac:dyDescent="0.2">
      <c r="A898" s="220"/>
      <c r="B898" s="221"/>
      <c r="C898" s="263" t="s">
        <v>294</v>
      </c>
      <c r="D898" s="231"/>
      <c r="E898" s="232">
        <v>40</v>
      </c>
      <c r="F898" s="224"/>
      <c r="G898" s="224"/>
      <c r="H898" s="224"/>
      <c r="I898" s="224"/>
      <c r="J898" s="224"/>
      <c r="K898" s="224"/>
      <c r="L898" s="224"/>
      <c r="M898" s="224"/>
      <c r="N898" s="223"/>
      <c r="O898" s="223"/>
      <c r="P898" s="223"/>
      <c r="Q898" s="223"/>
      <c r="R898" s="224"/>
      <c r="S898" s="224"/>
      <c r="T898" s="224"/>
      <c r="U898" s="224"/>
      <c r="V898" s="224"/>
      <c r="W898" s="224"/>
      <c r="X898" s="224"/>
      <c r="Y898" s="224"/>
      <c r="Z898" s="213"/>
      <c r="AA898" s="213"/>
      <c r="AB898" s="213"/>
      <c r="AC898" s="213"/>
      <c r="AD898" s="213"/>
      <c r="AE898" s="213"/>
      <c r="AF898" s="213"/>
      <c r="AG898" s="213" t="s">
        <v>290</v>
      </c>
      <c r="AH898" s="213">
        <v>1</v>
      </c>
      <c r="AI898" s="213"/>
      <c r="AJ898" s="213"/>
      <c r="AK898" s="213"/>
      <c r="AL898" s="213"/>
      <c r="AM898" s="213"/>
      <c r="AN898" s="213"/>
      <c r="AO898" s="213"/>
      <c r="AP898" s="213"/>
      <c r="AQ898" s="213"/>
      <c r="AR898" s="213"/>
      <c r="AS898" s="213"/>
      <c r="AT898" s="213"/>
      <c r="AU898" s="213"/>
      <c r="AV898" s="213"/>
      <c r="AW898" s="213"/>
      <c r="AX898" s="213"/>
      <c r="AY898" s="213"/>
      <c r="AZ898" s="213"/>
      <c r="BA898" s="213"/>
      <c r="BB898" s="213"/>
      <c r="BC898" s="213"/>
      <c r="BD898" s="213"/>
      <c r="BE898" s="213"/>
      <c r="BF898" s="213"/>
      <c r="BG898" s="213"/>
      <c r="BH898" s="213"/>
    </row>
    <row r="899" spans="1:60" x14ac:dyDescent="0.2">
      <c r="A899" s="234" t="s">
        <v>276</v>
      </c>
      <c r="B899" s="235" t="s">
        <v>222</v>
      </c>
      <c r="C899" s="258" t="s">
        <v>223</v>
      </c>
      <c r="D899" s="236"/>
      <c r="E899" s="237"/>
      <c r="F899" s="238"/>
      <c r="G899" s="238">
        <f>SUMIF(AG900:AG1053,"&lt;&gt;NOR",G900:G1053)</f>
        <v>0</v>
      </c>
      <c r="H899" s="238"/>
      <c r="I899" s="238">
        <f>SUM(I900:I1053)</f>
        <v>0</v>
      </c>
      <c r="J899" s="238"/>
      <c r="K899" s="238">
        <f>SUM(K900:K1053)</f>
        <v>0</v>
      </c>
      <c r="L899" s="238"/>
      <c r="M899" s="238">
        <f>SUM(M900:M1053)</f>
        <v>0</v>
      </c>
      <c r="N899" s="237"/>
      <c r="O899" s="237">
        <f>SUM(O900:O1053)</f>
        <v>0.06</v>
      </c>
      <c r="P899" s="237"/>
      <c r="Q899" s="237">
        <f>SUM(Q900:Q1053)</f>
        <v>0</v>
      </c>
      <c r="R899" s="238"/>
      <c r="S899" s="238"/>
      <c r="T899" s="239"/>
      <c r="U899" s="233"/>
      <c r="V899" s="233">
        <f>SUM(V900:V1053)</f>
        <v>21.3</v>
      </c>
      <c r="W899" s="233"/>
      <c r="X899" s="233"/>
      <c r="Y899" s="233"/>
      <c r="AG899" t="s">
        <v>277</v>
      </c>
    </row>
    <row r="900" spans="1:60" outlineLevel="1" x14ac:dyDescent="0.2">
      <c r="A900" s="241">
        <v>84</v>
      </c>
      <c r="B900" s="242" t="s">
        <v>1044</v>
      </c>
      <c r="C900" s="259" t="s">
        <v>1045</v>
      </c>
      <c r="D900" s="243" t="s">
        <v>1031</v>
      </c>
      <c r="E900" s="244">
        <v>50</v>
      </c>
      <c r="F900" s="245"/>
      <c r="G900" s="246">
        <f>ROUND(E900*F900,2)</f>
        <v>0</v>
      </c>
      <c r="H900" s="245"/>
      <c r="I900" s="246">
        <f>ROUND(E900*H900,2)</f>
        <v>0</v>
      </c>
      <c r="J900" s="245"/>
      <c r="K900" s="246">
        <f>ROUND(E900*J900,2)</f>
        <v>0</v>
      </c>
      <c r="L900" s="246">
        <v>21</v>
      </c>
      <c r="M900" s="246">
        <f>G900*(1+L900/100)</f>
        <v>0</v>
      </c>
      <c r="N900" s="244">
        <v>6.0000000000000002E-5</v>
      </c>
      <c r="O900" s="244">
        <f>ROUND(E900*N900,2)</f>
        <v>0</v>
      </c>
      <c r="P900" s="244">
        <v>0</v>
      </c>
      <c r="Q900" s="244">
        <f>ROUND(E900*P900,2)</f>
        <v>0</v>
      </c>
      <c r="R900" s="246" t="s">
        <v>1046</v>
      </c>
      <c r="S900" s="246" t="s">
        <v>298</v>
      </c>
      <c r="T900" s="247" t="s">
        <v>364</v>
      </c>
      <c r="U900" s="224">
        <v>0.42599999999999999</v>
      </c>
      <c r="V900" s="224">
        <f>ROUND(E900*U900,2)</f>
        <v>21.3</v>
      </c>
      <c r="W900" s="224"/>
      <c r="X900" s="224" t="s">
        <v>283</v>
      </c>
      <c r="Y900" s="224" t="s">
        <v>284</v>
      </c>
      <c r="Z900" s="213"/>
      <c r="AA900" s="213"/>
      <c r="AB900" s="213"/>
      <c r="AC900" s="213"/>
      <c r="AD900" s="213"/>
      <c r="AE900" s="213"/>
      <c r="AF900" s="213"/>
      <c r="AG900" s="213" t="s">
        <v>285</v>
      </c>
      <c r="AH900" s="213"/>
      <c r="AI900" s="213"/>
      <c r="AJ900" s="213"/>
      <c r="AK900" s="213"/>
      <c r="AL900" s="213"/>
      <c r="AM900" s="213"/>
      <c r="AN900" s="213"/>
      <c r="AO900" s="213"/>
      <c r="AP900" s="213"/>
      <c r="AQ900" s="213"/>
      <c r="AR900" s="213"/>
      <c r="AS900" s="213"/>
      <c r="AT900" s="213"/>
      <c r="AU900" s="213"/>
      <c r="AV900" s="213"/>
      <c r="AW900" s="213"/>
      <c r="AX900" s="213"/>
      <c r="AY900" s="213"/>
      <c r="AZ900" s="213"/>
      <c r="BA900" s="213"/>
      <c r="BB900" s="213"/>
      <c r="BC900" s="213"/>
      <c r="BD900" s="213"/>
      <c r="BE900" s="213"/>
      <c r="BF900" s="213"/>
      <c r="BG900" s="213"/>
      <c r="BH900" s="213"/>
    </row>
    <row r="901" spans="1:60" outlineLevel="2" x14ac:dyDescent="0.2">
      <c r="A901" s="220"/>
      <c r="B901" s="221"/>
      <c r="C901" s="262" t="s">
        <v>1047</v>
      </c>
      <c r="D901" s="229"/>
      <c r="E901" s="230">
        <v>50</v>
      </c>
      <c r="F901" s="224"/>
      <c r="G901" s="224"/>
      <c r="H901" s="224"/>
      <c r="I901" s="224"/>
      <c r="J901" s="224"/>
      <c r="K901" s="224"/>
      <c r="L901" s="224"/>
      <c r="M901" s="224"/>
      <c r="N901" s="223"/>
      <c r="O901" s="223"/>
      <c r="P901" s="223"/>
      <c r="Q901" s="223"/>
      <c r="R901" s="224"/>
      <c r="S901" s="224"/>
      <c r="T901" s="224"/>
      <c r="U901" s="224"/>
      <c r="V901" s="224"/>
      <c r="W901" s="224"/>
      <c r="X901" s="224"/>
      <c r="Y901" s="224"/>
      <c r="Z901" s="213"/>
      <c r="AA901" s="213"/>
      <c r="AB901" s="213"/>
      <c r="AC901" s="213"/>
      <c r="AD901" s="213"/>
      <c r="AE901" s="213"/>
      <c r="AF901" s="213"/>
      <c r="AG901" s="213" t="s">
        <v>290</v>
      </c>
      <c r="AH901" s="213">
        <v>0</v>
      </c>
      <c r="AI901" s="213"/>
      <c r="AJ901" s="213"/>
      <c r="AK901" s="213"/>
      <c r="AL901" s="213"/>
      <c r="AM901" s="213"/>
      <c r="AN901" s="213"/>
      <c r="AO901" s="213"/>
      <c r="AP901" s="213"/>
      <c r="AQ901" s="213"/>
      <c r="AR901" s="213"/>
      <c r="AS901" s="213"/>
      <c r="AT901" s="213"/>
      <c r="AU901" s="213"/>
      <c r="AV901" s="213"/>
      <c r="AW901" s="213"/>
      <c r="AX901" s="213"/>
      <c r="AY901" s="213"/>
      <c r="AZ901" s="213"/>
      <c r="BA901" s="213"/>
      <c r="BB901" s="213"/>
      <c r="BC901" s="213"/>
      <c r="BD901" s="213"/>
      <c r="BE901" s="213"/>
      <c r="BF901" s="213"/>
      <c r="BG901" s="213"/>
      <c r="BH901" s="213"/>
    </row>
    <row r="902" spans="1:60" outlineLevel="1" x14ac:dyDescent="0.2">
      <c r="A902" s="241">
        <v>85</v>
      </c>
      <c r="B902" s="242" t="s">
        <v>1048</v>
      </c>
      <c r="C902" s="259" t="s">
        <v>1049</v>
      </c>
      <c r="D902" s="243" t="s">
        <v>598</v>
      </c>
      <c r="E902" s="244">
        <v>44.19</v>
      </c>
      <c r="F902" s="245"/>
      <c r="G902" s="246">
        <f>ROUND(E902*F902,2)</f>
        <v>0</v>
      </c>
      <c r="H902" s="245"/>
      <c r="I902" s="246">
        <f>ROUND(E902*H902,2)</f>
        <v>0</v>
      </c>
      <c r="J902" s="245"/>
      <c r="K902" s="246">
        <f>ROUND(E902*J902,2)</f>
        <v>0</v>
      </c>
      <c r="L902" s="246">
        <v>21</v>
      </c>
      <c r="M902" s="246">
        <f>G902*(1+L902/100)</f>
        <v>0</v>
      </c>
      <c r="N902" s="244">
        <v>0</v>
      </c>
      <c r="O902" s="244">
        <f>ROUND(E902*N902,2)</f>
        <v>0</v>
      </c>
      <c r="P902" s="244">
        <v>0</v>
      </c>
      <c r="Q902" s="244">
        <f>ROUND(E902*P902,2)</f>
        <v>0</v>
      </c>
      <c r="R902" s="246"/>
      <c r="S902" s="246" t="s">
        <v>281</v>
      </c>
      <c r="T902" s="247" t="s">
        <v>282</v>
      </c>
      <c r="U902" s="224">
        <v>0</v>
      </c>
      <c r="V902" s="224">
        <f>ROUND(E902*U902,2)</f>
        <v>0</v>
      </c>
      <c r="W902" s="224"/>
      <c r="X902" s="224" t="s">
        <v>283</v>
      </c>
      <c r="Y902" s="224" t="s">
        <v>284</v>
      </c>
      <c r="Z902" s="213"/>
      <c r="AA902" s="213"/>
      <c r="AB902" s="213"/>
      <c r="AC902" s="213"/>
      <c r="AD902" s="213"/>
      <c r="AE902" s="213"/>
      <c r="AF902" s="213"/>
      <c r="AG902" s="213" t="s">
        <v>285</v>
      </c>
      <c r="AH902" s="213"/>
      <c r="AI902" s="213"/>
      <c r="AJ902" s="213"/>
      <c r="AK902" s="213"/>
      <c r="AL902" s="213"/>
      <c r="AM902" s="213"/>
      <c r="AN902" s="213"/>
      <c r="AO902" s="213"/>
      <c r="AP902" s="213"/>
      <c r="AQ902" s="213"/>
      <c r="AR902" s="213"/>
      <c r="AS902" s="213"/>
      <c r="AT902" s="213"/>
      <c r="AU902" s="213"/>
      <c r="AV902" s="213"/>
      <c r="AW902" s="213"/>
      <c r="AX902" s="213"/>
      <c r="AY902" s="213"/>
      <c r="AZ902" s="213"/>
      <c r="BA902" s="213"/>
      <c r="BB902" s="213"/>
      <c r="BC902" s="213"/>
      <c r="BD902" s="213"/>
      <c r="BE902" s="213"/>
      <c r="BF902" s="213"/>
      <c r="BG902" s="213"/>
      <c r="BH902" s="213"/>
    </row>
    <row r="903" spans="1:60" outlineLevel="2" x14ac:dyDescent="0.2">
      <c r="A903" s="220"/>
      <c r="B903" s="221"/>
      <c r="C903" s="260" t="s">
        <v>286</v>
      </c>
      <c r="D903" s="248"/>
      <c r="E903" s="248"/>
      <c r="F903" s="248"/>
      <c r="G903" s="248"/>
      <c r="H903" s="224"/>
      <c r="I903" s="224"/>
      <c r="J903" s="224"/>
      <c r="K903" s="224"/>
      <c r="L903" s="224"/>
      <c r="M903" s="224"/>
      <c r="N903" s="223"/>
      <c r="O903" s="223"/>
      <c r="P903" s="223"/>
      <c r="Q903" s="223"/>
      <c r="R903" s="224"/>
      <c r="S903" s="224"/>
      <c r="T903" s="224"/>
      <c r="U903" s="224"/>
      <c r="V903" s="224"/>
      <c r="W903" s="224"/>
      <c r="X903" s="224"/>
      <c r="Y903" s="224"/>
      <c r="Z903" s="213"/>
      <c r="AA903" s="213"/>
      <c r="AB903" s="213"/>
      <c r="AC903" s="213"/>
      <c r="AD903" s="213"/>
      <c r="AE903" s="213"/>
      <c r="AF903" s="213"/>
      <c r="AG903" s="213" t="s">
        <v>287</v>
      </c>
      <c r="AH903" s="213"/>
      <c r="AI903" s="213"/>
      <c r="AJ903" s="213"/>
      <c r="AK903" s="213"/>
      <c r="AL903" s="213"/>
      <c r="AM903" s="213"/>
      <c r="AN903" s="213"/>
      <c r="AO903" s="213"/>
      <c r="AP903" s="213"/>
      <c r="AQ903" s="213"/>
      <c r="AR903" s="213"/>
      <c r="AS903" s="213"/>
      <c r="AT903" s="213"/>
      <c r="AU903" s="213"/>
      <c r="AV903" s="213"/>
      <c r="AW903" s="213"/>
      <c r="AX903" s="213"/>
      <c r="AY903" s="213"/>
      <c r="AZ903" s="213"/>
      <c r="BA903" s="213"/>
      <c r="BB903" s="213"/>
      <c r="BC903" s="213"/>
      <c r="BD903" s="213"/>
      <c r="BE903" s="213"/>
      <c r="BF903" s="213"/>
      <c r="BG903" s="213"/>
      <c r="BH903" s="213"/>
    </row>
    <row r="904" spans="1:60" outlineLevel="3" x14ac:dyDescent="0.2">
      <c r="A904" s="220"/>
      <c r="B904" s="221"/>
      <c r="C904" s="261" t="s">
        <v>1050</v>
      </c>
      <c r="D904" s="250"/>
      <c r="E904" s="250"/>
      <c r="F904" s="250"/>
      <c r="G904" s="250"/>
      <c r="H904" s="224"/>
      <c r="I904" s="224"/>
      <c r="J904" s="224"/>
      <c r="K904" s="224"/>
      <c r="L904" s="224"/>
      <c r="M904" s="224"/>
      <c r="N904" s="223"/>
      <c r="O904" s="223"/>
      <c r="P904" s="223"/>
      <c r="Q904" s="223"/>
      <c r="R904" s="224"/>
      <c r="S904" s="224"/>
      <c r="T904" s="224"/>
      <c r="U904" s="224"/>
      <c r="V904" s="224"/>
      <c r="W904" s="224"/>
      <c r="X904" s="224"/>
      <c r="Y904" s="224"/>
      <c r="Z904" s="213"/>
      <c r="AA904" s="213"/>
      <c r="AB904" s="213"/>
      <c r="AC904" s="213"/>
      <c r="AD904" s="213"/>
      <c r="AE904" s="213"/>
      <c r="AF904" s="213"/>
      <c r="AG904" s="213" t="s">
        <v>287</v>
      </c>
      <c r="AH904" s="213"/>
      <c r="AI904" s="213"/>
      <c r="AJ904" s="213"/>
      <c r="AK904" s="213"/>
      <c r="AL904" s="213"/>
      <c r="AM904" s="213"/>
      <c r="AN904" s="213"/>
      <c r="AO904" s="213"/>
      <c r="AP904" s="213"/>
      <c r="AQ904" s="213"/>
      <c r="AR904" s="213"/>
      <c r="AS904" s="213"/>
      <c r="AT904" s="213"/>
      <c r="AU904" s="213"/>
      <c r="AV904" s="213"/>
      <c r="AW904" s="213"/>
      <c r="AX904" s="213"/>
      <c r="AY904" s="213"/>
      <c r="AZ904" s="213"/>
      <c r="BA904" s="213"/>
      <c r="BB904" s="213"/>
      <c r="BC904" s="213"/>
      <c r="BD904" s="213"/>
      <c r="BE904" s="213"/>
      <c r="BF904" s="213"/>
      <c r="BG904" s="213"/>
      <c r="BH904" s="213"/>
    </row>
    <row r="905" spans="1:60" ht="22.5" outlineLevel="3" x14ac:dyDescent="0.2">
      <c r="A905" s="220"/>
      <c r="B905" s="221"/>
      <c r="C905" s="261" t="s">
        <v>355</v>
      </c>
      <c r="D905" s="250"/>
      <c r="E905" s="250"/>
      <c r="F905" s="250"/>
      <c r="G905" s="250"/>
      <c r="H905" s="224"/>
      <c r="I905" s="224"/>
      <c r="J905" s="224"/>
      <c r="K905" s="224"/>
      <c r="L905" s="224"/>
      <c r="M905" s="224"/>
      <c r="N905" s="223"/>
      <c r="O905" s="223"/>
      <c r="P905" s="223"/>
      <c r="Q905" s="223"/>
      <c r="R905" s="224"/>
      <c r="S905" s="224"/>
      <c r="T905" s="224"/>
      <c r="U905" s="224"/>
      <c r="V905" s="224"/>
      <c r="W905" s="224"/>
      <c r="X905" s="224"/>
      <c r="Y905" s="224"/>
      <c r="Z905" s="213"/>
      <c r="AA905" s="213"/>
      <c r="AB905" s="213"/>
      <c r="AC905" s="213"/>
      <c r="AD905" s="213"/>
      <c r="AE905" s="213"/>
      <c r="AF905" s="213"/>
      <c r="AG905" s="213" t="s">
        <v>287</v>
      </c>
      <c r="AH905" s="213"/>
      <c r="AI905" s="213"/>
      <c r="AJ905" s="213"/>
      <c r="AK905" s="213"/>
      <c r="AL905" s="213"/>
      <c r="AM905" s="213"/>
      <c r="AN905" s="213"/>
      <c r="AO905" s="213"/>
      <c r="AP905" s="213"/>
      <c r="AQ905" s="213"/>
      <c r="AR905" s="213"/>
      <c r="AS905" s="213"/>
      <c r="AT905" s="213"/>
      <c r="AU905" s="213"/>
      <c r="AV905" s="213"/>
      <c r="AW905" s="213"/>
      <c r="AX905" s="213"/>
      <c r="AY905" s="213"/>
      <c r="AZ905" s="213"/>
      <c r="BA905" s="249" t="str">
        <f>C905</f>
        <v>Kompletní provedení dle veškerých informací obsažených v PD (textová i výkresová část, technologické postupy, restaurátorské záměry atd.).</v>
      </c>
      <c r="BB905" s="213"/>
      <c r="BC905" s="213"/>
      <c r="BD905" s="213"/>
      <c r="BE905" s="213"/>
      <c r="BF905" s="213"/>
      <c r="BG905" s="213"/>
      <c r="BH905" s="213"/>
    </row>
    <row r="906" spans="1:60" ht="22.5" outlineLevel="3" x14ac:dyDescent="0.2">
      <c r="A906" s="220"/>
      <c r="B906" s="221"/>
      <c r="C906" s="261" t="s">
        <v>356</v>
      </c>
      <c r="D906" s="250"/>
      <c r="E906" s="250"/>
      <c r="F906" s="250"/>
      <c r="G906" s="250"/>
      <c r="H906" s="224"/>
      <c r="I906" s="224"/>
      <c r="J906" s="224"/>
      <c r="K906" s="224"/>
      <c r="L906" s="224"/>
      <c r="M906" s="224"/>
      <c r="N906" s="223"/>
      <c r="O906" s="223"/>
      <c r="P906" s="223"/>
      <c r="Q906" s="223"/>
      <c r="R906" s="224"/>
      <c r="S906" s="224"/>
      <c r="T906" s="224"/>
      <c r="U906" s="224"/>
      <c r="V906" s="224"/>
      <c r="W906" s="224"/>
      <c r="X906" s="224"/>
      <c r="Y906" s="224"/>
      <c r="Z906" s="213"/>
      <c r="AA906" s="213"/>
      <c r="AB906" s="213"/>
      <c r="AC906" s="213"/>
      <c r="AD906" s="213"/>
      <c r="AE906" s="213"/>
      <c r="AF906" s="213"/>
      <c r="AG906" s="213" t="s">
        <v>287</v>
      </c>
      <c r="AH906" s="213"/>
      <c r="AI906" s="213"/>
      <c r="AJ906" s="213"/>
      <c r="AK906" s="213"/>
      <c r="AL906" s="213"/>
      <c r="AM906" s="213"/>
      <c r="AN906" s="213"/>
      <c r="AO906" s="213"/>
      <c r="AP906" s="213"/>
      <c r="AQ906" s="213"/>
      <c r="AR906" s="213"/>
      <c r="AS906" s="213"/>
      <c r="AT906" s="213"/>
      <c r="AU906" s="213"/>
      <c r="AV906" s="213"/>
      <c r="AW906" s="213"/>
      <c r="AX906" s="213"/>
      <c r="AY906" s="213"/>
      <c r="AZ906" s="213"/>
      <c r="BA906" s="249" t="str">
        <f>C906</f>
        <v>Provedení je včetně montáže, demontáže, dodávky, přesunu hmot, přesunu a likvidace suti, povrchové úpravy, repasí, restaurátorských záměrů,</v>
      </c>
      <c r="BB906" s="213"/>
      <c r="BC906" s="213"/>
      <c r="BD906" s="213"/>
      <c r="BE906" s="213"/>
      <c r="BF906" s="213"/>
      <c r="BG906" s="213"/>
      <c r="BH906" s="213"/>
    </row>
    <row r="907" spans="1:60" ht="22.5" outlineLevel="3" x14ac:dyDescent="0.2">
      <c r="A907" s="220"/>
      <c r="B907" s="221"/>
      <c r="C907" s="261" t="s">
        <v>288</v>
      </c>
      <c r="D907" s="250"/>
      <c r="E907" s="250"/>
      <c r="F907" s="250"/>
      <c r="G907" s="250"/>
      <c r="H907" s="224"/>
      <c r="I907" s="224"/>
      <c r="J907" s="224"/>
      <c r="K907" s="224"/>
      <c r="L907" s="224"/>
      <c r="M907" s="224"/>
      <c r="N907" s="223"/>
      <c r="O907" s="223"/>
      <c r="P907" s="223"/>
      <c r="Q907" s="223"/>
      <c r="R907" s="224"/>
      <c r="S907" s="224"/>
      <c r="T907" s="224"/>
      <c r="U907" s="224"/>
      <c r="V907" s="224"/>
      <c r="W907" s="224"/>
      <c r="X907" s="224"/>
      <c r="Y907" s="224"/>
      <c r="Z907" s="213"/>
      <c r="AA907" s="213"/>
      <c r="AB907" s="213"/>
      <c r="AC907" s="213"/>
      <c r="AD907" s="213"/>
      <c r="AE907" s="213"/>
      <c r="AF907" s="213"/>
      <c r="AG907" s="213" t="s">
        <v>287</v>
      </c>
      <c r="AH907" s="213"/>
      <c r="AI907" s="213"/>
      <c r="AJ907" s="213"/>
      <c r="AK907" s="213"/>
      <c r="AL907" s="213"/>
      <c r="AM907" s="213"/>
      <c r="AN907" s="213"/>
      <c r="AO907" s="213"/>
      <c r="AP907" s="213"/>
      <c r="AQ907" s="213"/>
      <c r="AR907" s="213"/>
      <c r="AS907" s="213"/>
      <c r="AT907" s="213"/>
      <c r="AU907" s="213"/>
      <c r="AV907" s="213"/>
      <c r="AW907" s="213"/>
      <c r="AX907" s="213"/>
      <c r="AY907" s="213"/>
      <c r="AZ907" s="213"/>
      <c r="BA907" s="249" t="str">
        <f>C907</f>
        <v>restaurátorských závěrečných zpráv, dílenských dokumentací, vzorkování a veškerých dalších nutných souvisejících plnění a dodávek potřeb.</v>
      </c>
      <c r="BB907" s="213"/>
      <c r="BC907" s="213"/>
      <c r="BD907" s="213"/>
      <c r="BE907" s="213"/>
      <c r="BF907" s="213"/>
      <c r="BG907" s="213"/>
      <c r="BH907" s="213"/>
    </row>
    <row r="908" spans="1:60" outlineLevel="2" x14ac:dyDescent="0.2">
      <c r="A908" s="220"/>
      <c r="B908" s="221"/>
      <c r="C908" s="262" t="s">
        <v>1051</v>
      </c>
      <c r="D908" s="229"/>
      <c r="E908" s="230">
        <v>17.88</v>
      </c>
      <c r="F908" s="224"/>
      <c r="G908" s="224"/>
      <c r="H908" s="224"/>
      <c r="I908" s="224"/>
      <c r="J908" s="224"/>
      <c r="K908" s="224"/>
      <c r="L908" s="224"/>
      <c r="M908" s="224"/>
      <c r="N908" s="223"/>
      <c r="O908" s="223"/>
      <c r="P908" s="223"/>
      <c r="Q908" s="223"/>
      <c r="R908" s="224"/>
      <c r="S908" s="224"/>
      <c r="T908" s="224"/>
      <c r="U908" s="224"/>
      <c r="V908" s="224"/>
      <c r="W908" s="224"/>
      <c r="X908" s="224"/>
      <c r="Y908" s="224"/>
      <c r="Z908" s="213"/>
      <c r="AA908" s="213"/>
      <c r="AB908" s="213"/>
      <c r="AC908" s="213"/>
      <c r="AD908" s="213"/>
      <c r="AE908" s="213"/>
      <c r="AF908" s="213"/>
      <c r="AG908" s="213" t="s">
        <v>290</v>
      </c>
      <c r="AH908" s="213">
        <v>0</v>
      </c>
      <c r="AI908" s="213"/>
      <c r="AJ908" s="213"/>
      <c r="AK908" s="213"/>
      <c r="AL908" s="213"/>
      <c r="AM908" s="213"/>
      <c r="AN908" s="213"/>
      <c r="AO908" s="213"/>
      <c r="AP908" s="213"/>
      <c r="AQ908" s="213"/>
      <c r="AR908" s="213"/>
      <c r="AS908" s="213"/>
      <c r="AT908" s="213"/>
      <c r="AU908" s="213"/>
      <c r="AV908" s="213"/>
      <c r="AW908" s="213"/>
      <c r="AX908" s="213"/>
      <c r="AY908" s="213"/>
      <c r="AZ908" s="213"/>
      <c r="BA908" s="213"/>
      <c r="BB908" s="213"/>
      <c r="BC908" s="213"/>
      <c r="BD908" s="213"/>
      <c r="BE908" s="213"/>
      <c r="BF908" s="213"/>
      <c r="BG908" s="213"/>
      <c r="BH908" s="213"/>
    </row>
    <row r="909" spans="1:60" outlineLevel="3" x14ac:dyDescent="0.2">
      <c r="A909" s="220"/>
      <c r="B909" s="221"/>
      <c r="C909" s="262" t="s">
        <v>1052</v>
      </c>
      <c r="D909" s="229"/>
      <c r="E909" s="230">
        <v>26.31</v>
      </c>
      <c r="F909" s="224"/>
      <c r="G909" s="224"/>
      <c r="H909" s="224"/>
      <c r="I909" s="224"/>
      <c r="J909" s="224"/>
      <c r="K909" s="224"/>
      <c r="L909" s="224"/>
      <c r="M909" s="224"/>
      <c r="N909" s="223"/>
      <c r="O909" s="223"/>
      <c r="P909" s="223"/>
      <c r="Q909" s="223"/>
      <c r="R909" s="224"/>
      <c r="S909" s="224"/>
      <c r="T909" s="224"/>
      <c r="U909" s="224"/>
      <c r="V909" s="224"/>
      <c r="W909" s="224"/>
      <c r="X909" s="224"/>
      <c r="Y909" s="224"/>
      <c r="Z909" s="213"/>
      <c r="AA909" s="213"/>
      <c r="AB909" s="213"/>
      <c r="AC909" s="213"/>
      <c r="AD909" s="213"/>
      <c r="AE909" s="213"/>
      <c r="AF909" s="213"/>
      <c r="AG909" s="213" t="s">
        <v>290</v>
      </c>
      <c r="AH909" s="213">
        <v>0</v>
      </c>
      <c r="AI909" s="213"/>
      <c r="AJ909" s="213"/>
      <c r="AK909" s="213"/>
      <c r="AL909" s="213"/>
      <c r="AM909" s="213"/>
      <c r="AN909" s="213"/>
      <c r="AO909" s="213"/>
      <c r="AP909" s="213"/>
      <c r="AQ909" s="213"/>
      <c r="AR909" s="213"/>
      <c r="AS909" s="213"/>
      <c r="AT909" s="213"/>
      <c r="AU909" s="213"/>
      <c r="AV909" s="213"/>
      <c r="AW909" s="213"/>
      <c r="AX909" s="213"/>
      <c r="AY909" s="213"/>
      <c r="AZ909" s="213"/>
      <c r="BA909" s="213"/>
      <c r="BB909" s="213"/>
      <c r="BC909" s="213"/>
      <c r="BD909" s="213"/>
      <c r="BE909" s="213"/>
      <c r="BF909" s="213"/>
      <c r="BG909" s="213"/>
      <c r="BH909" s="213"/>
    </row>
    <row r="910" spans="1:60" outlineLevel="3" x14ac:dyDescent="0.2">
      <c r="A910" s="220"/>
      <c r="B910" s="221"/>
      <c r="C910" s="263" t="s">
        <v>294</v>
      </c>
      <c r="D910" s="231"/>
      <c r="E910" s="232">
        <v>44.19</v>
      </c>
      <c r="F910" s="224"/>
      <c r="G910" s="224"/>
      <c r="H910" s="224"/>
      <c r="I910" s="224"/>
      <c r="J910" s="224"/>
      <c r="K910" s="224"/>
      <c r="L910" s="224"/>
      <c r="M910" s="224"/>
      <c r="N910" s="223"/>
      <c r="O910" s="223"/>
      <c r="P910" s="223"/>
      <c r="Q910" s="223"/>
      <c r="R910" s="224"/>
      <c r="S910" s="224"/>
      <c r="T910" s="224"/>
      <c r="U910" s="224"/>
      <c r="V910" s="224"/>
      <c r="W910" s="224"/>
      <c r="X910" s="224"/>
      <c r="Y910" s="224"/>
      <c r="Z910" s="213"/>
      <c r="AA910" s="213"/>
      <c r="AB910" s="213"/>
      <c r="AC910" s="213"/>
      <c r="AD910" s="213"/>
      <c r="AE910" s="213"/>
      <c r="AF910" s="213"/>
      <c r="AG910" s="213" t="s">
        <v>290</v>
      </c>
      <c r="AH910" s="213">
        <v>1</v>
      </c>
      <c r="AI910" s="213"/>
      <c r="AJ910" s="213"/>
      <c r="AK910" s="213"/>
      <c r="AL910" s="213"/>
      <c r="AM910" s="213"/>
      <c r="AN910" s="213"/>
      <c r="AO910" s="213"/>
      <c r="AP910" s="213"/>
      <c r="AQ910" s="213"/>
      <c r="AR910" s="213"/>
      <c r="AS910" s="213"/>
      <c r="AT910" s="213"/>
      <c r="AU910" s="213"/>
      <c r="AV910" s="213"/>
      <c r="AW910" s="213"/>
      <c r="AX910" s="213"/>
      <c r="AY910" s="213"/>
      <c r="AZ910" s="213"/>
      <c r="BA910" s="213"/>
      <c r="BB910" s="213"/>
      <c r="BC910" s="213"/>
      <c r="BD910" s="213"/>
      <c r="BE910" s="213"/>
      <c r="BF910" s="213"/>
      <c r="BG910" s="213"/>
      <c r="BH910" s="213"/>
    </row>
    <row r="911" spans="1:60" outlineLevel="1" x14ac:dyDescent="0.2">
      <c r="A911" s="241">
        <v>86</v>
      </c>
      <c r="B911" s="242" t="s">
        <v>1053</v>
      </c>
      <c r="C911" s="259" t="s">
        <v>1054</v>
      </c>
      <c r="D911" s="243" t="s">
        <v>1055</v>
      </c>
      <c r="E911" s="244">
        <v>1</v>
      </c>
      <c r="F911" s="245"/>
      <c r="G911" s="246">
        <f>ROUND(E911*F911,2)</f>
        <v>0</v>
      </c>
      <c r="H911" s="245"/>
      <c r="I911" s="246">
        <f>ROUND(E911*H911,2)</f>
        <v>0</v>
      </c>
      <c r="J911" s="245"/>
      <c r="K911" s="246">
        <f>ROUND(E911*J911,2)</f>
        <v>0</v>
      </c>
      <c r="L911" s="246">
        <v>21</v>
      </c>
      <c r="M911" s="246">
        <f>G911*(1+L911/100)</f>
        <v>0</v>
      </c>
      <c r="N911" s="244">
        <v>0</v>
      </c>
      <c r="O911" s="244">
        <f>ROUND(E911*N911,2)</f>
        <v>0</v>
      </c>
      <c r="P911" s="244">
        <v>0</v>
      </c>
      <c r="Q911" s="244">
        <f>ROUND(E911*P911,2)</f>
        <v>0</v>
      </c>
      <c r="R911" s="246"/>
      <c r="S911" s="246" t="s">
        <v>281</v>
      </c>
      <c r="T911" s="247" t="s">
        <v>282</v>
      </c>
      <c r="U911" s="224">
        <v>0</v>
      </c>
      <c r="V911" s="224">
        <f>ROUND(E911*U911,2)</f>
        <v>0</v>
      </c>
      <c r="W911" s="224"/>
      <c r="X911" s="224" t="s">
        <v>283</v>
      </c>
      <c r="Y911" s="224" t="s">
        <v>284</v>
      </c>
      <c r="Z911" s="213"/>
      <c r="AA911" s="213"/>
      <c r="AB911" s="213"/>
      <c r="AC911" s="213"/>
      <c r="AD911" s="213"/>
      <c r="AE911" s="213"/>
      <c r="AF911" s="213"/>
      <c r="AG911" s="213" t="s">
        <v>285</v>
      </c>
      <c r="AH911" s="213"/>
      <c r="AI911" s="213"/>
      <c r="AJ911" s="213"/>
      <c r="AK911" s="213"/>
      <c r="AL911" s="213"/>
      <c r="AM911" s="213"/>
      <c r="AN911" s="213"/>
      <c r="AO911" s="213"/>
      <c r="AP911" s="213"/>
      <c r="AQ911" s="213"/>
      <c r="AR911" s="213"/>
      <c r="AS911" s="213"/>
      <c r="AT911" s="213"/>
      <c r="AU911" s="213"/>
      <c r="AV911" s="213"/>
      <c r="AW911" s="213"/>
      <c r="AX911" s="213"/>
      <c r="AY911" s="213"/>
      <c r="AZ911" s="213"/>
      <c r="BA911" s="213"/>
      <c r="BB911" s="213"/>
      <c r="BC911" s="213"/>
      <c r="BD911" s="213"/>
      <c r="BE911" s="213"/>
      <c r="BF911" s="213"/>
      <c r="BG911" s="213"/>
      <c r="BH911" s="213"/>
    </row>
    <row r="912" spans="1:60" outlineLevel="2" x14ac:dyDescent="0.2">
      <c r="A912" s="220"/>
      <c r="B912" s="221"/>
      <c r="C912" s="260" t="s">
        <v>1056</v>
      </c>
      <c r="D912" s="248"/>
      <c r="E912" s="248"/>
      <c r="F912" s="248"/>
      <c r="G912" s="248"/>
      <c r="H912" s="224"/>
      <c r="I912" s="224"/>
      <c r="J912" s="224"/>
      <c r="K912" s="224"/>
      <c r="L912" s="224"/>
      <c r="M912" s="224"/>
      <c r="N912" s="223"/>
      <c r="O912" s="223"/>
      <c r="P912" s="223"/>
      <c r="Q912" s="223"/>
      <c r="R912" s="224"/>
      <c r="S912" s="224"/>
      <c r="T912" s="224"/>
      <c r="U912" s="224"/>
      <c r="V912" s="224"/>
      <c r="W912" s="224"/>
      <c r="X912" s="224"/>
      <c r="Y912" s="224"/>
      <c r="Z912" s="213"/>
      <c r="AA912" s="213"/>
      <c r="AB912" s="213"/>
      <c r="AC912" s="213"/>
      <c r="AD912" s="213"/>
      <c r="AE912" s="213"/>
      <c r="AF912" s="213"/>
      <c r="AG912" s="213" t="s">
        <v>287</v>
      </c>
      <c r="AH912" s="213"/>
      <c r="AI912" s="213"/>
      <c r="AJ912" s="213"/>
      <c r="AK912" s="213"/>
      <c r="AL912" s="213"/>
      <c r="AM912" s="213"/>
      <c r="AN912" s="213"/>
      <c r="AO912" s="213"/>
      <c r="AP912" s="213"/>
      <c r="AQ912" s="213"/>
      <c r="AR912" s="213"/>
      <c r="AS912" s="213"/>
      <c r="AT912" s="213"/>
      <c r="AU912" s="213"/>
      <c r="AV912" s="213"/>
      <c r="AW912" s="213"/>
      <c r="AX912" s="213"/>
      <c r="AY912" s="213"/>
      <c r="AZ912" s="213"/>
      <c r="BA912" s="213"/>
      <c r="BB912" s="213"/>
      <c r="BC912" s="213"/>
      <c r="BD912" s="213"/>
      <c r="BE912" s="213"/>
      <c r="BF912" s="213"/>
      <c r="BG912" s="213"/>
      <c r="BH912" s="213"/>
    </row>
    <row r="913" spans="1:60" outlineLevel="3" x14ac:dyDescent="0.2">
      <c r="A913" s="220"/>
      <c r="B913" s="221"/>
      <c r="C913" s="261" t="s">
        <v>1057</v>
      </c>
      <c r="D913" s="250"/>
      <c r="E913" s="250"/>
      <c r="F913" s="250"/>
      <c r="G913" s="250"/>
      <c r="H913" s="224"/>
      <c r="I913" s="224"/>
      <c r="J913" s="224"/>
      <c r="K913" s="224"/>
      <c r="L913" s="224"/>
      <c r="M913" s="224"/>
      <c r="N913" s="223"/>
      <c r="O913" s="223"/>
      <c r="P913" s="223"/>
      <c r="Q913" s="223"/>
      <c r="R913" s="224"/>
      <c r="S913" s="224"/>
      <c r="T913" s="224"/>
      <c r="U913" s="224"/>
      <c r="V913" s="224"/>
      <c r="W913" s="224"/>
      <c r="X913" s="224"/>
      <c r="Y913" s="224"/>
      <c r="Z913" s="213"/>
      <c r="AA913" s="213"/>
      <c r="AB913" s="213"/>
      <c r="AC913" s="213"/>
      <c r="AD913" s="213"/>
      <c r="AE913" s="213"/>
      <c r="AF913" s="213"/>
      <c r="AG913" s="213" t="s">
        <v>287</v>
      </c>
      <c r="AH913" s="213"/>
      <c r="AI913" s="213"/>
      <c r="AJ913" s="213"/>
      <c r="AK913" s="213"/>
      <c r="AL913" s="213"/>
      <c r="AM913" s="213"/>
      <c r="AN913" s="213"/>
      <c r="AO913" s="213"/>
      <c r="AP913" s="213"/>
      <c r="AQ913" s="213"/>
      <c r="AR913" s="213"/>
      <c r="AS913" s="213"/>
      <c r="AT913" s="213"/>
      <c r="AU913" s="213"/>
      <c r="AV913" s="213"/>
      <c r="AW913" s="213"/>
      <c r="AX913" s="213"/>
      <c r="AY913" s="213"/>
      <c r="AZ913" s="213"/>
      <c r="BA913" s="213"/>
      <c r="BB913" s="213"/>
      <c r="BC913" s="213"/>
      <c r="BD913" s="213"/>
      <c r="BE913" s="213"/>
      <c r="BF913" s="213"/>
      <c r="BG913" s="213"/>
      <c r="BH913" s="213"/>
    </row>
    <row r="914" spans="1:60" outlineLevel="3" x14ac:dyDescent="0.2">
      <c r="A914" s="220"/>
      <c r="B914" s="221"/>
      <c r="C914" s="261" t="s">
        <v>1058</v>
      </c>
      <c r="D914" s="250"/>
      <c r="E914" s="250"/>
      <c r="F914" s="250"/>
      <c r="G914" s="250"/>
      <c r="H914" s="224"/>
      <c r="I914" s="224"/>
      <c r="J914" s="224"/>
      <c r="K914" s="224"/>
      <c r="L914" s="224"/>
      <c r="M914" s="224"/>
      <c r="N914" s="223"/>
      <c r="O914" s="223"/>
      <c r="P914" s="223"/>
      <c r="Q914" s="223"/>
      <c r="R914" s="224"/>
      <c r="S914" s="224"/>
      <c r="T914" s="224"/>
      <c r="U914" s="224"/>
      <c r="V914" s="224"/>
      <c r="W914" s="224"/>
      <c r="X914" s="224"/>
      <c r="Y914" s="224"/>
      <c r="Z914" s="213"/>
      <c r="AA914" s="213"/>
      <c r="AB914" s="213"/>
      <c r="AC914" s="213"/>
      <c r="AD914" s="213"/>
      <c r="AE914" s="213"/>
      <c r="AF914" s="213"/>
      <c r="AG914" s="213" t="s">
        <v>287</v>
      </c>
      <c r="AH914" s="213"/>
      <c r="AI914" s="213"/>
      <c r="AJ914" s="213"/>
      <c r="AK914" s="213"/>
      <c r="AL914" s="213"/>
      <c r="AM914" s="213"/>
      <c r="AN914" s="213"/>
      <c r="AO914" s="213"/>
      <c r="AP914" s="213"/>
      <c r="AQ914" s="213"/>
      <c r="AR914" s="213"/>
      <c r="AS914" s="213"/>
      <c r="AT914" s="213"/>
      <c r="AU914" s="213"/>
      <c r="AV914" s="213"/>
      <c r="AW914" s="213"/>
      <c r="AX914" s="213"/>
      <c r="AY914" s="213"/>
      <c r="AZ914" s="213"/>
      <c r="BA914" s="213"/>
      <c r="BB914" s="213"/>
      <c r="BC914" s="213"/>
      <c r="BD914" s="213"/>
      <c r="BE914" s="213"/>
      <c r="BF914" s="213"/>
      <c r="BG914" s="213"/>
      <c r="BH914" s="213"/>
    </row>
    <row r="915" spans="1:60" outlineLevel="3" x14ac:dyDescent="0.2">
      <c r="A915" s="220"/>
      <c r="B915" s="221"/>
      <c r="C915" s="261" t="s">
        <v>1059</v>
      </c>
      <c r="D915" s="250"/>
      <c r="E915" s="250"/>
      <c r="F915" s="250"/>
      <c r="G915" s="250"/>
      <c r="H915" s="224"/>
      <c r="I915" s="224"/>
      <c r="J915" s="224"/>
      <c r="K915" s="224"/>
      <c r="L915" s="224"/>
      <c r="M915" s="224"/>
      <c r="N915" s="223"/>
      <c r="O915" s="223"/>
      <c r="P915" s="223"/>
      <c r="Q915" s="223"/>
      <c r="R915" s="224"/>
      <c r="S915" s="224"/>
      <c r="T915" s="224"/>
      <c r="U915" s="224"/>
      <c r="V915" s="224"/>
      <c r="W915" s="224"/>
      <c r="X915" s="224"/>
      <c r="Y915" s="224"/>
      <c r="Z915" s="213"/>
      <c r="AA915" s="213"/>
      <c r="AB915" s="213"/>
      <c r="AC915" s="213"/>
      <c r="AD915" s="213"/>
      <c r="AE915" s="213"/>
      <c r="AF915" s="213"/>
      <c r="AG915" s="213" t="s">
        <v>287</v>
      </c>
      <c r="AH915" s="213"/>
      <c r="AI915" s="213"/>
      <c r="AJ915" s="213"/>
      <c r="AK915" s="213"/>
      <c r="AL915" s="213"/>
      <c r="AM915" s="213"/>
      <c r="AN915" s="213"/>
      <c r="AO915" s="213"/>
      <c r="AP915" s="213"/>
      <c r="AQ915" s="213"/>
      <c r="AR915" s="213"/>
      <c r="AS915" s="213"/>
      <c r="AT915" s="213"/>
      <c r="AU915" s="213"/>
      <c r="AV915" s="213"/>
      <c r="AW915" s="213"/>
      <c r="AX915" s="213"/>
      <c r="AY915" s="213"/>
      <c r="AZ915" s="213"/>
      <c r="BA915" s="213"/>
      <c r="BB915" s="213"/>
      <c r="BC915" s="213"/>
      <c r="BD915" s="213"/>
      <c r="BE915" s="213"/>
      <c r="BF915" s="213"/>
      <c r="BG915" s="213"/>
      <c r="BH915" s="213"/>
    </row>
    <row r="916" spans="1:60" outlineLevel="3" x14ac:dyDescent="0.2">
      <c r="A916" s="220"/>
      <c r="B916" s="221"/>
      <c r="C916" s="261" t="s">
        <v>1060</v>
      </c>
      <c r="D916" s="250"/>
      <c r="E916" s="250"/>
      <c r="F916" s="250"/>
      <c r="G916" s="250"/>
      <c r="H916" s="224"/>
      <c r="I916" s="224"/>
      <c r="J916" s="224"/>
      <c r="K916" s="224"/>
      <c r="L916" s="224"/>
      <c r="M916" s="224"/>
      <c r="N916" s="223"/>
      <c r="O916" s="223"/>
      <c r="P916" s="223"/>
      <c r="Q916" s="223"/>
      <c r="R916" s="224"/>
      <c r="S916" s="224"/>
      <c r="T916" s="224"/>
      <c r="U916" s="224"/>
      <c r="V916" s="224"/>
      <c r="W916" s="224"/>
      <c r="X916" s="224"/>
      <c r="Y916" s="224"/>
      <c r="Z916" s="213"/>
      <c r="AA916" s="213"/>
      <c r="AB916" s="213"/>
      <c r="AC916" s="213"/>
      <c r="AD916" s="213"/>
      <c r="AE916" s="213"/>
      <c r="AF916" s="213"/>
      <c r="AG916" s="213" t="s">
        <v>287</v>
      </c>
      <c r="AH916" s="213"/>
      <c r="AI916" s="213"/>
      <c r="AJ916" s="213"/>
      <c r="AK916" s="213"/>
      <c r="AL916" s="213"/>
      <c r="AM916" s="213"/>
      <c r="AN916" s="213"/>
      <c r="AO916" s="213"/>
      <c r="AP916" s="213"/>
      <c r="AQ916" s="213"/>
      <c r="AR916" s="213"/>
      <c r="AS916" s="213"/>
      <c r="AT916" s="213"/>
      <c r="AU916" s="213"/>
      <c r="AV916" s="213"/>
      <c r="AW916" s="213"/>
      <c r="AX916" s="213"/>
      <c r="AY916" s="213"/>
      <c r="AZ916" s="213"/>
      <c r="BA916" s="213"/>
      <c r="BB916" s="213"/>
      <c r="BC916" s="213"/>
      <c r="BD916" s="213"/>
      <c r="BE916" s="213"/>
      <c r="BF916" s="213"/>
      <c r="BG916" s="213"/>
      <c r="BH916" s="213"/>
    </row>
    <row r="917" spans="1:60" outlineLevel="3" x14ac:dyDescent="0.2">
      <c r="A917" s="220"/>
      <c r="B917" s="221"/>
      <c r="C917" s="261" t="s">
        <v>1061</v>
      </c>
      <c r="D917" s="250"/>
      <c r="E917" s="250"/>
      <c r="F917" s="250"/>
      <c r="G917" s="250"/>
      <c r="H917" s="224"/>
      <c r="I917" s="224"/>
      <c r="J917" s="224"/>
      <c r="K917" s="224"/>
      <c r="L917" s="224"/>
      <c r="M917" s="224"/>
      <c r="N917" s="223"/>
      <c r="O917" s="223"/>
      <c r="P917" s="223"/>
      <c r="Q917" s="223"/>
      <c r="R917" s="224"/>
      <c r="S917" s="224"/>
      <c r="T917" s="224"/>
      <c r="U917" s="224"/>
      <c r="V917" s="224"/>
      <c r="W917" s="224"/>
      <c r="X917" s="224"/>
      <c r="Y917" s="224"/>
      <c r="Z917" s="213"/>
      <c r="AA917" s="213"/>
      <c r="AB917" s="213"/>
      <c r="AC917" s="213"/>
      <c r="AD917" s="213"/>
      <c r="AE917" s="213"/>
      <c r="AF917" s="213"/>
      <c r="AG917" s="213" t="s">
        <v>287</v>
      </c>
      <c r="AH917" s="213"/>
      <c r="AI917" s="213"/>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3"/>
      <c r="BG917" s="213"/>
      <c r="BH917" s="213"/>
    </row>
    <row r="918" spans="1:60" outlineLevel="3" x14ac:dyDescent="0.2">
      <c r="A918" s="220"/>
      <c r="B918" s="221"/>
      <c r="C918" s="261" t="s">
        <v>1062</v>
      </c>
      <c r="D918" s="250"/>
      <c r="E918" s="250"/>
      <c r="F918" s="250"/>
      <c r="G918" s="250"/>
      <c r="H918" s="224"/>
      <c r="I918" s="224"/>
      <c r="J918" s="224"/>
      <c r="K918" s="224"/>
      <c r="L918" s="224"/>
      <c r="M918" s="224"/>
      <c r="N918" s="223"/>
      <c r="O918" s="223"/>
      <c r="P918" s="223"/>
      <c r="Q918" s="223"/>
      <c r="R918" s="224"/>
      <c r="S918" s="224"/>
      <c r="T918" s="224"/>
      <c r="U918" s="224"/>
      <c r="V918" s="224"/>
      <c r="W918" s="224"/>
      <c r="X918" s="224"/>
      <c r="Y918" s="224"/>
      <c r="Z918" s="213"/>
      <c r="AA918" s="213"/>
      <c r="AB918" s="213"/>
      <c r="AC918" s="213"/>
      <c r="AD918" s="213"/>
      <c r="AE918" s="213"/>
      <c r="AF918" s="213"/>
      <c r="AG918" s="213" t="s">
        <v>287</v>
      </c>
      <c r="AH918" s="213"/>
      <c r="AI918" s="213"/>
      <c r="AJ918" s="213"/>
      <c r="AK918" s="213"/>
      <c r="AL918" s="213"/>
      <c r="AM918" s="213"/>
      <c r="AN918" s="213"/>
      <c r="AO918" s="213"/>
      <c r="AP918" s="213"/>
      <c r="AQ918" s="213"/>
      <c r="AR918" s="213"/>
      <c r="AS918" s="213"/>
      <c r="AT918" s="213"/>
      <c r="AU918" s="213"/>
      <c r="AV918" s="213"/>
      <c r="AW918" s="213"/>
      <c r="AX918" s="213"/>
      <c r="AY918" s="213"/>
      <c r="AZ918" s="213"/>
      <c r="BA918" s="213"/>
      <c r="BB918" s="213"/>
      <c r="BC918" s="213"/>
      <c r="BD918" s="213"/>
      <c r="BE918" s="213"/>
      <c r="BF918" s="213"/>
      <c r="BG918" s="213"/>
      <c r="BH918" s="213"/>
    </row>
    <row r="919" spans="1:60" outlineLevel="3" x14ac:dyDescent="0.2">
      <c r="A919" s="220"/>
      <c r="B919" s="221"/>
      <c r="C919" s="274" t="s">
        <v>1063</v>
      </c>
      <c r="D919" s="226"/>
      <c r="E919" s="227"/>
      <c r="F919" s="228"/>
      <c r="G919" s="228"/>
      <c r="H919" s="224"/>
      <c r="I919" s="224"/>
      <c r="J919" s="224"/>
      <c r="K919" s="224"/>
      <c r="L919" s="224"/>
      <c r="M919" s="224"/>
      <c r="N919" s="223"/>
      <c r="O919" s="223"/>
      <c r="P919" s="223"/>
      <c r="Q919" s="223"/>
      <c r="R919" s="224"/>
      <c r="S919" s="224"/>
      <c r="T919" s="224"/>
      <c r="U919" s="224"/>
      <c r="V919" s="224"/>
      <c r="W919" s="224"/>
      <c r="X919" s="224"/>
      <c r="Y919" s="224"/>
      <c r="Z919" s="213"/>
      <c r="AA919" s="213"/>
      <c r="AB919" s="213"/>
      <c r="AC919" s="213"/>
      <c r="AD919" s="213"/>
      <c r="AE919" s="213"/>
      <c r="AF919" s="213"/>
      <c r="AG919" s="213" t="s">
        <v>287</v>
      </c>
      <c r="AH919" s="213"/>
      <c r="AI919" s="213"/>
      <c r="AJ919" s="213"/>
      <c r="AK919" s="213"/>
      <c r="AL919" s="213"/>
      <c r="AM919" s="213"/>
      <c r="AN919" s="213"/>
      <c r="AO919" s="213"/>
      <c r="AP919" s="213"/>
      <c r="AQ919" s="213"/>
      <c r="AR919" s="213"/>
      <c r="AS919" s="213"/>
      <c r="AT919" s="213"/>
      <c r="AU919" s="213"/>
      <c r="AV919" s="213"/>
      <c r="AW919" s="213"/>
      <c r="AX919" s="213"/>
      <c r="AY919" s="213"/>
      <c r="AZ919" s="213"/>
      <c r="BA919" s="213"/>
      <c r="BB919" s="213"/>
      <c r="BC919" s="213"/>
      <c r="BD919" s="213"/>
      <c r="BE919" s="213"/>
      <c r="BF919" s="213"/>
      <c r="BG919" s="213"/>
      <c r="BH919" s="213"/>
    </row>
    <row r="920" spans="1:60" outlineLevel="3" x14ac:dyDescent="0.2">
      <c r="A920" s="220"/>
      <c r="B920" s="221"/>
      <c r="C920" s="261" t="s">
        <v>1064</v>
      </c>
      <c r="D920" s="250"/>
      <c r="E920" s="250"/>
      <c r="F920" s="250"/>
      <c r="G920" s="250"/>
      <c r="H920" s="224"/>
      <c r="I920" s="224"/>
      <c r="J920" s="224"/>
      <c r="K920" s="224"/>
      <c r="L920" s="224"/>
      <c r="M920" s="224"/>
      <c r="N920" s="223"/>
      <c r="O920" s="223"/>
      <c r="P920" s="223"/>
      <c r="Q920" s="223"/>
      <c r="R920" s="224"/>
      <c r="S920" s="224"/>
      <c r="T920" s="224"/>
      <c r="U920" s="224"/>
      <c r="V920" s="224"/>
      <c r="W920" s="224"/>
      <c r="X920" s="224"/>
      <c r="Y920" s="224"/>
      <c r="Z920" s="213"/>
      <c r="AA920" s="213"/>
      <c r="AB920" s="213"/>
      <c r="AC920" s="213"/>
      <c r="AD920" s="213"/>
      <c r="AE920" s="213"/>
      <c r="AF920" s="213"/>
      <c r="AG920" s="213" t="s">
        <v>287</v>
      </c>
      <c r="AH920" s="213"/>
      <c r="AI920" s="213"/>
      <c r="AJ920" s="213"/>
      <c r="AK920" s="213"/>
      <c r="AL920" s="213"/>
      <c r="AM920" s="213"/>
      <c r="AN920" s="213"/>
      <c r="AO920" s="213"/>
      <c r="AP920" s="213"/>
      <c r="AQ920" s="213"/>
      <c r="AR920" s="213"/>
      <c r="AS920" s="213"/>
      <c r="AT920" s="213"/>
      <c r="AU920" s="213"/>
      <c r="AV920" s="213"/>
      <c r="AW920" s="213"/>
      <c r="AX920" s="213"/>
      <c r="AY920" s="213"/>
      <c r="AZ920" s="213"/>
      <c r="BA920" s="213"/>
      <c r="BB920" s="213"/>
      <c r="BC920" s="213"/>
      <c r="BD920" s="213"/>
      <c r="BE920" s="213"/>
      <c r="BF920" s="213"/>
      <c r="BG920" s="213"/>
      <c r="BH920" s="213"/>
    </row>
    <row r="921" spans="1:60" outlineLevel="3" x14ac:dyDescent="0.2">
      <c r="A921" s="220"/>
      <c r="B921" s="221"/>
      <c r="C921" s="261" t="s">
        <v>1247</v>
      </c>
      <c r="D921" s="250"/>
      <c r="E921" s="250"/>
      <c r="F921" s="250"/>
      <c r="G921" s="250"/>
      <c r="H921" s="224"/>
      <c r="I921" s="224"/>
      <c r="J921" s="224"/>
      <c r="K921" s="224"/>
      <c r="L921" s="224"/>
      <c r="M921" s="224"/>
      <c r="N921" s="223"/>
      <c r="O921" s="223"/>
      <c r="P921" s="223"/>
      <c r="Q921" s="223"/>
      <c r="R921" s="224"/>
      <c r="S921" s="224"/>
      <c r="T921" s="224"/>
      <c r="U921" s="224"/>
      <c r="V921" s="224"/>
      <c r="W921" s="224"/>
      <c r="X921" s="224"/>
      <c r="Y921" s="224"/>
      <c r="Z921" s="213"/>
      <c r="AA921" s="213"/>
      <c r="AB921" s="213"/>
      <c r="AC921" s="213"/>
      <c r="AD921" s="213"/>
      <c r="AE921" s="213"/>
      <c r="AF921" s="213"/>
      <c r="AG921" s="213" t="s">
        <v>287</v>
      </c>
      <c r="AH921" s="213"/>
      <c r="AI921" s="213"/>
      <c r="AJ921" s="213"/>
      <c r="AK921" s="213"/>
      <c r="AL921" s="213"/>
      <c r="AM921" s="213"/>
      <c r="AN921" s="213"/>
      <c r="AO921" s="213"/>
      <c r="AP921" s="213"/>
      <c r="AQ921" s="213"/>
      <c r="AR921" s="213"/>
      <c r="AS921" s="213"/>
      <c r="AT921" s="213"/>
      <c r="AU921" s="213"/>
      <c r="AV921" s="213"/>
      <c r="AW921" s="213"/>
      <c r="AX921" s="213"/>
      <c r="AY921" s="213"/>
      <c r="AZ921" s="213"/>
      <c r="BA921" s="213"/>
      <c r="BB921" s="213"/>
      <c r="BC921" s="213"/>
      <c r="BD921" s="213"/>
      <c r="BE921" s="213"/>
      <c r="BF921" s="213"/>
      <c r="BG921" s="213"/>
      <c r="BH921" s="213"/>
    </row>
    <row r="922" spans="1:60" outlineLevel="3" x14ac:dyDescent="0.2">
      <c r="A922" s="220"/>
      <c r="B922" s="221"/>
      <c r="C922" s="261" t="s">
        <v>1065</v>
      </c>
      <c r="D922" s="250"/>
      <c r="E922" s="250"/>
      <c r="F922" s="250"/>
      <c r="G922" s="250"/>
      <c r="H922" s="224"/>
      <c r="I922" s="224"/>
      <c r="J922" s="224"/>
      <c r="K922" s="224"/>
      <c r="L922" s="224"/>
      <c r="M922" s="224"/>
      <c r="N922" s="223"/>
      <c r="O922" s="223"/>
      <c r="P922" s="223"/>
      <c r="Q922" s="223"/>
      <c r="R922" s="224"/>
      <c r="S922" s="224"/>
      <c r="T922" s="224"/>
      <c r="U922" s="224"/>
      <c r="V922" s="224"/>
      <c r="W922" s="224"/>
      <c r="X922" s="224"/>
      <c r="Y922" s="224"/>
      <c r="Z922" s="213"/>
      <c r="AA922" s="213"/>
      <c r="AB922" s="213"/>
      <c r="AC922" s="213"/>
      <c r="AD922" s="213"/>
      <c r="AE922" s="213"/>
      <c r="AF922" s="213"/>
      <c r="AG922" s="213" t="s">
        <v>287</v>
      </c>
      <c r="AH922" s="213"/>
      <c r="AI922" s="213"/>
      <c r="AJ922" s="213"/>
      <c r="AK922" s="213"/>
      <c r="AL922" s="213"/>
      <c r="AM922" s="213"/>
      <c r="AN922" s="213"/>
      <c r="AO922" s="213"/>
      <c r="AP922" s="213"/>
      <c r="AQ922" s="213"/>
      <c r="AR922" s="213"/>
      <c r="AS922" s="213"/>
      <c r="AT922" s="213"/>
      <c r="AU922" s="213"/>
      <c r="AV922" s="213"/>
      <c r="AW922" s="213"/>
      <c r="AX922" s="213"/>
      <c r="AY922" s="213"/>
      <c r="AZ922" s="213"/>
      <c r="BA922" s="213"/>
      <c r="BB922" s="213"/>
      <c r="BC922" s="213"/>
      <c r="BD922" s="213"/>
      <c r="BE922" s="213"/>
      <c r="BF922" s="213"/>
      <c r="BG922" s="213"/>
      <c r="BH922" s="213"/>
    </row>
    <row r="923" spans="1:60" outlineLevel="3" x14ac:dyDescent="0.2">
      <c r="A923" s="220"/>
      <c r="B923" s="221"/>
      <c r="C923" s="274" t="s">
        <v>1063</v>
      </c>
      <c r="D923" s="226"/>
      <c r="E923" s="227"/>
      <c r="F923" s="228"/>
      <c r="G923" s="228"/>
      <c r="H923" s="224"/>
      <c r="I923" s="224"/>
      <c r="J923" s="224"/>
      <c r="K923" s="224"/>
      <c r="L923" s="224"/>
      <c r="M923" s="224"/>
      <c r="N923" s="223"/>
      <c r="O923" s="223"/>
      <c r="P923" s="223"/>
      <c r="Q923" s="223"/>
      <c r="R923" s="224"/>
      <c r="S923" s="224"/>
      <c r="T923" s="224"/>
      <c r="U923" s="224"/>
      <c r="V923" s="224"/>
      <c r="W923" s="224"/>
      <c r="X923" s="224"/>
      <c r="Y923" s="224"/>
      <c r="Z923" s="213"/>
      <c r="AA923" s="213"/>
      <c r="AB923" s="213"/>
      <c r="AC923" s="213"/>
      <c r="AD923" s="213"/>
      <c r="AE923" s="213"/>
      <c r="AF923" s="213"/>
      <c r="AG923" s="213" t="s">
        <v>287</v>
      </c>
      <c r="AH923" s="213"/>
      <c r="AI923" s="213"/>
      <c r="AJ923" s="213"/>
      <c r="AK923" s="213"/>
      <c r="AL923" s="213"/>
      <c r="AM923" s="213"/>
      <c r="AN923" s="213"/>
      <c r="AO923" s="213"/>
      <c r="AP923" s="213"/>
      <c r="AQ923" s="213"/>
      <c r="AR923" s="213"/>
      <c r="AS923" s="213"/>
      <c r="AT923" s="213"/>
      <c r="AU923" s="213"/>
      <c r="AV923" s="213"/>
      <c r="AW923" s="213"/>
      <c r="AX923" s="213"/>
      <c r="AY923" s="213"/>
      <c r="AZ923" s="213"/>
      <c r="BA923" s="213"/>
      <c r="BB923" s="213"/>
      <c r="BC923" s="213"/>
      <c r="BD923" s="213"/>
      <c r="BE923" s="213"/>
      <c r="BF923" s="213"/>
      <c r="BG923" s="213"/>
      <c r="BH923" s="213"/>
    </row>
    <row r="924" spans="1:60" outlineLevel="3" x14ac:dyDescent="0.2">
      <c r="A924" s="220"/>
      <c r="B924" s="221"/>
      <c r="C924" s="261" t="s">
        <v>1066</v>
      </c>
      <c r="D924" s="250"/>
      <c r="E924" s="250"/>
      <c r="F924" s="250"/>
      <c r="G924" s="250"/>
      <c r="H924" s="224"/>
      <c r="I924" s="224"/>
      <c r="J924" s="224"/>
      <c r="K924" s="224"/>
      <c r="L924" s="224"/>
      <c r="M924" s="224"/>
      <c r="N924" s="223"/>
      <c r="O924" s="223"/>
      <c r="P924" s="223"/>
      <c r="Q924" s="223"/>
      <c r="R924" s="224"/>
      <c r="S924" s="224"/>
      <c r="T924" s="224"/>
      <c r="U924" s="224"/>
      <c r="V924" s="224"/>
      <c r="W924" s="224"/>
      <c r="X924" s="224"/>
      <c r="Y924" s="224"/>
      <c r="Z924" s="213"/>
      <c r="AA924" s="213"/>
      <c r="AB924" s="213"/>
      <c r="AC924" s="213"/>
      <c r="AD924" s="213"/>
      <c r="AE924" s="213"/>
      <c r="AF924" s="213"/>
      <c r="AG924" s="213" t="s">
        <v>287</v>
      </c>
      <c r="AH924" s="213"/>
      <c r="AI924" s="213"/>
      <c r="AJ924" s="213"/>
      <c r="AK924" s="213"/>
      <c r="AL924" s="213"/>
      <c r="AM924" s="213"/>
      <c r="AN924" s="213"/>
      <c r="AO924" s="213"/>
      <c r="AP924" s="213"/>
      <c r="AQ924" s="213"/>
      <c r="AR924" s="213"/>
      <c r="AS924" s="213"/>
      <c r="AT924" s="213"/>
      <c r="AU924" s="213"/>
      <c r="AV924" s="213"/>
      <c r="AW924" s="213"/>
      <c r="AX924" s="213"/>
      <c r="AY924" s="213"/>
      <c r="AZ924" s="213"/>
      <c r="BA924" s="213"/>
      <c r="BB924" s="213"/>
      <c r="BC924" s="213"/>
      <c r="BD924" s="213"/>
      <c r="BE924" s="213"/>
      <c r="BF924" s="213"/>
      <c r="BG924" s="213"/>
      <c r="BH924" s="213"/>
    </row>
    <row r="925" spans="1:60" outlineLevel="3" x14ac:dyDescent="0.2">
      <c r="A925" s="220"/>
      <c r="B925" s="221"/>
      <c r="C925" s="261" t="s">
        <v>1248</v>
      </c>
      <c r="D925" s="250"/>
      <c r="E925" s="250"/>
      <c r="F925" s="250"/>
      <c r="G925" s="250"/>
      <c r="H925" s="224"/>
      <c r="I925" s="224"/>
      <c r="J925" s="224"/>
      <c r="K925" s="224"/>
      <c r="L925" s="224"/>
      <c r="M925" s="224"/>
      <c r="N925" s="223"/>
      <c r="O925" s="223"/>
      <c r="P925" s="223"/>
      <c r="Q925" s="223"/>
      <c r="R925" s="224"/>
      <c r="S925" s="224"/>
      <c r="T925" s="224"/>
      <c r="U925" s="224"/>
      <c r="V925" s="224"/>
      <c r="W925" s="224"/>
      <c r="X925" s="224"/>
      <c r="Y925" s="224"/>
      <c r="Z925" s="213"/>
      <c r="AA925" s="213"/>
      <c r="AB925" s="213"/>
      <c r="AC925" s="213"/>
      <c r="AD925" s="213"/>
      <c r="AE925" s="213"/>
      <c r="AF925" s="213"/>
      <c r="AG925" s="213" t="s">
        <v>287</v>
      </c>
      <c r="AH925" s="213"/>
      <c r="AI925" s="213"/>
      <c r="AJ925" s="213"/>
      <c r="AK925" s="213"/>
      <c r="AL925" s="213"/>
      <c r="AM925" s="213"/>
      <c r="AN925" s="213"/>
      <c r="AO925" s="213"/>
      <c r="AP925" s="213"/>
      <c r="AQ925" s="213"/>
      <c r="AR925" s="213"/>
      <c r="AS925" s="213"/>
      <c r="AT925" s="213"/>
      <c r="AU925" s="213"/>
      <c r="AV925" s="213"/>
      <c r="AW925" s="213"/>
      <c r="AX925" s="213"/>
      <c r="AY925" s="213"/>
      <c r="AZ925" s="213"/>
      <c r="BA925" s="213"/>
      <c r="BB925" s="213"/>
      <c r="BC925" s="213"/>
      <c r="BD925" s="213"/>
      <c r="BE925" s="213"/>
      <c r="BF925" s="213"/>
      <c r="BG925" s="213"/>
      <c r="BH925" s="213"/>
    </row>
    <row r="926" spans="1:60" outlineLevel="3" x14ac:dyDescent="0.2">
      <c r="A926" s="220"/>
      <c r="B926" s="221"/>
      <c r="C926" s="261" t="s">
        <v>1067</v>
      </c>
      <c r="D926" s="250"/>
      <c r="E926" s="250"/>
      <c r="F926" s="250"/>
      <c r="G926" s="250"/>
      <c r="H926" s="224"/>
      <c r="I926" s="224"/>
      <c r="J926" s="224"/>
      <c r="K926" s="224"/>
      <c r="L926" s="224"/>
      <c r="M926" s="224"/>
      <c r="N926" s="223"/>
      <c r="O926" s="223"/>
      <c r="P926" s="223"/>
      <c r="Q926" s="223"/>
      <c r="R926" s="224"/>
      <c r="S926" s="224"/>
      <c r="T926" s="224"/>
      <c r="U926" s="224"/>
      <c r="V926" s="224"/>
      <c r="W926" s="224"/>
      <c r="X926" s="224"/>
      <c r="Y926" s="224"/>
      <c r="Z926" s="213"/>
      <c r="AA926" s="213"/>
      <c r="AB926" s="213"/>
      <c r="AC926" s="213"/>
      <c r="AD926" s="213"/>
      <c r="AE926" s="213"/>
      <c r="AF926" s="213"/>
      <c r="AG926" s="213" t="s">
        <v>287</v>
      </c>
      <c r="AH926" s="213"/>
      <c r="AI926" s="213"/>
      <c r="AJ926" s="213"/>
      <c r="AK926" s="213"/>
      <c r="AL926" s="213"/>
      <c r="AM926" s="213"/>
      <c r="AN926" s="213"/>
      <c r="AO926" s="213"/>
      <c r="AP926" s="213"/>
      <c r="AQ926" s="213"/>
      <c r="AR926" s="213"/>
      <c r="AS926" s="213"/>
      <c r="AT926" s="213"/>
      <c r="AU926" s="213"/>
      <c r="AV926" s="213"/>
      <c r="AW926" s="213"/>
      <c r="AX926" s="213"/>
      <c r="AY926" s="213"/>
      <c r="AZ926" s="213"/>
      <c r="BA926" s="213"/>
      <c r="BB926" s="213"/>
      <c r="BC926" s="213"/>
      <c r="BD926" s="213"/>
      <c r="BE926" s="213"/>
      <c r="BF926" s="213"/>
      <c r="BG926" s="213"/>
      <c r="BH926" s="213"/>
    </row>
    <row r="927" spans="1:60" outlineLevel="3" x14ac:dyDescent="0.2">
      <c r="A927" s="220"/>
      <c r="B927" s="221"/>
      <c r="C927" s="261" t="s">
        <v>1068</v>
      </c>
      <c r="D927" s="250"/>
      <c r="E927" s="250"/>
      <c r="F927" s="250"/>
      <c r="G927" s="250"/>
      <c r="H927" s="224"/>
      <c r="I927" s="224"/>
      <c r="J927" s="224"/>
      <c r="K927" s="224"/>
      <c r="L927" s="224"/>
      <c r="M927" s="224"/>
      <c r="N927" s="223"/>
      <c r="O927" s="223"/>
      <c r="P927" s="223"/>
      <c r="Q927" s="223"/>
      <c r="R927" s="224"/>
      <c r="S927" s="224"/>
      <c r="T927" s="224"/>
      <c r="U927" s="224"/>
      <c r="V927" s="224"/>
      <c r="W927" s="224"/>
      <c r="X927" s="224"/>
      <c r="Y927" s="224"/>
      <c r="Z927" s="213"/>
      <c r="AA927" s="213"/>
      <c r="AB927" s="213"/>
      <c r="AC927" s="213"/>
      <c r="AD927" s="213"/>
      <c r="AE927" s="213"/>
      <c r="AF927" s="213"/>
      <c r="AG927" s="213" t="s">
        <v>287</v>
      </c>
      <c r="AH927" s="213"/>
      <c r="AI927" s="213"/>
      <c r="AJ927" s="213"/>
      <c r="AK927" s="213"/>
      <c r="AL927" s="213"/>
      <c r="AM927" s="213"/>
      <c r="AN927" s="213"/>
      <c r="AO927" s="213"/>
      <c r="AP927" s="213"/>
      <c r="AQ927" s="213"/>
      <c r="AR927" s="213"/>
      <c r="AS927" s="213"/>
      <c r="AT927" s="213"/>
      <c r="AU927" s="213"/>
      <c r="AV927" s="213"/>
      <c r="AW927" s="213"/>
      <c r="AX927" s="213"/>
      <c r="AY927" s="213"/>
      <c r="AZ927" s="213"/>
      <c r="BA927" s="213"/>
      <c r="BB927" s="213"/>
      <c r="BC927" s="213"/>
      <c r="BD927" s="213"/>
      <c r="BE927" s="213"/>
      <c r="BF927" s="213"/>
      <c r="BG927" s="213"/>
      <c r="BH927" s="213"/>
    </row>
    <row r="928" spans="1:60" ht="22.5" outlineLevel="3" x14ac:dyDescent="0.2">
      <c r="A928" s="220"/>
      <c r="B928" s="221"/>
      <c r="C928" s="261" t="s">
        <v>355</v>
      </c>
      <c r="D928" s="250"/>
      <c r="E928" s="250"/>
      <c r="F928" s="250"/>
      <c r="G928" s="250"/>
      <c r="H928" s="224"/>
      <c r="I928" s="224"/>
      <c r="J928" s="224"/>
      <c r="K928" s="224"/>
      <c r="L928" s="224"/>
      <c r="M928" s="224"/>
      <c r="N928" s="223"/>
      <c r="O928" s="223"/>
      <c r="P928" s="223"/>
      <c r="Q928" s="223"/>
      <c r="R928" s="224"/>
      <c r="S928" s="224"/>
      <c r="T928" s="224"/>
      <c r="U928" s="224"/>
      <c r="V928" s="224"/>
      <c r="W928" s="224"/>
      <c r="X928" s="224"/>
      <c r="Y928" s="224"/>
      <c r="Z928" s="213"/>
      <c r="AA928" s="213"/>
      <c r="AB928" s="213"/>
      <c r="AC928" s="213"/>
      <c r="AD928" s="213"/>
      <c r="AE928" s="213"/>
      <c r="AF928" s="213"/>
      <c r="AG928" s="213" t="s">
        <v>287</v>
      </c>
      <c r="AH928" s="213"/>
      <c r="AI928" s="213"/>
      <c r="AJ928" s="213"/>
      <c r="AK928" s="213"/>
      <c r="AL928" s="213"/>
      <c r="AM928" s="213"/>
      <c r="AN928" s="213"/>
      <c r="AO928" s="213"/>
      <c r="AP928" s="213"/>
      <c r="AQ928" s="213"/>
      <c r="AR928" s="213"/>
      <c r="AS928" s="213"/>
      <c r="AT928" s="213"/>
      <c r="AU928" s="213"/>
      <c r="AV928" s="213"/>
      <c r="AW928" s="213"/>
      <c r="AX928" s="213"/>
      <c r="AY928" s="213"/>
      <c r="AZ928" s="213"/>
      <c r="BA928" s="249" t="str">
        <f>C928</f>
        <v>Kompletní provedení dle veškerých informací obsažených v PD (textová i výkresová část, technologické postupy, restaurátorské záměry atd.).</v>
      </c>
      <c r="BB928" s="213"/>
      <c r="BC928" s="213"/>
      <c r="BD928" s="213"/>
      <c r="BE928" s="213"/>
      <c r="BF928" s="213"/>
      <c r="BG928" s="213"/>
      <c r="BH928" s="213"/>
    </row>
    <row r="929" spans="1:60" ht="22.5" outlineLevel="3" x14ac:dyDescent="0.2">
      <c r="A929" s="220"/>
      <c r="B929" s="221"/>
      <c r="C929" s="261" t="s">
        <v>356</v>
      </c>
      <c r="D929" s="250"/>
      <c r="E929" s="250"/>
      <c r="F929" s="250"/>
      <c r="G929" s="250"/>
      <c r="H929" s="224"/>
      <c r="I929" s="224"/>
      <c r="J929" s="224"/>
      <c r="K929" s="224"/>
      <c r="L929" s="224"/>
      <c r="M929" s="224"/>
      <c r="N929" s="223"/>
      <c r="O929" s="223"/>
      <c r="P929" s="223"/>
      <c r="Q929" s="223"/>
      <c r="R929" s="224"/>
      <c r="S929" s="224"/>
      <c r="T929" s="224"/>
      <c r="U929" s="224"/>
      <c r="V929" s="224"/>
      <c r="W929" s="224"/>
      <c r="X929" s="224"/>
      <c r="Y929" s="224"/>
      <c r="Z929" s="213"/>
      <c r="AA929" s="213"/>
      <c r="AB929" s="213"/>
      <c r="AC929" s="213"/>
      <c r="AD929" s="213"/>
      <c r="AE929" s="213"/>
      <c r="AF929" s="213"/>
      <c r="AG929" s="213" t="s">
        <v>287</v>
      </c>
      <c r="AH929" s="213"/>
      <c r="AI929" s="213"/>
      <c r="AJ929" s="213"/>
      <c r="AK929" s="213"/>
      <c r="AL929" s="213"/>
      <c r="AM929" s="213"/>
      <c r="AN929" s="213"/>
      <c r="AO929" s="213"/>
      <c r="AP929" s="213"/>
      <c r="AQ929" s="213"/>
      <c r="AR929" s="213"/>
      <c r="AS929" s="213"/>
      <c r="AT929" s="213"/>
      <c r="AU929" s="213"/>
      <c r="AV929" s="213"/>
      <c r="AW929" s="213"/>
      <c r="AX929" s="213"/>
      <c r="AY929" s="213"/>
      <c r="AZ929" s="213"/>
      <c r="BA929" s="249" t="str">
        <f>C929</f>
        <v>Provedení je včetně montáže, demontáže, dodávky, přesunu hmot, přesunu a likvidace suti, povrchové úpravy, repasí, restaurátorských záměrů,</v>
      </c>
      <c r="BB929" s="213"/>
      <c r="BC929" s="213"/>
      <c r="BD929" s="213"/>
      <c r="BE929" s="213"/>
      <c r="BF929" s="213"/>
      <c r="BG929" s="213"/>
      <c r="BH929" s="213"/>
    </row>
    <row r="930" spans="1:60" ht="22.5" outlineLevel="3" x14ac:dyDescent="0.2">
      <c r="A930" s="220"/>
      <c r="B930" s="221"/>
      <c r="C930" s="261" t="s">
        <v>288</v>
      </c>
      <c r="D930" s="250"/>
      <c r="E930" s="250"/>
      <c r="F930" s="250"/>
      <c r="G930" s="250"/>
      <c r="H930" s="224"/>
      <c r="I930" s="224"/>
      <c r="J930" s="224"/>
      <c r="K930" s="224"/>
      <c r="L930" s="224"/>
      <c r="M930" s="224"/>
      <c r="N930" s="223"/>
      <c r="O930" s="223"/>
      <c r="P930" s="223"/>
      <c r="Q930" s="223"/>
      <c r="R930" s="224"/>
      <c r="S930" s="224"/>
      <c r="T930" s="224"/>
      <c r="U930" s="224"/>
      <c r="V930" s="224"/>
      <c r="W930" s="224"/>
      <c r="X930" s="224"/>
      <c r="Y930" s="224"/>
      <c r="Z930" s="213"/>
      <c r="AA930" s="213"/>
      <c r="AB930" s="213"/>
      <c r="AC930" s="213"/>
      <c r="AD930" s="213"/>
      <c r="AE930" s="213"/>
      <c r="AF930" s="213"/>
      <c r="AG930" s="213" t="s">
        <v>287</v>
      </c>
      <c r="AH930" s="213"/>
      <c r="AI930" s="213"/>
      <c r="AJ930" s="213"/>
      <c r="AK930" s="213"/>
      <c r="AL930" s="213"/>
      <c r="AM930" s="213"/>
      <c r="AN930" s="213"/>
      <c r="AO930" s="213"/>
      <c r="AP930" s="213"/>
      <c r="AQ930" s="213"/>
      <c r="AR930" s="213"/>
      <c r="AS930" s="213"/>
      <c r="AT930" s="213"/>
      <c r="AU930" s="213"/>
      <c r="AV930" s="213"/>
      <c r="AW930" s="213"/>
      <c r="AX930" s="213"/>
      <c r="AY930" s="213"/>
      <c r="AZ930" s="213"/>
      <c r="BA930" s="249" t="str">
        <f>C930</f>
        <v>restaurátorských závěrečných zpráv, dílenských dokumentací, vzorkování a veškerých dalších nutných souvisejících plnění a dodávek potřeb.</v>
      </c>
      <c r="BB930" s="213"/>
      <c r="BC930" s="213"/>
      <c r="BD930" s="213"/>
      <c r="BE930" s="213"/>
      <c r="BF930" s="213"/>
      <c r="BG930" s="213"/>
      <c r="BH930" s="213"/>
    </row>
    <row r="931" spans="1:60" outlineLevel="1" x14ac:dyDescent="0.2">
      <c r="A931" s="241">
        <v>87</v>
      </c>
      <c r="B931" s="242" t="s">
        <v>1069</v>
      </c>
      <c r="C931" s="259" t="s">
        <v>1070</v>
      </c>
      <c r="D931" s="243" t="s">
        <v>1055</v>
      </c>
      <c r="E931" s="244">
        <v>1</v>
      </c>
      <c r="F931" s="245"/>
      <c r="G931" s="246">
        <f>ROUND(E931*F931,2)</f>
        <v>0</v>
      </c>
      <c r="H931" s="245"/>
      <c r="I931" s="246">
        <f>ROUND(E931*H931,2)</f>
        <v>0</v>
      </c>
      <c r="J931" s="245"/>
      <c r="K931" s="246">
        <f>ROUND(E931*J931,2)</f>
        <v>0</v>
      </c>
      <c r="L931" s="246">
        <v>21</v>
      </c>
      <c r="M931" s="246">
        <f>G931*(1+L931/100)</f>
        <v>0</v>
      </c>
      <c r="N931" s="244">
        <v>0</v>
      </c>
      <c r="O931" s="244">
        <f>ROUND(E931*N931,2)</f>
        <v>0</v>
      </c>
      <c r="P931" s="244">
        <v>0</v>
      </c>
      <c r="Q931" s="244">
        <f>ROUND(E931*P931,2)</f>
        <v>0</v>
      </c>
      <c r="R931" s="246"/>
      <c r="S931" s="246" t="s">
        <v>281</v>
      </c>
      <c r="T931" s="247" t="s">
        <v>282</v>
      </c>
      <c r="U931" s="224">
        <v>0</v>
      </c>
      <c r="V931" s="224">
        <f>ROUND(E931*U931,2)</f>
        <v>0</v>
      </c>
      <c r="W931" s="224"/>
      <c r="X931" s="224" t="s">
        <v>283</v>
      </c>
      <c r="Y931" s="224" t="s">
        <v>284</v>
      </c>
      <c r="Z931" s="213"/>
      <c r="AA931" s="213"/>
      <c r="AB931" s="213"/>
      <c r="AC931" s="213"/>
      <c r="AD931" s="213"/>
      <c r="AE931" s="213"/>
      <c r="AF931" s="213"/>
      <c r="AG931" s="213" t="s">
        <v>285</v>
      </c>
      <c r="AH931" s="213"/>
      <c r="AI931" s="213"/>
      <c r="AJ931" s="213"/>
      <c r="AK931" s="213"/>
      <c r="AL931" s="213"/>
      <c r="AM931" s="213"/>
      <c r="AN931" s="213"/>
      <c r="AO931" s="213"/>
      <c r="AP931" s="213"/>
      <c r="AQ931" s="213"/>
      <c r="AR931" s="213"/>
      <c r="AS931" s="213"/>
      <c r="AT931" s="213"/>
      <c r="AU931" s="213"/>
      <c r="AV931" s="213"/>
      <c r="AW931" s="213"/>
      <c r="AX931" s="213"/>
      <c r="AY931" s="213"/>
      <c r="AZ931" s="213"/>
      <c r="BA931" s="213"/>
      <c r="BB931" s="213"/>
      <c r="BC931" s="213"/>
      <c r="BD931" s="213"/>
      <c r="BE931" s="213"/>
      <c r="BF931" s="213"/>
      <c r="BG931" s="213"/>
      <c r="BH931" s="213"/>
    </row>
    <row r="932" spans="1:60" outlineLevel="2" x14ac:dyDescent="0.2">
      <c r="A932" s="220"/>
      <c r="B932" s="221"/>
      <c r="C932" s="260" t="s">
        <v>1071</v>
      </c>
      <c r="D932" s="248"/>
      <c r="E932" s="248"/>
      <c r="F932" s="248"/>
      <c r="G932" s="248"/>
      <c r="H932" s="224"/>
      <c r="I932" s="224"/>
      <c r="J932" s="224"/>
      <c r="K932" s="224"/>
      <c r="L932" s="224"/>
      <c r="M932" s="224"/>
      <c r="N932" s="223"/>
      <c r="O932" s="223"/>
      <c r="P932" s="223"/>
      <c r="Q932" s="223"/>
      <c r="R932" s="224"/>
      <c r="S932" s="224"/>
      <c r="T932" s="224"/>
      <c r="U932" s="224"/>
      <c r="V932" s="224"/>
      <c r="W932" s="224"/>
      <c r="X932" s="224"/>
      <c r="Y932" s="224"/>
      <c r="Z932" s="213"/>
      <c r="AA932" s="213"/>
      <c r="AB932" s="213"/>
      <c r="AC932" s="213"/>
      <c r="AD932" s="213"/>
      <c r="AE932" s="213"/>
      <c r="AF932" s="213"/>
      <c r="AG932" s="213" t="s">
        <v>287</v>
      </c>
      <c r="AH932" s="213"/>
      <c r="AI932" s="213"/>
      <c r="AJ932" s="213"/>
      <c r="AK932" s="213"/>
      <c r="AL932" s="213"/>
      <c r="AM932" s="213"/>
      <c r="AN932" s="213"/>
      <c r="AO932" s="213"/>
      <c r="AP932" s="213"/>
      <c r="AQ932" s="213"/>
      <c r="AR932" s="213"/>
      <c r="AS932" s="213"/>
      <c r="AT932" s="213"/>
      <c r="AU932" s="213"/>
      <c r="AV932" s="213"/>
      <c r="AW932" s="213"/>
      <c r="AX932" s="213"/>
      <c r="AY932" s="213"/>
      <c r="AZ932" s="213"/>
      <c r="BA932" s="213"/>
      <c r="BB932" s="213"/>
      <c r="BC932" s="213"/>
      <c r="BD932" s="213"/>
      <c r="BE932" s="213"/>
      <c r="BF932" s="213"/>
      <c r="BG932" s="213"/>
      <c r="BH932" s="213"/>
    </row>
    <row r="933" spans="1:60" outlineLevel="3" x14ac:dyDescent="0.2">
      <c r="A933" s="220"/>
      <c r="B933" s="221"/>
      <c r="C933" s="261" t="s">
        <v>1072</v>
      </c>
      <c r="D933" s="250"/>
      <c r="E933" s="250"/>
      <c r="F933" s="250"/>
      <c r="G933" s="250"/>
      <c r="H933" s="224"/>
      <c r="I933" s="224"/>
      <c r="J933" s="224"/>
      <c r="K933" s="224"/>
      <c r="L933" s="224"/>
      <c r="M933" s="224"/>
      <c r="N933" s="223"/>
      <c r="O933" s="223"/>
      <c r="P933" s="223"/>
      <c r="Q933" s="223"/>
      <c r="R933" s="224"/>
      <c r="S933" s="224"/>
      <c r="T933" s="224"/>
      <c r="U933" s="224"/>
      <c r="V933" s="224"/>
      <c r="W933" s="224"/>
      <c r="X933" s="224"/>
      <c r="Y933" s="224"/>
      <c r="Z933" s="213"/>
      <c r="AA933" s="213"/>
      <c r="AB933" s="213"/>
      <c r="AC933" s="213"/>
      <c r="AD933" s="213"/>
      <c r="AE933" s="213"/>
      <c r="AF933" s="213"/>
      <c r="AG933" s="213" t="s">
        <v>287</v>
      </c>
      <c r="AH933" s="213"/>
      <c r="AI933" s="213"/>
      <c r="AJ933" s="213"/>
      <c r="AK933" s="213"/>
      <c r="AL933" s="213"/>
      <c r="AM933" s="213"/>
      <c r="AN933" s="213"/>
      <c r="AO933" s="213"/>
      <c r="AP933" s="213"/>
      <c r="AQ933" s="213"/>
      <c r="AR933" s="213"/>
      <c r="AS933" s="213"/>
      <c r="AT933" s="213"/>
      <c r="AU933" s="213"/>
      <c r="AV933" s="213"/>
      <c r="AW933" s="213"/>
      <c r="AX933" s="213"/>
      <c r="AY933" s="213"/>
      <c r="AZ933" s="213"/>
      <c r="BA933" s="213"/>
      <c r="BB933" s="213"/>
      <c r="BC933" s="213"/>
      <c r="BD933" s="213"/>
      <c r="BE933" s="213"/>
      <c r="BF933" s="213"/>
      <c r="BG933" s="213"/>
      <c r="BH933" s="213"/>
    </row>
    <row r="934" spans="1:60" outlineLevel="3" x14ac:dyDescent="0.2">
      <c r="A934" s="220"/>
      <c r="B934" s="221"/>
      <c r="C934" s="261" t="s">
        <v>1073</v>
      </c>
      <c r="D934" s="250"/>
      <c r="E934" s="250"/>
      <c r="F934" s="250"/>
      <c r="G934" s="250"/>
      <c r="H934" s="224"/>
      <c r="I934" s="224"/>
      <c r="J934" s="224"/>
      <c r="K934" s="224"/>
      <c r="L934" s="224"/>
      <c r="M934" s="224"/>
      <c r="N934" s="223"/>
      <c r="O934" s="223"/>
      <c r="P934" s="223"/>
      <c r="Q934" s="223"/>
      <c r="R934" s="224"/>
      <c r="S934" s="224"/>
      <c r="T934" s="224"/>
      <c r="U934" s="224"/>
      <c r="V934" s="224"/>
      <c r="W934" s="224"/>
      <c r="X934" s="224"/>
      <c r="Y934" s="224"/>
      <c r="Z934" s="213"/>
      <c r="AA934" s="213"/>
      <c r="AB934" s="213"/>
      <c r="AC934" s="213"/>
      <c r="AD934" s="213"/>
      <c r="AE934" s="213"/>
      <c r="AF934" s="213"/>
      <c r="AG934" s="213" t="s">
        <v>287</v>
      </c>
      <c r="AH934" s="213"/>
      <c r="AI934" s="213"/>
      <c r="AJ934" s="213"/>
      <c r="AK934" s="213"/>
      <c r="AL934" s="213"/>
      <c r="AM934" s="213"/>
      <c r="AN934" s="213"/>
      <c r="AO934" s="213"/>
      <c r="AP934" s="213"/>
      <c r="AQ934" s="213"/>
      <c r="AR934" s="213"/>
      <c r="AS934" s="213"/>
      <c r="AT934" s="213"/>
      <c r="AU934" s="213"/>
      <c r="AV934" s="213"/>
      <c r="AW934" s="213"/>
      <c r="AX934" s="213"/>
      <c r="AY934" s="213"/>
      <c r="AZ934" s="213"/>
      <c r="BA934" s="213"/>
      <c r="BB934" s="213"/>
      <c r="BC934" s="213"/>
      <c r="BD934" s="213"/>
      <c r="BE934" s="213"/>
      <c r="BF934" s="213"/>
      <c r="BG934" s="213"/>
      <c r="BH934" s="213"/>
    </row>
    <row r="935" spans="1:60" outlineLevel="3" x14ac:dyDescent="0.2">
      <c r="A935" s="220"/>
      <c r="B935" s="221"/>
      <c r="C935" s="274" t="s">
        <v>1063</v>
      </c>
      <c r="D935" s="226"/>
      <c r="E935" s="227"/>
      <c r="F935" s="228"/>
      <c r="G935" s="228"/>
      <c r="H935" s="224"/>
      <c r="I935" s="224"/>
      <c r="J935" s="224"/>
      <c r="K935" s="224"/>
      <c r="L935" s="224"/>
      <c r="M935" s="224"/>
      <c r="N935" s="223"/>
      <c r="O935" s="223"/>
      <c r="P935" s="223"/>
      <c r="Q935" s="223"/>
      <c r="R935" s="224"/>
      <c r="S935" s="224"/>
      <c r="T935" s="224"/>
      <c r="U935" s="224"/>
      <c r="V935" s="224"/>
      <c r="W935" s="224"/>
      <c r="X935" s="224"/>
      <c r="Y935" s="224"/>
      <c r="Z935" s="213"/>
      <c r="AA935" s="213"/>
      <c r="AB935" s="213"/>
      <c r="AC935" s="213"/>
      <c r="AD935" s="213"/>
      <c r="AE935" s="213"/>
      <c r="AF935" s="213"/>
      <c r="AG935" s="213" t="s">
        <v>287</v>
      </c>
      <c r="AH935" s="213"/>
      <c r="AI935" s="213"/>
      <c r="AJ935" s="213"/>
      <c r="AK935" s="213"/>
      <c r="AL935" s="213"/>
      <c r="AM935" s="213"/>
      <c r="AN935" s="213"/>
      <c r="AO935" s="213"/>
      <c r="AP935" s="213"/>
      <c r="AQ935" s="213"/>
      <c r="AR935" s="213"/>
      <c r="AS935" s="213"/>
      <c r="AT935" s="213"/>
      <c r="AU935" s="213"/>
      <c r="AV935" s="213"/>
      <c r="AW935" s="213"/>
      <c r="AX935" s="213"/>
      <c r="AY935" s="213"/>
      <c r="AZ935" s="213"/>
      <c r="BA935" s="213"/>
      <c r="BB935" s="213"/>
      <c r="BC935" s="213"/>
      <c r="BD935" s="213"/>
      <c r="BE935" s="213"/>
      <c r="BF935" s="213"/>
      <c r="BG935" s="213"/>
      <c r="BH935" s="213"/>
    </row>
    <row r="936" spans="1:60" outlineLevel="3" x14ac:dyDescent="0.2">
      <c r="A936" s="220"/>
      <c r="B936" s="221"/>
      <c r="C936" s="261" t="s">
        <v>1074</v>
      </c>
      <c r="D936" s="250"/>
      <c r="E936" s="250"/>
      <c r="F936" s="250"/>
      <c r="G936" s="250"/>
      <c r="H936" s="224"/>
      <c r="I936" s="224"/>
      <c r="J936" s="224"/>
      <c r="K936" s="224"/>
      <c r="L936" s="224"/>
      <c r="M936" s="224"/>
      <c r="N936" s="223"/>
      <c r="O936" s="223"/>
      <c r="P936" s="223"/>
      <c r="Q936" s="223"/>
      <c r="R936" s="224"/>
      <c r="S936" s="224"/>
      <c r="T936" s="224"/>
      <c r="U936" s="224"/>
      <c r="V936" s="224"/>
      <c r="W936" s="224"/>
      <c r="X936" s="224"/>
      <c r="Y936" s="224"/>
      <c r="Z936" s="213"/>
      <c r="AA936" s="213"/>
      <c r="AB936" s="213"/>
      <c r="AC936" s="213"/>
      <c r="AD936" s="213"/>
      <c r="AE936" s="213"/>
      <c r="AF936" s="213"/>
      <c r="AG936" s="213" t="s">
        <v>287</v>
      </c>
      <c r="AH936" s="213"/>
      <c r="AI936" s="213"/>
      <c r="AJ936" s="213"/>
      <c r="AK936" s="213"/>
      <c r="AL936" s="213"/>
      <c r="AM936" s="213"/>
      <c r="AN936" s="213"/>
      <c r="AO936" s="213"/>
      <c r="AP936" s="213"/>
      <c r="AQ936" s="213"/>
      <c r="AR936" s="213"/>
      <c r="AS936" s="213"/>
      <c r="AT936" s="213"/>
      <c r="AU936" s="213"/>
      <c r="AV936" s="213"/>
      <c r="AW936" s="213"/>
      <c r="AX936" s="213"/>
      <c r="AY936" s="213"/>
      <c r="AZ936" s="213"/>
      <c r="BA936" s="213"/>
      <c r="BB936" s="213"/>
      <c r="BC936" s="213"/>
      <c r="BD936" s="213"/>
      <c r="BE936" s="213"/>
      <c r="BF936" s="213"/>
      <c r="BG936" s="213"/>
      <c r="BH936" s="213"/>
    </row>
    <row r="937" spans="1:60" outlineLevel="3" x14ac:dyDescent="0.2">
      <c r="A937" s="220"/>
      <c r="B937" s="221"/>
      <c r="C937" s="261" t="s">
        <v>1075</v>
      </c>
      <c r="D937" s="250"/>
      <c r="E937" s="250"/>
      <c r="F937" s="250"/>
      <c r="G937" s="250"/>
      <c r="H937" s="224"/>
      <c r="I937" s="224"/>
      <c r="J937" s="224"/>
      <c r="K937" s="224"/>
      <c r="L937" s="224"/>
      <c r="M937" s="224"/>
      <c r="N937" s="223"/>
      <c r="O937" s="223"/>
      <c r="P937" s="223"/>
      <c r="Q937" s="223"/>
      <c r="R937" s="224"/>
      <c r="S937" s="224"/>
      <c r="T937" s="224"/>
      <c r="U937" s="224"/>
      <c r="V937" s="224"/>
      <c r="W937" s="224"/>
      <c r="X937" s="224"/>
      <c r="Y937" s="224"/>
      <c r="Z937" s="213"/>
      <c r="AA937" s="213"/>
      <c r="AB937" s="213"/>
      <c r="AC937" s="213"/>
      <c r="AD937" s="213"/>
      <c r="AE937" s="213"/>
      <c r="AF937" s="213"/>
      <c r="AG937" s="213" t="s">
        <v>287</v>
      </c>
      <c r="AH937" s="213"/>
      <c r="AI937" s="213"/>
      <c r="AJ937" s="213"/>
      <c r="AK937" s="213"/>
      <c r="AL937" s="213"/>
      <c r="AM937" s="213"/>
      <c r="AN937" s="213"/>
      <c r="AO937" s="213"/>
      <c r="AP937" s="213"/>
      <c r="AQ937" s="213"/>
      <c r="AR937" s="213"/>
      <c r="AS937" s="213"/>
      <c r="AT937" s="213"/>
      <c r="AU937" s="213"/>
      <c r="AV937" s="213"/>
      <c r="AW937" s="213"/>
      <c r="AX937" s="213"/>
      <c r="AY937" s="213"/>
      <c r="AZ937" s="213"/>
      <c r="BA937" s="213"/>
      <c r="BB937" s="213"/>
      <c r="BC937" s="213"/>
      <c r="BD937" s="213"/>
      <c r="BE937" s="213"/>
      <c r="BF937" s="213"/>
      <c r="BG937" s="213"/>
      <c r="BH937" s="213"/>
    </row>
    <row r="938" spans="1:60" outlineLevel="3" x14ac:dyDescent="0.2">
      <c r="A938" s="220"/>
      <c r="B938" s="221"/>
      <c r="C938" s="261" t="s">
        <v>1076</v>
      </c>
      <c r="D938" s="250"/>
      <c r="E938" s="250"/>
      <c r="F938" s="250"/>
      <c r="G938" s="250"/>
      <c r="H938" s="224"/>
      <c r="I938" s="224"/>
      <c r="J938" s="224"/>
      <c r="K938" s="224"/>
      <c r="L938" s="224"/>
      <c r="M938" s="224"/>
      <c r="N938" s="223"/>
      <c r="O938" s="223"/>
      <c r="P938" s="223"/>
      <c r="Q938" s="223"/>
      <c r="R938" s="224"/>
      <c r="S938" s="224"/>
      <c r="T938" s="224"/>
      <c r="U938" s="224"/>
      <c r="V938" s="224"/>
      <c r="W938" s="224"/>
      <c r="X938" s="224"/>
      <c r="Y938" s="224"/>
      <c r="Z938" s="213"/>
      <c r="AA938" s="213"/>
      <c r="AB938" s="213"/>
      <c r="AC938" s="213"/>
      <c r="AD938" s="213"/>
      <c r="AE938" s="213"/>
      <c r="AF938" s="213"/>
      <c r="AG938" s="213" t="s">
        <v>287</v>
      </c>
      <c r="AH938" s="213"/>
      <c r="AI938" s="213"/>
      <c r="AJ938" s="213"/>
      <c r="AK938" s="213"/>
      <c r="AL938" s="213"/>
      <c r="AM938" s="213"/>
      <c r="AN938" s="213"/>
      <c r="AO938" s="213"/>
      <c r="AP938" s="213"/>
      <c r="AQ938" s="213"/>
      <c r="AR938" s="213"/>
      <c r="AS938" s="213"/>
      <c r="AT938" s="213"/>
      <c r="AU938" s="213"/>
      <c r="AV938" s="213"/>
      <c r="AW938" s="213"/>
      <c r="AX938" s="213"/>
      <c r="AY938" s="213"/>
      <c r="AZ938" s="213"/>
      <c r="BA938" s="213"/>
      <c r="BB938" s="213"/>
      <c r="BC938" s="213"/>
      <c r="BD938" s="213"/>
      <c r="BE938" s="213"/>
      <c r="BF938" s="213"/>
      <c r="BG938" s="213"/>
      <c r="BH938" s="213"/>
    </row>
    <row r="939" spans="1:60" outlineLevel="3" x14ac:dyDescent="0.2">
      <c r="A939" s="220"/>
      <c r="B939" s="221"/>
      <c r="C939" s="261" t="s">
        <v>1062</v>
      </c>
      <c r="D939" s="250"/>
      <c r="E939" s="250"/>
      <c r="F939" s="250"/>
      <c r="G939" s="250"/>
      <c r="H939" s="224"/>
      <c r="I939" s="224"/>
      <c r="J939" s="224"/>
      <c r="K939" s="224"/>
      <c r="L939" s="224"/>
      <c r="M939" s="224"/>
      <c r="N939" s="223"/>
      <c r="O939" s="223"/>
      <c r="P939" s="223"/>
      <c r="Q939" s="223"/>
      <c r="R939" s="224"/>
      <c r="S939" s="224"/>
      <c r="T939" s="224"/>
      <c r="U939" s="224"/>
      <c r="V939" s="224"/>
      <c r="W939" s="224"/>
      <c r="X939" s="224"/>
      <c r="Y939" s="224"/>
      <c r="Z939" s="213"/>
      <c r="AA939" s="213"/>
      <c r="AB939" s="213"/>
      <c r="AC939" s="213"/>
      <c r="AD939" s="213"/>
      <c r="AE939" s="213"/>
      <c r="AF939" s="213"/>
      <c r="AG939" s="213" t="s">
        <v>287</v>
      </c>
      <c r="AH939" s="213"/>
      <c r="AI939" s="213"/>
      <c r="AJ939" s="213"/>
      <c r="AK939" s="213"/>
      <c r="AL939" s="213"/>
      <c r="AM939" s="213"/>
      <c r="AN939" s="213"/>
      <c r="AO939" s="213"/>
      <c r="AP939" s="213"/>
      <c r="AQ939" s="213"/>
      <c r="AR939" s="213"/>
      <c r="AS939" s="213"/>
      <c r="AT939" s="213"/>
      <c r="AU939" s="213"/>
      <c r="AV939" s="213"/>
      <c r="AW939" s="213"/>
      <c r="AX939" s="213"/>
      <c r="AY939" s="213"/>
      <c r="AZ939" s="213"/>
      <c r="BA939" s="213"/>
      <c r="BB939" s="213"/>
      <c r="BC939" s="213"/>
      <c r="BD939" s="213"/>
      <c r="BE939" s="213"/>
      <c r="BF939" s="213"/>
      <c r="BG939" s="213"/>
      <c r="BH939" s="213"/>
    </row>
    <row r="940" spans="1:60" outlineLevel="3" x14ac:dyDescent="0.2">
      <c r="A940" s="220"/>
      <c r="B940" s="221"/>
      <c r="C940" s="261" t="s">
        <v>1077</v>
      </c>
      <c r="D940" s="250"/>
      <c r="E940" s="250"/>
      <c r="F940" s="250"/>
      <c r="G940" s="250"/>
      <c r="H940" s="224"/>
      <c r="I940" s="224"/>
      <c r="J940" s="224"/>
      <c r="K940" s="224"/>
      <c r="L940" s="224"/>
      <c r="M940" s="224"/>
      <c r="N940" s="223"/>
      <c r="O940" s="223"/>
      <c r="P940" s="223"/>
      <c r="Q940" s="223"/>
      <c r="R940" s="224"/>
      <c r="S940" s="224"/>
      <c r="T940" s="224"/>
      <c r="U940" s="224"/>
      <c r="V940" s="224"/>
      <c r="W940" s="224"/>
      <c r="X940" s="224"/>
      <c r="Y940" s="224"/>
      <c r="Z940" s="213"/>
      <c r="AA940" s="213"/>
      <c r="AB940" s="213"/>
      <c r="AC940" s="213"/>
      <c r="AD940" s="213"/>
      <c r="AE940" s="213"/>
      <c r="AF940" s="213"/>
      <c r="AG940" s="213" t="s">
        <v>287</v>
      </c>
      <c r="AH940" s="213"/>
      <c r="AI940" s="213"/>
      <c r="AJ940" s="213"/>
      <c r="AK940" s="213"/>
      <c r="AL940" s="213"/>
      <c r="AM940" s="213"/>
      <c r="AN940" s="213"/>
      <c r="AO940" s="213"/>
      <c r="AP940" s="213"/>
      <c r="AQ940" s="213"/>
      <c r="AR940" s="213"/>
      <c r="AS940" s="213"/>
      <c r="AT940" s="213"/>
      <c r="AU940" s="213"/>
      <c r="AV940" s="213"/>
      <c r="AW940" s="213"/>
      <c r="AX940" s="213"/>
      <c r="AY940" s="213"/>
      <c r="AZ940" s="213"/>
      <c r="BA940" s="213"/>
      <c r="BB940" s="213"/>
      <c r="BC940" s="213"/>
      <c r="BD940" s="213"/>
      <c r="BE940" s="213"/>
      <c r="BF940" s="213"/>
      <c r="BG940" s="213"/>
      <c r="BH940" s="213"/>
    </row>
    <row r="941" spans="1:60" outlineLevel="3" x14ac:dyDescent="0.2">
      <c r="A941" s="220"/>
      <c r="B941" s="221"/>
      <c r="C941" s="274" t="s">
        <v>1063</v>
      </c>
      <c r="D941" s="226"/>
      <c r="E941" s="227"/>
      <c r="F941" s="228"/>
      <c r="G941" s="228"/>
      <c r="H941" s="224"/>
      <c r="I941" s="224"/>
      <c r="J941" s="224"/>
      <c r="K941" s="224"/>
      <c r="L941" s="224"/>
      <c r="M941" s="224"/>
      <c r="N941" s="223"/>
      <c r="O941" s="223"/>
      <c r="P941" s="223"/>
      <c r="Q941" s="223"/>
      <c r="R941" s="224"/>
      <c r="S941" s="224"/>
      <c r="T941" s="224"/>
      <c r="U941" s="224"/>
      <c r="V941" s="224"/>
      <c r="W941" s="224"/>
      <c r="X941" s="224"/>
      <c r="Y941" s="224"/>
      <c r="Z941" s="213"/>
      <c r="AA941" s="213"/>
      <c r="AB941" s="213"/>
      <c r="AC941" s="213"/>
      <c r="AD941" s="213"/>
      <c r="AE941" s="213"/>
      <c r="AF941" s="213"/>
      <c r="AG941" s="213" t="s">
        <v>287</v>
      </c>
      <c r="AH941" s="213"/>
      <c r="AI941" s="213"/>
      <c r="AJ941" s="213"/>
      <c r="AK941" s="213"/>
      <c r="AL941" s="213"/>
      <c r="AM941" s="213"/>
      <c r="AN941" s="213"/>
      <c r="AO941" s="213"/>
      <c r="AP941" s="213"/>
      <c r="AQ941" s="213"/>
      <c r="AR941" s="213"/>
      <c r="AS941" s="213"/>
      <c r="AT941" s="213"/>
      <c r="AU941" s="213"/>
      <c r="AV941" s="213"/>
      <c r="AW941" s="213"/>
      <c r="AX941" s="213"/>
      <c r="AY941" s="213"/>
      <c r="AZ941" s="213"/>
      <c r="BA941" s="213"/>
      <c r="BB941" s="213"/>
      <c r="BC941" s="213"/>
      <c r="BD941" s="213"/>
      <c r="BE941" s="213"/>
      <c r="BF941" s="213"/>
      <c r="BG941" s="213"/>
      <c r="BH941" s="213"/>
    </row>
    <row r="942" spans="1:60" outlineLevel="3" x14ac:dyDescent="0.2">
      <c r="A942" s="220"/>
      <c r="B942" s="221"/>
      <c r="C942" s="261" t="s">
        <v>1064</v>
      </c>
      <c r="D942" s="250"/>
      <c r="E942" s="250"/>
      <c r="F942" s="250"/>
      <c r="G942" s="250"/>
      <c r="H942" s="224"/>
      <c r="I942" s="224"/>
      <c r="J942" s="224"/>
      <c r="K942" s="224"/>
      <c r="L942" s="224"/>
      <c r="M942" s="224"/>
      <c r="N942" s="223"/>
      <c r="O942" s="223"/>
      <c r="P942" s="223"/>
      <c r="Q942" s="223"/>
      <c r="R942" s="224"/>
      <c r="S942" s="224"/>
      <c r="T942" s="224"/>
      <c r="U942" s="224"/>
      <c r="V942" s="224"/>
      <c r="W942" s="224"/>
      <c r="X942" s="224"/>
      <c r="Y942" s="224"/>
      <c r="Z942" s="213"/>
      <c r="AA942" s="213"/>
      <c r="AB942" s="213"/>
      <c r="AC942" s="213"/>
      <c r="AD942" s="213"/>
      <c r="AE942" s="213"/>
      <c r="AF942" s="213"/>
      <c r="AG942" s="213" t="s">
        <v>287</v>
      </c>
      <c r="AH942" s="213"/>
      <c r="AI942" s="213"/>
      <c r="AJ942" s="213"/>
      <c r="AK942" s="213"/>
      <c r="AL942" s="213"/>
      <c r="AM942" s="213"/>
      <c r="AN942" s="213"/>
      <c r="AO942" s="213"/>
      <c r="AP942" s="213"/>
      <c r="AQ942" s="213"/>
      <c r="AR942" s="213"/>
      <c r="AS942" s="213"/>
      <c r="AT942" s="213"/>
      <c r="AU942" s="213"/>
      <c r="AV942" s="213"/>
      <c r="AW942" s="213"/>
      <c r="AX942" s="213"/>
      <c r="AY942" s="213"/>
      <c r="AZ942" s="213"/>
      <c r="BA942" s="213"/>
      <c r="BB942" s="213"/>
      <c r="BC942" s="213"/>
      <c r="BD942" s="213"/>
      <c r="BE942" s="213"/>
      <c r="BF942" s="213"/>
      <c r="BG942" s="213"/>
      <c r="BH942" s="213"/>
    </row>
    <row r="943" spans="1:60" outlineLevel="3" x14ac:dyDescent="0.2">
      <c r="A943" s="220"/>
      <c r="B943" s="221"/>
      <c r="C943" s="261" t="s">
        <v>1247</v>
      </c>
      <c r="D943" s="250"/>
      <c r="E943" s="250"/>
      <c r="F943" s="250"/>
      <c r="G943" s="250"/>
      <c r="H943" s="224"/>
      <c r="I943" s="224"/>
      <c r="J943" s="224"/>
      <c r="K943" s="224"/>
      <c r="L943" s="224"/>
      <c r="M943" s="224"/>
      <c r="N943" s="223"/>
      <c r="O943" s="223"/>
      <c r="P943" s="223"/>
      <c r="Q943" s="223"/>
      <c r="R943" s="224"/>
      <c r="S943" s="224"/>
      <c r="T943" s="224"/>
      <c r="U943" s="224"/>
      <c r="V943" s="224"/>
      <c r="W943" s="224"/>
      <c r="X943" s="224"/>
      <c r="Y943" s="224"/>
      <c r="Z943" s="213"/>
      <c r="AA943" s="213"/>
      <c r="AB943" s="213"/>
      <c r="AC943" s="213"/>
      <c r="AD943" s="213"/>
      <c r="AE943" s="213"/>
      <c r="AF943" s="213"/>
      <c r="AG943" s="213" t="s">
        <v>287</v>
      </c>
      <c r="AH943" s="213"/>
      <c r="AI943" s="213"/>
      <c r="AJ943" s="213"/>
      <c r="AK943" s="213"/>
      <c r="AL943" s="213"/>
      <c r="AM943" s="213"/>
      <c r="AN943" s="213"/>
      <c r="AO943" s="213"/>
      <c r="AP943" s="213"/>
      <c r="AQ943" s="213"/>
      <c r="AR943" s="213"/>
      <c r="AS943" s="213"/>
      <c r="AT943" s="213"/>
      <c r="AU943" s="213"/>
      <c r="AV943" s="213"/>
      <c r="AW943" s="213"/>
      <c r="AX943" s="213"/>
      <c r="AY943" s="213"/>
      <c r="AZ943" s="213"/>
      <c r="BA943" s="213"/>
      <c r="BB943" s="213"/>
      <c r="BC943" s="213"/>
      <c r="BD943" s="213"/>
      <c r="BE943" s="213"/>
      <c r="BF943" s="213"/>
      <c r="BG943" s="213"/>
      <c r="BH943" s="213"/>
    </row>
    <row r="944" spans="1:60" outlineLevel="3" x14ac:dyDescent="0.2">
      <c r="A944" s="220"/>
      <c r="B944" s="221"/>
      <c r="C944" s="261" t="s">
        <v>1065</v>
      </c>
      <c r="D944" s="250"/>
      <c r="E944" s="250"/>
      <c r="F944" s="250"/>
      <c r="G944" s="250"/>
      <c r="H944" s="224"/>
      <c r="I944" s="224"/>
      <c r="J944" s="224"/>
      <c r="K944" s="224"/>
      <c r="L944" s="224"/>
      <c r="M944" s="224"/>
      <c r="N944" s="223"/>
      <c r="O944" s="223"/>
      <c r="P944" s="223"/>
      <c r="Q944" s="223"/>
      <c r="R944" s="224"/>
      <c r="S944" s="224"/>
      <c r="T944" s="224"/>
      <c r="U944" s="224"/>
      <c r="V944" s="224"/>
      <c r="W944" s="224"/>
      <c r="X944" s="224"/>
      <c r="Y944" s="224"/>
      <c r="Z944" s="213"/>
      <c r="AA944" s="213"/>
      <c r="AB944" s="213"/>
      <c r="AC944" s="213"/>
      <c r="AD944" s="213"/>
      <c r="AE944" s="213"/>
      <c r="AF944" s="213"/>
      <c r="AG944" s="213" t="s">
        <v>287</v>
      </c>
      <c r="AH944" s="213"/>
      <c r="AI944" s="213"/>
      <c r="AJ944" s="213"/>
      <c r="AK944" s="213"/>
      <c r="AL944" s="213"/>
      <c r="AM944" s="213"/>
      <c r="AN944" s="213"/>
      <c r="AO944" s="213"/>
      <c r="AP944" s="213"/>
      <c r="AQ944" s="213"/>
      <c r="AR944" s="213"/>
      <c r="AS944" s="213"/>
      <c r="AT944" s="213"/>
      <c r="AU944" s="213"/>
      <c r="AV944" s="213"/>
      <c r="AW944" s="213"/>
      <c r="AX944" s="213"/>
      <c r="AY944" s="213"/>
      <c r="AZ944" s="213"/>
      <c r="BA944" s="213"/>
      <c r="BB944" s="213"/>
      <c r="BC944" s="213"/>
      <c r="BD944" s="213"/>
      <c r="BE944" s="213"/>
      <c r="BF944" s="213"/>
      <c r="BG944" s="213"/>
      <c r="BH944" s="213"/>
    </row>
    <row r="945" spans="1:60" outlineLevel="3" x14ac:dyDescent="0.2">
      <c r="A945" s="220"/>
      <c r="B945" s="221"/>
      <c r="C945" s="274" t="s">
        <v>1063</v>
      </c>
      <c r="D945" s="226"/>
      <c r="E945" s="227"/>
      <c r="F945" s="228"/>
      <c r="G945" s="228"/>
      <c r="H945" s="224"/>
      <c r="I945" s="224"/>
      <c r="J945" s="224"/>
      <c r="K945" s="224"/>
      <c r="L945" s="224"/>
      <c r="M945" s="224"/>
      <c r="N945" s="223"/>
      <c r="O945" s="223"/>
      <c r="P945" s="223"/>
      <c r="Q945" s="223"/>
      <c r="R945" s="224"/>
      <c r="S945" s="224"/>
      <c r="T945" s="224"/>
      <c r="U945" s="224"/>
      <c r="V945" s="224"/>
      <c r="W945" s="224"/>
      <c r="X945" s="224"/>
      <c r="Y945" s="224"/>
      <c r="Z945" s="213"/>
      <c r="AA945" s="213"/>
      <c r="AB945" s="213"/>
      <c r="AC945" s="213"/>
      <c r="AD945" s="213"/>
      <c r="AE945" s="213"/>
      <c r="AF945" s="213"/>
      <c r="AG945" s="213" t="s">
        <v>287</v>
      </c>
      <c r="AH945" s="213"/>
      <c r="AI945" s="213"/>
      <c r="AJ945" s="213"/>
      <c r="AK945" s="213"/>
      <c r="AL945" s="213"/>
      <c r="AM945" s="213"/>
      <c r="AN945" s="213"/>
      <c r="AO945" s="213"/>
      <c r="AP945" s="213"/>
      <c r="AQ945" s="213"/>
      <c r="AR945" s="213"/>
      <c r="AS945" s="213"/>
      <c r="AT945" s="213"/>
      <c r="AU945" s="213"/>
      <c r="AV945" s="213"/>
      <c r="AW945" s="213"/>
      <c r="AX945" s="213"/>
      <c r="AY945" s="213"/>
      <c r="AZ945" s="213"/>
      <c r="BA945" s="213"/>
      <c r="BB945" s="213"/>
      <c r="BC945" s="213"/>
      <c r="BD945" s="213"/>
      <c r="BE945" s="213"/>
      <c r="BF945" s="213"/>
      <c r="BG945" s="213"/>
      <c r="BH945" s="213"/>
    </row>
    <row r="946" spans="1:60" outlineLevel="3" x14ac:dyDescent="0.2">
      <c r="A946" s="220"/>
      <c r="B946" s="221"/>
      <c r="C946" s="261" t="s">
        <v>1066</v>
      </c>
      <c r="D946" s="250"/>
      <c r="E946" s="250"/>
      <c r="F946" s="250"/>
      <c r="G946" s="250"/>
      <c r="H946" s="224"/>
      <c r="I946" s="224"/>
      <c r="J946" s="224"/>
      <c r="K946" s="224"/>
      <c r="L946" s="224"/>
      <c r="M946" s="224"/>
      <c r="N946" s="223"/>
      <c r="O946" s="223"/>
      <c r="P946" s="223"/>
      <c r="Q946" s="223"/>
      <c r="R946" s="224"/>
      <c r="S946" s="224"/>
      <c r="T946" s="224"/>
      <c r="U946" s="224"/>
      <c r="V946" s="224"/>
      <c r="W946" s="224"/>
      <c r="X946" s="224"/>
      <c r="Y946" s="224"/>
      <c r="Z946" s="213"/>
      <c r="AA946" s="213"/>
      <c r="AB946" s="213"/>
      <c r="AC946" s="213"/>
      <c r="AD946" s="213"/>
      <c r="AE946" s="213"/>
      <c r="AF946" s="213"/>
      <c r="AG946" s="213" t="s">
        <v>287</v>
      </c>
      <c r="AH946" s="213"/>
      <c r="AI946" s="213"/>
      <c r="AJ946" s="213"/>
      <c r="AK946" s="213"/>
      <c r="AL946" s="213"/>
      <c r="AM946" s="213"/>
      <c r="AN946" s="213"/>
      <c r="AO946" s="213"/>
      <c r="AP946" s="213"/>
      <c r="AQ946" s="213"/>
      <c r="AR946" s="213"/>
      <c r="AS946" s="213"/>
      <c r="AT946" s="213"/>
      <c r="AU946" s="213"/>
      <c r="AV946" s="213"/>
      <c r="AW946" s="213"/>
      <c r="AX946" s="213"/>
      <c r="AY946" s="213"/>
      <c r="AZ946" s="213"/>
      <c r="BA946" s="213"/>
      <c r="BB946" s="213"/>
      <c r="BC946" s="213"/>
      <c r="BD946" s="213"/>
      <c r="BE946" s="213"/>
      <c r="BF946" s="213"/>
      <c r="BG946" s="213"/>
      <c r="BH946" s="213"/>
    </row>
    <row r="947" spans="1:60" outlineLevel="3" x14ac:dyDescent="0.2">
      <c r="A947" s="220"/>
      <c r="B947" s="221"/>
      <c r="C947" s="261" t="s">
        <v>1248</v>
      </c>
      <c r="D947" s="250"/>
      <c r="E947" s="250"/>
      <c r="F947" s="250"/>
      <c r="G947" s="250"/>
      <c r="H947" s="224"/>
      <c r="I947" s="224"/>
      <c r="J947" s="224"/>
      <c r="K947" s="224"/>
      <c r="L947" s="224"/>
      <c r="M947" s="224"/>
      <c r="N947" s="223"/>
      <c r="O947" s="223"/>
      <c r="P947" s="223"/>
      <c r="Q947" s="223"/>
      <c r="R947" s="224"/>
      <c r="S947" s="224"/>
      <c r="T947" s="224"/>
      <c r="U947" s="224"/>
      <c r="V947" s="224"/>
      <c r="W947" s="224"/>
      <c r="X947" s="224"/>
      <c r="Y947" s="224"/>
      <c r="Z947" s="213"/>
      <c r="AA947" s="213"/>
      <c r="AB947" s="213"/>
      <c r="AC947" s="213"/>
      <c r="AD947" s="213"/>
      <c r="AE947" s="213"/>
      <c r="AF947" s="213"/>
      <c r="AG947" s="213" t="s">
        <v>287</v>
      </c>
      <c r="AH947" s="213"/>
      <c r="AI947" s="213"/>
      <c r="AJ947" s="213"/>
      <c r="AK947" s="213"/>
      <c r="AL947" s="213"/>
      <c r="AM947" s="213"/>
      <c r="AN947" s="213"/>
      <c r="AO947" s="213"/>
      <c r="AP947" s="213"/>
      <c r="AQ947" s="213"/>
      <c r="AR947" s="213"/>
      <c r="AS947" s="213"/>
      <c r="AT947" s="213"/>
      <c r="AU947" s="213"/>
      <c r="AV947" s="213"/>
      <c r="AW947" s="213"/>
      <c r="AX947" s="213"/>
      <c r="AY947" s="213"/>
      <c r="AZ947" s="213"/>
      <c r="BA947" s="213"/>
      <c r="BB947" s="213"/>
      <c r="BC947" s="213"/>
      <c r="BD947" s="213"/>
      <c r="BE947" s="213"/>
      <c r="BF947" s="213"/>
      <c r="BG947" s="213"/>
      <c r="BH947" s="213"/>
    </row>
    <row r="948" spans="1:60" outlineLevel="3" x14ac:dyDescent="0.2">
      <c r="A948" s="220"/>
      <c r="B948" s="221"/>
      <c r="C948" s="261" t="s">
        <v>1067</v>
      </c>
      <c r="D948" s="250"/>
      <c r="E948" s="250"/>
      <c r="F948" s="250"/>
      <c r="G948" s="250"/>
      <c r="H948" s="224"/>
      <c r="I948" s="224"/>
      <c r="J948" s="224"/>
      <c r="K948" s="224"/>
      <c r="L948" s="224"/>
      <c r="M948" s="224"/>
      <c r="N948" s="223"/>
      <c r="O948" s="223"/>
      <c r="P948" s="223"/>
      <c r="Q948" s="223"/>
      <c r="R948" s="224"/>
      <c r="S948" s="224"/>
      <c r="T948" s="224"/>
      <c r="U948" s="224"/>
      <c r="V948" s="224"/>
      <c r="W948" s="224"/>
      <c r="X948" s="224"/>
      <c r="Y948" s="224"/>
      <c r="Z948" s="213"/>
      <c r="AA948" s="213"/>
      <c r="AB948" s="213"/>
      <c r="AC948" s="213"/>
      <c r="AD948" s="213"/>
      <c r="AE948" s="213"/>
      <c r="AF948" s="213"/>
      <c r="AG948" s="213" t="s">
        <v>287</v>
      </c>
      <c r="AH948" s="213"/>
      <c r="AI948" s="213"/>
      <c r="AJ948" s="213"/>
      <c r="AK948" s="213"/>
      <c r="AL948" s="213"/>
      <c r="AM948" s="213"/>
      <c r="AN948" s="213"/>
      <c r="AO948" s="213"/>
      <c r="AP948" s="213"/>
      <c r="AQ948" s="213"/>
      <c r="AR948" s="213"/>
      <c r="AS948" s="213"/>
      <c r="AT948" s="213"/>
      <c r="AU948" s="213"/>
      <c r="AV948" s="213"/>
      <c r="AW948" s="213"/>
      <c r="AX948" s="213"/>
      <c r="AY948" s="213"/>
      <c r="AZ948" s="213"/>
      <c r="BA948" s="213"/>
      <c r="BB948" s="213"/>
      <c r="BC948" s="213"/>
      <c r="BD948" s="213"/>
      <c r="BE948" s="213"/>
      <c r="BF948" s="213"/>
      <c r="BG948" s="213"/>
      <c r="BH948" s="213"/>
    </row>
    <row r="949" spans="1:60" outlineLevel="3" x14ac:dyDescent="0.2">
      <c r="A949" s="220"/>
      <c r="B949" s="221"/>
      <c r="C949" s="261" t="s">
        <v>1068</v>
      </c>
      <c r="D949" s="250"/>
      <c r="E949" s="250"/>
      <c r="F949" s="250"/>
      <c r="G949" s="250"/>
      <c r="H949" s="224"/>
      <c r="I949" s="224"/>
      <c r="J949" s="224"/>
      <c r="K949" s="224"/>
      <c r="L949" s="224"/>
      <c r="M949" s="224"/>
      <c r="N949" s="223"/>
      <c r="O949" s="223"/>
      <c r="P949" s="223"/>
      <c r="Q949" s="223"/>
      <c r="R949" s="224"/>
      <c r="S949" s="224"/>
      <c r="T949" s="224"/>
      <c r="U949" s="224"/>
      <c r="V949" s="224"/>
      <c r="W949" s="224"/>
      <c r="X949" s="224"/>
      <c r="Y949" s="224"/>
      <c r="Z949" s="213"/>
      <c r="AA949" s="213"/>
      <c r="AB949" s="213"/>
      <c r="AC949" s="213"/>
      <c r="AD949" s="213"/>
      <c r="AE949" s="213"/>
      <c r="AF949" s="213"/>
      <c r="AG949" s="213" t="s">
        <v>287</v>
      </c>
      <c r="AH949" s="213"/>
      <c r="AI949" s="213"/>
      <c r="AJ949" s="213"/>
      <c r="AK949" s="213"/>
      <c r="AL949" s="213"/>
      <c r="AM949" s="213"/>
      <c r="AN949" s="213"/>
      <c r="AO949" s="213"/>
      <c r="AP949" s="213"/>
      <c r="AQ949" s="213"/>
      <c r="AR949" s="213"/>
      <c r="AS949" s="213"/>
      <c r="AT949" s="213"/>
      <c r="AU949" s="213"/>
      <c r="AV949" s="213"/>
      <c r="AW949" s="213"/>
      <c r="AX949" s="213"/>
      <c r="AY949" s="213"/>
      <c r="AZ949" s="213"/>
      <c r="BA949" s="213"/>
      <c r="BB949" s="213"/>
      <c r="BC949" s="213"/>
      <c r="BD949" s="213"/>
      <c r="BE949" s="213"/>
      <c r="BF949" s="213"/>
      <c r="BG949" s="213"/>
      <c r="BH949" s="213"/>
    </row>
    <row r="950" spans="1:60" ht="22.5" outlineLevel="3" x14ac:dyDescent="0.2">
      <c r="A950" s="220"/>
      <c r="B950" s="221"/>
      <c r="C950" s="261" t="s">
        <v>355</v>
      </c>
      <c r="D950" s="250"/>
      <c r="E950" s="250"/>
      <c r="F950" s="250"/>
      <c r="G950" s="250"/>
      <c r="H950" s="224"/>
      <c r="I950" s="224"/>
      <c r="J950" s="224"/>
      <c r="K950" s="224"/>
      <c r="L950" s="224"/>
      <c r="M950" s="224"/>
      <c r="N950" s="223"/>
      <c r="O950" s="223"/>
      <c r="P950" s="223"/>
      <c r="Q950" s="223"/>
      <c r="R950" s="224"/>
      <c r="S950" s="224"/>
      <c r="T950" s="224"/>
      <c r="U950" s="224"/>
      <c r="V950" s="224"/>
      <c r="W950" s="224"/>
      <c r="X950" s="224"/>
      <c r="Y950" s="224"/>
      <c r="Z950" s="213"/>
      <c r="AA950" s="213"/>
      <c r="AB950" s="213"/>
      <c r="AC950" s="213"/>
      <c r="AD950" s="213"/>
      <c r="AE950" s="213"/>
      <c r="AF950" s="213"/>
      <c r="AG950" s="213" t="s">
        <v>287</v>
      </c>
      <c r="AH950" s="213"/>
      <c r="AI950" s="213"/>
      <c r="AJ950" s="213"/>
      <c r="AK950" s="213"/>
      <c r="AL950" s="213"/>
      <c r="AM950" s="213"/>
      <c r="AN950" s="213"/>
      <c r="AO950" s="213"/>
      <c r="AP950" s="213"/>
      <c r="AQ950" s="213"/>
      <c r="AR950" s="213"/>
      <c r="AS950" s="213"/>
      <c r="AT950" s="213"/>
      <c r="AU950" s="213"/>
      <c r="AV950" s="213"/>
      <c r="AW950" s="213"/>
      <c r="AX950" s="213"/>
      <c r="AY950" s="213"/>
      <c r="AZ950" s="213"/>
      <c r="BA950" s="249" t="str">
        <f>C950</f>
        <v>Kompletní provedení dle veškerých informací obsažených v PD (textová i výkresová část, technologické postupy, restaurátorské záměry atd.).</v>
      </c>
      <c r="BB950" s="213"/>
      <c r="BC950" s="213"/>
      <c r="BD950" s="213"/>
      <c r="BE950" s="213"/>
      <c r="BF950" s="213"/>
      <c r="BG950" s="213"/>
      <c r="BH950" s="213"/>
    </row>
    <row r="951" spans="1:60" ht="22.5" outlineLevel="3" x14ac:dyDescent="0.2">
      <c r="A951" s="220"/>
      <c r="B951" s="221"/>
      <c r="C951" s="261" t="s">
        <v>356</v>
      </c>
      <c r="D951" s="250"/>
      <c r="E951" s="250"/>
      <c r="F951" s="250"/>
      <c r="G951" s="250"/>
      <c r="H951" s="224"/>
      <c r="I951" s="224"/>
      <c r="J951" s="224"/>
      <c r="K951" s="224"/>
      <c r="L951" s="224"/>
      <c r="M951" s="224"/>
      <c r="N951" s="223"/>
      <c r="O951" s="223"/>
      <c r="P951" s="223"/>
      <c r="Q951" s="223"/>
      <c r="R951" s="224"/>
      <c r="S951" s="224"/>
      <c r="T951" s="224"/>
      <c r="U951" s="224"/>
      <c r="V951" s="224"/>
      <c r="W951" s="224"/>
      <c r="X951" s="224"/>
      <c r="Y951" s="224"/>
      <c r="Z951" s="213"/>
      <c r="AA951" s="213"/>
      <c r="AB951" s="213"/>
      <c r="AC951" s="213"/>
      <c r="AD951" s="213"/>
      <c r="AE951" s="213"/>
      <c r="AF951" s="213"/>
      <c r="AG951" s="213" t="s">
        <v>287</v>
      </c>
      <c r="AH951" s="213"/>
      <c r="AI951" s="213"/>
      <c r="AJ951" s="213"/>
      <c r="AK951" s="213"/>
      <c r="AL951" s="213"/>
      <c r="AM951" s="213"/>
      <c r="AN951" s="213"/>
      <c r="AO951" s="213"/>
      <c r="AP951" s="213"/>
      <c r="AQ951" s="213"/>
      <c r="AR951" s="213"/>
      <c r="AS951" s="213"/>
      <c r="AT951" s="213"/>
      <c r="AU951" s="213"/>
      <c r="AV951" s="213"/>
      <c r="AW951" s="213"/>
      <c r="AX951" s="213"/>
      <c r="AY951" s="213"/>
      <c r="AZ951" s="213"/>
      <c r="BA951" s="249" t="str">
        <f>C951</f>
        <v>Provedení je včetně montáže, demontáže, dodávky, přesunu hmot, přesunu a likvidace suti, povrchové úpravy, repasí, restaurátorských záměrů,</v>
      </c>
      <c r="BB951" s="213"/>
      <c r="BC951" s="213"/>
      <c r="BD951" s="213"/>
      <c r="BE951" s="213"/>
      <c r="BF951" s="213"/>
      <c r="BG951" s="213"/>
      <c r="BH951" s="213"/>
    </row>
    <row r="952" spans="1:60" ht="22.5" outlineLevel="3" x14ac:dyDescent="0.2">
      <c r="A952" s="220"/>
      <c r="B952" s="221"/>
      <c r="C952" s="261" t="s">
        <v>288</v>
      </c>
      <c r="D952" s="250"/>
      <c r="E952" s="250"/>
      <c r="F952" s="250"/>
      <c r="G952" s="250"/>
      <c r="H952" s="224"/>
      <c r="I952" s="224"/>
      <c r="J952" s="224"/>
      <c r="K952" s="224"/>
      <c r="L952" s="224"/>
      <c r="M952" s="224"/>
      <c r="N952" s="223"/>
      <c r="O952" s="223"/>
      <c r="P952" s="223"/>
      <c r="Q952" s="223"/>
      <c r="R952" s="224"/>
      <c r="S952" s="224"/>
      <c r="T952" s="224"/>
      <c r="U952" s="224"/>
      <c r="V952" s="224"/>
      <c r="W952" s="224"/>
      <c r="X952" s="224"/>
      <c r="Y952" s="224"/>
      <c r="Z952" s="213"/>
      <c r="AA952" s="213"/>
      <c r="AB952" s="213"/>
      <c r="AC952" s="213"/>
      <c r="AD952" s="213"/>
      <c r="AE952" s="213"/>
      <c r="AF952" s="213"/>
      <c r="AG952" s="213" t="s">
        <v>287</v>
      </c>
      <c r="AH952" s="213"/>
      <c r="AI952" s="213"/>
      <c r="AJ952" s="213"/>
      <c r="AK952" s="213"/>
      <c r="AL952" s="213"/>
      <c r="AM952" s="213"/>
      <c r="AN952" s="213"/>
      <c r="AO952" s="213"/>
      <c r="AP952" s="213"/>
      <c r="AQ952" s="213"/>
      <c r="AR952" s="213"/>
      <c r="AS952" s="213"/>
      <c r="AT952" s="213"/>
      <c r="AU952" s="213"/>
      <c r="AV952" s="213"/>
      <c r="AW952" s="213"/>
      <c r="AX952" s="213"/>
      <c r="AY952" s="213"/>
      <c r="AZ952" s="213"/>
      <c r="BA952" s="249" t="str">
        <f>C952</f>
        <v>restaurátorských závěrečných zpráv, dílenských dokumentací, vzorkování a veškerých dalších nutných souvisejících plnění a dodávek potřeb.</v>
      </c>
      <c r="BB952" s="213"/>
      <c r="BC952" s="213"/>
      <c r="BD952" s="213"/>
      <c r="BE952" s="213"/>
      <c r="BF952" s="213"/>
      <c r="BG952" s="213"/>
      <c r="BH952" s="213"/>
    </row>
    <row r="953" spans="1:60" outlineLevel="1" x14ac:dyDescent="0.2">
      <c r="A953" s="241">
        <v>88</v>
      </c>
      <c r="B953" s="242" t="s">
        <v>1078</v>
      </c>
      <c r="C953" s="259" t="s">
        <v>1079</v>
      </c>
      <c r="D953" s="243" t="s">
        <v>1055</v>
      </c>
      <c r="E953" s="244">
        <v>1</v>
      </c>
      <c r="F953" s="245"/>
      <c r="G953" s="246">
        <f>ROUND(E953*F953,2)</f>
        <v>0</v>
      </c>
      <c r="H953" s="245"/>
      <c r="I953" s="246">
        <f>ROUND(E953*H953,2)</f>
        <v>0</v>
      </c>
      <c r="J953" s="245"/>
      <c r="K953" s="246">
        <f>ROUND(E953*J953,2)</f>
        <v>0</v>
      </c>
      <c r="L953" s="246">
        <v>21</v>
      </c>
      <c r="M953" s="246">
        <f>G953*(1+L953/100)</f>
        <v>0</v>
      </c>
      <c r="N953" s="244">
        <v>0</v>
      </c>
      <c r="O953" s="244">
        <f>ROUND(E953*N953,2)</f>
        <v>0</v>
      </c>
      <c r="P953" s="244">
        <v>0</v>
      </c>
      <c r="Q953" s="244">
        <f>ROUND(E953*P953,2)</f>
        <v>0</v>
      </c>
      <c r="R953" s="246"/>
      <c r="S953" s="246" t="s">
        <v>281</v>
      </c>
      <c r="T953" s="247" t="s">
        <v>282</v>
      </c>
      <c r="U953" s="224">
        <v>0</v>
      </c>
      <c r="V953" s="224">
        <f>ROUND(E953*U953,2)</f>
        <v>0</v>
      </c>
      <c r="W953" s="224"/>
      <c r="X953" s="224" t="s">
        <v>283</v>
      </c>
      <c r="Y953" s="224" t="s">
        <v>284</v>
      </c>
      <c r="Z953" s="213"/>
      <c r="AA953" s="213"/>
      <c r="AB953" s="213"/>
      <c r="AC953" s="213"/>
      <c r="AD953" s="213"/>
      <c r="AE953" s="213"/>
      <c r="AF953" s="213"/>
      <c r="AG953" s="213" t="s">
        <v>285</v>
      </c>
      <c r="AH953" s="213"/>
      <c r="AI953" s="213"/>
      <c r="AJ953" s="213"/>
      <c r="AK953" s="213"/>
      <c r="AL953" s="213"/>
      <c r="AM953" s="213"/>
      <c r="AN953" s="213"/>
      <c r="AO953" s="213"/>
      <c r="AP953" s="213"/>
      <c r="AQ953" s="213"/>
      <c r="AR953" s="213"/>
      <c r="AS953" s="213"/>
      <c r="AT953" s="213"/>
      <c r="AU953" s="213"/>
      <c r="AV953" s="213"/>
      <c r="AW953" s="213"/>
      <c r="AX953" s="213"/>
      <c r="AY953" s="213"/>
      <c r="AZ953" s="213"/>
      <c r="BA953" s="213"/>
      <c r="BB953" s="213"/>
      <c r="BC953" s="213"/>
      <c r="BD953" s="213"/>
      <c r="BE953" s="213"/>
      <c r="BF953" s="213"/>
      <c r="BG953" s="213"/>
      <c r="BH953" s="213"/>
    </row>
    <row r="954" spans="1:60" outlineLevel="2" x14ac:dyDescent="0.2">
      <c r="A954" s="220"/>
      <c r="B954" s="221"/>
      <c r="C954" s="260" t="s">
        <v>1071</v>
      </c>
      <c r="D954" s="248"/>
      <c r="E954" s="248"/>
      <c r="F954" s="248"/>
      <c r="G954" s="248"/>
      <c r="H954" s="224"/>
      <c r="I954" s="224"/>
      <c r="J954" s="224"/>
      <c r="K954" s="224"/>
      <c r="L954" s="224"/>
      <c r="M954" s="224"/>
      <c r="N954" s="223"/>
      <c r="O954" s="223"/>
      <c r="P954" s="223"/>
      <c r="Q954" s="223"/>
      <c r="R954" s="224"/>
      <c r="S954" s="224"/>
      <c r="T954" s="224"/>
      <c r="U954" s="224"/>
      <c r="V954" s="224"/>
      <c r="W954" s="224"/>
      <c r="X954" s="224"/>
      <c r="Y954" s="224"/>
      <c r="Z954" s="213"/>
      <c r="AA954" s="213"/>
      <c r="AB954" s="213"/>
      <c r="AC954" s="213"/>
      <c r="AD954" s="213"/>
      <c r="AE954" s="213"/>
      <c r="AF954" s="213"/>
      <c r="AG954" s="213" t="s">
        <v>287</v>
      </c>
      <c r="AH954" s="213"/>
      <c r="AI954" s="213"/>
      <c r="AJ954" s="213"/>
      <c r="AK954" s="213"/>
      <c r="AL954" s="213"/>
      <c r="AM954" s="213"/>
      <c r="AN954" s="213"/>
      <c r="AO954" s="213"/>
      <c r="AP954" s="213"/>
      <c r="AQ954" s="213"/>
      <c r="AR954" s="213"/>
      <c r="AS954" s="213"/>
      <c r="AT954" s="213"/>
      <c r="AU954" s="213"/>
      <c r="AV954" s="213"/>
      <c r="AW954" s="213"/>
      <c r="AX954" s="213"/>
      <c r="AY954" s="213"/>
      <c r="AZ954" s="213"/>
      <c r="BA954" s="213"/>
      <c r="BB954" s="213"/>
      <c r="BC954" s="213"/>
      <c r="BD954" s="213"/>
      <c r="BE954" s="213"/>
      <c r="BF954" s="213"/>
      <c r="BG954" s="213"/>
      <c r="BH954" s="213"/>
    </row>
    <row r="955" spans="1:60" outlineLevel="3" x14ac:dyDescent="0.2">
      <c r="A955" s="220"/>
      <c r="B955" s="221"/>
      <c r="C955" s="261" t="s">
        <v>1072</v>
      </c>
      <c r="D955" s="250"/>
      <c r="E955" s="250"/>
      <c r="F955" s="250"/>
      <c r="G955" s="250"/>
      <c r="H955" s="224"/>
      <c r="I955" s="224"/>
      <c r="J955" s="224"/>
      <c r="K955" s="224"/>
      <c r="L955" s="224"/>
      <c r="M955" s="224"/>
      <c r="N955" s="223"/>
      <c r="O955" s="223"/>
      <c r="P955" s="223"/>
      <c r="Q955" s="223"/>
      <c r="R955" s="224"/>
      <c r="S955" s="224"/>
      <c r="T955" s="224"/>
      <c r="U955" s="224"/>
      <c r="V955" s="224"/>
      <c r="W955" s="224"/>
      <c r="X955" s="224"/>
      <c r="Y955" s="224"/>
      <c r="Z955" s="213"/>
      <c r="AA955" s="213"/>
      <c r="AB955" s="213"/>
      <c r="AC955" s="213"/>
      <c r="AD955" s="213"/>
      <c r="AE955" s="213"/>
      <c r="AF955" s="213"/>
      <c r="AG955" s="213" t="s">
        <v>287</v>
      </c>
      <c r="AH955" s="213"/>
      <c r="AI955" s="213"/>
      <c r="AJ955" s="213"/>
      <c r="AK955" s="213"/>
      <c r="AL955" s="213"/>
      <c r="AM955" s="213"/>
      <c r="AN955" s="213"/>
      <c r="AO955" s="213"/>
      <c r="AP955" s="213"/>
      <c r="AQ955" s="213"/>
      <c r="AR955" s="213"/>
      <c r="AS955" s="213"/>
      <c r="AT955" s="213"/>
      <c r="AU955" s="213"/>
      <c r="AV955" s="213"/>
      <c r="AW955" s="213"/>
      <c r="AX955" s="213"/>
      <c r="AY955" s="213"/>
      <c r="AZ955" s="213"/>
      <c r="BA955" s="213"/>
      <c r="BB955" s="213"/>
      <c r="BC955" s="213"/>
      <c r="BD955" s="213"/>
      <c r="BE955" s="213"/>
      <c r="BF955" s="213"/>
      <c r="BG955" s="213"/>
      <c r="BH955" s="213"/>
    </row>
    <row r="956" spans="1:60" outlineLevel="3" x14ac:dyDescent="0.2">
      <c r="A956" s="220"/>
      <c r="B956" s="221"/>
      <c r="C956" s="274" t="s">
        <v>1063</v>
      </c>
      <c r="D956" s="226"/>
      <c r="E956" s="227"/>
      <c r="F956" s="228"/>
      <c r="G956" s="228"/>
      <c r="H956" s="224"/>
      <c r="I956" s="224"/>
      <c r="J956" s="224"/>
      <c r="K956" s="224"/>
      <c r="L956" s="224"/>
      <c r="M956" s="224"/>
      <c r="N956" s="223"/>
      <c r="O956" s="223"/>
      <c r="P956" s="223"/>
      <c r="Q956" s="223"/>
      <c r="R956" s="224"/>
      <c r="S956" s="224"/>
      <c r="T956" s="224"/>
      <c r="U956" s="224"/>
      <c r="V956" s="224"/>
      <c r="W956" s="224"/>
      <c r="X956" s="224"/>
      <c r="Y956" s="224"/>
      <c r="Z956" s="213"/>
      <c r="AA956" s="213"/>
      <c r="AB956" s="213"/>
      <c r="AC956" s="213"/>
      <c r="AD956" s="213"/>
      <c r="AE956" s="213"/>
      <c r="AF956" s="213"/>
      <c r="AG956" s="213" t="s">
        <v>287</v>
      </c>
      <c r="AH956" s="213"/>
      <c r="AI956" s="213"/>
      <c r="AJ956" s="213"/>
      <c r="AK956" s="213"/>
      <c r="AL956" s="213"/>
      <c r="AM956" s="213"/>
      <c r="AN956" s="213"/>
      <c r="AO956" s="213"/>
      <c r="AP956" s="213"/>
      <c r="AQ956" s="213"/>
      <c r="AR956" s="213"/>
      <c r="AS956" s="213"/>
      <c r="AT956" s="213"/>
      <c r="AU956" s="213"/>
      <c r="AV956" s="213"/>
      <c r="AW956" s="213"/>
      <c r="AX956" s="213"/>
      <c r="AY956" s="213"/>
      <c r="AZ956" s="213"/>
      <c r="BA956" s="213"/>
      <c r="BB956" s="213"/>
      <c r="BC956" s="213"/>
      <c r="BD956" s="213"/>
      <c r="BE956" s="213"/>
      <c r="BF956" s="213"/>
      <c r="BG956" s="213"/>
      <c r="BH956" s="213"/>
    </row>
    <row r="957" spans="1:60" outlineLevel="3" x14ac:dyDescent="0.2">
      <c r="A957" s="220"/>
      <c r="B957" s="221"/>
      <c r="C957" s="261" t="s">
        <v>1080</v>
      </c>
      <c r="D957" s="250"/>
      <c r="E957" s="250"/>
      <c r="F957" s="250"/>
      <c r="G957" s="250"/>
      <c r="H957" s="224"/>
      <c r="I957" s="224"/>
      <c r="J957" s="224"/>
      <c r="K957" s="224"/>
      <c r="L957" s="224"/>
      <c r="M957" s="224"/>
      <c r="N957" s="223"/>
      <c r="O957" s="223"/>
      <c r="P957" s="223"/>
      <c r="Q957" s="223"/>
      <c r="R957" s="224"/>
      <c r="S957" s="224"/>
      <c r="T957" s="224"/>
      <c r="U957" s="224"/>
      <c r="V957" s="224"/>
      <c r="W957" s="224"/>
      <c r="X957" s="224"/>
      <c r="Y957" s="224"/>
      <c r="Z957" s="213"/>
      <c r="AA957" s="213"/>
      <c r="AB957" s="213"/>
      <c r="AC957" s="213"/>
      <c r="AD957" s="213"/>
      <c r="AE957" s="213"/>
      <c r="AF957" s="213"/>
      <c r="AG957" s="213" t="s">
        <v>287</v>
      </c>
      <c r="AH957" s="213"/>
      <c r="AI957" s="213"/>
      <c r="AJ957" s="213"/>
      <c r="AK957" s="213"/>
      <c r="AL957" s="213"/>
      <c r="AM957" s="213"/>
      <c r="AN957" s="213"/>
      <c r="AO957" s="213"/>
      <c r="AP957" s="213"/>
      <c r="AQ957" s="213"/>
      <c r="AR957" s="213"/>
      <c r="AS957" s="213"/>
      <c r="AT957" s="213"/>
      <c r="AU957" s="213"/>
      <c r="AV957" s="213"/>
      <c r="AW957" s="213"/>
      <c r="AX957" s="213"/>
      <c r="AY957" s="213"/>
      <c r="AZ957" s="213"/>
      <c r="BA957" s="213"/>
      <c r="BB957" s="213"/>
      <c r="BC957" s="213"/>
      <c r="BD957" s="213"/>
      <c r="BE957" s="213"/>
      <c r="BF957" s="213"/>
      <c r="BG957" s="213"/>
      <c r="BH957" s="213"/>
    </row>
    <row r="958" spans="1:60" outlineLevel="3" x14ac:dyDescent="0.2">
      <c r="A958" s="220"/>
      <c r="B958" s="221"/>
      <c r="C958" s="261" t="s">
        <v>1081</v>
      </c>
      <c r="D958" s="250"/>
      <c r="E958" s="250"/>
      <c r="F958" s="250"/>
      <c r="G958" s="250"/>
      <c r="H958" s="224"/>
      <c r="I958" s="224"/>
      <c r="J958" s="224"/>
      <c r="K958" s="224"/>
      <c r="L958" s="224"/>
      <c r="M958" s="224"/>
      <c r="N958" s="223"/>
      <c r="O958" s="223"/>
      <c r="P958" s="223"/>
      <c r="Q958" s="223"/>
      <c r="R958" s="224"/>
      <c r="S958" s="224"/>
      <c r="T958" s="224"/>
      <c r="U958" s="224"/>
      <c r="V958" s="224"/>
      <c r="W958" s="224"/>
      <c r="X958" s="224"/>
      <c r="Y958" s="224"/>
      <c r="Z958" s="213"/>
      <c r="AA958" s="213"/>
      <c r="AB958" s="213"/>
      <c r="AC958" s="213"/>
      <c r="AD958" s="213"/>
      <c r="AE958" s="213"/>
      <c r="AF958" s="213"/>
      <c r="AG958" s="213" t="s">
        <v>287</v>
      </c>
      <c r="AH958" s="213"/>
      <c r="AI958" s="213"/>
      <c r="AJ958" s="213"/>
      <c r="AK958" s="213"/>
      <c r="AL958" s="213"/>
      <c r="AM958" s="213"/>
      <c r="AN958" s="213"/>
      <c r="AO958" s="213"/>
      <c r="AP958" s="213"/>
      <c r="AQ958" s="213"/>
      <c r="AR958" s="213"/>
      <c r="AS958" s="213"/>
      <c r="AT958" s="213"/>
      <c r="AU958" s="213"/>
      <c r="AV958" s="213"/>
      <c r="AW958" s="213"/>
      <c r="AX958" s="213"/>
      <c r="AY958" s="213"/>
      <c r="AZ958" s="213"/>
      <c r="BA958" s="213"/>
      <c r="BB958" s="213"/>
      <c r="BC958" s="213"/>
      <c r="BD958" s="213"/>
      <c r="BE958" s="213"/>
      <c r="BF958" s="213"/>
      <c r="BG958" s="213"/>
      <c r="BH958" s="213"/>
    </row>
    <row r="959" spans="1:60" outlineLevel="3" x14ac:dyDescent="0.2">
      <c r="A959" s="220"/>
      <c r="B959" s="221"/>
      <c r="C959" s="261" t="s">
        <v>1082</v>
      </c>
      <c r="D959" s="250"/>
      <c r="E959" s="250"/>
      <c r="F959" s="250"/>
      <c r="G959" s="250"/>
      <c r="H959" s="224"/>
      <c r="I959" s="224"/>
      <c r="J959" s="224"/>
      <c r="K959" s="224"/>
      <c r="L959" s="224"/>
      <c r="M959" s="224"/>
      <c r="N959" s="223"/>
      <c r="O959" s="223"/>
      <c r="P959" s="223"/>
      <c r="Q959" s="223"/>
      <c r="R959" s="224"/>
      <c r="S959" s="224"/>
      <c r="T959" s="224"/>
      <c r="U959" s="224"/>
      <c r="V959" s="224"/>
      <c r="W959" s="224"/>
      <c r="X959" s="224"/>
      <c r="Y959" s="224"/>
      <c r="Z959" s="213"/>
      <c r="AA959" s="213"/>
      <c r="AB959" s="213"/>
      <c r="AC959" s="213"/>
      <c r="AD959" s="213"/>
      <c r="AE959" s="213"/>
      <c r="AF959" s="213"/>
      <c r="AG959" s="213" t="s">
        <v>287</v>
      </c>
      <c r="AH959" s="213"/>
      <c r="AI959" s="213"/>
      <c r="AJ959" s="213"/>
      <c r="AK959" s="213"/>
      <c r="AL959" s="213"/>
      <c r="AM959" s="213"/>
      <c r="AN959" s="213"/>
      <c r="AO959" s="213"/>
      <c r="AP959" s="213"/>
      <c r="AQ959" s="213"/>
      <c r="AR959" s="213"/>
      <c r="AS959" s="213"/>
      <c r="AT959" s="213"/>
      <c r="AU959" s="213"/>
      <c r="AV959" s="213"/>
      <c r="AW959" s="213"/>
      <c r="AX959" s="213"/>
      <c r="AY959" s="213"/>
      <c r="AZ959" s="213"/>
      <c r="BA959" s="213"/>
      <c r="BB959" s="213"/>
      <c r="BC959" s="213"/>
      <c r="BD959" s="213"/>
      <c r="BE959" s="213"/>
      <c r="BF959" s="213"/>
      <c r="BG959" s="213"/>
      <c r="BH959" s="213"/>
    </row>
    <row r="960" spans="1:60" outlineLevel="3" x14ac:dyDescent="0.2">
      <c r="A960" s="220"/>
      <c r="B960" s="221"/>
      <c r="C960" s="261" t="s">
        <v>1062</v>
      </c>
      <c r="D960" s="250"/>
      <c r="E960" s="250"/>
      <c r="F960" s="250"/>
      <c r="G960" s="250"/>
      <c r="H960" s="224"/>
      <c r="I960" s="224"/>
      <c r="J960" s="224"/>
      <c r="K960" s="224"/>
      <c r="L960" s="224"/>
      <c r="M960" s="224"/>
      <c r="N960" s="223"/>
      <c r="O960" s="223"/>
      <c r="P960" s="223"/>
      <c r="Q960" s="223"/>
      <c r="R960" s="224"/>
      <c r="S960" s="224"/>
      <c r="T960" s="224"/>
      <c r="U960" s="224"/>
      <c r="V960" s="224"/>
      <c r="W960" s="224"/>
      <c r="X960" s="224"/>
      <c r="Y960" s="224"/>
      <c r="Z960" s="213"/>
      <c r="AA960" s="213"/>
      <c r="AB960" s="213"/>
      <c r="AC960" s="213"/>
      <c r="AD960" s="213"/>
      <c r="AE960" s="213"/>
      <c r="AF960" s="213"/>
      <c r="AG960" s="213" t="s">
        <v>287</v>
      </c>
      <c r="AH960" s="213"/>
      <c r="AI960" s="213"/>
      <c r="AJ960" s="213"/>
      <c r="AK960" s="213"/>
      <c r="AL960" s="213"/>
      <c r="AM960" s="213"/>
      <c r="AN960" s="213"/>
      <c r="AO960" s="213"/>
      <c r="AP960" s="213"/>
      <c r="AQ960" s="213"/>
      <c r="AR960" s="213"/>
      <c r="AS960" s="213"/>
      <c r="AT960" s="213"/>
      <c r="AU960" s="213"/>
      <c r="AV960" s="213"/>
      <c r="AW960" s="213"/>
      <c r="AX960" s="213"/>
      <c r="AY960" s="213"/>
      <c r="AZ960" s="213"/>
      <c r="BA960" s="213"/>
      <c r="BB960" s="213"/>
      <c r="BC960" s="213"/>
      <c r="BD960" s="213"/>
      <c r="BE960" s="213"/>
      <c r="BF960" s="213"/>
      <c r="BG960" s="213"/>
      <c r="BH960" s="213"/>
    </row>
    <row r="961" spans="1:60" outlineLevel="3" x14ac:dyDescent="0.2">
      <c r="A961" s="220"/>
      <c r="B961" s="221"/>
      <c r="C961" s="261" t="s">
        <v>1077</v>
      </c>
      <c r="D961" s="250"/>
      <c r="E961" s="250"/>
      <c r="F961" s="250"/>
      <c r="G961" s="250"/>
      <c r="H961" s="224"/>
      <c r="I961" s="224"/>
      <c r="J961" s="224"/>
      <c r="K961" s="224"/>
      <c r="L961" s="224"/>
      <c r="M961" s="224"/>
      <c r="N961" s="223"/>
      <c r="O961" s="223"/>
      <c r="P961" s="223"/>
      <c r="Q961" s="223"/>
      <c r="R961" s="224"/>
      <c r="S961" s="224"/>
      <c r="T961" s="224"/>
      <c r="U961" s="224"/>
      <c r="V961" s="224"/>
      <c r="W961" s="224"/>
      <c r="X961" s="224"/>
      <c r="Y961" s="224"/>
      <c r="Z961" s="213"/>
      <c r="AA961" s="213"/>
      <c r="AB961" s="213"/>
      <c r="AC961" s="213"/>
      <c r="AD961" s="213"/>
      <c r="AE961" s="213"/>
      <c r="AF961" s="213"/>
      <c r="AG961" s="213" t="s">
        <v>287</v>
      </c>
      <c r="AH961" s="213"/>
      <c r="AI961" s="213"/>
      <c r="AJ961" s="213"/>
      <c r="AK961" s="213"/>
      <c r="AL961" s="213"/>
      <c r="AM961" s="213"/>
      <c r="AN961" s="213"/>
      <c r="AO961" s="213"/>
      <c r="AP961" s="213"/>
      <c r="AQ961" s="213"/>
      <c r="AR961" s="213"/>
      <c r="AS961" s="213"/>
      <c r="AT961" s="213"/>
      <c r="AU961" s="213"/>
      <c r="AV961" s="213"/>
      <c r="AW961" s="213"/>
      <c r="AX961" s="213"/>
      <c r="AY961" s="213"/>
      <c r="AZ961" s="213"/>
      <c r="BA961" s="213"/>
      <c r="BB961" s="213"/>
      <c r="BC961" s="213"/>
      <c r="BD961" s="213"/>
      <c r="BE961" s="213"/>
      <c r="BF961" s="213"/>
      <c r="BG961" s="213"/>
      <c r="BH961" s="213"/>
    </row>
    <row r="962" spans="1:60" outlineLevel="3" x14ac:dyDescent="0.2">
      <c r="A962" s="220"/>
      <c r="B962" s="221"/>
      <c r="C962" s="274" t="s">
        <v>1063</v>
      </c>
      <c r="D962" s="226"/>
      <c r="E962" s="227"/>
      <c r="F962" s="228"/>
      <c r="G962" s="228"/>
      <c r="H962" s="224"/>
      <c r="I962" s="224"/>
      <c r="J962" s="224"/>
      <c r="K962" s="224"/>
      <c r="L962" s="224"/>
      <c r="M962" s="224"/>
      <c r="N962" s="223"/>
      <c r="O962" s="223"/>
      <c r="P962" s="223"/>
      <c r="Q962" s="223"/>
      <c r="R962" s="224"/>
      <c r="S962" s="224"/>
      <c r="T962" s="224"/>
      <c r="U962" s="224"/>
      <c r="V962" s="224"/>
      <c r="W962" s="224"/>
      <c r="X962" s="224"/>
      <c r="Y962" s="224"/>
      <c r="Z962" s="213"/>
      <c r="AA962" s="213"/>
      <c r="AB962" s="213"/>
      <c r="AC962" s="213"/>
      <c r="AD962" s="213"/>
      <c r="AE962" s="213"/>
      <c r="AF962" s="213"/>
      <c r="AG962" s="213" t="s">
        <v>287</v>
      </c>
      <c r="AH962" s="213"/>
      <c r="AI962" s="213"/>
      <c r="AJ962" s="213"/>
      <c r="AK962" s="213"/>
      <c r="AL962" s="213"/>
      <c r="AM962" s="213"/>
      <c r="AN962" s="213"/>
      <c r="AO962" s="213"/>
      <c r="AP962" s="213"/>
      <c r="AQ962" s="213"/>
      <c r="AR962" s="213"/>
      <c r="AS962" s="213"/>
      <c r="AT962" s="213"/>
      <c r="AU962" s="213"/>
      <c r="AV962" s="213"/>
      <c r="AW962" s="213"/>
      <c r="AX962" s="213"/>
      <c r="AY962" s="213"/>
      <c r="AZ962" s="213"/>
      <c r="BA962" s="213"/>
      <c r="BB962" s="213"/>
      <c r="BC962" s="213"/>
      <c r="BD962" s="213"/>
      <c r="BE962" s="213"/>
      <c r="BF962" s="213"/>
      <c r="BG962" s="213"/>
      <c r="BH962" s="213"/>
    </row>
    <row r="963" spans="1:60" outlineLevel="3" x14ac:dyDescent="0.2">
      <c r="A963" s="220"/>
      <c r="B963" s="221"/>
      <c r="C963" s="261" t="s">
        <v>1064</v>
      </c>
      <c r="D963" s="250"/>
      <c r="E963" s="250"/>
      <c r="F963" s="250"/>
      <c r="G963" s="250"/>
      <c r="H963" s="224"/>
      <c r="I963" s="224"/>
      <c r="J963" s="224"/>
      <c r="K963" s="224"/>
      <c r="L963" s="224"/>
      <c r="M963" s="224"/>
      <c r="N963" s="223"/>
      <c r="O963" s="223"/>
      <c r="P963" s="223"/>
      <c r="Q963" s="223"/>
      <c r="R963" s="224"/>
      <c r="S963" s="224"/>
      <c r="T963" s="224"/>
      <c r="U963" s="224"/>
      <c r="V963" s="224"/>
      <c r="W963" s="224"/>
      <c r="X963" s="224"/>
      <c r="Y963" s="224"/>
      <c r="Z963" s="213"/>
      <c r="AA963" s="213"/>
      <c r="AB963" s="213"/>
      <c r="AC963" s="213"/>
      <c r="AD963" s="213"/>
      <c r="AE963" s="213"/>
      <c r="AF963" s="213"/>
      <c r="AG963" s="213" t="s">
        <v>287</v>
      </c>
      <c r="AH963" s="213"/>
      <c r="AI963" s="213"/>
      <c r="AJ963" s="213"/>
      <c r="AK963" s="213"/>
      <c r="AL963" s="213"/>
      <c r="AM963" s="213"/>
      <c r="AN963" s="213"/>
      <c r="AO963" s="213"/>
      <c r="AP963" s="213"/>
      <c r="AQ963" s="213"/>
      <c r="AR963" s="213"/>
      <c r="AS963" s="213"/>
      <c r="AT963" s="213"/>
      <c r="AU963" s="213"/>
      <c r="AV963" s="213"/>
      <c r="AW963" s="213"/>
      <c r="AX963" s="213"/>
      <c r="AY963" s="213"/>
      <c r="AZ963" s="213"/>
      <c r="BA963" s="213"/>
      <c r="BB963" s="213"/>
      <c r="BC963" s="213"/>
      <c r="BD963" s="213"/>
      <c r="BE963" s="213"/>
      <c r="BF963" s="213"/>
      <c r="BG963" s="213"/>
      <c r="BH963" s="213"/>
    </row>
    <row r="964" spans="1:60" outlineLevel="3" x14ac:dyDescent="0.2">
      <c r="A964" s="220"/>
      <c r="B964" s="221"/>
      <c r="C964" s="261" t="s">
        <v>1247</v>
      </c>
      <c r="D964" s="250"/>
      <c r="E964" s="250"/>
      <c r="F964" s="250"/>
      <c r="G964" s="250"/>
      <c r="H964" s="224"/>
      <c r="I964" s="224"/>
      <c r="J964" s="224"/>
      <c r="K964" s="224"/>
      <c r="L964" s="224"/>
      <c r="M964" s="224"/>
      <c r="N964" s="223"/>
      <c r="O964" s="223"/>
      <c r="P964" s="223"/>
      <c r="Q964" s="223"/>
      <c r="R964" s="224"/>
      <c r="S964" s="224"/>
      <c r="T964" s="224"/>
      <c r="U964" s="224"/>
      <c r="V964" s="224"/>
      <c r="W964" s="224"/>
      <c r="X964" s="224"/>
      <c r="Y964" s="224"/>
      <c r="Z964" s="213"/>
      <c r="AA964" s="213"/>
      <c r="AB964" s="213"/>
      <c r="AC964" s="213"/>
      <c r="AD964" s="213"/>
      <c r="AE964" s="213"/>
      <c r="AF964" s="213"/>
      <c r="AG964" s="213" t="s">
        <v>287</v>
      </c>
      <c r="AH964" s="213"/>
      <c r="AI964" s="213"/>
      <c r="AJ964" s="213"/>
      <c r="AK964" s="213"/>
      <c r="AL964" s="213"/>
      <c r="AM964" s="213"/>
      <c r="AN964" s="213"/>
      <c r="AO964" s="213"/>
      <c r="AP964" s="213"/>
      <c r="AQ964" s="213"/>
      <c r="AR964" s="213"/>
      <c r="AS964" s="213"/>
      <c r="AT964" s="213"/>
      <c r="AU964" s="213"/>
      <c r="AV964" s="213"/>
      <c r="AW964" s="213"/>
      <c r="AX964" s="213"/>
      <c r="AY964" s="213"/>
      <c r="AZ964" s="213"/>
      <c r="BA964" s="213"/>
      <c r="BB964" s="213"/>
      <c r="BC964" s="213"/>
      <c r="BD964" s="213"/>
      <c r="BE964" s="213"/>
      <c r="BF964" s="213"/>
      <c r="BG964" s="213"/>
      <c r="BH964" s="213"/>
    </row>
    <row r="965" spans="1:60" outlineLevel="3" x14ac:dyDescent="0.2">
      <c r="A965" s="220"/>
      <c r="B965" s="221"/>
      <c r="C965" s="261" t="s">
        <v>1065</v>
      </c>
      <c r="D965" s="250"/>
      <c r="E965" s="250"/>
      <c r="F965" s="250"/>
      <c r="G965" s="250"/>
      <c r="H965" s="224"/>
      <c r="I965" s="224"/>
      <c r="J965" s="224"/>
      <c r="K965" s="224"/>
      <c r="L965" s="224"/>
      <c r="M965" s="224"/>
      <c r="N965" s="223"/>
      <c r="O965" s="223"/>
      <c r="P965" s="223"/>
      <c r="Q965" s="223"/>
      <c r="R965" s="224"/>
      <c r="S965" s="224"/>
      <c r="T965" s="224"/>
      <c r="U965" s="224"/>
      <c r="V965" s="224"/>
      <c r="W965" s="224"/>
      <c r="X965" s="224"/>
      <c r="Y965" s="224"/>
      <c r="Z965" s="213"/>
      <c r="AA965" s="213"/>
      <c r="AB965" s="213"/>
      <c r="AC965" s="213"/>
      <c r="AD965" s="213"/>
      <c r="AE965" s="213"/>
      <c r="AF965" s="213"/>
      <c r="AG965" s="213" t="s">
        <v>287</v>
      </c>
      <c r="AH965" s="213"/>
      <c r="AI965" s="213"/>
      <c r="AJ965" s="213"/>
      <c r="AK965" s="213"/>
      <c r="AL965" s="213"/>
      <c r="AM965" s="213"/>
      <c r="AN965" s="213"/>
      <c r="AO965" s="213"/>
      <c r="AP965" s="213"/>
      <c r="AQ965" s="213"/>
      <c r="AR965" s="213"/>
      <c r="AS965" s="213"/>
      <c r="AT965" s="213"/>
      <c r="AU965" s="213"/>
      <c r="AV965" s="213"/>
      <c r="AW965" s="213"/>
      <c r="AX965" s="213"/>
      <c r="AY965" s="213"/>
      <c r="AZ965" s="213"/>
      <c r="BA965" s="213"/>
      <c r="BB965" s="213"/>
      <c r="BC965" s="213"/>
      <c r="BD965" s="213"/>
      <c r="BE965" s="213"/>
      <c r="BF965" s="213"/>
      <c r="BG965" s="213"/>
      <c r="BH965" s="213"/>
    </row>
    <row r="966" spans="1:60" outlineLevel="3" x14ac:dyDescent="0.2">
      <c r="A966" s="220"/>
      <c r="B966" s="221"/>
      <c r="C966" s="274" t="s">
        <v>1063</v>
      </c>
      <c r="D966" s="226"/>
      <c r="E966" s="227"/>
      <c r="F966" s="228"/>
      <c r="G966" s="228"/>
      <c r="H966" s="224"/>
      <c r="I966" s="224"/>
      <c r="J966" s="224"/>
      <c r="K966" s="224"/>
      <c r="L966" s="224"/>
      <c r="M966" s="224"/>
      <c r="N966" s="223"/>
      <c r="O966" s="223"/>
      <c r="P966" s="223"/>
      <c r="Q966" s="223"/>
      <c r="R966" s="224"/>
      <c r="S966" s="224"/>
      <c r="T966" s="224"/>
      <c r="U966" s="224"/>
      <c r="V966" s="224"/>
      <c r="W966" s="224"/>
      <c r="X966" s="224"/>
      <c r="Y966" s="224"/>
      <c r="Z966" s="213"/>
      <c r="AA966" s="213"/>
      <c r="AB966" s="213"/>
      <c r="AC966" s="213"/>
      <c r="AD966" s="213"/>
      <c r="AE966" s="213"/>
      <c r="AF966" s="213"/>
      <c r="AG966" s="213" t="s">
        <v>287</v>
      </c>
      <c r="AH966" s="213"/>
      <c r="AI966" s="213"/>
      <c r="AJ966" s="213"/>
      <c r="AK966" s="213"/>
      <c r="AL966" s="213"/>
      <c r="AM966" s="213"/>
      <c r="AN966" s="213"/>
      <c r="AO966" s="213"/>
      <c r="AP966" s="213"/>
      <c r="AQ966" s="213"/>
      <c r="AR966" s="213"/>
      <c r="AS966" s="213"/>
      <c r="AT966" s="213"/>
      <c r="AU966" s="213"/>
      <c r="AV966" s="213"/>
      <c r="AW966" s="213"/>
      <c r="AX966" s="213"/>
      <c r="AY966" s="213"/>
      <c r="AZ966" s="213"/>
      <c r="BA966" s="213"/>
      <c r="BB966" s="213"/>
      <c r="BC966" s="213"/>
      <c r="BD966" s="213"/>
      <c r="BE966" s="213"/>
      <c r="BF966" s="213"/>
      <c r="BG966" s="213"/>
      <c r="BH966" s="213"/>
    </row>
    <row r="967" spans="1:60" outlineLevel="3" x14ac:dyDescent="0.2">
      <c r="A967" s="220"/>
      <c r="B967" s="221"/>
      <c r="C967" s="261" t="s">
        <v>1066</v>
      </c>
      <c r="D967" s="250"/>
      <c r="E967" s="250"/>
      <c r="F967" s="250"/>
      <c r="G967" s="250"/>
      <c r="H967" s="224"/>
      <c r="I967" s="224"/>
      <c r="J967" s="224"/>
      <c r="K967" s="224"/>
      <c r="L967" s="224"/>
      <c r="M967" s="224"/>
      <c r="N967" s="223"/>
      <c r="O967" s="223"/>
      <c r="P967" s="223"/>
      <c r="Q967" s="223"/>
      <c r="R967" s="224"/>
      <c r="S967" s="224"/>
      <c r="T967" s="224"/>
      <c r="U967" s="224"/>
      <c r="V967" s="224"/>
      <c r="W967" s="224"/>
      <c r="X967" s="224"/>
      <c r="Y967" s="224"/>
      <c r="Z967" s="213"/>
      <c r="AA967" s="213"/>
      <c r="AB967" s="213"/>
      <c r="AC967" s="213"/>
      <c r="AD967" s="213"/>
      <c r="AE967" s="213"/>
      <c r="AF967" s="213"/>
      <c r="AG967" s="213" t="s">
        <v>287</v>
      </c>
      <c r="AH967" s="213"/>
      <c r="AI967" s="213"/>
      <c r="AJ967" s="213"/>
      <c r="AK967" s="213"/>
      <c r="AL967" s="213"/>
      <c r="AM967" s="213"/>
      <c r="AN967" s="213"/>
      <c r="AO967" s="213"/>
      <c r="AP967" s="213"/>
      <c r="AQ967" s="213"/>
      <c r="AR967" s="213"/>
      <c r="AS967" s="213"/>
      <c r="AT967" s="213"/>
      <c r="AU967" s="213"/>
      <c r="AV967" s="213"/>
      <c r="AW967" s="213"/>
      <c r="AX967" s="213"/>
      <c r="AY967" s="213"/>
      <c r="AZ967" s="213"/>
      <c r="BA967" s="213"/>
      <c r="BB967" s="213"/>
      <c r="BC967" s="213"/>
      <c r="BD967" s="213"/>
      <c r="BE967" s="213"/>
      <c r="BF967" s="213"/>
      <c r="BG967" s="213"/>
      <c r="BH967" s="213"/>
    </row>
    <row r="968" spans="1:60" outlineLevel="3" x14ac:dyDescent="0.2">
      <c r="A968" s="220"/>
      <c r="B968" s="221"/>
      <c r="C968" s="261" t="s">
        <v>1248</v>
      </c>
      <c r="D968" s="250"/>
      <c r="E968" s="250"/>
      <c r="F968" s="250"/>
      <c r="G968" s="250"/>
      <c r="H968" s="224"/>
      <c r="I968" s="224"/>
      <c r="J968" s="224"/>
      <c r="K968" s="224"/>
      <c r="L968" s="224"/>
      <c r="M968" s="224"/>
      <c r="N968" s="223"/>
      <c r="O968" s="223"/>
      <c r="P968" s="223"/>
      <c r="Q968" s="223"/>
      <c r="R968" s="224"/>
      <c r="S968" s="224"/>
      <c r="T968" s="224"/>
      <c r="U968" s="224"/>
      <c r="V968" s="224"/>
      <c r="W968" s="224"/>
      <c r="X968" s="224"/>
      <c r="Y968" s="224"/>
      <c r="Z968" s="213"/>
      <c r="AA968" s="213"/>
      <c r="AB968" s="213"/>
      <c r="AC968" s="213"/>
      <c r="AD968" s="213"/>
      <c r="AE968" s="213"/>
      <c r="AF968" s="213"/>
      <c r="AG968" s="213" t="s">
        <v>287</v>
      </c>
      <c r="AH968" s="213"/>
      <c r="AI968" s="213"/>
      <c r="AJ968" s="213"/>
      <c r="AK968" s="213"/>
      <c r="AL968" s="213"/>
      <c r="AM968" s="213"/>
      <c r="AN968" s="213"/>
      <c r="AO968" s="213"/>
      <c r="AP968" s="213"/>
      <c r="AQ968" s="213"/>
      <c r="AR968" s="213"/>
      <c r="AS968" s="213"/>
      <c r="AT968" s="213"/>
      <c r="AU968" s="213"/>
      <c r="AV968" s="213"/>
      <c r="AW968" s="213"/>
      <c r="AX968" s="213"/>
      <c r="AY968" s="213"/>
      <c r="AZ968" s="213"/>
      <c r="BA968" s="213"/>
      <c r="BB968" s="213"/>
      <c r="BC968" s="213"/>
      <c r="BD968" s="213"/>
      <c r="BE968" s="213"/>
      <c r="BF968" s="213"/>
      <c r="BG968" s="213"/>
      <c r="BH968" s="213"/>
    </row>
    <row r="969" spans="1:60" outlineLevel="3" x14ac:dyDescent="0.2">
      <c r="A969" s="220"/>
      <c r="B969" s="221"/>
      <c r="C969" s="261" t="s">
        <v>1067</v>
      </c>
      <c r="D969" s="250"/>
      <c r="E969" s="250"/>
      <c r="F969" s="250"/>
      <c r="G969" s="250"/>
      <c r="H969" s="224"/>
      <c r="I969" s="224"/>
      <c r="J969" s="224"/>
      <c r="K969" s="224"/>
      <c r="L969" s="224"/>
      <c r="M969" s="224"/>
      <c r="N969" s="223"/>
      <c r="O969" s="223"/>
      <c r="P969" s="223"/>
      <c r="Q969" s="223"/>
      <c r="R969" s="224"/>
      <c r="S969" s="224"/>
      <c r="T969" s="224"/>
      <c r="U969" s="224"/>
      <c r="V969" s="224"/>
      <c r="W969" s="224"/>
      <c r="X969" s="224"/>
      <c r="Y969" s="224"/>
      <c r="Z969" s="213"/>
      <c r="AA969" s="213"/>
      <c r="AB969" s="213"/>
      <c r="AC969" s="213"/>
      <c r="AD969" s="213"/>
      <c r="AE969" s="213"/>
      <c r="AF969" s="213"/>
      <c r="AG969" s="213" t="s">
        <v>287</v>
      </c>
      <c r="AH969" s="213"/>
      <c r="AI969" s="213"/>
      <c r="AJ969" s="213"/>
      <c r="AK969" s="213"/>
      <c r="AL969" s="213"/>
      <c r="AM969" s="213"/>
      <c r="AN969" s="213"/>
      <c r="AO969" s="213"/>
      <c r="AP969" s="213"/>
      <c r="AQ969" s="213"/>
      <c r="AR969" s="213"/>
      <c r="AS969" s="213"/>
      <c r="AT969" s="213"/>
      <c r="AU969" s="213"/>
      <c r="AV969" s="213"/>
      <c r="AW969" s="213"/>
      <c r="AX969" s="213"/>
      <c r="AY969" s="213"/>
      <c r="AZ969" s="213"/>
      <c r="BA969" s="213"/>
      <c r="BB969" s="213"/>
      <c r="BC969" s="213"/>
      <c r="BD969" s="213"/>
      <c r="BE969" s="213"/>
      <c r="BF969" s="213"/>
      <c r="BG969" s="213"/>
      <c r="BH969" s="213"/>
    </row>
    <row r="970" spans="1:60" outlineLevel="3" x14ac:dyDescent="0.2">
      <c r="A970" s="220"/>
      <c r="B970" s="221"/>
      <c r="C970" s="261" t="s">
        <v>1068</v>
      </c>
      <c r="D970" s="250"/>
      <c r="E970" s="250"/>
      <c r="F970" s="250"/>
      <c r="G970" s="250"/>
      <c r="H970" s="224"/>
      <c r="I970" s="224"/>
      <c r="J970" s="224"/>
      <c r="K970" s="224"/>
      <c r="L970" s="224"/>
      <c r="M970" s="224"/>
      <c r="N970" s="223"/>
      <c r="O970" s="223"/>
      <c r="P970" s="223"/>
      <c r="Q970" s="223"/>
      <c r="R970" s="224"/>
      <c r="S970" s="224"/>
      <c r="T970" s="224"/>
      <c r="U970" s="224"/>
      <c r="V970" s="224"/>
      <c r="W970" s="224"/>
      <c r="X970" s="224"/>
      <c r="Y970" s="224"/>
      <c r="Z970" s="213"/>
      <c r="AA970" s="213"/>
      <c r="AB970" s="213"/>
      <c r="AC970" s="213"/>
      <c r="AD970" s="213"/>
      <c r="AE970" s="213"/>
      <c r="AF970" s="213"/>
      <c r="AG970" s="213" t="s">
        <v>287</v>
      </c>
      <c r="AH970" s="213"/>
      <c r="AI970" s="213"/>
      <c r="AJ970" s="213"/>
      <c r="AK970" s="213"/>
      <c r="AL970" s="213"/>
      <c r="AM970" s="213"/>
      <c r="AN970" s="213"/>
      <c r="AO970" s="213"/>
      <c r="AP970" s="213"/>
      <c r="AQ970" s="213"/>
      <c r="AR970" s="213"/>
      <c r="AS970" s="213"/>
      <c r="AT970" s="213"/>
      <c r="AU970" s="213"/>
      <c r="AV970" s="213"/>
      <c r="AW970" s="213"/>
      <c r="AX970" s="213"/>
      <c r="AY970" s="213"/>
      <c r="AZ970" s="213"/>
      <c r="BA970" s="213"/>
      <c r="BB970" s="213"/>
      <c r="BC970" s="213"/>
      <c r="BD970" s="213"/>
      <c r="BE970" s="213"/>
      <c r="BF970" s="213"/>
      <c r="BG970" s="213"/>
      <c r="BH970" s="213"/>
    </row>
    <row r="971" spans="1:60" ht="22.5" outlineLevel="3" x14ac:dyDescent="0.2">
      <c r="A971" s="220"/>
      <c r="B971" s="221"/>
      <c r="C971" s="261" t="s">
        <v>355</v>
      </c>
      <c r="D971" s="250"/>
      <c r="E971" s="250"/>
      <c r="F971" s="250"/>
      <c r="G971" s="250"/>
      <c r="H971" s="224"/>
      <c r="I971" s="224"/>
      <c r="J971" s="224"/>
      <c r="K971" s="224"/>
      <c r="L971" s="224"/>
      <c r="M971" s="224"/>
      <c r="N971" s="223"/>
      <c r="O971" s="223"/>
      <c r="P971" s="223"/>
      <c r="Q971" s="223"/>
      <c r="R971" s="224"/>
      <c r="S971" s="224"/>
      <c r="T971" s="224"/>
      <c r="U971" s="224"/>
      <c r="V971" s="224"/>
      <c r="W971" s="224"/>
      <c r="X971" s="224"/>
      <c r="Y971" s="224"/>
      <c r="Z971" s="213"/>
      <c r="AA971" s="213"/>
      <c r="AB971" s="213"/>
      <c r="AC971" s="213"/>
      <c r="AD971" s="213"/>
      <c r="AE971" s="213"/>
      <c r="AF971" s="213"/>
      <c r="AG971" s="213" t="s">
        <v>287</v>
      </c>
      <c r="AH971" s="213"/>
      <c r="AI971" s="213"/>
      <c r="AJ971" s="213"/>
      <c r="AK971" s="213"/>
      <c r="AL971" s="213"/>
      <c r="AM971" s="213"/>
      <c r="AN971" s="213"/>
      <c r="AO971" s="213"/>
      <c r="AP971" s="213"/>
      <c r="AQ971" s="213"/>
      <c r="AR971" s="213"/>
      <c r="AS971" s="213"/>
      <c r="AT971" s="213"/>
      <c r="AU971" s="213"/>
      <c r="AV971" s="213"/>
      <c r="AW971" s="213"/>
      <c r="AX971" s="213"/>
      <c r="AY971" s="213"/>
      <c r="AZ971" s="213"/>
      <c r="BA971" s="249" t="str">
        <f>C971</f>
        <v>Kompletní provedení dle veškerých informací obsažených v PD (textová i výkresová část, technologické postupy, restaurátorské záměry atd.).</v>
      </c>
      <c r="BB971" s="213"/>
      <c r="BC971" s="213"/>
      <c r="BD971" s="213"/>
      <c r="BE971" s="213"/>
      <c r="BF971" s="213"/>
      <c r="BG971" s="213"/>
      <c r="BH971" s="213"/>
    </row>
    <row r="972" spans="1:60" ht="22.5" outlineLevel="3" x14ac:dyDescent="0.2">
      <c r="A972" s="220"/>
      <c r="B972" s="221"/>
      <c r="C972" s="261" t="s">
        <v>356</v>
      </c>
      <c r="D972" s="250"/>
      <c r="E972" s="250"/>
      <c r="F972" s="250"/>
      <c r="G972" s="250"/>
      <c r="H972" s="224"/>
      <c r="I972" s="224"/>
      <c r="J972" s="224"/>
      <c r="K972" s="224"/>
      <c r="L972" s="224"/>
      <c r="M972" s="224"/>
      <c r="N972" s="223"/>
      <c r="O972" s="223"/>
      <c r="P972" s="223"/>
      <c r="Q972" s="223"/>
      <c r="R972" s="224"/>
      <c r="S972" s="224"/>
      <c r="T972" s="224"/>
      <c r="U972" s="224"/>
      <c r="V972" s="224"/>
      <c r="W972" s="224"/>
      <c r="X972" s="224"/>
      <c r="Y972" s="224"/>
      <c r="Z972" s="213"/>
      <c r="AA972" s="213"/>
      <c r="AB972" s="213"/>
      <c r="AC972" s="213"/>
      <c r="AD972" s="213"/>
      <c r="AE972" s="213"/>
      <c r="AF972" s="213"/>
      <c r="AG972" s="213" t="s">
        <v>287</v>
      </c>
      <c r="AH972" s="213"/>
      <c r="AI972" s="213"/>
      <c r="AJ972" s="213"/>
      <c r="AK972" s="213"/>
      <c r="AL972" s="213"/>
      <c r="AM972" s="213"/>
      <c r="AN972" s="213"/>
      <c r="AO972" s="213"/>
      <c r="AP972" s="213"/>
      <c r="AQ972" s="213"/>
      <c r="AR972" s="213"/>
      <c r="AS972" s="213"/>
      <c r="AT972" s="213"/>
      <c r="AU972" s="213"/>
      <c r="AV972" s="213"/>
      <c r="AW972" s="213"/>
      <c r="AX972" s="213"/>
      <c r="AY972" s="213"/>
      <c r="AZ972" s="213"/>
      <c r="BA972" s="249" t="str">
        <f>C972</f>
        <v>Provedení je včetně montáže, demontáže, dodávky, přesunu hmot, přesunu a likvidace suti, povrchové úpravy, repasí, restaurátorských záměrů,</v>
      </c>
      <c r="BB972" s="213"/>
      <c r="BC972" s="213"/>
      <c r="BD972" s="213"/>
      <c r="BE972" s="213"/>
      <c r="BF972" s="213"/>
      <c r="BG972" s="213"/>
      <c r="BH972" s="213"/>
    </row>
    <row r="973" spans="1:60" ht="22.5" outlineLevel="3" x14ac:dyDescent="0.2">
      <c r="A973" s="220"/>
      <c r="B973" s="221"/>
      <c r="C973" s="261" t="s">
        <v>288</v>
      </c>
      <c r="D973" s="250"/>
      <c r="E973" s="250"/>
      <c r="F973" s="250"/>
      <c r="G973" s="250"/>
      <c r="H973" s="224"/>
      <c r="I973" s="224"/>
      <c r="J973" s="224"/>
      <c r="K973" s="224"/>
      <c r="L973" s="224"/>
      <c r="M973" s="224"/>
      <c r="N973" s="223"/>
      <c r="O973" s="223"/>
      <c r="P973" s="223"/>
      <c r="Q973" s="223"/>
      <c r="R973" s="224"/>
      <c r="S973" s="224"/>
      <c r="T973" s="224"/>
      <c r="U973" s="224"/>
      <c r="V973" s="224"/>
      <c r="W973" s="224"/>
      <c r="X973" s="224"/>
      <c r="Y973" s="224"/>
      <c r="Z973" s="213"/>
      <c r="AA973" s="213"/>
      <c r="AB973" s="213"/>
      <c r="AC973" s="213"/>
      <c r="AD973" s="213"/>
      <c r="AE973" s="213"/>
      <c r="AF973" s="213"/>
      <c r="AG973" s="213" t="s">
        <v>287</v>
      </c>
      <c r="AH973" s="213"/>
      <c r="AI973" s="213"/>
      <c r="AJ973" s="213"/>
      <c r="AK973" s="213"/>
      <c r="AL973" s="213"/>
      <c r="AM973" s="213"/>
      <c r="AN973" s="213"/>
      <c r="AO973" s="213"/>
      <c r="AP973" s="213"/>
      <c r="AQ973" s="213"/>
      <c r="AR973" s="213"/>
      <c r="AS973" s="213"/>
      <c r="AT973" s="213"/>
      <c r="AU973" s="213"/>
      <c r="AV973" s="213"/>
      <c r="AW973" s="213"/>
      <c r="AX973" s="213"/>
      <c r="AY973" s="213"/>
      <c r="AZ973" s="213"/>
      <c r="BA973" s="249" t="str">
        <f>C973</f>
        <v>restaurátorských závěrečných zpráv, dílenských dokumentací, vzorkování a veškerých dalších nutných souvisejících plnění a dodávek potřeb.</v>
      </c>
      <c r="BB973" s="213"/>
      <c r="BC973" s="213"/>
      <c r="BD973" s="213"/>
      <c r="BE973" s="213"/>
      <c r="BF973" s="213"/>
      <c r="BG973" s="213"/>
      <c r="BH973" s="213"/>
    </row>
    <row r="974" spans="1:60" outlineLevel="1" x14ac:dyDescent="0.2">
      <c r="A974" s="241">
        <v>89</v>
      </c>
      <c r="B974" s="242" t="s">
        <v>1083</v>
      </c>
      <c r="C974" s="259" t="s">
        <v>1084</v>
      </c>
      <c r="D974" s="243" t="s">
        <v>598</v>
      </c>
      <c r="E974" s="244">
        <v>43</v>
      </c>
      <c r="F974" s="245"/>
      <c r="G974" s="246">
        <f>ROUND(E974*F974,2)</f>
        <v>0</v>
      </c>
      <c r="H974" s="245"/>
      <c r="I974" s="246">
        <f>ROUND(E974*H974,2)</f>
        <v>0</v>
      </c>
      <c r="J974" s="245"/>
      <c r="K974" s="246">
        <f>ROUND(E974*J974,2)</f>
        <v>0</v>
      </c>
      <c r="L974" s="246">
        <v>21</v>
      </c>
      <c r="M974" s="246">
        <f>G974*(1+L974/100)</f>
        <v>0</v>
      </c>
      <c r="N974" s="244">
        <v>0</v>
      </c>
      <c r="O974" s="244">
        <f>ROUND(E974*N974,2)</f>
        <v>0</v>
      </c>
      <c r="P974" s="244">
        <v>0</v>
      </c>
      <c r="Q974" s="244">
        <f>ROUND(E974*P974,2)</f>
        <v>0</v>
      </c>
      <c r="R974" s="246"/>
      <c r="S974" s="246" t="s">
        <v>281</v>
      </c>
      <c r="T974" s="247" t="s">
        <v>282</v>
      </c>
      <c r="U974" s="224">
        <v>0</v>
      </c>
      <c r="V974" s="224">
        <f>ROUND(E974*U974,2)</f>
        <v>0</v>
      </c>
      <c r="W974" s="224"/>
      <c r="X974" s="224" t="s">
        <v>283</v>
      </c>
      <c r="Y974" s="224" t="s">
        <v>284</v>
      </c>
      <c r="Z974" s="213"/>
      <c r="AA974" s="213"/>
      <c r="AB974" s="213"/>
      <c r="AC974" s="213"/>
      <c r="AD974" s="213"/>
      <c r="AE974" s="213"/>
      <c r="AF974" s="213"/>
      <c r="AG974" s="213" t="s">
        <v>285</v>
      </c>
      <c r="AH974" s="213"/>
      <c r="AI974" s="213"/>
      <c r="AJ974" s="213"/>
      <c r="AK974" s="213"/>
      <c r="AL974" s="213"/>
      <c r="AM974" s="213"/>
      <c r="AN974" s="213"/>
      <c r="AO974" s="213"/>
      <c r="AP974" s="213"/>
      <c r="AQ974" s="213"/>
      <c r="AR974" s="213"/>
      <c r="AS974" s="213"/>
      <c r="AT974" s="213"/>
      <c r="AU974" s="213"/>
      <c r="AV974" s="213"/>
      <c r="AW974" s="213"/>
      <c r="AX974" s="213"/>
      <c r="AY974" s="213"/>
      <c r="AZ974" s="213"/>
      <c r="BA974" s="213"/>
      <c r="BB974" s="213"/>
      <c r="BC974" s="213"/>
      <c r="BD974" s="213"/>
      <c r="BE974" s="213"/>
      <c r="BF974" s="213"/>
      <c r="BG974" s="213"/>
      <c r="BH974" s="213"/>
    </row>
    <row r="975" spans="1:60" outlineLevel="2" x14ac:dyDescent="0.2">
      <c r="A975" s="220"/>
      <c r="B975" s="221"/>
      <c r="C975" s="260" t="s">
        <v>1085</v>
      </c>
      <c r="D975" s="248"/>
      <c r="E975" s="248"/>
      <c r="F975" s="248"/>
      <c r="G975" s="248"/>
      <c r="H975" s="224"/>
      <c r="I975" s="224"/>
      <c r="J975" s="224"/>
      <c r="K975" s="224"/>
      <c r="L975" s="224"/>
      <c r="M975" s="224"/>
      <c r="N975" s="223"/>
      <c r="O975" s="223"/>
      <c r="P975" s="223"/>
      <c r="Q975" s="223"/>
      <c r="R975" s="224"/>
      <c r="S975" s="224"/>
      <c r="T975" s="224"/>
      <c r="U975" s="224"/>
      <c r="V975" s="224"/>
      <c r="W975" s="224"/>
      <c r="X975" s="224"/>
      <c r="Y975" s="224"/>
      <c r="Z975" s="213"/>
      <c r="AA975" s="213"/>
      <c r="AB975" s="213"/>
      <c r="AC975" s="213"/>
      <c r="AD975" s="213"/>
      <c r="AE975" s="213"/>
      <c r="AF975" s="213"/>
      <c r="AG975" s="213" t="s">
        <v>287</v>
      </c>
      <c r="AH975" s="213"/>
      <c r="AI975" s="213"/>
      <c r="AJ975" s="213"/>
      <c r="AK975" s="213"/>
      <c r="AL975" s="213"/>
      <c r="AM975" s="213"/>
      <c r="AN975" s="213"/>
      <c r="AO975" s="213"/>
      <c r="AP975" s="213"/>
      <c r="AQ975" s="213"/>
      <c r="AR975" s="213"/>
      <c r="AS975" s="213"/>
      <c r="AT975" s="213"/>
      <c r="AU975" s="213"/>
      <c r="AV975" s="213"/>
      <c r="AW975" s="213"/>
      <c r="AX975" s="213"/>
      <c r="AY975" s="213"/>
      <c r="AZ975" s="213"/>
      <c r="BA975" s="213"/>
      <c r="BB975" s="213"/>
      <c r="BC975" s="213"/>
      <c r="BD975" s="213"/>
      <c r="BE975" s="213"/>
      <c r="BF975" s="213"/>
      <c r="BG975" s="213"/>
      <c r="BH975" s="213"/>
    </row>
    <row r="976" spans="1:60" outlineLevel="3" x14ac:dyDescent="0.2">
      <c r="A976" s="220"/>
      <c r="B976" s="221"/>
      <c r="C976" s="261" t="s">
        <v>1086</v>
      </c>
      <c r="D976" s="250"/>
      <c r="E976" s="250"/>
      <c r="F976" s="250"/>
      <c r="G976" s="250"/>
      <c r="H976" s="224"/>
      <c r="I976" s="224"/>
      <c r="J976" s="224"/>
      <c r="K976" s="224"/>
      <c r="L976" s="224"/>
      <c r="M976" s="224"/>
      <c r="N976" s="223"/>
      <c r="O976" s="223"/>
      <c r="P976" s="223"/>
      <c r="Q976" s="223"/>
      <c r="R976" s="224"/>
      <c r="S976" s="224"/>
      <c r="T976" s="224"/>
      <c r="U976" s="224"/>
      <c r="V976" s="224"/>
      <c r="W976" s="224"/>
      <c r="X976" s="224"/>
      <c r="Y976" s="224"/>
      <c r="Z976" s="213"/>
      <c r="AA976" s="213"/>
      <c r="AB976" s="213"/>
      <c r="AC976" s="213"/>
      <c r="AD976" s="213"/>
      <c r="AE976" s="213"/>
      <c r="AF976" s="213"/>
      <c r="AG976" s="213" t="s">
        <v>287</v>
      </c>
      <c r="AH976" s="213"/>
      <c r="AI976" s="213"/>
      <c r="AJ976" s="213"/>
      <c r="AK976" s="213"/>
      <c r="AL976" s="213"/>
      <c r="AM976" s="213"/>
      <c r="AN976" s="213"/>
      <c r="AO976" s="213"/>
      <c r="AP976" s="213"/>
      <c r="AQ976" s="213"/>
      <c r="AR976" s="213"/>
      <c r="AS976" s="213"/>
      <c r="AT976" s="213"/>
      <c r="AU976" s="213"/>
      <c r="AV976" s="213"/>
      <c r="AW976" s="213"/>
      <c r="AX976" s="213"/>
      <c r="AY976" s="213"/>
      <c r="AZ976" s="213"/>
      <c r="BA976" s="213"/>
      <c r="BB976" s="213"/>
      <c r="BC976" s="213"/>
      <c r="BD976" s="213"/>
      <c r="BE976" s="213"/>
      <c r="BF976" s="213"/>
      <c r="BG976" s="213"/>
      <c r="BH976" s="213"/>
    </row>
    <row r="977" spans="1:60" outlineLevel="3" x14ac:dyDescent="0.2">
      <c r="A977" s="220"/>
      <c r="B977" s="221"/>
      <c r="C977" s="261" t="s">
        <v>1087</v>
      </c>
      <c r="D977" s="250"/>
      <c r="E977" s="250"/>
      <c r="F977" s="250"/>
      <c r="G977" s="250"/>
      <c r="H977" s="224"/>
      <c r="I977" s="224"/>
      <c r="J977" s="224"/>
      <c r="K977" s="224"/>
      <c r="L977" s="224"/>
      <c r="M977" s="224"/>
      <c r="N977" s="223"/>
      <c r="O977" s="223"/>
      <c r="P977" s="223"/>
      <c r="Q977" s="223"/>
      <c r="R977" s="224"/>
      <c r="S977" s="224"/>
      <c r="T977" s="224"/>
      <c r="U977" s="224"/>
      <c r="V977" s="224"/>
      <c r="W977" s="224"/>
      <c r="X977" s="224"/>
      <c r="Y977" s="224"/>
      <c r="Z977" s="213"/>
      <c r="AA977" s="213"/>
      <c r="AB977" s="213"/>
      <c r="AC977" s="213"/>
      <c r="AD977" s="213"/>
      <c r="AE977" s="213"/>
      <c r="AF977" s="213"/>
      <c r="AG977" s="213" t="s">
        <v>287</v>
      </c>
      <c r="AH977" s="213"/>
      <c r="AI977" s="213"/>
      <c r="AJ977" s="213"/>
      <c r="AK977" s="213"/>
      <c r="AL977" s="213"/>
      <c r="AM977" s="213"/>
      <c r="AN977" s="213"/>
      <c r="AO977" s="213"/>
      <c r="AP977" s="213"/>
      <c r="AQ977" s="213"/>
      <c r="AR977" s="213"/>
      <c r="AS977" s="213"/>
      <c r="AT977" s="213"/>
      <c r="AU977" s="213"/>
      <c r="AV977" s="213"/>
      <c r="AW977" s="213"/>
      <c r="AX977" s="213"/>
      <c r="AY977" s="213"/>
      <c r="AZ977" s="213"/>
      <c r="BA977" s="213"/>
      <c r="BB977" s="213"/>
      <c r="BC977" s="213"/>
      <c r="BD977" s="213"/>
      <c r="BE977" s="213"/>
      <c r="BF977" s="213"/>
      <c r="BG977" s="213"/>
      <c r="BH977" s="213"/>
    </row>
    <row r="978" spans="1:60" outlineLevel="3" x14ac:dyDescent="0.2">
      <c r="A978" s="220"/>
      <c r="B978" s="221"/>
      <c r="C978" s="261" t="s">
        <v>1088</v>
      </c>
      <c r="D978" s="250"/>
      <c r="E978" s="250"/>
      <c r="F978" s="250"/>
      <c r="G978" s="250"/>
      <c r="H978" s="224"/>
      <c r="I978" s="224"/>
      <c r="J978" s="224"/>
      <c r="K978" s="224"/>
      <c r="L978" s="224"/>
      <c r="M978" s="224"/>
      <c r="N978" s="223"/>
      <c r="O978" s="223"/>
      <c r="P978" s="223"/>
      <c r="Q978" s="223"/>
      <c r="R978" s="224"/>
      <c r="S978" s="224"/>
      <c r="T978" s="224"/>
      <c r="U978" s="224"/>
      <c r="V978" s="224"/>
      <c r="W978" s="224"/>
      <c r="X978" s="224"/>
      <c r="Y978" s="224"/>
      <c r="Z978" s="213"/>
      <c r="AA978" s="213"/>
      <c r="AB978" s="213"/>
      <c r="AC978" s="213"/>
      <c r="AD978" s="213"/>
      <c r="AE978" s="213"/>
      <c r="AF978" s="213"/>
      <c r="AG978" s="213" t="s">
        <v>287</v>
      </c>
      <c r="AH978" s="213"/>
      <c r="AI978" s="213"/>
      <c r="AJ978" s="213"/>
      <c r="AK978" s="213"/>
      <c r="AL978" s="213"/>
      <c r="AM978" s="213"/>
      <c r="AN978" s="213"/>
      <c r="AO978" s="213"/>
      <c r="AP978" s="213"/>
      <c r="AQ978" s="213"/>
      <c r="AR978" s="213"/>
      <c r="AS978" s="213"/>
      <c r="AT978" s="213"/>
      <c r="AU978" s="213"/>
      <c r="AV978" s="213"/>
      <c r="AW978" s="213"/>
      <c r="AX978" s="213"/>
      <c r="AY978" s="213"/>
      <c r="AZ978" s="213"/>
      <c r="BA978" s="213"/>
      <c r="BB978" s="213"/>
      <c r="BC978" s="213"/>
      <c r="BD978" s="213"/>
      <c r="BE978" s="213"/>
      <c r="BF978" s="213"/>
      <c r="BG978" s="213"/>
      <c r="BH978" s="213"/>
    </row>
    <row r="979" spans="1:60" outlineLevel="3" x14ac:dyDescent="0.2">
      <c r="A979" s="220"/>
      <c r="B979" s="221"/>
      <c r="C979" s="274" t="s">
        <v>1063</v>
      </c>
      <c r="D979" s="226"/>
      <c r="E979" s="227"/>
      <c r="F979" s="228"/>
      <c r="G979" s="228"/>
      <c r="H979" s="224"/>
      <c r="I979" s="224"/>
      <c r="J979" s="224"/>
      <c r="K979" s="224"/>
      <c r="L979" s="224"/>
      <c r="M979" s="224"/>
      <c r="N979" s="223"/>
      <c r="O979" s="223"/>
      <c r="P979" s="223"/>
      <c r="Q979" s="223"/>
      <c r="R979" s="224"/>
      <c r="S979" s="224"/>
      <c r="T979" s="224"/>
      <c r="U979" s="224"/>
      <c r="V979" s="224"/>
      <c r="W979" s="224"/>
      <c r="X979" s="224"/>
      <c r="Y979" s="224"/>
      <c r="Z979" s="213"/>
      <c r="AA979" s="213"/>
      <c r="AB979" s="213"/>
      <c r="AC979" s="213"/>
      <c r="AD979" s="213"/>
      <c r="AE979" s="213"/>
      <c r="AF979" s="213"/>
      <c r="AG979" s="213" t="s">
        <v>287</v>
      </c>
      <c r="AH979" s="213"/>
      <c r="AI979" s="213"/>
      <c r="AJ979" s="213"/>
      <c r="AK979" s="213"/>
      <c r="AL979" s="213"/>
      <c r="AM979" s="213"/>
      <c r="AN979" s="213"/>
      <c r="AO979" s="213"/>
      <c r="AP979" s="213"/>
      <c r="AQ979" s="213"/>
      <c r="AR979" s="213"/>
      <c r="AS979" s="213"/>
      <c r="AT979" s="213"/>
      <c r="AU979" s="213"/>
      <c r="AV979" s="213"/>
      <c r="AW979" s="213"/>
      <c r="AX979" s="213"/>
      <c r="AY979" s="213"/>
      <c r="AZ979" s="213"/>
      <c r="BA979" s="213"/>
      <c r="BB979" s="213"/>
      <c r="BC979" s="213"/>
      <c r="BD979" s="213"/>
      <c r="BE979" s="213"/>
      <c r="BF979" s="213"/>
      <c r="BG979" s="213"/>
      <c r="BH979" s="213"/>
    </row>
    <row r="980" spans="1:60" outlineLevel="3" x14ac:dyDescent="0.2">
      <c r="A980" s="220"/>
      <c r="B980" s="221"/>
      <c r="C980" s="261" t="s">
        <v>1064</v>
      </c>
      <c r="D980" s="250"/>
      <c r="E980" s="250"/>
      <c r="F980" s="250"/>
      <c r="G980" s="250"/>
      <c r="H980" s="224"/>
      <c r="I980" s="224"/>
      <c r="J980" s="224"/>
      <c r="K980" s="224"/>
      <c r="L980" s="224"/>
      <c r="M980" s="224"/>
      <c r="N980" s="223"/>
      <c r="O980" s="223"/>
      <c r="P980" s="223"/>
      <c r="Q980" s="223"/>
      <c r="R980" s="224"/>
      <c r="S980" s="224"/>
      <c r="T980" s="224"/>
      <c r="U980" s="224"/>
      <c r="V980" s="224"/>
      <c r="W980" s="224"/>
      <c r="X980" s="224"/>
      <c r="Y980" s="224"/>
      <c r="Z980" s="213"/>
      <c r="AA980" s="213"/>
      <c r="AB980" s="213"/>
      <c r="AC980" s="213"/>
      <c r="AD980" s="213"/>
      <c r="AE980" s="213"/>
      <c r="AF980" s="213"/>
      <c r="AG980" s="213" t="s">
        <v>287</v>
      </c>
      <c r="AH980" s="213"/>
      <c r="AI980" s="213"/>
      <c r="AJ980" s="213"/>
      <c r="AK980" s="213"/>
      <c r="AL980" s="213"/>
      <c r="AM980" s="213"/>
      <c r="AN980" s="213"/>
      <c r="AO980" s="213"/>
      <c r="AP980" s="213"/>
      <c r="AQ980" s="213"/>
      <c r="AR980" s="213"/>
      <c r="AS980" s="213"/>
      <c r="AT980" s="213"/>
      <c r="AU980" s="213"/>
      <c r="AV980" s="213"/>
      <c r="AW980" s="213"/>
      <c r="AX980" s="213"/>
      <c r="AY980" s="213"/>
      <c r="AZ980" s="213"/>
      <c r="BA980" s="213"/>
      <c r="BB980" s="213"/>
      <c r="BC980" s="213"/>
      <c r="BD980" s="213"/>
      <c r="BE980" s="213"/>
      <c r="BF980" s="213"/>
      <c r="BG980" s="213"/>
      <c r="BH980" s="213"/>
    </row>
    <row r="981" spans="1:60" outlineLevel="3" x14ac:dyDescent="0.2">
      <c r="A981" s="220"/>
      <c r="B981" s="221"/>
      <c r="C981" s="261" t="s">
        <v>1247</v>
      </c>
      <c r="D981" s="250"/>
      <c r="E981" s="250"/>
      <c r="F981" s="250"/>
      <c r="G981" s="250"/>
      <c r="H981" s="224"/>
      <c r="I981" s="224"/>
      <c r="J981" s="224"/>
      <c r="K981" s="224"/>
      <c r="L981" s="224"/>
      <c r="M981" s="224"/>
      <c r="N981" s="223"/>
      <c r="O981" s="223"/>
      <c r="P981" s="223"/>
      <c r="Q981" s="223"/>
      <c r="R981" s="224"/>
      <c r="S981" s="224"/>
      <c r="T981" s="224"/>
      <c r="U981" s="224"/>
      <c r="V981" s="224"/>
      <c r="W981" s="224"/>
      <c r="X981" s="224"/>
      <c r="Y981" s="224"/>
      <c r="Z981" s="213"/>
      <c r="AA981" s="213"/>
      <c r="AB981" s="213"/>
      <c r="AC981" s="213"/>
      <c r="AD981" s="213"/>
      <c r="AE981" s="213"/>
      <c r="AF981" s="213"/>
      <c r="AG981" s="213" t="s">
        <v>287</v>
      </c>
      <c r="AH981" s="213"/>
      <c r="AI981" s="213"/>
      <c r="AJ981" s="213"/>
      <c r="AK981" s="213"/>
      <c r="AL981" s="213"/>
      <c r="AM981" s="213"/>
      <c r="AN981" s="213"/>
      <c r="AO981" s="213"/>
      <c r="AP981" s="213"/>
      <c r="AQ981" s="213"/>
      <c r="AR981" s="213"/>
      <c r="AS981" s="213"/>
      <c r="AT981" s="213"/>
      <c r="AU981" s="213"/>
      <c r="AV981" s="213"/>
      <c r="AW981" s="213"/>
      <c r="AX981" s="213"/>
      <c r="AY981" s="213"/>
      <c r="AZ981" s="213"/>
      <c r="BA981" s="213"/>
      <c r="BB981" s="213"/>
      <c r="BC981" s="213"/>
      <c r="BD981" s="213"/>
      <c r="BE981" s="213"/>
      <c r="BF981" s="213"/>
      <c r="BG981" s="213"/>
      <c r="BH981" s="213"/>
    </row>
    <row r="982" spans="1:60" outlineLevel="3" x14ac:dyDescent="0.2">
      <c r="A982" s="220"/>
      <c r="B982" s="221"/>
      <c r="C982" s="261" t="s">
        <v>1065</v>
      </c>
      <c r="D982" s="250"/>
      <c r="E982" s="250"/>
      <c r="F982" s="250"/>
      <c r="G982" s="250"/>
      <c r="H982" s="224"/>
      <c r="I982" s="224"/>
      <c r="J982" s="224"/>
      <c r="K982" s="224"/>
      <c r="L982" s="224"/>
      <c r="M982" s="224"/>
      <c r="N982" s="223"/>
      <c r="O982" s="223"/>
      <c r="P982" s="223"/>
      <c r="Q982" s="223"/>
      <c r="R982" s="224"/>
      <c r="S982" s="224"/>
      <c r="T982" s="224"/>
      <c r="U982" s="224"/>
      <c r="V982" s="224"/>
      <c r="W982" s="224"/>
      <c r="X982" s="224"/>
      <c r="Y982" s="224"/>
      <c r="Z982" s="213"/>
      <c r="AA982" s="213"/>
      <c r="AB982" s="213"/>
      <c r="AC982" s="213"/>
      <c r="AD982" s="213"/>
      <c r="AE982" s="213"/>
      <c r="AF982" s="213"/>
      <c r="AG982" s="213" t="s">
        <v>287</v>
      </c>
      <c r="AH982" s="213"/>
      <c r="AI982" s="213"/>
      <c r="AJ982" s="213"/>
      <c r="AK982" s="213"/>
      <c r="AL982" s="213"/>
      <c r="AM982" s="213"/>
      <c r="AN982" s="213"/>
      <c r="AO982" s="213"/>
      <c r="AP982" s="213"/>
      <c r="AQ982" s="213"/>
      <c r="AR982" s="213"/>
      <c r="AS982" s="213"/>
      <c r="AT982" s="213"/>
      <c r="AU982" s="213"/>
      <c r="AV982" s="213"/>
      <c r="AW982" s="213"/>
      <c r="AX982" s="213"/>
      <c r="AY982" s="213"/>
      <c r="AZ982" s="213"/>
      <c r="BA982" s="213"/>
      <c r="BB982" s="213"/>
      <c r="BC982" s="213"/>
      <c r="BD982" s="213"/>
      <c r="BE982" s="213"/>
      <c r="BF982" s="213"/>
      <c r="BG982" s="213"/>
      <c r="BH982" s="213"/>
    </row>
    <row r="983" spans="1:60" outlineLevel="3" x14ac:dyDescent="0.2">
      <c r="A983" s="220"/>
      <c r="B983" s="221"/>
      <c r="C983" s="274" t="s">
        <v>1063</v>
      </c>
      <c r="D983" s="226"/>
      <c r="E983" s="227"/>
      <c r="F983" s="228"/>
      <c r="G983" s="228"/>
      <c r="H983" s="224"/>
      <c r="I983" s="224"/>
      <c r="J983" s="224"/>
      <c r="K983" s="224"/>
      <c r="L983" s="224"/>
      <c r="M983" s="224"/>
      <c r="N983" s="223"/>
      <c r="O983" s="223"/>
      <c r="P983" s="223"/>
      <c r="Q983" s="223"/>
      <c r="R983" s="224"/>
      <c r="S983" s="224"/>
      <c r="T983" s="224"/>
      <c r="U983" s="224"/>
      <c r="V983" s="224"/>
      <c r="W983" s="224"/>
      <c r="X983" s="224"/>
      <c r="Y983" s="224"/>
      <c r="Z983" s="213"/>
      <c r="AA983" s="213"/>
      <c r="AB983" s="213"/>
      <c r="AC983" s="213"/>
      <c r="AD983" s="213"/>
      <c r="AE983" s="213"/>
      <c r="AF983" s="213"/>
      <c r="AG983" s="213" t="s">
        <v>287</v>
      </c>
      <c r="AH983" s="213"/>
      <c r="AI983" s="213"/>
      <c r="AJ983" s="213"/>
      <c r="AK983" s="213"/>
      <c r="AL983" s="213"/>
      <c r="AM983" s="213"/>
      <c r="AN983" s="213"/>
      <c r="AO983" s="213"/>
      <c r="AP983" s="213"/>
      <c r="AQ983" s="213"/>
      <c r="AR983" s="213"/>
      <c r="AS983" s="213"/>
      <c r="AT983" s="213"/>
      <c r="AU983" s="213"/>
      <c r="AV983" s="213"/>
      <c r="AW983" s="213"/>
      <c r="AX983" s="213"/>
      <c r="AY983" s="213"/>
      <c r="AZ983" s="213"/>
      <c r="BA983" s="213"/>
      <c r="BB983" s="213"/>
      <c r="BC983" s="213"/>
      <c r="BD983" s="213"/>
      <c r="BE983" s="213"/>
      <c r="BF983" s="213"/>
      <c r="BG983" s="213"/>
      <c r="BH983" s="213"/>
    </row>
    <row r="984" spans="1:60" outlineLevel="3" x14ac:dyDescent="0.2">
      <c r="A984" s="220"/>
      <c r="B984" s="221"/>
      <c r="C984" s="261" t="s">
        <v>1066</v>
      </c>
      <c r="D984" s="250"/>
      <c r="E984" s="250"/>
      <c r="F984" s="250"/>
      <c r="G984" s="250"/>
      <c r="H984" s="224"/>
      <c r="I984" s="224"/>
      <c r="J984" s="224"/>
      <c r="K984" s="224"/>
      <c r="L984" s="224"/>
      <c r="M984" s="224"/>
      <c r="N984" s="223"/>
      <c r="O984" s="223"/>
      <c r="P984" s="223"/>
      <c r="Q984" s="223"/>
      <c r="R984" s="224"/>
      <c r="S984" s="224"/>
      <c r="T984" s="224"/>
      <c r="U984" s="224"/>
      <c r="V984" s="224"/>
      <c r="W984" s="224"/>
      <c r="X984" s="224"/>
      <c r="Y984" s="224"/>
      <c r="Z984" s="213"/>
      <c r="AA984" s="213"/>
      <c r="AB984" s="213"/>
      <c r="AC984" s="213"/>
      <c r="AD984" s="213"/>
      <c r="AE984" s="213"/>
      <c r="AF984" s="213"/>
      <c r="AG984" s="213" t="s">
        <v>287</v>
      </c>
      <c r="AH984" s="213"/>
      <c r="AI984" s="213"/>
      <c r="AJ984" s="213"/>
      <c r="AK984" s="213"/>
      <c r="AL984" s="213"/>
      <c r="AM984" s="213"/>
      <c r="AN984" s="213"/>
      <c r="AO984" s="213"/>
      <c r="AP984" s="213"/>
      <c r="AQ984" s="213"/>
      <c r="AR984" s="213"/>
      <c r="AS984" s="213"/>
      <c r="AT984" s="213"/>
      <c r="AU984" s="213"/>
      <c r="AV984" s="213"/>
      <c r="AW984" s="213"/>
      <c r="AX984" s="213"/>
      <c r="AY984" s="213"/>
      <c r="AZ984" s="213"/>
      <c r="BA984" s="213"/>
      <c r="BB984" s="213"/>
      <c r="BC984" s="213"/>
      <c r="BD984" s="213"/>
      <c r="BE984" s="213"/>
      <c r="BF984" s="213"/>
      <c r="BG984" s="213"/>
      <c r="BH984" s="213"/>
    </row>
    <row r="985" spans="1:60" outlineLevel="3" x14ac:dyDescent="0.2">
      <c r="A985" s="220"/>
      <c r="B985" s="221"/>
      <c r="C985" s="261" t="s">
        <v>1248</v>
      </c>
      <c r="D985" s="250"/>
      <c r="E985" s="250"/>
      <c r="F985" s="250"/>
      <c r="G985" s="250"/>
      <c r="H985" s="224"/>
      <c r="I985" s="224"/>
      <c r="J985" s="224"/>
      <c r="K985" s="224"/>
      <c r="L985" s="224"/>
      <c r="M985" s="224"/>
      <c r="N985" s="223"/>
      <c r="O985" s="223"/>
      <c r="P985" s="223"/>
      <c r="Q985" s="223"/>
      <c r="R985" s="224"/>
      <c r="S985" s="224"/>
      <c r="T985" s="224"/>
      <c r="U985" s="224"/>
      <c r="V985" s="224"/>
      <c r="W985" s="224"/>
      <c r="X985" s="224"/>
      <c r="Y985" s="224"/>
      <c r="Z985" s="213"/>
      <c r="AA985" s="213"/>
      <c r="AB985" s="213"/>
      <c r="AC985" s="213"/>
      <c r="AD985" s="213"/>
      <c r="AE985" s="213"/>
      <c r="AF985" s="213"/>
      <c r="AG985" s="213" t="s">
        <v>287</v>
      </c>
      <c r="AH985" s="213"/>
      <c r="AI985" s="213"/>
      <c r="AJ985" s="213"/>
      <c r="AK985" s="213"/>
      <c r="AL985" s="213"/>
      <c r="AM985" s="213"/>
      <c r="AN985" s="213"/>
      <c r="AO985" s="213"/>
      <c r="AP985" s="213"/>
      <c r="AQ985" s="213"/>
      <c r="AR985" s="213"/>
      <c r="AS985" s="213"/>
      <c r="AT985" s="213"/>
      <c r="AU985" s="213"/>
      <c r="AV985" s="213"/>
      <c r="AW985" s="213"/>
      <c r="AX985" s="213"/>
      <c r="AY985" s="213"/>
      <c r="AZ985" s="213"/>
      <c r="BA985" s="213"/>
      <c r="BB985" s="213"/>
      <c r="BC985" s="213"/>
      <c r="BD985" s="213"/>
      <c r="BE985" s="213"/>
      <c r="BF985" s="213"/>
      <c r="BG985" s="213"/>
      <c r="BH985" s="213"/>
    </row>
    <row r="986" spans="1:60" outlineLevel="3" x14ac:dyDescent="0.2">
      <c r="A986" s="220"/>
      <c r="B986" s="221"/>
      <c r="C986" s="261" t="s">
        <v>1067</v>
      </c>
      <c r="D986" s="250"/>
      <c r="E986" s="250"/>
      <c r="F986" s="250"/>
      <c r="G986" s="250"/>
      <c r="H986" s="224"/>
      <c r="I986" s="224"/>
      <c r="J986" s="224"/>
      <c r="K986" s="224"/>
      <c r="L986" s="224"/>
      <c r="M986" s="224"/>
      <c r="N986" s="223"/>
      <c r="O986" s="223"/>
      <c r="P986" s="223"/>
      <c r="Q986" s="223"/>
      <c r="R986" s="224"/>
      <c r="S986" s="224"/>
      <c r="T986" s="224"/>
      <c r="U986" s="224"/>
      <c r="V986" s="224"/>
      <c r="W986" s="224"/>
      <c r="X986" s="224"/>
      <c r="Y986" s="224"/>
      <c r="Z986" s="213"/>
      <c r="AA986" s="213"/>
      <c r="AB986" s="213"/>
      <c r="AC986" s="213"/>
      <c r="AD986" s="213"/>
      <c r="AE986" s="213"/>
      <c r="AF986" s="213"/>
      <c r="AG986" s="213" t="s">
        <v>287</v>
      </c>
      <c r="AH986" s="213"/>
      <c r="AI986" s="213"/>
      <c r="AJ986" s="213"/>
      <c r="AK986" s="213"/>
      <c r="AL986" s="213"/>
      <c r="AM986" s="213"/>
      <c r="AN986" s="213"/>
      <c r="AO986" s="213"/>
      <c r="AP986" s="213"/>
      <c r="AQ986" s="213"/>
      <c r="AR986" s="213"/>
      <c r="AS986" s="213"/>
      <c r="AT986" s="213"/>
      <c r="AU986" s="213"/>
      <c r="AV986" s="213"/>
      <c r="AW986" s="213"/>
      <c r="AX986" s="213"/>
      <c r="AY986" s="213"/>
      <c r="AZ986" s="213"/>
      <c r="BA986" s="213"/>
      <c r="BB986" s="213"/>
      <c r="BC986" s="213"/>
      <c r="BD986" s="213"/>
      <c r="BE986" s="213"/>
      <c r="BF986" s="213"/>
      <c r="BG986" s="213"/>
      <c r="BH986" s="213"/>
    </row>
    <row r="987" spans="1:60" outlineLevel="3" x14ac:dyDescent="0.2">
      <c r="A987" s="220"/>
      <c r="B987" s="221"/>
      <c r="C987" s="261" t="s">
        <v>1068</v>
      </c>
      <c r="D987" s="250"/>
      <c r="E987" s="250"/>
      <c r="F987" s="250"/>
      <c r="G987" s="250"/>
      <c r="H987" s="224"/>
      <c r="I987" s="224"/>
      <c r="J987" s="224"/>
      <c r="K987" s="224"/>
      <c r="L987" s="224"/>
      <c r="M987" s="224"/>
      <c r="N987" s="223"/>
      <c r="O987" s="223"/>
      <c r="P987" s="223"/>
      <c r="Q987" s="223"/>
      <c r="R987" s="224"/>
      <c r="S987" s="224"/>
      <c r="T987" s="224"/>
      <c r="U987" s="224"/>
      <c r="V987" s="224"/>
      <c r="W987" s="224"/>
      <c r="X987" s="224"/>
      <c r="Y987" s="224"/>
      <c r="Z987" s="213"/>
      <c r="AA987" s="213"/>
      <c r="AB987" s="213"/>
      <c r="AC987" s="213"/>
      <c r="AD987" s="213"/>
      <c r="AE987" s="213"/>
      <c r="AF987" s="213"/>
      <c r="AG987" s="213" t="s">
        <v>287</v>
      </c>
      <c r="AH987" s="213"/>
      <c r="AI987" s="213"/>
      <c r="AJ987" s="213"/>
      <c r="AK987" s="213"/>
      <c r="AL987" s="213"/>
      <c r="AM987" s="213"/>
      <c r="AN987" s="213"/>
      <c r="AO987" s="213"/>
      <c r="AP987" s="213"/>
      <c r="AQ987" s="213"/>
      <c r="AR987" s="213"/>
      <c r="AS987" s="213"/>
      <c r="AT987" s="213"/>
      <c r="AU987" s="213"/>
      <c r="AV987" s="213"/>
      <c r="AW987" s="213"/>
      <c r="AX987" s="213"/>
      <c r="AY987" s="213"/>
      <c r="AZ987" s="213"/>
      <c r="BA987" s="213"/>
      <c r="BB987" s="213"/>
      <c r="BC987" s="213"/>
      <c r="BD987" s="213"/>
      <c r="BE987" s="213"/>
      <c r="BF987" s="213"/>
      <c r="BG987" s="213"/>
      <c r="BH987" s="213"/>
    </row>
    <row r="988" spans="1:60" ht="22.5" outlineLevel="3" x14ac:dyDescent="0.2">
      <c r="A988" s="220"/>
      <c r="B988" s="221"/>
      <c r="C988" s="261" t="s">
        <v>355</v>
      </c>
      <c r="D988" s="250"/>
      <c r="E988" s="250"/>
      <c r="F988" s="250"/>
      <c r="G988" s="250"/>
      <c r="H988" s="224"/>
      <c r="I988" s="224"/>
      <c r="J988" s="224"/>
      <c r="K988" s="224"/>
      <c r="L988" s="224"/>
      <c r="M988" s="224"/>
      <c r="N988" s="223"/>
      <c r="O988" s="223"/>
      <c r="P988" s="223"/>
      <c r="Q988" s="223"/>
      <c r="R988" s="224"/>
      <c r="S988" s="224"/>
      <c r="T988" s="224"/>
      <c r="U988" s="224"/>
      <c r="V988" s="224"/>
      <c r="W988" s="224"/>
      <c r="X988" s="224"/>
      <c r="Y988" s="224"/>
      <c r="Z988" s="213"/>
      <c r="AA988" s="213"/>
      <c r="AB988" s="213"/>
      <c r="AC988" s="213"/>
      <c r="AD988" s="213"/>
      <c r="AE988" s="213"/>
      <c r="AF988" s="213"/>
      <c r="AG988" s="213" t="s">
        <v>287</v>
      </c>
      <c r="AH988" s="213"/>
      <c r="AI988" s="213"/>
      <c r="AJ988" s="213"/>
      <c r="AK988" s="213"/>
      <c r="AL988" s="213"/>
      <c r="AM988" s="213"/>
      <c r="AN988" s="213"/>
      <c r="AO988" s="213"/>
      <c r="AP988" s="213"/>
      <c r="AQ988" s="213"/>
      <c r="AR988" s="213"/>
      <c r="AS988" s="213"/>
      <c r="AT988" s="213"/>
      <c r="AU988" s="213"/>
      <c r="AV988" s="213"/>
      <c r="AW988" s="213"/>
      <c r="AX988" s="213"/>
      <c r="AY988" s="213"/>
      <c r="AZ988" s="213"/>
      <c r="BA988" s="249" t="str">
        <f>C988</f>
        <v>Kompletní provedení dle veškerých informací obsažených v PD (textová i výkresová část, technologické postupy, restaurátorské záměry atd.).</v>
      </c>
      <c r="BB988" s="213"/>
      <c r="BC988" s="213"/>
      <c r="BD988" s="213"/>
      <c r="BE988" s="213"/>
      <c r="BF988" s="213"/>
      <c r="BG988" s="213"/>
      <c r="BH988" s="213"/>
    </row>
    <row r="989" spans="1:60" ht="22.5" outlineLevel="3" x14ac:dyDescent="0.2">
      <c r="A989" s="220"/>
      <c r="B989" s="221"/>
      <c r="C989" s="261" t="s">
        <v>356</v>
      </c>
      <c r="D989" s="250"/>
      <c r="E989" s="250"/>
      <c r="F989" s="250"/>
      <c r="G989" s="250"/>
      <c r="H989" s="224"/>
      <c r="I989" s="224"/>
      <c r="J989" s="224"/>
      <c r="K989" s="224"/>
      <c r="L989" s="224"/>
      <c r="M989" s="224"/>
      <c r="N989" s="223"/>
      <c r="O989" s="223"/>
      <c r="P989" s="223"/>
      <c r="Q989" s="223"/>
      <c r="R989" s="224"/>
      <c r="S989" s="224"/>
      <c r="T989" s="224"/>
      <c r="U989" s="224"/>
      <c r="V989" s="224"/>
      <c r="W989" s="224"/>
      <c r="X989" s="224"/>
      <c r="Y989" s="224"/>
      <c r="Z989" s="213"/>
      <c r="AA989" s="213"/>
      <c r="AB989" s="213"/>
      <c r="AC989" s="213"/>
      <c r="AD989" s="213"/>
      <c r="AE989" s="213"/>
      <c r="AF989" s="213"/>
      <c r="AG989" s="213" t="s">
        <v>287</v>
      </c>
      <c r="AH989" s="213"/>
      <c r="AI989" s="213"/>
      <c r="AJ989" s="213"/>
      <c r="AK989" s="213"/>
      <c r="AL989" s="213"/>
      <c r="AM989" s="213"/>
      <c r="AN989" s="213"/>
      <c r="AO989" s="213"/>
      <c r="AP989" s="213"/>
      <c r="AQ989" s="213"/>
      <c r="AR989" s="213"/>
      <c r="AS989" s="213"/>
      <c r="AT989" s="213"/>
      <c r="AU989" s="213"/>
      <c r="AV989" s="213"/>
      <c r="AW989" s="213"/>
      <c r="AX989" s="213"/>
      <c r="AY989" s="213"/>
      <c r="AZ989" s="213"/>
      <c r="BA989" s="249" t="str">
        <f>C989</f>
        <v>Provedení je včetně montáže, demontáže, dodávky, přesunu hmot, přesunu a likvidace suti, povrchové úpravy, repasí, restaurátorských záměrů,</v>
      </c>
      <c r="BB989" s="213"/>
      <c r="BC989" s="213"/>
      <c r="BD989" s="213"/>
      <c r="BE989" s="213"/>
      <c r="BF989" s="213"/>
      <c r="BG989" s="213"/>
      <c r="BH989" s="213"/>
    </row>
    <row r="990" spans="1:60" ht="22.5" outlineLevel="3" x14ac:dyDescent="0.2">
      <c r="A990" s="220"/>
      <c r="B990" s="221"/>
      <c r="C990" s="261" t="s">
        <v>288</v>
      </c>
      <c r="D990" s="250"/>
      <c r="E990" s="250"/>
      <c r="F990" s="250"/>
      <c r="G990" s="250"/>
      <c r="H990" s="224"/>
      <c r="I990" s="224"/>
      <c r="J990" s="224"/>
      <c r="K990" s="224"/>
      <c r="L990" s="224"/>
      <c r="M990" s="224"/>
      <c r="N990" s="223"/>
      <c r="O990" s="223"/>
      <c r="P990" s="223"/>
      <c r="Q990" s="223"/>
      <c r="R990" s="224"/>
      <c r="S990" s="224"/>
      <c r="T990" s="224"/>
      <c r="U990" s="224"/>
      <c r="V990" s="224"/>
      <c r="W990" s="224"/>
      <c r="X990" s="224"/>
      <c r="Y990" s="224"/>
      <c r="Z990" s="213"/>
      <c r="AA990" s="213"/>
      <c r="AB990" s="213"/>
      <c r="AC990" s="213"/>
      <c r="AD990" s="213"/>
      <c r="AE990" s="213"/>
      <c r="AF990" s="213"/>
      <c r="AG990" s="213" t="s">
        <v>287</v>
      </c>
      <c r="AH990" s="213"/>
      <c r="AI990" s="213"/>
      <c r="AJ990" s="213"/>
      <c r="AK990" s="213"/>
      <c r="AL990" s="213"/>
      <c r="AM990" s="213"/>
      <c r="AN990" s="213"/>
      <c r="AO990" s="213"/>
      <c r="AP990" s="213"/>
      <c r="AQ990" s="213"/>
      <c r="AR990" s="213"/>
      <c r="AS990" s="213"/>
      <c r="AT990" s="213"/>
      <c r="AU990" s="213"/>
      <c r="AV990" s="213"/>
      <c r="AW990" s="213"/>
      <c r="AX990" s="213"/>
      <c r="AY990" s="213"/>
      <c r="AZ990" s="213"/>
      <c r="BA990" s="249" t="str">
        <f>C990</f>
        <v>restaurátorských závěrečných zpráv, dílenských dokumentací, vzorkování a veškerých dalších nutných souvisejících plnění a dodávek potřeb.</v>
      </c>
      <c r="BB990" s="213"/>
      <c r="BC990" s="213"/>
      <c r="BD990" s="213"/>
      <c r="BE990" s="213"/>
      <c r="BF990" s="213"/>
      <c r="BG990" s="213"/>
      <c r="BH990" s="213"/>
    </row>
    <row r="991" spans="1:60" outlineLevel="1" x14ac:dyDescent="0.2">
      <c r="A991" s="241">
        <v>90</v>
      </c>
      <c r="B991" s="242" t="s">
        <v>1089</v>
      </c>
      <c r="C991" s="259" t="s">
        <v>1090</v>
      </c>
      <c r="D991" s="243" t="s">
        <v>598</v>
      </c>
      <c r="E991" s="244">
        <v>39</v>
      </c>
      <c r="F991" s="245"/>
      <c r="G991" s="246">
        <f>ROUND(E991*F991,2)</f>
        <v>0</v>
      </c>
      <c r="H991" s="245"/>
      <c r="I991" s="246">
        <f>ROUND(E991*H991,2)</f>
        <v>0</v>
      </c>
      <c r="J991" s="245"/>
      <c r="K991" s="246">
        <f>ROUND(E991*J991,2)</f>
        <v>0</v>
      </c>
      <c r="L991" s="246">
        <v>21</v>
      </c>
      <c r="M991" s="246">
        <f>G991*(1+L991/100)</f>
        <v>0</v>
      </c>
      <c r="N991" s="244">
        <v>0</v>
      </c>
      <c r="O991" s="244">
        <f>ROUND(E991*N991,2)</f>
        <v>0</v>
      </c>
      <c r="P991" s="244">
        <v>0</v>
      </c>
      <c r="Q991" s="244">
        <f>ROUND(E991*P991,2)</f>
        <v>0</v>
      </c>
      <c r="R991" s="246"/>
      <c r="S991" s="246" t="s">
        <v>281</v>
      </c>
      <c r="T991" s="247" t="s">
        <v>282</v>
      </c>
      <c r="U991" s="224">
        <v>0</v>
      </c>
      <c r="V991" s="224">
        <f>ROUND(E991*U991,2)</f>
        <v>0</v>
      </c>
      <c r="W991" s="224"/>
      <c r="X991" s="224" t="s">
        <v>283</v>
      </c>
      <c r="Y991" s="224" t="s">
        <v>284</v>
      </c>
      <c r="Z991" s="213"/>
      <c r="AA991" s="213"/>
      <c r="AB991" s="213"/>
      <c r="AC991" s="213"/>
      <c r="AD991" s="213"/>
      <c r="AE991" s="213"/>
      <c r="AF991" s="213"/>
      <c r="AG991" s="213" t="s">
        <v>285</v>
      </c>
      <c r="AH991" s="213"/>
      <c r="AI991" s="213"/>
      <c r="AJ991" s="213"/>
      <c r="AK991" s="213"/>
      <c r="AL991" s="213"/>
      <c r="AM991" s="213"/>
      <c r="AN991" s="213"/>
      <c r="AO991" s="213"/>
      <c r="AP991" s="213"/>
      <c r="AQ991" s="213"/>
      <c r="AR991" s="213"/>
      <c r="AS991" s="213"/>
      <c r="AT991" s="213"/>
      <c r="AU991" s="213"/>
      <c r="AV991" s="213"/>
      <c r="AW991" s="213"/>
      <c r="AX991" s="213"/>
      <c r="AY991" s="213"/>
      <c r="AZ991" s="213"/>
      <c r="BA991" s="213"/>
      <c r="BB991" s="213"/>
      <c r="BC991" s="213"/>
      <c r="BD991" s="213"/>
      <c r="BE991" s="213"/>
      <c r="BF991" s="213"/>
      <c r="BG991" s="213"/>
      <c r="BH991" s="213"/>
    </row>
    <row r="992" spans="1:60" outlineLevel="2" x14ac:dyDescent="0.2">
      <c r="A992" s="220"/>
      <c r="B992" s="221"/>
      <c r="C992" s="260" t="s">
        <v>1091</v>
      </c>
      <c r="D992" s="248"/>
      <c r="E992" s="248"/>
      <c r="F992" s="248"/>
      <c r="G992" s="248"/>
      <c r="H992" s="224"/>
      <c r="I992" s="224"/>
      <c r="J992" s="224"/>
      <c r="K992" s="224"/>
      <c r="L992" s="224"/>
      <c r="M992" s="224"/>
      <c r="N992" s="223"/>
      <c r="O992" s="223"/>
      <c r="P992" s="223"/>
      <c r="Q992" s="223"/>
      <c r="R992" s="224"/>
      <c r="S992" s="224"/>
      <c r="T992" s="224"/>
      <c r="U992" s="224"/>
      <c r="V992" s="224"/>
      <c r="W992" s="224"/>
      <c r="X992" s="224"/>
      <c r="Y992" s="224"/>
      <c r="Z992" s="213"/>
      <c r="AA992" s="213"/>
      <c r="AB992" s="213"/>
      <c r="AC992" s="213"/>
      <c r="AD992" s="213"/>
      <c r="AE992" s="213"/>
      <c r="AF992" s="213"/>
      <c r="AG992" s="213" t="s">
        <v>287</v>
      </c>
      <c r="AH992" s="213"/>
      <c r="AI992" s="213"/>
      <c r="AJ992" s="213"/>
      <c r="AK992" s="213"/>
      <c r="AL992" s="213"/>
      <c r="AM992" s="213"/>
      <c r="AN992" s="213"/>
      <c r="AO992" s="213"/>
      <c r="AP992" s="213"/>
      <c r="AQ992" s="213"/>
      <c r="AR992" s="213"/>
      <c r="AS992" s="213"/>
      <c r="AT992" s="213"/>
      <c r="AU992" s="213"/>
      <c r="AV992" s="213"/>
      <c r="AW992" s="213"/>
      <c r="AX992" s="213"/>
      <c r="AY992" s="213"/>
      <c r="AZ992" s="213"/>
      <c r="BA992" s="213"/>
      <c r="BB992" s="213"/>
      <c r="BC992" s="213"/>
      <c r="BD992" s="213"/>
      <c r="BE992" s="213"/>
      <c r="BF992" s="213"/>
      <c r="BG992" s="213"/>
      <c r="BH992" s="213"/>
    </row>
    <row r="993" spans="1:60" outlineLevel="3" x14ac:dyDescent="0.2">
      <c r="A993" s="220"/>
      <c r="B993" s="221"/>
      <c r="C993" s="261" t="s">
        <v>1086</v>
      </c>
      <c r="D993" s="250"/>
      <c r="E993" s="250"/>
      <c r="F993" s="250"/>
      <c r="G993" s="250"/>
      <c r="H993" s="224"/>
      <c r="I993" s="224"/>
      <c r="J993" s="224"/>
      <c r="K993" s="224"/>
      <c r="L993" s="224"/>
      <c r="M993" s="224"/>
      <c r="N993" s="223"/>
      <c r="O993" s="223"/>
      <c r="P993" s="223"/>
      <c r="Q993" s="223"/>
      <c r="R993" s="224"/>
      <c r="S993" s="224"/>
      <c r="T993" s="224"/>
      <c r="U993" s="224"/>
      <c r="V993" s="224"/>
      <c r="W993" s="224"/>
      <c r="X993" s="224"/>
      <c r="Y993" s="224"/>
      <c r="Z993" s="213"/>
      <c r="AA993" s="213"/>
      <c r="AB993" s="213"/>
      <c r="AC993" s="213"/>
      <c r="AD993" s="213"/>
      <c r="AE993" s="213"/>
      <c r="AF993" s="213"/>
      <c r="AG993" s="213" t="s">
        <v>287</v>
      </c>
      <c r="AH993" s="213"/>
      <c r="AI993" s="213"/>
      <c r="AJ993" s="213"/>
      <c r="AK993" s="213"/>
      <c r="AL993" s="213"/>
      <c r="AM993" s="213"/>
      <c r="AN993" s="213"/>
      <c r="AO993" s="213"/>
      <c r="AP993" s="213"/>
      <c r="AQ993" s="213"/>
      <c r="AR993" s="213"/>
      <c r="AS993" s="213"/>
      <c r="AT993" s="213"/>
      <c r="AU993" s="213"/>
      <c r="AV993" s="213"/>
      <c r="AW993" s="213"/>
      <c r="AX993" s="213"/>
      <c r="AY993" s="213"/>
      <c r="AZ993" s="213"/>
      <c r="BA993" s="213"/>
      <c r="BB993" s="213"/>
      <c r="BC993" s="213"/>
      <c r="BD993" s="213"/>
      <c r="BE993" s="213"/>
      <c r="BF993" s="213"/>
      <c r="BG993" s="213"/>
      <c r="BH993" s="213"/>
    </row>
    <row r="994" spans="1:60" outlineLevel="3" x14ac:dyDescent="0.2">
      <c r="A994" s="220"/>
      <c r="B994" s="221"/>
      <c r="C994" s="274" t="s">
        <v>1063</v>
      </c>
      <c r="D994" s="226"/>
      <c r="E994" s="227"/>
      <c r="F994" s="228"/>
      <c r="G994" s="228"/>
      <c r="H994" s="224"/>
      <c r="I994" s="224"/>
      <c r="J994" s="224"/>
      <c r="K994" s="224"/>
      <c r="L994" s="224"/>
      <c r="M994" s="224"/>
      <c r="N994" s="223"/>
      <c r="O994" s="223"/>
      <c r="P994" s="223"/>
      <c r="Q994" s="223"/>
      <c r="R994" s="224"/>
      <c r="S994" s="224"/>
      <c r="T994" s="224"/>
      <c r="U994" s="224"/>
      <c r="V994" s="224"/>
      <c r="W994" s="224"/>
      <c r="X994" s="224"/>
      <c r="Y994" s="224"/>
      <c r="Z994" s="213"/>
      <c r="AA994" s="213"/>
      <c r="AB994" s="213"/>
      <c r="AC994" s="213"/>
      <c r="AD994" s="213"/>
      <c r="AE994" s="213"/>
      <c r="AF994" s="213"/>
      <c r="AG994" s="213" t="s">
        <v>287</v>
      </c>
      <c r="AH994" s="213"/>
      <c r="AI994" s="213"/>
      <c r="AJ994" s="213"/>
      <c r="AK994" s="213"/>
      <c r="AL994" s="213"/>
      <c r="AM994" s="213"/>
      <c r="AN994" s="213"/>
      <c r="AO994" s="213"/>
      <c r="AP994" s="213"/>
      <c r="AQ994" s="213"/>
      <c r="AR994" s="213"/>
      <c r="AS994" s="213"/>
      <c r="AT994" s="213"/>
      <c r="AU994" s="213"/>
      <c r="AV994" s="213"/>
      <c r="AW994" s="213"/>
      <c r="AX994" s="213"/>
      <c r="AY994" s="213"/>
      <c r="AZ994" s="213"/>
      <c r="BA994" s="213"/>
      <c r="BB994" s="213"/>
      <c r="BC994" s="213"/>
      <c r="BD994" s="213"/>
      <c r="BE994" s="213"/>
      <c r="BF994" s="213"/>
      <c r="BG994" s="213"/>
      <c r="BH994" s="213"/>
    </row>
    <row r="995" spans="1:60" outlineLevel="3" x14ac:dyDescent="0.2">
      <c r="A995" s="220"/>
      <c r="B995" s="221"/>
      <c r="C995" s="261" t="s">
        <v>1092</v>
      </c>
      <c r="D995" s="250"/>
      <c r="E995" s="250"/>
      <c r="F995" s="250"/>
      <c r="G995" s="250"/>
      <c r="H995" s="224"/>
      <c r="I995" s="224"/>
      <c r="J995" s="224"/>
      <c r="K995" s="224"/>
      <c r="L995" s="224"/>
      <c r="M995" s="224"/>
      <c r="N995" s="223"/>
      <c r="O995" s="223"/>
      <c r="P995" s="223"/>
      <c r="Q995" s="223"/>
      <c r="R995" s="224"/>
      <c r="S995" s="224"/>
      <c r="T995" s="224"/>
      <c r="U995" s="224"/>
      <c r="V995" s="224"/>
      <c r="W995" s="224"/>
      <c r="X995" s="224"/>
      <c r="Y995" s="224"/>
      <c r="Z995" s="213"/>
      <c r="AA995" s="213"/>
      <c r="AB995" s="213"/>
      <c r="AC995" s="213"/>
      <c r="AD995" s="213"/>
      <c r="AE995" s="213"/>
      <c r="AF995" s="213"/>
      <c r="AG995" s="213" t="s">
        <v>287</v>
      </c>
      <c r="AH995" s="213"/>
      <c r="AI995" s="213"/>
      <c r="AJ995" s="213"/>
      <c r="AK995" s="213"/>
      <c r="AL995" s="213"/>
      <c r="AM995" s="213"/>
      <c r="AN995" s="213"/>
      <c r="AO995" s="213"/>
      <c r="AP995" s="213"/>
      <c r="AQ995" s="213"/>
      <c r="AR995" s="213"/>
      <c r="AS995" s="213"/>
      <c r="AT995" s="213"/>
      <c r="AU995" s="213"/>
      <c r="AV995" s="213"/>
      <c r="AW995" s="213"/>
      <c r="AX995" s="213"/>
      <c r="AY995" s="213"/>
      <c r="AZ995" s="213"/>
      <c r="BA995" s="213"/>
      <c r="BB995" s="213"/>
      <c r="BC995" s="213"/>
      <c r="BD995" s="213"/>
      <c r="BE995" s="213"/>
      <c r="BF995" s="213"/>
      <c r="BG995" s="213"/>
      <c r="BH995" s="213"/>
    </row>
    <row r="996" spans="1:60" outlineLevel="3" x14ac:dyDescent="0.2">
      <c r="A996" s="220"/>
      <c r="B996" s="221"/>
      <c r="C996" s="261" t="s">
        <v>1249</v>
      </c>
      <c r="D996" s="250"/>
      <c r="E996" s="250"/>
      <c r="F996" s="250"/>
      <c r="G996" s="250"/>
      <c r="H996" s="224"/>
      <c r="I996" s="224"/>
      <c r="J996" s="224"/>
      <c r="K996" s="224"/>
      <c r="L996" s="224"/>
      <c r="M996" s="224"/>
      <c r="N996" s="223"/>
      <c r="O996" s="223"/>
      <c r="P996" s="223"/>
      <c r="Q996" s="223"/>
      <c r="R996" s="224"/>
      <c r="S996" s="224"/>
      <c r="T996" s="224"/>
      <c r="U996" s="224"/>
      <c r="V996" s="224"/>
      <c r="W996" s="224"/>
      <c r="X996" s="224"/>
      <c r="Y996" s="224"/>
      <c r="Z996" s="213"/>
      <c r="AA996" s="213"/>
      <c r="AB996" s="213"/>
      <c r="AC996" s="213"/>
      <c r="AD996" s="213"/>
      <c r="AE996" s="213"/>
      <c r="AF996" s="213"/>
      <c r="AG996" s="213" t="s">
        <v>287</v>
      </c>
      <c r="AH996" s="213"/>
      <c r="AI996" s="213"/>
      <c r="AJ996" s="213"/>
      <c r="AK996" s="213"/>
      <c r="AL996" s="213"/>
      <c r="AM996" s="213"/>
      <c r="AN996" s="213"/>
      <c r="AO996" s="213"/>
      <c r="AP996" s="213"/>
      <c r="AQ996" s="213"/>
      <c r="AR996" s="213"/>
      <c r="AS996" s="213"/>
      <c r="AT996" s="213"/>
      <c r="AU996" s="213"/>
      <c r="AV996" s="213"/>
      <c r="AW996" s="213"/>
      <c r="AX996" s="213"/>
      <c r="AY996" s="213"/>
      <c r="AZ996" s="213"/>
      <c r="BA996" s="213"/>
      <c r="BB996" s="213"/>
      <c r="BC996" s="213"/>
      <c r="BD996" s="213"/>
      <c r="BE996" s="213"/>
      <c r="BF996" s="213"/>
      <c r="BG996" s="213"/>
      <c r="BH996" s="213"/>
    </row>
    <row r="997" spans="1:60" outlineLevel="3" x14ac:dyDescent="0.2">
      <c r="A997" s="220"/>
      <c r="B997" s="221"/>
      <c r="C997" s="261" t="s">
        <v>1093</v>
      </c>
      <c r="D997" s="250"/>
      <c r="E997" s="250"/>
      <c r="F997" s="250"/>
      <c r="G997" s="250"/>
      <c r="H997" s="224"/>
      <c r="I997" s="224"/>
      <c r="J997" s="224"/>
      <c r="K997" s="224"/>
      <c r="L997" s="224"/>
      <c r="M997" s="224"/>
      <c r="N997" s="223"/>
      <c r="O997" s="223"/>
      <c r="P997" s="223"/>
      <c r="Q997" s="223"/>
      <c r="R997" s="224"/>
      <c r="S997" s="224"/>
      <c r="T997" s="224"/>
      <c r="U997" s="224"/>
      <c r="V997" s="224"/>
      <c r="W997" s="224"/>
      <c r="X997" s="224"/>
      <c r="Y997" s="224"/>
      <c r="Z997" s="213"/>
      <c r="AA997" s="213"/>
      <c r="AB997" s="213"/>
      <c r="AC997" s="213"/>
      <c r="AD997" s="213"/>
      <c r="AE997" s="213"/>
      <c r="AF997" s="213"/>
      <c r="AG997" s="213" t="s">
        <v>287</v>
      </c>
      <c r="AH997" s="213"/>
      <c r="AI997" s="213"/>
      <c r="AJ997" s="213"/>
      <c r="AK997" s="213"/>
      <c r="AL997" s="213"/>
      <c r="AM997" s="213"/>
      <c r="AN997" s="213"/>
      <c r="AO997" s="213"/>
      <c r="AP997" s="213"/>
      <c r="AQ997" s="213"/>
      <c r="AR997" s="213"/>
      <c r="AS997" s="213"/>
      <c r="AT997" s="213"/>
      <c r="AU997" s="213"/>
      <c r="AV997" s="213"/>
      <c r="AW997" s="213"/>
      <c r="AX997" s="213"/>
      <c r="AY997" s="213"/>
      <c r="AZ997" s="213"/>
      <c r="BA997" s="213"/>
      <c r="BB997" s="213"/>
      <c r="BC997" s="213"/>
      <c r="BD997" s="213"/>
      <c r="BE997" s="213"/>
      <c r="BF997" s="213"/>
      <c r="BG997" s="213"/>
      <c r="BH997" s="213"/>
    </row>
    <row r="998" spans="1:60" outlineLevel="3" x14ac:dyDescent="0.2">
      <c r="A998" s="220"/>
      <c r="B998" s="221"/>
      <c r="C998" s="261" t="s">
        <v>1250</v>
      </c>
      <c r="D998" s="250"/>
      <c r="E998" s="250"/>
      <c r="F998" s="250"/>
      <c r="G998" s="250"/>
      <c r="H998" s="224"/>
      <c r="I998" s="224"/>
      <c r="J998" s="224"/>
      <c r="K998" s="224"/>
      <c r="L998" s="224"/>
      <c r="M998" s="224"/>
      <c r="N998" s="223"/>
      <c r="O998" s="223"/>
      <c r="P998" s="223"/>
      <c r="Q998" s="223"/>
      <c r="R998" s="224"/>
      <c r="S998" s="224"/>
      <c r="T998" s="224"/>
      <c r="U998" s="224"/>
      <c r="V998" s="224"/>
      <c r="W998" s="224"/>
      <c r="X998" s="224"/>
      <c r="Y998" s="224"/>
      <c r="Z998" s="213"/>
      <c r="AA998" s="213"/>
      <c r="AB998" s="213"/>
      <c r="AC998" s="213"/>
      <c r="AD998" s="213"/>
      <c r="AE998" s="213"/>
      <c r="AF998" s="213"/>
      <c r="AG998" s="213" t="s">
        <v>287</v>
      </c>
      <c r="AH998" s="213"/>
      <c r="AI998" s="213"/>
      <c r="AJ998" s="213"/>
      <c r="AK998" s="213"/>
      <c r="AL998" s="213"/>
      <c r="AM998" s="213"/>
      <c r="AN998" s="213"/>
      <c r="AO998" s="213"/>
      <c r="AP998" s="213"/>
      <c r="AQ998" s="213"/>
      <c r="AR998" s="213"/>
      <c r="AS998" s="213"/>
      <c r="AT998" s="213"/>
      <c r="AU998" s="213"/>
      <c r="AV998" s="213"/>
      <c r="AW998" s="213"/>
      <c r="AX998" s="213"/>
      <c r="AY998" s="213"/>
      <c r="AZ998" s="213"/>
      <c r="BA998" s="213"/>
      <c r="BB998" s="213"/>
      <c r="BC998" s="213"/>
      <c r="BD998" s="213"/>
      <c r="BE998" s="213"/>
      <c r="BF998" s="213"/>
      <c r="BG998" s="213"/>
      <c r="BH998" s="213"/>
    </row>
    <row r="999" spans="1:60" outlineLevel="3" x14ac:dyDescent="0.2">
      <c r="A999" s="220"/>
      <c r="B999" s="221"/>
      <c r="C999" s="274" t="s">
        <v>1063</v>
      </c>
      <c r="D999" s="226"/>
      <c r="E999" s="227"/>
      <c r="F999" s="228"/>
      <c r="G999" s="228"/>
      <c r="H999" s="224"/>
      <c r="I999" s="224"/>
      <c r="J999" s="224"/>
      <c r="K999" s="224"/>
      <c r="L999" s="224"/>
      <c r="M999" s="224"/>
      <c r="N999" s="223"/>
      <c r="O999" s="223"/>
      <c r="P999" s="223"/>
      <c r="Q999" s="223"/>
      <c r="R999" s="224"/>
      <c r="S999" s="224"/>
      <c r="T999" s="224"/>
      <c r="U999" s="224"/>
      <c r="V999" s="224"/>
      <c r="W999" s="224"/>
      <c r="X999" s="224"/>
      <c r="Y999" s="224"/>
      <c r="Z999" s="213"/>
      <c r="AA999" s="213"/>
      <c r="AB999" s="213"/>
      <c r="AC999" s="213"/>
      <c r="AD999" s="213"/>
      <c r="AE999" s="213"/>
      <c r="AF999" s="213"/>
      <c r="AG999" s="213" t="s">
        <v>287</v>
      </c>
      <c r="AH999" s="213"/>
      <c r="AI999" s="213"/>
      <c r="AJ999" s="213"/>
      <c r="AK999" s="213"/>
      <c r="AL999" s="213"/>
      <c r="AM999" s="213"/>
      <c r="AN999" s="213"/>
      <c r="AO999" s="213"/>
      <c r="AP999" s="213"/>
      <c r="AQ999" s="213"/>
      <c r="AR999" s="213"/>
      <c r="AS999" s="213"/>
      <c r="AT999" s="213"/>
      <c r="AU999" s="213"/>
      <c r="AV999" s="213"/>
      <c r="AW999" s="213"/>
      <c r="AX999" s="213"/>
      <c r="AY999" s="213"/>
      <c r="AZ999" s="213"/>
      <c r="BA999" s="213"/>
      <c r="BB999" s="213"/>
      <c r="BC999" s="213"/>
      <c r="BD999" s="213"/>
      <c r="BE999" s="213"/>
      <c r="BF999" s="213"/>
      <c r="BG999" s="213"/>
      <c r="BH999" s="213"/>
    </row>
    <row r="1000" spans="1:60" outlineLevel="3" x14ac:dyDescent="0.2">
      <c r="A1000" s="220"/>
      <c r="B1000" s="221"/>
      <c r="C1000" s="261" t="s">
        <v>1064</v>
      </c>
      <c r="D1000" s="250"/>
      <c r="E1000" s="250"/>
      <c r="F1000" s="250"/>
      <c r="G1000" s="250"/>
      <c r="H1000" s="224"/>
      <c r="I1000" s="224"/>
      <c r="J1000" s="224"/>
      <c r="K1000" s="224"/>
      <c r="L1000" s="224"/>
      <c r="M1000" s="224"/>
      <c r="N1000" s="223"/>
      <c r="O1000" s="223"/>
      <c r="P1000" s="223"/>
      <c r="Q1000" s="223"/>
      <c r="R1000" s="224"/>
      <c r="S1000" s="224"/>
      <c r="T1000" s="224"/>
      <c r="U1000" s="224"/>
      <c r="V1000" s="224"/>
      <c r="W1000" s="224"/>
      <c r="X1000" s="224"/>
      <c r="Y1000" s="224"/>
      <c r="Z1000" s="213"/>
      <c r="AA1000" s="213"/>
      <c r="AB1000" s="213"/>
      <c r="AC1000" s="213"/>
      <c r="AD1000" s="213"/>
      <c r="AE1000" s="213"/>
      <c r="AF1000" s="213"/>
      <c r="AG1000" s="213" t="s">
        <v>287</v>
      </c>
      <c r="AH1000" s="213"/>
      <c r="AI1000" s="213"/>
      <c r="AJ1000" s="213"/>
      <c r="AK1000" s="213"/>
      <c r="AL1000" s="213"/>
      <c r="AM1000" s="213"/>
      <c r="AN1000" s="213"/>
      <c r="AO1000" s="213"/>
      <c r="AP1000" s="213"/>
      <c r="AQ1000" s="213"/>
      <c r="AR1000" s="213"/>
      <c r="AS1000" s="213"/>
      <c r="AT1000" s="213"/>
      <c r="AU1000" s="213"/>
      <c r="AV1000" s="213"/>
      <c r="AW1000" s="213"/>
      <c r="AX1000" s="213"/>
      <c r="AY1000" s="213"/>
      <c r="AZ1000" s="213"/>
      <c r="BA1000" s="213"/>
      <c r="BB1000" s="213"/>
      <c r="BC1000" s="213"/>
      <c r="BD1000" s="213"/>
      <c r="BE1000" s="213"/>
      <c r="BF1000" s="213"/>
      <c r="BG1000" s="213"/>
      <c r="BH1000" s="213"/>
    </row>
    <row r="1001" spans="1:60" outlineLevel="3" x14ac:dyDescent="0.2">
      <c r="A1001" s="220"/>
      <c r="B1001" s="221"/>
      <c r="C1001" s="261" t="s">
        <v>1247</v>
      </c>
      <c r="D1001" s="250"/>
      <c r="E1001" s="250"/>
      <c r="F1001" s="250"/>
      <c r="G1001" s="250"/>
      <c r="H1001" s="224"/>
      <c r="I1001" s="224"/>
      <c r="J1001" s="224"/>
      <c r="K1001" s="224"/>
      <c r="L1001" s="224"/>
      <c r="M1001" s="224"/>
      <c r="N1001" s="223"/>
      <c r="O1001" s="223"/>
      <c r="P1001" s="223"/>
      <c r="Q1001" s="223"/>
      <c r="R1001" s="224"/>
      <c r="S1001" s="224"/>
      <c r="T1001" s="224"/>
      <c r="U1001" s="224"/>
      <c r="V1001" s="224"/>
      <c r="W1001" s="224"/>
      <c r="X1001" s="224"/>
      <c r="Y1001" s="224"/>
      <c r="Z1001" s="213"/>
      <c r="AA1001" s="213"/>
      <c r="AB1001" s="213"/>
      <c r="AC1001" s="213"/>
      <c r="AD1001" s="213"/>
      <c r="AE1001" s="213"/>
      <c r="AF1001" s="213"/>
      <c r="AG1001" s="213" t="s">
        <v>287</v>
      </c>
      <c r="AH1001" s="213"/>
      <c r="AI1001" s="213"/>
      <c r="AJ1001" s="213"/>
      <c r="AK1001" s="213"/>
      <c r="AL1001" s="213"/>
      <c r="AM1001" s="213"/>
      <c r="AN1001" s="213"/>
      <c r="AO1001" s="213"/>
      <c r="AP1001" s="213"/>
      <c r="AQ1001" s="213"/>
      <c r="AR1001" s="213"/>
      <c r="AS1001" s="213"/>
      <c r="AT1001" s="213"/>
      <c r="AU1001" s="213"/>
      <c r="AV1001" s="213"/>
      <c r="AW1001" s="213"/>
      <c r="AX1001" s="213"/>
      <c r="AY1001" s="213"/>
      <c r="AZ1001" s="213"/>
      <c r="BA1001" s="213"/>
      <c r="BB1001" s="213"/>
      <c r="BC1001" s="213"/>
      <c r="BD1001" s="213"/>
      <c r="BE1001" s="213"/>
      <c r="BF1001" s="213"/>
      <c r="BG1001" s="213"/>
      <c r="BH1001" s="213"/>
    </row>
    <row r="1002" spans="1:60" outlineLevel="3" x14ac:dyDescent="0.2">
      <c r="A1002" s="220"/>
      <c r="B1002" s="221"/>
      <c r="C1002" s="261" t="s">
        <v>1065</v>
      </c>
      <c r="D1002" s="250"/>
      <c r="E1002" s="250"/>
      <c r="F1002" s="250"/>
      <c r="G1002" s="250"/>
      <c r="H1002" s="224"/>
      <c r="I1002" s="224"/>
      <c r="J1002" s="224"/>
      <c r="K1002" s="224"/>
      <c r="L1002" s="224"/>
      <c r="M1002" s="224"/>
      <c r="N1002" s="223"/>
      <c r="O1002" s="223"/>
      <c r="P1002" s="223"/>
      <c r="Q1002" s="223"/>
      <c r="R1002" s="224"/>
      <c r="S1002" s="224"/>
      <c r="T1002" s="224"/>
      <c r="U1002" s="224"/>
      <c r="V1002" s="224"/>
      <c r="W1002" s="224"/>
      <c r="X1002" s="224"/>
      <c r="Y1002" s="224"/>
      <c r="Z1002" s="213"/>
      <c r="AA1002" s="213"/>
      <c r="AB1002" s="213"/>
      <c r="AC1002" s="213"/>
      <c r="AD1002" s="213"/>
      <c r="AE1002" s="213"/>
      <c r="AF1002" s="213"/>
      <c r="AG1002" s="213" t="s">
        <v>287</v>
      </c>
      <c r="AH1002" s="213"/>
      <c r="AI1002" s="213"/>
      <c r="AJ1002" s="213"/>
      <c r="AK1002" s="213"/>
      <c r="AL1002" s="213"/>
      <c r="AM1002" s="213"/>
      <c r="AN1002" s="213"/>
      <c r="AO1002" s="213"/>
      <c r="AP1002" s="213"/>
      <c r="AQ1002" s="213"/>
      <c r="AR1002" s="213"/>
      <c r="AS1002" s="213"/>
      <c r="AT1002" s="213"/>
      <c r="AU1002" s="213"/>
      <c r="AV1002" s="213"/>
      <c r="AW1002" s="213"/>
      <c r="AX1002" s="213"/>
      <c r="AY1002" s="213"/>
      <c r="AZ1002" s="213"/>
      <c r="BA1002" s="213"/>
      <c r="BB1002" s="213"/>
      <c r="BC1002" s="213"/>
      <c r="BD1002" s="213"/>
      <c r="BE1002" s="213"/>
      <c r="BF1002" s="213"/>
      <c r="BG1002" s="213"/>
      <c r="BH1002" s="213"/>
    </row>
    <row r="1003" spans="1:60" outlineLevel="3" x14ac:dyDescent="0.2">
      <c r="A1003" s="220"/>
      <c r="B1003" s="221"/>
      <c r="C1003" s="274" t="s">
        <v>1063</v>
      </c>
      <c r="D1003" s="226"/>
      <c r="E1003" s="227"/>
      <c r="F1003" s="228"/>
      <c r="G1003" s="228"/>
      <c r="H1003" s="224"/>
      <c r="I1003" s="224"/>
      <c r="J1003" s="224"/>
      <c r="K1003" s="224"/>
      <c r="L1003" s="224"/>
      <c r="M1003" s="224"/>
      <c r="N1003" s="223"/>
      <c r="O1003" s="223"/>
      <c r="P1003" s="223"/>
      <c r="Q1003" s="223"/>
      <c r="R1003" s="224"/>
      <c r="S1003" s="224"/>
      <c r="T1003" s="224"/>
      <c r="U1003" s="224"/>
      <c r="V1003" s="224"/>
      <c r="W1003" s="224"/>
      <c r="X1003" s="224"/>
      <c r="Y1003" s="224"/>
      <c r="Z1003" s="213"/>
      <c r="AA1003" s="213"/>
      <c r="AB1003" s="213"/>
      <c r="AC1003" s="213"/>
      <c r="AD1003" s="213"/>
      <c r="AE1003" s="213"/>
      <c r="AF1003" s="213"/>
      <c r="AG1003" s="213" t="s">
        <v>287</v>
      </c>
      <c r="AH1003" s="213"/>
      <c r="AI1003" s="213"/>
      <c r="AJ1003" s="213"/>
      <c r="AK1003" s="213"/>
      <c r="AL1003" s="213"/>
      <c r="AM1003" s="213"/>
      <c r="AN1003" s="213"/>
      <c r="AO1003" s="213"/>
      <c r="AP1003" s="213"/>
      <c r="AQ1003" s="213"/>
      <c r="AR1003" s="213"/>
      <c r="AS1003" s="213"/>
      <c r="AT1003" s="213"/>
      <c r="AU1003" s="213"/>
      <c r="AV1003" s="213"/>
      <c r="AW1003" s="213"/>
      <c r="AX1003" s="213"/>
      <c r="AY1003" s="213"/>
      <c r="AZ1003" s="213"/>
      <c r="BA1003" s="213"/>
      <c r="BB1003" s="213"/>
      <c r="BC1003" s="213"/>
      <c r="BD1003" s="213"/>
      <c r="BE1003" s="213"/>
      <c r="BF1003" s="213"/>
      <c r="BG1003" s="213"/>
      <c r="BH1003" s="213"/>
    </row>
    <row r="1004" spans="1:60" outlineLevel="3" x14ac:dyDescent="0.2">
      <c r="A1004" s="220"/>
      <c r="B1004" s="221"/>
      <c r="C1004" s="261" t="s">
        <v>1066</v>
      </c>
      <c r="D1004" s="250"/>
      <c r="E1004" s="250"/>
      <c r="F1004" s="250"/>
      <c r="G1004" s="250"/>
      <c r="H1004" s="224"/>
      <c r="I1004" s="224"/>
      <c r="J1004" s="224"/>
      <c r="K1004" s="224"/>
      <c r="L1004" s="224"/>
      <c r="M1004" s="224"/>
      <c r="N1004" s="223"/>
      <c r="O1004" s="223"/>
      <c r="P1004" s="223"/>
      <c r="Q1004" s="223"/>
      <c r="R1004" s="224"/>
      <c r="S1004" s="224"/>
      <c r="T1004" s="224"/>
      <c r="U1004" s="224"/>
      <c r="V1004" s="224"/>
      <c r="W1004" s="224"/>
      <c r="X1004" s="224"/>
      <c r="Y1004" s="224"/>
      <c r="Z1004" s="213"/>
      <c r="AA1004" s="213"/>
      <c r="AB1004" s="213"/>
      <c r="AC1004" s="213"/>
      <c r="AD1004" s="213"/>
      <c r="AE1004" s="213"/>
      <c r="AF1004" s="213"/>
      <c r="AG1004" s="213" t="s">
        <v>287</v>
      </c>
      <c r="AH1004" s="213"/>
      <c r="AI1004" s="213"/>
      <c r="AJ1004" s="213"/>
      <c r="AK1004" s="213"/>
      <c r="AL1004" s="213"/>
      <c r="AM1004" s="213"/>
      <c r="AN1004" s="213"/>
      <c r="AO1004" s="213"/>
      <c r="AP1004" s="213"/>
      <c r="AQ1004" s="213"/>
      <c r="AR1004" s="213"/>
      <c r="AS1004" s="213"/>
      <c r="AT1004" s="213"/>
      <c r="AU1004" s="213"/>
      <c r="AV1004" s="213"/>
      <c r="AW1004" s="213"/>
      <c r="AX1004" s="213"/>
      <c r="AY1004" s="213"/>
      <c r="AZ1004" s="213"/>
      <c r="BA1004" s="213"/>
      <c r="BB1004" s="213"/>
      <c r="BC1004" s="213"/>
      <c r="BD1004" s="213"/>
      <c r="BE1004" s="213"/>
      <c r="BF1004" s="213"/>
      <c r="BG1004" s="213"/>
      <c r="BH1004" s="213"/>
    </row>
    <row r="1005" spans="1:60" outlineLevel="3" x14ac:dyDescent="0.2">
      <c r="A1005" s="220"/>
      <c r="B1005" s="221"/>
      <c r="C1005" s="261" t="s">
        <v>1248</v>
      </c>
      <c r="D1005" s="250"/>
      <c r="E1005" s="250"/>
      <c r="F1005" s="250"/>
      <c r="G1005" s="250"/>
      <c r="H1005" s="224"/>
      <c r="I1005" s="224"/>
      <c r="J1005" s="224"/>
      <c r="K1005" s="224"/>
      <c r="L1005" s="224"/>
      <c r="M1005" s="224"/>
      <c r="N1005" s="223"/>
      <c r="O1005" s="223"/>
      <c r="P1005" s="223"/>
      <c r="Q1005" s="223"/>
      <c r="R1005" s="224"/>
      <c r="S1005" s="224"/>
      <c r="T1005" s="224"/>
      <c r="U1005" s="224"/>
      <c r="V1005" s="224"/>
      <c r="W1005" s="224"/>
      <c r="X1005" s="224"/>
      <c r="Y1005" s="224"/>
      <c r="Z1005" s="213"/>
      <c r="AA1005" s="213"/>
      <c r="AB1005" s="213"/>
      <c r="AC1005" s="213"/>
      <c r="AD1005" s="213"/>
      <c r="AE1005" s="213"/>
      <c r="AF1005" s="213"/>
      <c r="AG1005" s="213" t="s">
        <v>287</v>
      </c>
      <c r="AH1005" s="213"/>
      <c r="AI1005" s="213"/>
      <c r="AJ1005" s="213"/>
      <c r="AK1005" s="213"/>
      <c r="AL1005" s="213"/>
      <c r="AM1005" s="213"/>
      <c r="AN1005" s="213"/>
      <c r="AO1005" s="213"/>
      <c r="AP1005" s="213"/>
      <c r="AQ1005" s="213"/>
      <c r="AR1005" s="213"/>
      <c r="AS1005" s="213"/>
      <c r="AT1005" s="213"/>
      <c r="AU1005" s="213"/>
      <c r="AV1005" s="213"/>
      <c r="AW1005" s="213"/>
      <c r="AX1005" s="213"/>
      <c r="AY1005" s="213"/>
      <c r="AZ1005" s="213"/>
      <c r="BA1005" s="213"/>
      <c r="BB1005" s="213"/>
      <c r="BC1005" s="213"/>
      <c r="BD1005" s="213"/>
      <c r="BE1005" s="213"/>
      <c r="BF1005" s="213"/>
      <c r="BG1005" s="213"/>
      <c r="BH1005" s="213"/>
    </row>
    <row r="1006" spans="1:60" outlineLevel="3" x14ac:dyDescent="0.2">
      <c r="A1006" s="220"/>
      <c r="B1006" s="221"/>
      <c r="C1006" s="261" t="s">
        <v>1067</v>
      </c>
      <c r="D1006" s="250"/>
      <c r="E1006" s="250"/>
      <c r="F1006" s="250"/>
      <c r="G1006" s="250"/>
      <c r="H1006" s="224"/>
      <c r="I1006" s="224"/>
      <c r="J1006" s="224"/>
      <c r="K1006" s="224"/>
      <c r="L1006" s="224"/>
      <c r="M1006" s="224"/>
      <c r="N1006" s="223"/>
      <c r="O1006" s="223"/>
      <c r="P1006" s="223"/>
      <c r="Q1006" s="223"/>
      <c r="R1006" s="224"/>
      <c r="S1006" s="224"/>
      <c r="T1006" s="224"/>
      <c r="U1006" s="224"/>
      <c r="V1006" s="224"/>
      <c r="W1006" s="224"/>
      <c r="X1006" s="224"/>
      <c r="Y1006" s="224"/>
      <c r="Z1006" s="213"/>
      <c r="AA1006" s="213"/>
      <c r="AB1006" s="213"/>
      <c r="AC1006" s="213"/>
      <c r="AD1006" s="213"/>
      <c r="AE1006" s="213"/>
      <c r="AF1006" s="213"/>
      <c r="AG1006" s="213" t="s">
        <v>287</v>
      </c>
      <c r="AH1006" s="213"/>
      <c r="AI1006" s="213"/>
      <c r="AJ1006" s="213"/>
      <c r="AK1006" s="213"/>
      <c r="AL1006" s="213"/>
      <c r="AM1006" s="213"/>
      <c r="AN1006" s="213"/>
      <c r="AO1006" s="213"/>
      <c r="AP1006" s="213"/>
      <c r="AQ1006" s="213"/>
      <c r="AR1006" s="213"/>
      <c r="AS1006" s="213"/>
      <c r="AT1006" s="213"/>
      <c r="AU1006" s="213"/>
      <c r="AV1006" s="213"/>
      <c r="AW1006" s="213"/>
      <c r="AX1006" s="213"/>
      <c r="AY1006" s="213"/>
      <c r="AZ1006" s="213"/>
      <c r="BA1006" s="213"/>
      <c r="BB1006" s="213"/>
      <c r="BC1006" s="213"/>
      <c r="BD1006" s="213"/>
      <c r="BE1006" s="213"/>
      <c r="BF1006" s="213"/>
      <c r="BG1006" s="213"/>
      <c r="BH1006" s="213"/>
    </row>
    <row r="1007" spans="1:60" outlineLevel="3" x14ac:dyDescent="0.2">
      <c r="A1007" s="220"/>
      <c r="B1007" s="221"/>
      <c r="C1007" s="261" t="s">
        <v>1068</v>
      </c>
      <c r="D1007" s="250"/>
      <c r="E1007" s="250"/>
      <c r="F1007" s="250"/>
      <c r="G1007" s="250"/>
      <c r="H1007" s="224"/>
      <c r="I1007" s="224"/>
      <c r="J1007" s="224"/>
      <c r="K1007" s="224"/>
      <c r="L1007" s="224"/>
      <c r="M1007" s="224"/>
      <c r="N1007" s="223"/>
      <c r="O1007" s="223"/>
      <c r="P1007" s="223"/>
      <c r="Q1007" s="223"/>
      <c r="R1007" s="224"/>
      <c r="S1007" s="224"/>
      <c r="T1007" s="224"/>
      <c r="U1007" s="224"/>
      <c r="V1007" s="224"/>
      <c r="W1007" s="224"/>
      <c r="X1007" s="224"/>
      <c r="Y1007" s="224"/>
      <c r="Z1007" s="213"/>
      <c r="AA1007" s="213"/>
      <c r="AB1007" s="213"/>
      <c r="AC1007" s="213"/>
      <c r="AD1007" s="213"/>
      <c r="AE1007" s="213"/>
      <c r="AF1007" s="213"/>
      <c r="AG1007" s="213" t="s">
        <v>287</v>
      </c>
      <c r="AH1007" s="213"/>
      <c r="AI1007" s="213"/>
      <c r="AJ1007" s="213"/>
      <c r="AK1007" s="213"/>
      <c r="AL1007" s="213"/>
      <c r="AM1007" s="213"/>
      <c r="AN1007" s="213"/>
      <c r="AO1007" s="213"/>
      <c r="AP1007" s="213"/>
      <c r="AQ1007" s="213"/>
      <c r="AR1007" s="213"/>
      <c r="AS1007" s="213"/>
      <c r="AT1007" s="213"/>
      <c r="AU1007" s="213"/>
      <c r="AV1007" s="213"/>
      <c r="AW1007" s="213"/>
      <c r="AX1007" s="213"/>
      <c r="AY1007" s="213"/>
      <c r="AZ1007" s="213"/>
      <c r="BA1007" s="213"/>
      <c r="BB1007" s="213"/>
      <c r="BC1007" s="213"/>
      <c r="BD1007" s="213"/>
      <c r="BE1007" s="213"/>
      <c r="BF1007" s="213"/>
      <c r="BG1007" s="213"/>
      <c r="BH1007" s="213"/>
    </row>
    <row r="1008" spans="1:60" ht="22.5" outlineLevel="3" x14ac:dyDescent="0.2">
      <c r="A1008" s="220"/>
      <c r="B1008" s="221"/>
      <c r="C1008" s="261" t="s">
        <v>355</v>
      </c>
      <c r="D1008" s="250"/>
      <c r="E1008" s="250"/>
      <c r="F1008" s="250"/>
      <c r="G1008" s="250"/>
      <c r="H1008" s="224"/>
      <c r="I1008" s="224"/>
      <c r="J1008" s="224"/>
      <c r="K1008" s="224"/>
      <c r="L1008" s="224"/>
      <c r="M1008" s="224"/>
      <c r="N1008" s="223"/>
      <c r="O1008" s="223"/>
      <c r="P1008" s="223"/>
      <c r="Q1008" s="223"/>
      <c r="R1008" s="224"/>
      <c r="S1008" s="224"/>
      <c r="T1008" s="224"/>
      <c r="U1008" s="224"/>
      <c r="V1008" s="224"/>
      <c r="W1008" s="224"/>
      <c r="X1008" s="224"/>
      <c r="Y1008" s="224"/>
      <c r="Z1008" s="213"/>
      <c r="AA1008" s="213"/>
      <c r="AB1008" s="213"/>
      <c r="AC1008" s="213"/>
      <c r="AD1008" s="213"/>
      <c r="AE1008" s="213"/>
      <c r="AF1008" s="213"/>
      <c r="AG1008" s="213" t="s">
        <v>287</v>
      </c>
      <c r="AH1008" s="213"/>
      <c r="AI1008" s="213"/>
      <c r="AJ1008" s="213"/>
      <c r="AK1008" s="213"/>
      <c r="AL1008" s="213"/>
      <c r="AM1008" s="213"/>
      <c r="AN1008" s="213"/>
      <c r="AO1008" s="213"/>
      <c r="AP1008" s="213"/>
      <c r="AQ1008" s="213"/>
      <c r="AR1008" s="213"/>
      <c r="AS1008" s="213"/>
      <c r="AT1008" s="213"/>
      <c r="AU1008" s="213"/>
      <c r="AV1008" s="213"/>
      <c r="AW1008" s="213"/>
      <c r="AX1008" s="213"/>
      <c r="AY1008" s="213"/>
      <c r="AZ1008" s="213"/>
      <c r="BA1008" s="249" t="str">
        <f>C1008</f>
        <v>Kompletní provedení dle veškerých informací obsažených v PD (textová i výkresová část, technologické postupy, restaurátorské záměry atd.).</v>
      </c>
      <c r="BB1008" s="213"/>
      <c r="BC1008" s="213"/>
      <c r="BD1008" s="213"/>
      <c r="BE1008" s="213"/>
      <c r="BF1008" s="213"/>
      <c r="BG1008" s="213"/>
      <c r="BH1008" s="213"/>
    </row>
    <row r="1009" spans="1:60" ht="22.5" outlineLevel="3" x14ac:dyDescent="0.2">
      <c r="A1009" s="220"/>
      <c r="B1009" s="221"/>
      <c r="C1009" s="261" t="s">
        <v>356</v>
      </c>
      <c r="D1009" s="250"/>
      <c r="E1009" s="250"/>
      <c r="F1009" s="250"/>
      <c r="G1009" s="250"/>
      <c r="H1009" s="224"/>
      <c r="I1009" s="224"/>
      <c r="J1009" s="224"/>
      <c r="K1009" s="224"/>
      <c r="L1009" s="224"/>
      <c r="M1009" s="224"/>
      <c r="N1009" s="223"/>
      <c r="O1009" s="223"/>
      <c r="P1009" s="223"/>
      <c r="Q1009" s="223"/>
      <c r="R1009" s="224"/>
      <c r="S1009" s="224"/>
      <c r="T1009" s="224"/>
      <c r="U1009" s="224"/>
      <c r="V1009" s="224"/>
      <c r="W1009" s="224"/>
      <c r="X1009" s="224"/>
      <c r="Y1009" s="224"/>
      <c r="Z1009" s="213"/>
      <c r="AA1009" s="213"/>
      <c r="AB1009" s="213"/>
      <c r="AC1009" s="213"/>
      <c r="AD1009" s="213"/>
      <c r="AE1009" s="213"/>
      <c r="AF1009" s="213"/>
      <c r="AG1009" s="213" t="s">
        <v>287</v>
      </c>
      <c r="AH1009" s="213"/>
      <c r="AI1009" s="213"/>
      <c r="AJ1009" s="213"/>
      <c r="AK1009" s="213"/>
      <c r="AL1009" s="213"/>
      <c r="AM1009" s="213"/>
      <c r="AN1009" s="213"/>
      <c r="AO1009" s="213"/>
      <c r="AP1009" s="213"/>
      <c r="AQ1009" s="213"/>
      <c r="AR1009" s="213"/>
      <c r="AS1009" s="213"/>
      <c r="AT1009" s="213"/>
      <c r="AU1009" s="213"/>
      <c r="AV1009" s="213"/>
      <c r="AW1009" s="213"/>
      <c r="AX1009" s="213"/>
      <c r="AY1009" s="213"/>
      <c r="AZ1009" s="213"/>
      <c r="BA1009" s="249" t="str">
        <f>C1009</f>
        <v>Provedení je včetně montáže, demontáže, dodávky, přesunu hmot, přesunu a likvidace suti, povrchové úpravy, repasí, restaurátorských záměrů,</v>
      </c>
      <c r="BB1009" s="213"/>
      <c r="BC1009" s="213"/>
      <c r="BD1009" s="213"/>
      <c r="BE1009" s="213"/>
      <c r="BF1009" s="213"/>
      <c r="BG1009" s="213"/>
      <c r="BH1009" s="213"/>
    </row>
    <row r="1010" spans="1:60" ht="22.5" outlineLevel="3" x14ac:dyDescent="0.2">
      <c r="A1010" s="220"/>
      <c r="B1010" s="221"/>
      <c r="C1010" s="261" t="s">
        <v>288</v>
      </c>
      <c r="D1010" s="250"/>
      <c r="E1010" s="250"/>
      <c r="F1010" s="250"/>
      <c r="G1010" s="250"/>
      <c r="H1010" s="224"/>
      <c r="I1010" s="224"/>
      <c r="J1010" s="224"/>
      <c r="K1010" s="224"/>
      <c r="L1010" s="224"/>
      <c r="M1010" s="224"/>
      <c r="N1010" s="223"/>
      <c r="O1010" s="223"/>
      <c r="P1010" s="223"/>
      <c r="Q1010" s="223"/>
      <c r="R1010" s="224"/>
      <c r="S1010" s="224"/>
      <c r="T1010" s="224"/>
      <c r="U1010" s="224"/>
      <c r="V1010" s="224"/>
      <c r="W1010" s="224"/>
      <c r="X1010" s="224"/>
      <c r="Y1010" s="224"/>
      <c r="Z1010" s="213"/>
      <c r="AA1010" s="213"/>
      <c r="AB1010" s="213"/>
      <c r="AC1010" s="213"/>
      <c r="AD1010" s="213"/>
      <c r="AE1010" s="213"/>
      <c r="AF1010" s="213"/>
      <c r="AG1010" s="213" t="s">
        <v>287</v>
      </c>
      <c r="AH1010" s="213"/>
      <c r="AI1010" s="213"/>
      <c r="AJ1010" s="213"/>
      <c r="AK1010" s="213"/>
      <c r="AL1010" s="213"/>
      <c r="AM1010" s="213"/>
      <c r="AN1010" s="213"/>
      <c r="AO1010" s="213"/>
      <c r="AP1010" s="213"/>
      <c r="AQ1010" s="213"/>
      <c r="AR1010" s="213"/>
      <c r="AS1010" s="213"/>
      <c r="AT1010" s="213"/>
      <c r="AU1010" s="213"/>
      <c r="AV1010" s="213"/>
      <c r="AW1010" s="213"/>
      <c r="AX1010" s="213"/>
      <c r="AY1010" s="213"/>
      <c r="AZ1010" s="213"/>
      <c r="BA1010" s="249" t="str">
        <f>C1010</f>
        <v>restaurátorských závěrečných zpráv, dílenských dokumentací, vzorkování a veškerých dalších nutných souvisejících plnění a dodávek potřeb.</v>
      </c>
      <c r="BB1010" s="213"/>
      <c r="BC1010" s="213"/>
      <c r="BD1010" s="213"/>
      <c r="BE1010" s="213"/>
      <c r="BF1010" s="213"/>
      <c r="BG1010" s="213"/>
      <c r="BH1010" s="213"/>
    </row>
    <row r="1011" spans="1:60" outlineLevel="1" x14ac:dyDescent="0.2">
      <c r="A1011" s="241">
        <v>91</v>
      </c>
      <c r="B1011" s="242" t="s">
        <v>1094</v>
      </c>
      <c r="C1011" s="259" t="s">
        <v>1095</v>
      </c>
      <c r="D1011" s="243" t="s">
        <v>1055</v>
      </c>
      <c r="E1011" s="244">
        <v>1</v>
      </c>
      <c r="F1011" s="245"/>
      <c r="G1011" s="246">
        <f>ROUND(E1011*F1011,2)</f>
        <v>0</v>
      </c>
      <c r="H1011" s="245"/>
      <c r="I1011" s="246">
        <f>ROUND(E1011*H1011,2)</f>
        <v>0</v>
      </c>
      <c r="J1011" s="245"/>
      <c r="K1011" s="246">
        <f>ROUND(E1011*J1011,2)</f>
        <v>0</v>
      </c>
      <c r="L1011" s="246">
        <v>21</v>
      </c>
      <c r="M1011" s="246">
        <f>G1011*(1+L1011/100)</f>
        <v>0</v>
      </c>
      <c r="N1011" s="244">
        <v>0</v>
      </c>
      <c r="O1011" s="244">
        <f>ROUND(E1011*N1011,2)</f>
        <v>0</v>
      </c>
      <c r="P1011" s="244">
        <v>0</v>
      </c>
      <c r="Q1011" s="244">
        <f>ROUND(E1011*P1011,2)</f>
        <v>0</v>
      </c>
      <c r="R1011" s="246"/>
      <c r="S1011" s="246" t="s">
        <v>281</v>
      </c>
      <c r="T1011" s="247" t="s">
        <v>282</v>
      </c>
      <c r="U1011" s="224">
        <v>0</v>
      </c>
      <c r="V1011" s="224">
        <f>ROUND(E1011*U1011,2)</f>
        <v>0</v>
      </c>
      <c r="W1011" s="224"/>
      <c r="X1011" s="224" t="s">
        <v>283</v>
      </c>
      <c r="Y1011" s="224" t="s">
        <v>284</v>
      </c>
      <c r="Z1011" s="213"/>
      <c r="AA1011" s="213"/>
      <c r="AB1011" s="213"/>
      <c r="AC1011" s="213"/>
      <c r="AD1011" s="213"/>
      <c r="AE1011" s="213"/>
      <c r="AF1011" s="213"/>
      <c r="AG1011" s="213" t="s">
        <v>285</v>
      </c>
      <c r="AH1011" s="213"/>
      <c r="AI1011" s="213"/>
      <c r="AJ1011" s="213"/>
      <c r="AK1011" s="213"/>
      <c r="AL1011" s="213"/>
      <c r="AM1011" s="213"/>
      <c r="AN1011" s="213"/>
      <c r="AO1011" s="213"/>
      <c r="AP1011" s="213"/>
      <c r="AQ1011" s="213"/>
      <c r="AR1011" s="213"/>
      <c r="AS1011" s="213"/>
      <c r="AT1011" s="213"/>
      <c r="AU1011" s="213"/>
      <c r="AV1011" s="213"/>
      <c r="AW1011" s="213"/>
      <c r="AX1011" s="213"/>
      <c r="AY1011" s="213"/>
      <c r="AZ1011" s="213"/>
      <c r="BA1011" s="213"/>
      <c r="BB1011" s="213"/>
      <c r="BC1011" s="213"/>
      <c r="BD1011" s="213"/>
      <c r="BE1011" s="213"/>
      <c r="BF1011" s="213"/>
      <c r="BG1011" s="213"/>
      <c r="BH1011" s="213"/>
    </row>
    <row r="1012" spans="1:60" outlineLevel="2" x14ac:dyDescent="0.2">
      <c r="A1012" s="220"/>
      <c r="B1012" s="221"/>
      <c r="C1012" s="260" t="s">
        <v>1096</v>
      </c>
      <c r="D1012" s="248"/>
      <c r="E1012" s="248"/>
      <c r="F1012" s="248"/>
      <c r="G1012" s="248"/>
      <c r="H1012" s="224"/>
      <c r="I1012" s="224"/>
      <c r="J1012" s="224"/>
      <c r="K1012" s="224"/>
      <c r="L1012" s="224"/>
      <c r="M1012" s="224"/>
      <c r="N1012" s="223"/>
      <c r="O1012" s="223"/>
      <c r="P1012" s="223"/>
      <c r="Q1012" s="223"/>
      <c r="R1012" s="224"/>
      <c r="S1012" s="224"/>
      <c r="T1012" s="224"/>
      <c r="U1012" s="224"/>
      <c r="V1012" s="224"/>
      <c r="W1012" s="224"/>
      <c r="X1012" s="224"/>
      <c r="Y1012" s="224"/>
      <c r="Z1012" s="213"/>
      <c r="AA1012" s="213"/>
      <c r="AB1012" s="213"/>
      <c r="AC1012" s="213"/>
      <c r="AD1012" s="213"/>
      <c r="AE1012" s="213"/>
      <c r="AF1012" s="213"/>
      <c r="AG1012" s="213" t="s">
        <v>287</v>
      </c>
      <c r="AH1012" s="213"/>
      <c r="AI1012" s="213"/>
      <c r="AJ1012" s="213"/>
      <c r="AK1012" s="213"/>
      <c r="AL1012" s="213"/>
      <c r="AM1012" s="213"/>
      <c r="AN1012" s="213"/>
      <c r="AO1012" s="213"/>
      <c r="AP1012" s="213"/>
      <c r="AQ1012" s="213"/>
      <c r="AR1012" s="213"/>
      <c r="AS1012" s="213"/>
      <c r="AT1012" s="213"/>
      <c r="AU1012" s="213"/>
      <c r="AV1012" s="213"/>
      <c r="AW1012" s="213"/>
      <c r="AX1012" s="213"/>
      <c r="AY1012" s="213"/>
      <c r="AZ1012" s="213"/>
      <c r="BA1012" s="213"/>
      <c r="BB1012" s="213"/>
      <c r="BC1012" s="213"/>
      <c r="BD1012" s="213"/>
      <c r="BE1012" s="213"/>
      <c r="BF1012" s="213"/>
      <c r="BG1012" s="213"/>
      <c r="BH1012" s="213"/>
    </row>
    <row r="1013" spans="1:60" outlineLevel="3" x14ac:dyDescent="0.2">
      <c r="A1013" s="220"/>
      <c r="B1013" s="221"/>
      <c r="C1013" s="261" t="s">
        <v>1097</v>
      </c>
      <c r="D1013" s="250"/>
      <c r="E1013" s="250"/>
      <c r="F1013" s="250"/>
      <c r="G1013" s="250"/>
      <c r="H1013" s="224"/>
      <c r="I1013" s="224"/>
      <c r="J1013" s="224"/>
      <c r="K1013" s="224"/>
      <c r="L1013" s="224"/>
      <c r="M1013" s="224"/>
      <c r="N1013" s="223"/>
      <c r="O1013" s="223"/>
      <c r="P1013" s="223"/>
      <c r="Q1013" s="223"/>
      <c r="R1013" s="224"/>
      <c r="S1013" s="224"/>
      <c r="T1013" s="224"/>
      <c r="U1013" s="224"/>
      <c r="V1013" s="224"/>
      <c r="W1013" s="224"/>
      <c r="X1013" s="224"/>
      <c r="Y1013" s="224"/>
      <c r="Z1013" s="213"/>
      <c r="AA1013" s="213"/>
      <c r="AB1013" s="213"/>
      <c r="AC1013" s="213"/>
      <c r="AD1013" s="213"/>
      <c r="AE1013" s="213"/>
      <c r="AF1013" s="213"/>
      <c r="AG1013" s="213" t="s">
        <v>287</v>
      </c>
      <c r="AH1013" s="213"/>
      <c r="AI1013" s="213"/>
      <c r="AJ1013" s="213"/>
      <c r="AK1013" s="213"/>
      <c r="AL1013" s="213"/>
      <c r="AM1013" s="213"/>
      <c r="AN1013" s="213"/>
      <c r="AO1013" s="213"/>
      <c r="AP1013" s="213"/>
      <c r="AQ1013" s="213"/>
      <c r="AR1013" s="213"/>
      <c r="AS1013" s="213"/>
      <c r="AT1013" s="213"/>
      <c r="AU1013" s="213"/>
      <c r="AV1013" s="213"/>
      <c r="AW1013" s="213"/>
      <c r="AX1013" s="213"/>
      <c r="AY1013" s="213"/>
      <c r="AZ1013" s="213"/>
      <c r="BA1013" s="213"/>
      <c r="BB1013" s="213"/>
      <c r="BC1013" s="213"/>
      <c r="BD1013" s="213"/>
      <c r="BE1013" s="213"/>
      <c r="BF1013" s="213"/>
      <c r="BG1013" s="213"/>
      <c r="BH1013" s="213"/>
    </row>
    <row r="1014" spans="1:60" outlineLevel="3" x14ac:dyDescent="0.2">
      <c r="A1014" s="220"/>
      <c r="B1014" s="221"/>
      <c r="C1014" s="261" t="s">
        <v>1098</v>
      </c>
      <c r="D1014" s="250"/>
      <c r="E1014" s="250"/>
      <c r="F1014" s="250"/>
      <c r="G1014" s="250"/>
      <c r="H1014" s="224"/>
      <c r="I1014" s="224"/>
      <c r="J1014" s="224"/>
      <c r="K1014" s="224"/>
      <c r="L1014" s="224"/>
      <c r="M1014" s="224"/>
      <c r="N1014" s="223"/>
      <c r="O1014" s="223"/>
      <c r="P1014" s="223"/>
      <c r="Q1014" s="223"/>
      <c r="R1014" s="224"/>
      <c r="S1014" s="224"/>
      <c r="T1014" s="224"/>
      <c r="U1014" s="224"/>
      <c r="V1014" s="224"/>
      <c r="W1014" s="224"/>
      <c r="X1014" s="224"/>
      <c r="Y1014" s="224"/>
      <c r="Z1014" s="213"/>
      <c r="AA1014" s="213"/>
      <c r="AB1014" s="213"/>
      <c r="AC1014" s="213"/>
      <c r="AD1014" s="213"/>
      <c r="AE1014" s="213"/>
      <c r="AF1014" s="213"/>
      <c r="AG1014" s="213" t="s">
        <v>287</v>
      </c>
      <c r="AH1014" s="213"/>
      <c r="AI1014" s="213"/>
      <c r="AJ1014" s="213"/>
      <c r="AK1014" s="213"/>
      <c r="AL1014" s="213"/>
      <c r="AM1014" s="213"/>
      <c r="AN1014" s="213"/>
      <c r="AO1014" s="213"/>
      <c r="AP1014" s="213"/>
      <c r="AQ1014" s="213"/>
      <c r="AR1014" s="213"/>
      <c r="AS1014" s="213"/>
      <c r="AT1014" s="213"/>
      <c r="AU1014" s="213"/>
      <c r="AV1014" s="213"/>
      <c r="AW1014" s="213"/>
      <c r="AX1014" s="213"/>
      <c r="AY1014" s="213"/>
      <c r="AZ1014" s="213"/>
      <c r="BA1014" s="213"/>
      <c r="BB1014" s="213"/>
      <c r="BC1014" s="213"/>
      <c r="BD1014" s="213"/>
      <c r="BE1014" s="213"/>
      <c r="BF1014" s="213"/>
      <c r="BG1014" s="213"/>
      <c r="BH1014" s="213"/>
    </row>
    <row r="1015" spans="1:60" outlineLevel="3" x14ac:dyDescent="0.2">
      <c r="A1015" s="220"/>
      <c r="B1015" s="221"/>
      <c r="C1015" s="274" t="s">
        <v>1063</v>
      </c>
      <c r="D1015" s="226"/>
      <c r="E1015" s="227"/>
      <c r="F1015" s="228"/>
      <c r="G1015" s="228"/>
      <c r="H1015" s="224"/>
      <c r="I1015" s="224"/>
      <c r="J1015" s="224"/>
      <c r="K1015" s="224"/>
      <c r="L1015" s="224"/>
      <c r="M1015" s="224"/>
      <c r="N1015" s="223"/>
      <c r="O1015" s="223"/>
      <c r="P1015" s="223"/>
      <c r="Q1015" s="223"/>
      <c r="R1015" s="224"/>
      <c r="S1015" s="224"/>
      <c r="T1015" s="224"/>
      <c r="U1015" s="224"/>
      <c r="V1015" s="224"/>
      <c r="W1015" s="224"/>
      <c r="X1015" s="224"/>
      <c r="Y1015" s="224"/>
      <c r="Z1015" s="213"/>
      <c r="AA1015" s="213"/>
      <c r="AB1015" s="213"/>
      <c r="AC1015" s="213"/>
      <c r="AD1015" s="213"/>
      <c r="AE1015" s="213"/>
      <c r="AF1015" s="213"/>
      <c r="AG1015" s="213" t="s">
        <v>287</v>
      </c>
      <c r="AH1015" s="213"/>
      <c r="AI1015" s="213"/>
      <c r="AJ1015" s="213"/>
      <c r="AK1015" s="213"/>
      <c r="AL1015" s="213"/>
      <c r="AM1015" s="213"/>
      <c r="AN1015" s="213"/>
      <c r="AO1015" s="213"/>
      <c r="AP1015" s="213"/>
      <c r="AQ1015" s="213"/>
      <c r="AR1015" s="213"/>
      <c r="AS1015" s="213"/>
      <c r="AT1015" s="213"/>
      <c r="AU1015" s="213"/>
      <c r="AV1015" s="213"/>
      <c r="AW1015" s="213"/>
      <c r="AX1015" s="213"/>
      <c r="AY1015" s="213"/>
      <c r="AZ1015" s="213"/>
      <c r="BA1015" s="213"/>
      <c r="BB1015" s="213"/>
      <c r="BC1015" s="213"/>
      <c r="BD1015" s="213"/>
      <c r="BE1015" s="213"/>
      <c r="BF1015" s="213"/>
      <c r="BG1015" s="213"/>
      <c r="BH1015" s="213"/>
    </row>
    <row r="1016" spans="1:60" outlineLevel="3" x14ac:dyDescent="0.2">
      <c r="A1016" s="220"/>
      <c r="B1016" s="221"/>
      <c r="C1016" s="261" t="s">
        <v>1099</v>
      </c>
      <c r="D1016" s="250"/>
      <c r="E1016" s="250"/>
      <c r="F1016" s="250"/>
      <c r="G1016" s="250"/>
      <c r="H1016" s="224"/>
      <c r="I1016" s="224"/>
      <c r="J1016" s="224"/>
      <c r="K1016" s="224"/>
      <c r="L1016" s="224"/>
      <c r="M1016" s="224"/>
      <c r="N1016" s="223"/>
      <c r="O1016" s="223"/>
      <c r="P1016" s="223"/>
      <c r="Q1016" s="223"/>
      <c r="R1016" s="224"/>
      <c r="S1016" s="224"/>
      <c r="T1016" s="224"/>
      <c r="U1016" s="224"/>
      <c r="V1016" s="224"/>
      <c r="W1016" s="224"/>
      <c r="X1016" s="224"/>
      <c r="Y1016" s="224"/>
      <c r="Z1016" s="213"/>
      <c r="AA1016" s="213"/>
      <c r="AB1016" s="213"/>
      <c r="AC1016" s="213"/>
      <c r="AD1016" s="213"/>
      <c r="AE1016" s="213"/>
      <c r="AF1016" s="213"/>
      <c r="AG1016" s="213" t="s">
        <v>287</v>
      </c>
      <c r="AH1016" s="213"/>
      <c r="AI1016" s="213"/>
      <c r="AJ1016" s="213"/>
      <c r="AK1016" s="213"/>
      <c r="AL1016" s="213"/>
      <c r="AM1016" s="213"/>
      <c r="AN1016" s="213"/>
      <c r="AO1016" s="213"/>
      <c r="AP1016" s="213"/>
      <c r="AQ1016" s="213"/>
      <c r="AR1016" s="213"/>
      <c r="AS1016" s="213"/>
      <c r="AT1016" s="213"/>
      <c r="AU1016" s="213"/>
      <c r="AV1016" s="213"/>
      <c r="AW1016" s="213"/>
      <c r="AX1016" s="213"/>
      <c r="AY1016" s="213"/>
      <c r="AZ1016" s="213"/>
      <c r="BA1016" s="213"/>
      <c r="BB1016" s="213"/>
      <c r="BC1016" s="213"/>
      <c r="BD1016" s="213"/>
      <c r="BE1016" s="213"/>
      <c r="BF1016" s="213"/>
      <c r="BG1016" s="213"/>
      <c r="BH1016" s="213"/>
    </row>
    <row r="1017" spans="1:60" outlineLevel="3" x14ac:dyDescent="0.2">
      <c r="A1017" s="220"/>
      <c r="B1017" s="221"/>
      <c r="C1017" s="261" t="s">
        <v>1100</v>
      </c>
      <c r="D1017" s="250"/>
      <c r="E1017" s="250"/>
      <c r="F1017" s="250"/>
      <c r="G1017" s="250"/>
      <c r="H1017" s="224"/>
      <c r="I1017" s="224"/>
      <c r="J1017" s="224"/>
      <c r="K1017" s="224"/>
      <c r="L1017" s="224"/>
      <c r="M1017" s="224"/>
      <c r="N1017" s="223"/>
      <c r="O1017" s="223"/>
      <c r="P1017" s="223"/>
      <c r="Q1017" s="223"/>
      <c r="R1017" s="224"/>
      <c r="S1017" s="224"/>
      <c r="T1017" s="224"/>
      <c r="U1017" s="224"/>
      <c r="V1017" s="224"/>
      <c r="W1017" s="224"/>
      <c r="X1017" s="224"/>
      <c r="Y1017" s="224"/>
      <c r="Z1017" s="213"/>
      <c r="AA1017" s="213"/>
      <c r="AB1017" s="213"/>
      <c r="AC1017" s="213"/>
      <c r="AD1017" s="213"/>
      <c r="AE1017" s="213"/>
      <c r="AF1017" s="213"/>
      <c r="AG1017" s="213" t="s">
        <v>287</v>
      </c>
      <c r="AH1017" s="213"/>
      <c r="AI1017" s="213"/>
      <c r="AJ1017" s="213"/>
      <c r="AK1017" s="213"/>
      <c r="AL1017" s="213"/>
      <c r="AM1017" s="213"/>
      <c r="AN1017" s="213"/>
      <c r="AO1017" s="213"/>
      <c r="AP1017" s="213"/>
      <c r="AQ1017" s="213"/>
      <c r="AR1017" s="213"/>
      <c r="AS1017" s="213"/>
      <c r="AT1017" s="213"/>
      <c r="AU1017" s="213"/>
      <c r="AV1017" s="213"/>
      <c r="AW1017" s="213"/>
      <c r="AX1017" s="213"/>
      <c r="AY1017" s="213"/>
      <c r="AZ1017" s="213"/>
      <c r="BA1017" s="213"/>
      <c r="BB1017" s="213"/>
      <c r="BC1017" s="213"/>
      <c r="BD1017" s="213"/>
      <c r="BE1017" s="213"/>
      <c r="BF1017" s="213"/>
      <c r="BG1017" s="213"/>
      <c r="BH1017" s="213"/>
    </row>
    <row r="1018" spans="1:60" outlineLevel="3" x14ac:dyDescent="0.2">
      <c r="A1018" s="220"/>
      <c r="B1018" s="221"/>
      <c r="C1018" s="274" t="s">
        <v>1063</v>
      </c>
      <c r="D1018" s="226"/>
      <c r="E1018" s="227"/>
      <c r="F1018" s="228"/>
      <c r="G1018" s="228"/>
      <c r="H1018" s="224"/>
      <c r="I1018" s="224"/>
      <c r="J1018" s="224"/>
      <c r="K1018" s="224"/>
      <c r="L1018" s="224"/>
      <c r="M1018" s="224"/>
      <c r="N1018" s="223"/>
      <c r="O1018" s="223"/>
      <c r="P1018" s="223"/>
      <c r="Q1018" s="223"/>
      <c r="R1018" s="224"/>
      <c r="S1018" s="224"/>
      <c r="T1018" s="224"/>
      <c r="U1018" s="224"/>
      <c r="V1018" s="224"/>
      <c r="W1018" s="224"/>
      <c r="X1018" s="224"/>
      <c r="Y1018" s="224"/>
      <c r="Z1018" s="213"/>
      <c r="AA1018" s="213"/>
      <c r="AB1018" s="213"/>
      <c r="AC1018" s="213"/>
      <c r="AD1018" s="213"/>
      <c r="AE1018" s="213"/>
      <c r="AF1018" s="213"/>
      <c r="AG1018" s="213" t="s">
        <v>287</v>
      </c>
      <c r="AH1018" s="213"/>
      <c r="AI1018" s="213"/>
      <c r="AJ1018" s="213"/>
      <c r="AK1018" s="213"/>
      <c r="AL1018" s="213"/>
      <c r="AM1018" s="213"/>
      <c r="AN1018" s="213"/>
      <c r="AO1018" s="213"/>
      <c r="AP1018" s="213"/>
      <c r="AQ1018" s="213"/>
      <c r="AR1018" s="213"/>
      <c r="AS1018" s="213"/>
      <c r="AT1018" s="213"/>
      <c r="AU1018" s="213"/>
      <c r="AV1018" s="213"/>
      <c r="AW1018" s="213"/>
      <c r="AX1018" s="213"/>
      <c r="AY1018" s="213"/>
      <c r="AZ1018" s="213"/>
      <c r="BA1018" s="213"/>
      <c r="BB1018" s="213"/>
      <c r="BC1018" s="213"/>
      <c r="BD1018" s="213"/>
      <c r="BE1018" s="213"/>
      <c r="BF1018" s="213"/>
      <c r="BG1018" s="213"/>
      <c r="BH1018" s="213"/>
    </row>
    <row r="1019" spans="1:60" outlineLevel="3" x14ac:dyDescent="0.2">
      <c r="A1019" s="220"/>
      <c r="B1019" s="221"/>
      <c r="C1019" s="261" t="s">
        <v>1101</v>
      </c>
      <c r="D1019" s="250"/>
      <c r="E1019" s="250"/>
      <c r="F1019" s="250"/>
      <c r="G1019" s="250"/>
      <c r="H1019" s="224"/>
      <c r="I1019" s="224"/>
      <c r="J1019" s="224"/>
      <c r="K1019" s="224"/>
      <c r="L1019" s="224"/>
      <c r="M1019" s="224"/>
      <c r="N1019" s="223"/>
      <c r="O1019" s="223"/>
      <c r="P1019" s="223"/>
      <c r="Q1019" s="223"/>
      <c r="R1019" s="224"/>
      <c r="S1019" s="224"/>
      <c r="T1019" s="224"/>
      <c r="U1019" s="224"/>
      <c r="V1019" s="224"/>
      <c r="W1019" s="224"/>
      <c r="X1019" s="224"/>
      <c r="Y1019" s="224"/>
      <c r="Z1019" s="213"/>
      <c r="AA1019" s="213"/>
      <c r="AB1019" s="213"/>
      <c r="AC1019" s="213"/>
      <c r="AD1019" s="213"/>
      <c r="AE1019" s="213"/>
      <c r="AF1019" s="213"/>
      <c r="AG1019" s="213" t="s">
        <v>287</v>
      </c>
      <c r="AH1019" s="213"/>
      <c r="AI1019" s="213"/>
      <c r="AJ1019" s="213"/>
      <c r="AK1019" s="213"/>
      <c r="AL1019" s="213"/>
      <c r="AM1019" s="213"/>
      <c r="AN1019" s="213"/>
      <c r="AO1019" s="213"/>
      <c r="AP1019" s="213"/>
      <c r="AQ1019" s="213"/>
      <c r="AR1019" s="213"/>
      <c r="AS1019" s="213"/>
      <c r="AT1019" s="213"/>
      <c r="AU1019" s="213"/>
      <c r="AV1019" s="213"/>
      <c r="AW1019" s="213"/>
      <c r="AX1019" s="213"/>
      <c r="AY1019" s="213"/>
      <c r="AZ1019" s="213"/>
      <c r="BA1019" s="213"/>
      <c r="BB1019" s="213"/>
      <c r="BC1019" s="213"/>
      <c r="BD1019" s="213"/>
      <c r="BE1019" s="213"/>
      <c r="BF1019" s="213"/>
      <c r="BG1019" s="213"/>
      <c r="BH1019" s="213"/>
    </row>
    <row r="1020" spans="1:60" outlineLevel="3" x14ac:dyDescent="0.2">
      <c r="A1020" s="220"/>
      <c r="B1020" s="221"/>
      <c r="C1020" s="261" t="s">
        <v>1065</v>
      </c>
      <c r="D1020" s="250"/>
      <c r="E1020" s="250"/>
      <c r="F1020" s="250"/>
      <c r="G1020" s="250"/>
      <c r="H1020" s="224"/>
      <c r="I1020" s="224"/>
      <c r="J1020" s="224"/>
      <c r="K1020" s="224"/>
      <c r="L1020" s="224"/>
      <c r="M1020" s="224"/>
      <c r="N1020" s="223"/>
      <c r="O1020" s="223"/>
      <c r="P1020" s="223"/>
      <c r="Q1020" s="223"/>
      <c r="R1020" s="224"/>
      <c r="S1020" s="224"/>
      <c r="T1020" s="224"/>
      <c r="U1020" s="224"/>
      <c r="V1020" s="224"/>
      <c r="W1020" s="224"/>
      <c r="X1020" s="224"/>
      <c r="Y1020" s="224"/>
      <c r="Z1020" s="213"/>
      <c r="AA1020" s="213"/>
      <c r="AB1020" s="213"/>
      <c r="AC1020" s="213"/>
      <c r="AD1020" s="213"/>
      <c r="AE1020" s="213"/>
      <c r="AF1020" s="213"/>
      <c r="AG1020" s="213" t="s">
        <v>287</v>
      </c>
      <c r="AH1020" s="213"/>
      <c r="AI1020" s="213"/>
      <c r="AJ1020" s="213"/>
      <c r="AK1020" s="213"/>
      <c r="AL1020" s="213"/>
      <c r="AM1020" s="213"/>
      <c r="AN1020" s="213"/>
      <c r="AO1020" s="213"/>
      <c r="AP1020" s="213"/>
      <c r="AQ1020" s="213"/>
      <c r="AR1020" s="213"/>
      <c r="AS1020" s="213"/>
      <c r="AT1020" s="213"/>
      <c r="AU1020" s="213"/>
      <c r="AV1020" s="213"/>
      <c r="AW1020" s="213"/>
      <c r="AX1020" s="213"/>
      <c r="AY1020" s="213"/>
      <c r="AZ1020" s="213"/>
      <c r="BA1020" s="213"/>
      <c r="BB1020" s="213"/>
      <c r="BC1020" s="213"/>
      <c r="BD1020" s="213"/>
      <c r="BE1020" s="213"/>
      <c r="BF1020" s="213"/>
      <c r="BG1020" s="213"/>
      <c r="BH1020" s="213"/>
    </row>
    <row r="1021" spans="1:60" outlineLevel="3" x14ac:dyDescent="0.2">
      <c r="A1021" s="220"/>
      <c r="B1021" s="221"/>
      <c r="C1021" s="274" t="s">
        <v>1063</v>
      </c>
      <c r="D1021" s="226"/>
      <c r="E1021" s="227"/>
      <c r="F1021" s="228"/>
      <c r="G1021" s="228"/>
      <c r="H1021" s="224"/>
      <c r="I1021" s="224"/>
      <c r="J1021" s="224"/>
      <c r="K1021" s="224"/>
      <c r="L1021" s="224"/>
      <c r="M1021" s="224"/>
      <c r="N1021" s="223"/>
      <c r="O1021" s="223"/>
      <c r="P1021" s="223"/>
      <c r="Q1021" s="223"/>
      <c r="R1021" s="224"/>
      <c r="S1021" s="224"/>
      <c r="T1021" s="224"/>
      <c r="U1021" s="224"/>
      <c r="V1021" s="224"/>
      <c r="W1021" s="224"/>
      <c r="X1021" s="224"/>
      <c r="Y1021" s="224"/>
      <c r="Z1021" s="213"/>
      <c r="AA1021" s="213"/>
      <c r="AB1021" s="213"/>
      <c r="AC1021" s="213"/>
      <c r="AD1021" s="213"/>
      <c r="AE1021" s="213"/>
      <c r="AF1021" s="213"/>
      <c r="AG1021" s="213" t="s">
        <v>287</v>
      </c>
      <c r="AH1021" s="213"/>
      <c r="AI1021" s="213"/>
      <c r="AJ1021" s="213"/>
      <c r="AK1021" s="213"/>
      <c r="AL1021" s="213"/>
      <c r="AM1021" s="213"/>
      <c r="AN1021" s="213"/>
      <c r="AO1021" s="213"/>
      <c r="AP1021" s="213"/>
      <c r="AQ1021" s="213"/>
      <c r="AR1021" s="213"/>
      <c r="AS1021" s="213"/>
      <c r="AT1021" s="213"/>
      <c r="AU1021" s="213"/>
      <c r="AV1021" s="213"/>
      <c r="AW1021" s="213"/>
      <c r="AX1021" s="213"/>
      <c r="AY1021" s="213"/>
      <c r="AZ1021" s="213"/>
      <c r="BA1021" s="213"/>
      <c r="BB1021" s="213"/>
      <c r="BC1021" s="213"/>
      <c r="BD1021" s="213"/>
      <c r="BE1021" s="213"/>
      <c r="BF1021" s="213"/>
      <c r="BG1021" s="213"/>
      <c r="BH1021" s="213"/>
    </row>
    <row r="1022" spans="1:60" outlineLevel="3" x14ac:dyDescent="0.2">
      <c r="A1022" s="220"/>
      <c r="B1022" s="221"/>
      <c r="C1022" s="261" t="s">
        <v>1066</v>
      </c>
      <c r="D1022" s="250"/>
      <c r="E1022" s="250"/>
      <c r="F1022" s="250"/>
      <c r="G1022" s="250"/>
      <c r="H1022" s="224"/>
      <c r="I1022" s="224"/>
      <c r="J1022" s="224"/>
      <c r="K1022" s="224"/>
      <c r="L1022" s="224"/>
      <c r="M1022" s="224"/>
      <c r="N1022" s="223"/>
      <c r="O1022" s="223"/>
      <c r="P1022" s="223"/>
      <c r="Q1022" s="223"/>
      <c r="R1022" s="224"/>
      <c r="S1022" s="224"/>
      <c r="T1022" s="224"/>
      <c r="U1022" s="224"/>
      <c r="V1022" s="224"/>
      <c r="W1022" s="224"/>
      <c r="X1022" s="224"/>
      <c r="Y1022" s="224"/>
      <c r="Z1022" s="213"/>
      <c r="AA1022" s="213"/>
      <c r="AB1022" s="213"/>
      <c r="AC1022" s="213"/>
      <c r="AD1022" s="213"/>
      <c r="AE1022" s="213"/>
      <c r="AF1022" s="213"/>
      <c r="AG1022" s="213" t="s">
        <v>287</v>
      </c>
      <c r="AH1022" s="213"/>
      <c r="AI1022" s="213"/>
      <c r="AJ1022" s="213"/>
      <c r="AK1022" s="213"/>
      <c r="AL1022" s="213"/>
      <c r="AM1022" s="213"/>
      <c r="AN1022" s="213"/>
      <c r="AO1022" s="213"/>
      <c r="AP1022" s="213"/>
      <c r="AQ1022" s="213"/>
      <c r="AR1022" s="213"/>
      <c r="AS1022" s="213"/>
      <c r="AT1022" s="213"/>
      <c r="AU1022" s="213"/>
      <c r="AV1022" s="213"/>
      <c r="AW1022" s="213"/>
      <c r="AX1022" s="213"/>
      <c r="AY1022" s="213"/>
      <c r="AZ1022" s="213"/>
      <c r="BA1022" s="213"/>
      <c r="BB1022" s="213"/>
      <c r="BC1022" s="213"/>
      <c r="BD1022" s="213"/>
      <c r="BE1022" s="213"/>
      <c r="BF1022" s="213"/>
      <c r="BG1022" s="213"/>
      <c r="BH1022" s="213"/>
    </row>
    <row r="1023" spans="1:60" outlineLevel="3" x14ac:dyDescent="0.2">
      <c r="A1023" s="220"/>
      <c r="B1023" s="221"/>
      <c r="C1023" s="261" t="s">
        <v>1248</v>
      </c>
      <c r="D1023" s="250"/>
      <c r="E1023" s="250"/>
      <c r="F1023" s="250"/>
      <c r="G1023" s="250"/>
      <c r="H1023" s="224"/>
      <c r="I1023" s="224"/>
      <c r="J1023" s="224"/>
      <c r="K1023" s="224"/>
      <c r="L1023" s="224"/>
      <c r="M1023" s="224"/>
      <c r="N1023" s="223"/>
      <c r="O1023" s="223"/>
      <c r="P1023" s="223"/>
      <c r="Q1023" s="223"/>
      <c r="R1023" s="224"/>
      <c r="S1023" s="224"/>
      <c r="T1023" s="224"/>
      <c r="U1023" s="224"/>
      <c r="V1023" s="224"/>
      <c r="W1023" s="224"/>
      <c r="X1023" s="224"/>
      <c r="Y1023" s="224"/>
      <c r="Z1023" s="213"/>
      <c r="AA1023" s="213"/>
      <c r="AB1023" s="213"/>
      <c r="AC1023" s="213"/>
      <c r="AD1023" s="213"/>
      <c r="AE1023" s="213"/>
      <c r="AF1023" s="213"/>
      <c r="AG1023" s="213" t="s">
        <v>287</v>
      </c>
      <c r="AH1023" s="213"/>
      <c r="AI1023" s="213"/>
      <c r="AJ1023" s="213"/>
      <c r="AK1023" s="213"/>
      <c r="AL1023" s="213"/>
      <c r="AM1023" s="213"/>
      <c r="AN1023" s="213"/>
      <c r="AO1023" s="213"/>
      <c r="AP1023" s="213"/>
      <c r="AQ1023" s="213"/>
      <c r="AR1023" s="213"/>
      <c r="AS1023" s="213"/>
      <c r="AT1023" s="213"/>
      <c r="AU1023" s="213"/>
      <c r="AV1023" s="213"/>
      <c r="AW1023" s="213"/>
      <c r="AX1023" s="213"/>
      <c r="AY1023" s="213"/>
      <c r="AZ1023" s="213"/>
      <c r="BA1023" s="213"/>
      <c r="BB1023" s="213"/>
      <c r="BC1023" s="213"/>
      <c r="BD1023" s="213"/>
      <c r="BE1023" s="213"/>
      <c r="BF1023" s="213"/>
      <c r="BG1023" s="213"/>
      <c r="BH1023" s="213"/>
    </row>
    <row r="1024" spans="1:60" outlineLevel="3" x14ac:dyDescent="0.2">
      <c r="A1024" s="220"/>
      <c r="B1024" s="221"/>
      <c r="C1024" s="261" t="s">
        <v>1067</v>
      </c>
      <c r="D1024" s="250"/>
      <c r="E1024" s="250"/>
      <c r="F1024" s="250"/>
      <c r="G1024" s="250"/>
      <c r="H1024" s="224"/>
      <c r="I1024" s="224"/>
      <c r="J1024" s="224"/>
      <c r="K1024" s="224"/>
      <c r="L1024" s="224"/>
      <c r="M1024" s="224"/>
      <c r="N1024" s="223"/>
      <c r="O1024" s="223"/>
      <c r="P1024" s="223"/>
      <c r="Q1024" s="223"/>
      <c r="R1024" s="224"/>
      <c r="S1024" s="224"/>
      <c r="T1024" s="224"/>
      <c r="U1024" s="224"/>
      <c r="V1024" s="224"/>
      <c r="W1024" s="224"/>
      <c r="X1024" s="224"/>
      <c r="Y1024" s="224"/>
      <c r="Z1024" s="213"/>
      <c r="AA1024" s="213"/>
      <c r="AB1024" s="213"/>
      <c r="AC1024" s="213"/>
      <c r="AD1024" s="213"/>
      <c r="AE1024" s="213"/>
      <c r="AF1024" s="213"/>
      <c r="AG1024" s="213" t="s">
        <v>287</v>
      </c>
      <c r="AH1024" s="213"/>
      <c r="AI1024" s="213"/>
      <c r="AJ1024" s="213"/>
      <c r="AK1024" s="213"/>
      <c r="AL1024" s="213"/>
      <c r="AM1024" s="213"/>
      <c r="AN1024" s="213"/>
      <c r="AO1024" s="213"/>
      <c r="AP1024" s="213"/>
      <c r="AQ1024" s="213"/>
      <c r="AR1024" s="213"/>
      <c r="AS1024" s="213"/>
      <c r="AT1024" s="213"/>
      <c r="AU1024" s="213"/>
      <c r="AV1024" s="213"/>
      <c r="AW1024" s="213"/>
      <c r="AX1024" s="213"/>
      <c r="AY1024" s="213"/>
      <c r="AZ1024" s="213"/>
      <c r="BA1024" s="213"/>
      <c r="BB1024" s="213"/>
      <c r="BC1024" s="213"/>
      <c r="BD1024" s="213"/>
      <c r="BE1024" s="213"/>
      <c r="BF1024" s="213"/>
      <c r="BG1024" s="213"/>
      <c r="BH1024" s="213"/>
    </row>
    <row r="1025" spans="1:60" outlineLevel="3" x14ac:dyDescent="0.2">
      <c r="A1025" s="220"/>
      <c r="B1025" s="221"/>
      <c r="C1025" s="261" t="s">
        <v>1068</v>
      </c>
      <c r="D1025" s="250"/>
      <c r="E1025" s="250"/>
      <c r="F1025" s="250"/>
      <c r="G1025" s="250"/>
      <c r="H1025" s="224"/>
      <c r="I1025" s="224"/>
      <c r="J1025" s="224"/>
      <c r="K1025" s="224"/>
      <c r="L1025" s="224"/>
      <c r="M1025" s="224"/>
      <c r="N1025" s="223"/>
      <c r="O1025" s="223"/>
      <c r="P1025" s="223"/>
      <c r="Q1025" s="223"/>
      <c r="R1025" s="224"/>
      <c r="S1025" s="224"/>
      <c r="T1025" s="224"/>
      <c r="U1025" s="224"/>
      <c r="V1025" s="224"/>
      <c r="W1025" s="224"/>
      <c r="X1025" s="224"/>
      <c r="Y1025" s="224"/>
      <c r="Z1025" s="213"/>
      <c r="AA1025" s="213"/>
      <c r="AB1025" s="213"/>
      <c r="AC1025" s="213"/>
      <c r="AD1025" s="213"/>
      <c r="AE1025" s="213"/>
      <c r="AF1025" s="213"/>
      <c r="AG1025" s="213" t="s">
        <v>287</v>
      </c>
      <c r="AH1025" s="213"/>
      <c r="AI1025" s="213"/>
      <c r="AJ1025" s="213"/>
      <c r="AK1025" s="213"/>
      <c r="AL1025" s="213"/>
      <c r="AM1025" s="213"/>
      <c r="AN1025" s="213"/>
      <c r="AO1025" s="213"/>
      <c r="AP1025" s="213"/>
      <c r="AQ1025" s="213"/>
      <c r="AR1025" s="213"/>
      <c r="AS1025" s="213"/>
      <c r="AT1025" s="213"/>
      <c r="AU1025" s="213"/>
      <c r="AV1025" s="213"/>
      <c r="AW1025" s="213"/>
      <c r="AX1025" s="213"/>
      <c r="AY1025" s="213"/>
      <c r="AZ1025" s="213"/>
      <c r="BA1025" s="213"/>
      <c r="BB1025" s="213"/>
      <c r="BC1025" s="213"/>
      <c r="BD1025" s="213"/>
      <c r="BE1025" s="213"/>
      <c r="BF1025" s="213"/>
      <c r="BG1025" s="213"/>
      <c r="BH1025" s="213"/>
    </row>
    <row r="1026" spans="1:60" ht="22.5" outlineLevel="3" x14ac:dyDescent="0.2">
      <c r="A1026" s="220"/>
      <c r="B1026" s="221"/>
      <c r="C1026" s="261" t="s">
        <v>355</v>
      </c>
      <c r="D1026" s="250"/>
      <c r="E1026" s="250"/>
      <c r="F1026" s="250"/>
      <c r="G1026" s="250"/>
      <c r="H1026" s="224"/>
      <c r="I1026" s="224"/>
      <c r="J1026" s="224"/>
      <c r="K1026" s="224"/>
      <c r="L1026" s="224"/>
      <c r="M1026" s="224"/>
      <c r="N1026" s="223"/>
      <c r="O1026" s="223"/>
      <c r="P1026" s="223"/>
      <c r="Q1026" s="223"/>
      <c r="R1026" s="224"/>
      <c r="S1026" s="224"/>
      <c r="T1026" s="224"/>
      <c r="U1026" s="224"/>
      <c r="V1026" s="224"/>
      <c r="W1026" s="224"/>
      <c r="X1026" s="224"/>
      <c r="Y1026" s="224"/>
      <c r="Z1026" s="213"/>
      <c r="AA1026" s="213"/>
      <c r="AB1026" s="213"/>
      <c r="AC1026" s="213"/>
      <c r="AD1026" s="213"/>
      <c r="AE1026" s="213"/>
      <c r="AF1026" s="213"/>
      <c r="AG1026" s="213" t="s">
        <v>287</v>
      </c>
      <c r="AH1026" s="213"/>
      <c r="AI1026" s="213"/>
      <c r="AJ1026" s="213"/>
      <c r="AK1026" s="213"/>
      <c r="AL1026" s="213"/>
      <c r="AM1026" s="213"/>
      <c r="AN1026" s="213"/>
      <c r="AO1026" s="213"/>
      <c r="AP1026" s="213"/>
      <c r="AQ1026" s="213"/>
      <c r="AR1026" s="213"/>
      <c r="AS1026" s="213"/>
      <c r="AT1026" s="213"/>
      <c r="AU1026" s="213"/>
      <c r="AV1026" s="213"/>
      <c r="AW1026" s="213"/>
      <c r="AX1026" s="213"/>
      <c r="AY1026" s="213"/>
      <c r="AZ1026" s="213"/>
      <c r="BA1026" s="249" t="str">
        <f>C1026</f>
        <v>Kompletní provedení dle veškerých informací obsažených v PD (textová i výkresová část, technologické postupy, restaurátorské záměry atd.).</v>
      </c>
      <c r="BB1026" s="213"/>
      <c r="BC1026" s="213"/>
      <c r="BD1026" s="213"/>
      <c r="BE1026" s="213"/>
      <c r="BF1026" s="213"/>
      <c r="BG1026" s="213"/>
      <c r="BH1026" s="213"/>
    </row>
    <row r="1027" spans="1:60" ht="22.5" outlineLevel="3" x14ac:dyDescent="0.2">
      <c r="A1027" s="220"/>
      <c r="B1027" s="221"/>
      <c r="C1027" s="261" t="s">
        <v>356</v>
      </c>
      <c r="D1027" s="250"/>
      <c r="E1027" s="250"/>
      <c r="F1027" s="250"/>
      <c r="G1027" s="250"/>
      <c r="H1027" s="224"/>
      <c r="I1027" s="224"/>
      <c r="J1027" s="224"/>
      <c r="K1027" s="224"/>
      <c r="L1027" s="224"/>
      <c r="M1027" s="224"/>
      <c r="N1027" s="223"/>
      <c r="O1027" s="223"/>
      <c r="P1027" s="223"/>
      <c r="Q1027" s="223"/>
      <c r="R1027" s="224"/>
      <c r="S1027" s="224"/>
      <c r="T1027" s="224"/>
      <c r="U1027" s="224"/>
      <c r="V1027" s="224"/>
      <c r="W1027" s="224"/>
      <c r="X1027" s="224"/>
      <c r="Y1027" s="224"/>
      <c r="Z1027" s="213"/>
      <c r="AA1027" s="213"/>
      <c r="AB1027" s="213"/>
      <c r="AC1027" s="213"/>
      <c r="AD1027" s="213"/>
      <c r="AE1027" s="213"/>
      <c r="AF1027" s="213"/>
      <c r="AG1027" s="213" t="s">
        <v>287</v>
      </c>
      <c r="AH1027" s="213"/>
      <c r="AI1027" s="213"/>
      <c r="AJ1027" s="213"/>
      <c r="AK1027" s="213"/>
      <c r="AL1027" s="213"/>
      <c r="AM1027" s="213"/>
      <c r="AN1027" s="213"/>
      <c r="AO1027" s="213"/>
      <c r="AP1027" s="213"/>
      <c r="AQ1027" s="213"/>
      <c r="AR1027" s="213"/>
      <c r="AS1027" s="213"/>
      <c r="AT1027" s="213"/>
      <c r="AU1027" s="213"/>
      <c r="AV1027" s="213"/>
      <c r="AW1027" s="213"/>
      <c r="AX1027" s="213"/>
      <c r="AY1027" s="213"/>
      <c r="AZ1027" s="213"/>
      <c r="BA1027" s="249" t="str">
        <f>C1027</f>
        <v>Provedení je včetně montáže, demontáže, dodávky, přesunu hmot, přesunu a likvidace suti, povrchové úpravy, repasí, restaurátorských záměrů,</v>
      </c>
      <c r="BB1027" s="213"/>
      <c r="BC1027" s="213"/>
      <c r="BD1027" s="213"/>
      <c r="BE1027" s="213"/>
      <c r="BF1027" s="213"/>
      <c r="BG1027" s="213"/>
      <c r="BH1027" s="213"/>
    </row>
    <row r="1028" spans="1:60" ht="22.5" outlineLevel="3" x14ac:dyDescent="0.2">
      <c r="A1028" s="220"/>
      <c r="B1028" s="221"/>
      <c r="C1028" s="261" t="s">
        <v>288</v>
      </c>
      <c r="D1028" s="250"/>
      <c r="E1028" s="250"/>
      <c r="F1028" s="250"/>
      <c r="G1028" s="250"/>
      <c r="H1028" s="224"/>
      <c r="I1028" s="224"/>
      <c r="J1028" s="224"/>
      <c r="K1028" s="224"/>
      <c r="L1028" s="224"/>
      <c r="M1028" s="224"/>
      <c r="N1028" s="223"/>
      <c r="O1028" s="223"/>
      <c r="P1028" s="223"/>
      <c r="Q1028" s="223"/>
      <c r="R1028" s="224"/>
      <c r="S1028" s="224"/>
      <c r="T1028" s="224"/>
      <c r="U1028" s="224"/>
      <c r="V1028" s="224"/>
      <c r="W1028" s="224"/>
      <c r="X1028" s="224"/>
      <c r="Y1028" s="224"/>
      <c r="Z1028" s="213"/>
      <c r="AA1028" s="213"/>
      <c r="AB1028" s="213"/>
      <c r="AC1028" s="213"/>
      <c r="AD1028" s="213"/>
      <c r="AE1028" s="213"/>
      <c r="AF1028" s="213"/>
      <c r="AG1028" s="213" t="s">
        <v>287</v>
      </c>
      <c r="AH1028" s="213"/>
      <c r="AI1028" s="213"/>
      <c r="AJ1028" s="213"/>
      <c r="AK1028" s="213"/>
      <c r="AL1028" s="213"/>
      <c r="AM1028" s="213"/>
      <c r="AN1028" s="213"/>
      <c r="AO1028" s="213"/>
      <c r="AP1028" s="213"/>
      <c r="AQ1028" s="213"/>
      <c r="AR1028" s="213"/>
      <c r="AS1028" s="213"/>
      <c r="AT1028" s="213"/>
      <c r="AU1028" s="213"/>
      <c r="AV1028" s="213"/>
      <c r="AW1028" s="213"/>
      <c r="AX1028" s="213"/>
      <c r="AY1028" s="213"/>
      <c r="AZ1028" s="213"/>
      <c r="BA1028" s="249" t="str">
        <f>C1028</f>
        <v>restaurátorských závěrečných zpráv, dílenských dokumentací, vzorkování a veškerých dalších nutných souvisejících plnění a dodávek potřeb.</v>
      </c>
      <c r="BB1028" s="213"/>
      <c r="BC1028" s="213"/>
      <c r="BD1028" s="213"/>
      <c r="BE1028" s="213"/>
      <c r="BF1028" s="213"/>
      <c r="BG1028" s="213"/>
      <c r="BH1028" s="213"/>
    </row>
    <row r="1029" spans="1:60" outlineLevel="1" x14ac:dyDescent="0.2">
      <c r="A1029" s="241">
        <v>92</v>
      </c>
      <c r="B1029" s="242" t="s">
        <v>1102</v>
      </c>
      <c r="C1029" s="259" t="s">
        <v>1103</v>
      </c>
      <c r="D1029" s="243" t="s">
        <v>1055</v>
      </c>
      <c r="E1029" s="244">
        <v>1</v>
      </c>
      <c r="F1029" s="245"/>
      <c r="G1029" s="246">
        <f>ROUND(E1029*F1029,2)</f>
        <v>0</v>
      </c>
      <c r="H1029" s="245"/>
      <c r="I1029" s="246">
        <f>ROUND(E1029*H1029,2)</f>
        <v>0</v>
      </c>
      <c r="J1029" s="245"/>
      <c r="K1029" s="246">
        <f>ROUND(E1029*J1029,2)</f>
        <v>0</v>
      </c>
      <c r="L1029" s="246">
        <v>21</v>
      </c>
      <c r="M1029" s="246">
        <f>G1029*(1+L1029/100)</f>
        <v>0</v>
      </c>
      <c r="N1029" s="244">
        <v>0</v>
      </c>
      <c r="O1029" s="244">
        <f>ROUND(E1029*N1029,2)</f>
        <v>0</v>
      </c>
      <c r="P1029" s="244">
        <v>0</v>
      </c>
      <c r="Q1029" s="244">
        <f>ROUND(E1029*P1029,2)</f>
        <v>0</v>
      </c>
      <c r="R1029" s="246"/>
      <c r="S1029" s="246" t="s">
        <v>281</v>
      </c>
      <c r="T1029" s="247" t="s">
        <v>282</v>
      </c>
      <c r="U1029" s="224">
        <v>0</v>
      </c>
      <c r="V1029" s="224">
        <f>ROUND(E1029*U1029,2)</f>
        <v>0</v>
      </c>
      <c r="W1029" s="224"/>
      <c r="X1029" s="224" t="s">
        <v>283</v>
      </c>
      <c r="Y1029" s="224" t="s">
        <v>284</v>
      </c>
      <c r="Z1029" s="213"/>
      <c r="AA1029" s="213"/>
      <c r="AB1029" s="213"/>
      <c r="AC1029" s="213"/>
      <c r="AD1029" s="213"/>
      <c r="AE1029" s="213"/>
      <c r="AF1029" s="213"/>
      <c r="AG1029" s="213" t="s">
        <v>285</v>
      </c>
      <c r="AH1029" s="213"/>
      <c r="AI1029" s="213"/>
      <c r="AJ1029" s="213"/>
      <c r="AK1029" s="213"/>
      <c r="AL1029" s="213"/>
      <c r="AM1029" s="213"/>
      <c r="AN1029" s="213"/>
      <c r="AO1029" s="213"/>
      <c r="AP1029" s="213"/>
      <c r="AQ1029" s="213"/>
      <c r="AR1029" s="213"/>
      <c r="AS1029" s="213"/>
      <c r="AT1029" s="213"/>
      <c r="AU1029" s="213"/>
      <c r="AV1029" s="213"/>
      <c r="AW1029" s="213"/>
      <c r="AX1029" s="213"/>
      <c r="AY1029" s="213"/>
      <c r="AZ1029" s="213"/>
      <c r="BA1029" s="213"/>
      <c r="BB1029" s="213"/>
      <c r="BC1029" s="213"/>
      <c r="BD1029" s="213"/>
      <c r="BE1029" s="213"/>
      <c r="BF1029" s="213"/>
      <c r="BG1029" s="213"/>
      <c r="BH1029" s="213"/>
    </row>
    <row r="1030" spans="1:60" outlineLevel="2" x14ac:dyDescent="0.2">
      <c r="A1030" s="220"/>
      <c r="B1030" s="221"/>
      <c r="C1030" s="260" t="s">
        <v>1104</v>
      </c>
      <c r="D1030" s="248"/>
      <c r="E1030" s="248"/>
      <c r="F1030" s="248"/>
      <c r="G1030" s="248"/>
      <c r="H1030" s="224"/>
      <c r="I1030" s="224"/>
      <c r="J1030" s="224"/>
      <c r="K1030" s="224"/>
      <c r="L1030" s="224"/>
      <c r="M1030" s="224"/>
      <c r="N1030" s="223"/>
      <c r="O1030" s="223"/>
      <c r="P1030" s="223"/>
      <c r="Q1030" s="223"/>
      <c r="R1030" s="224"/>
      <c r="S1030" s="224"/>
      <c r="T1030" s="224"/>
      <c r="U1030" s="224"/>
      <c r="V1030" s="224"/>
      <c r="W1030" s="224"/>
      <c r="X1030" s="224"/>
      <c r="Y1030" s="224"/>
      <c r="Z1030" s="213"/>
      <c r="AA1030" s="213"/>
      <c r="AB1030" s="213"/>
      <c r="AC1030" s="213"/>
      <c r="AD1030" s="213"/>
      <c r="AE1030" s="213"/>
      <c r="AF1030" s="213"/>
      <c r="AG1030" s="213" t="s">
        <v>287</v>
      </c>
      <c r="AH1030" s="213"/>
      <c r="AI1030" s="213"/>
      <c r="AJ1030" s="213"/>
      <c r="AK1030" s="213"/>
      <c r="AL1030" s="213"/>
      <c r="AM1030" s="213"/>
      <c r="AN1030" s="213"/>
      <c r="AO1030" s="213"/>
      <c r="AP1030" s="213"/>
      <c r="AQ1030" s="213"/>
      <c r="AR1030" s="213"/>
      <c r="AS1030" s="213"/>
      <c r="AT1030" s="213"/>
      <c r="AU1030" s="213"/>
      <c r="AV1030" s="213"/>
      <c r="AW1030" s="213"/>
      <c r="AX1030" s="213"/>
      <c r="AY1030" s="213"/>
      <c r="AZ1030" s="213"/>
      <c r="BA1030" s="213"/>
      <c r="BB1030" s="213"/>
      <c r="BC1030" s="213"/>
      <c r="BD1030" s="213"/>
      <c r="BE1030" s="213"/>
      <c r="BF1030" s="213"/>
      <c r="BG1030" s="213"/>
      <c r="BH1030" s="213"/>
    </row>
    <row r="1031" spans="1:60" outlineLevel="3" x14ac:dyDescent="0.2">
      <c r="A1031" s="220"/>
      <c r="B1031" s="221"/>
      <c r="C1031" s="261" t="s">
        <v>1105</v>
      </c>
      <c r="D1031" s="250"/>
      <c r="E1031" s="250"/>
      <c r="F1031" s="250"/>
      <c r="G1031" s="250"/>
      <c r="H1031" s="224"/>
      <c r="I1031" s="224"/>
      <c r="J1031" s="224"/>
      <c r="K1031" s="224"/>
      <c r="L1031" s="224"/>
      <c r="M1031" s="224"/>
      <c r="N1031" s="223"/>
      <c r="O1031" s="223"/>
      <c r="P1031" s="223"/>
      <c r="Q1031" s="223"/>
      <c r="R1031" s="224"/>
      <c r="S1031" s="224"/>
      <c r="T1031" s="224"/>
      <c r="U1031" s="224"/>
      <c r="V1031" s="224"/>
      <c r="W1031" s="224"/>
      <c r="X1031" s="224"/>
      <c r="Y1031" s="224"/>
      <c r="Z1031" s="213"/>
      <c r="AA1031" s="213"/>
      <c r="AB1031" s="213"/>
      <c r="AC1031" s="213"/>
      <c r="AD1031" s="213"/>
      <c r="AE1031" s="213"/>
      <c r="AF1031" s="213"/>
      <c r="AG1031" s="213" t="s">
        <v>287</v>
      </c>
      <c r="AH1031" s="213"/>
      <c r="AI1031" s="213"/>
      <c r="AJ1031" s="213"/>
      <c r="AK1031" s="213"/>
      <c r="AL1031" s="213"/>
      <c r="AM1031" s="213"/>
      <c r="AN1031" s="213"/>
      <c r="AO1031" s="213"/>
      <c r="AP1031" s="213"/>
      <c r="AQ1031" s="213"/>
      <c r="AR1031" s="213"/>
      <c r="AS1031" s="213"/>
      <c r="AT1031" s="213"/>
      <c r="AU1031" s="213"/>
      <c r="AV1031" s="213"/>
      <c r="AW1031" s="213"/>
      <c r="AX1031" s="213"/>
      <c r="AY1031" s="213"/>
      <c r="AZ1031" s="213"/>
      <c r="BA1031" s="213"/>
      <c r="BB1031" s="213"/>
      <c r="BC1031" s="213"/>
      <c r="BD1031" s="213"/>
      <c r="BE1031" s="213"/>
      <c r="BF1031" s="213"/>
      <c r="BG1031" s="213"/>
      <c r="BH1031" s="213"/>
    </row>
    <row r="1032" spans="1:60" outlineLevel="3" x14ac:dyDescent="0.2">
      <c r="A1032" s="220"/>
      <c r="B1032" s="221"/>
      <c r="C1032" s="261" t="s">
        <v>1106</v>
      </c>
      <c r="D1032" s="250"/>
      <c r="E1032" s="250"/>
      <c r="F1032" s="250"/>
      <c r="G1032" s="250"/>
      <c r="H1032" s="224"/>
      <c r="I1032" s="224"/>
      <c r="J1032" s="224"/>
      <c r="K1032" s="224"/>
      <c r="L1032" s="224"/>
      <c r="M1032" s="224"/>
      <c r="N1032" s="223"/>
      <c r="O1032" s="223"/>
      <c r="P1032" s="223"/>
      <c r="Q1032" s="223"/>
      <c r="R1032" s="224"/>
      <c r="S1032" s="224"/>
      <c r="T1032" s="224"/>
      <c r="U1032" s="224"/>
      <c r="V1032" s="224"/>
      <c r="W1032" s="224"/>
      <c r="X1032" s="224"/>
      <c r="Y1032" s="224"/>
      <c r="Z1032" s="213"/>
      <c r="AA1032" s="213"/>
      <c r="AB1032" s="213"/>
      <c r="AC1032" s="213"/>
      <c r="AD1032" s="213"/>
      <c r="AE1032" s="213"/>
      <c r="AF1032" s="213"/>
      <c r="AG1032" s="213" t="s">
        <v>287</v>
      </c>
      <c r="AH1032" s="213"/>
      <c r="AI1032" s="213"/>
      <c r="AJ1032" s="213"/>
      <c r="AK1032" s="213"/>
      <c r="AL1032" s="213"/>
      <c r="AM1032" s="213"/>
      <c r="AN1032" s="213"/>
      <c r="AO1032" s="213"/>
      <c r="AP1032" s="213"/>
      <c r="AQ1032" s="213"/>
      <c r="AR1032" s="213"/>
      <c r="AS1032" s="213"/>
      <c r="AT1032" s="213"/>
      <c r="AU1032" s="213"/>
      <c r="AV1032" s="213"/>
      <c r="AW1032" s="213"/>
      <c r="AX1032" s="213"/>
      <c r="AY1032" s="213"/>
      <c r="AZ1032" s="213"/>
      <c r="BA1032" s="213"/>
      <c r="BB1032" s="213"/>
      <c r="BC1032" s="213"/>
      <c r="BD1032" s="213"/>
      <c r="BE1032" s="213"/>
      <c r="BF1032" s="213"/>
      <c r="BG1032" s="213"/>
      <c r="BH1032" s="213"/>
    </row>
    <row r="1033" spans="1:60" outlineLevel="3" x14ac:dyDescent="0.2">
      <c r="A1033" s="220"/>
      <c r="B1033" s="221"/>
      <c r="C1033" s="274" t="s">
        <v>1063</v>
      </c>
      <c r="D1033" s="226"/>
      <c r="E1033" s="227"/>
      <c r="F1033" s="228"/>
      <c r="G1033" s="228"/>
      <c r="H1033" s="224"/>
      <c r="I1033" s="224"/>
      <c r="J1033" s="224"/>
      <c r="K1033" s="224"/>
      <c r="L1033" s="224"/>
      <c r="M1033" s="224"/>
      <c r="N1033" s="223"/>
      <c r="O1033" s="223"/>
      <c r="P1033" s="223"/>
      <c r="Q1033" s="223"/>
      <c r="R1033" s="224"/>
      <c r="S1033" s="224"/>
      <c r="T1033" s="224"/>
      <c r="U1033" s="224"/>
      <c r="V1033" s="224"/>
      <c r="W1033" s="224"/>
      <c r="X1033" s="224"/>
      <c r="Y1033" s="224"/>
      <c r="Z1033" s="213"/>
      <c r="AA1033" s="213"/>
      <c r="AB1033" s="213"/>
      <c r="AC1033" s="213"/>
      <c r="AD1033" s="213"/>
      <c r="AE1033" s="213"/>
      <c r="AF1033" s="213"/>
      <c r="AG1033" s="213" t="s">
        <v>287</v>
      </c>
      <c r="AH1033" s="213"/>
      <c r="AI1033" s="213"/>
      <c r="AJ1033" s="213"/>
      <c r="AK1033" s="213"/>
      <c r="AL1033" s="213"/>
      <c r="AM1033" s="213"/>
      <c r="AN1033" s="213"/>
      <c r="AO1033" s="213"/>
      <c r="AP1033" s="213"/>
      <c r="AQ1033" s="213"/>
      <c r="AR1033" s="213"/>
      <c r="AS1033" s="213"/>
      <c r="AT1033" s="213"/>
      <c r="AU1033" s="213"/>
      <c r="AV1033" s="213"/>
      <c r="AW1033" s="213"/>
      <c r="AX1033" s="213"/>
      <c r="AY1033" s="213"/>
      <c r="AZ1033" s="213"/>
      <c r="BA1033" s="213"/>
      <c r="BB1033" s="213"/>
      <c r="BC1033" s="213"/>
      <c r="BD1033" s="213"/>
      <c r="BE1033" s="213"/>
      <c r="BF1033" s="213"/>
      <c r="BG1033" s="213"/>
      <c r="BH1033" s="213"/>
    </row>
    <row r="1034" spans="1:60" outlineLevel="3" x14ac:dyDescent="0.2">
      <c r="A1034" s="220"/>
      <c r="B1034" s="221"/>
      <c r="C1034" s="261" t="s">
        <v>1107</v>
      </c>
      <c r="D1034" s="250"/>
      <c r="E1034" s="250"/>
      <c r="F1034" s="250"/>
      <c r="G1034" s="250"/>
      <c r="H1034" s="224"/>
      <c r="I1034" s="224"/>
      <c r="J1034" s="224"/>
      <c r="K1034" s="224"/>
      <c r="L1034" s="224"/>
      <c r="M1034" s="224"/>
      <c r="N1034" s="223"/>
      <c r="O1034" s="223"/>
      <c r="P1034" s="223"/>
      <c r="Q1034" s="223"/>
      <c r="R1034" s="224"/>
      <c r="S1034" s="224"/>
      <c r="T1034" s="224"/>
      <c r="U1034" s="224"/>
      <c r="V1034" s="224"/>
      <c r="W1034" s="224"/>
      <c r="X1034" s="224"/>
      <c r="Y1034" s="224"/>
      <c r="Z1034" s="213"/>
      <c r="AA1034" s="213"/>
      <c r="AB1034" s="213"/>
      <c r="AC1034" s="213"/>
      <c r="AD1034" s="213"/>
      <c r="AE1034" s="213"/>
      <c r="AF1034" s="213"/>
      <c r="AG1034" s="213" t="s">
        <v>287</v>
      </c>
      <c r="AH1034" s="213"/>
      <c r="AI1034" s="213"/>
      <c r="AJ1034" s="213"/>
      <c r="AK1034" s="213"/>
      <c r="AL1034" s="213"/>
      <c r="AM1034" s="213"/>
      <c r="AN1034" s="213"/>
      <c r="AO1034" s="213"/>
      <c r="AP1034" s="213"/>
      <c r="AQ1034" s="213"/>
      <c r="AR1034" s="213"/>
      <c r="AS1034" s="213"/>
      <c r="AT1034" s="213"/>
      <c r="AU1034" s="213"/>
      <c r="AV1034" s="213"/>
      <c r="AW1034" s="213"/>
      <c r="AX1034" s="213"/>
      <c r="AY1034" s="213"/>
      <c r="AZ1034" s="213"/>
      <c r="BA1034" s="213"/>
      <c r="BB1034" s="213"/>
      <c r="BC1034" s="213"/>
      <c r="BD1034" s="213"/>
      <c r="BE1034" s="213"/>
      <c r="BF1034" s="213"/>
      <c r="BG1034" s="213"/>
      <c r="BH1034" s="213"/>
    </row>
    <row r="1035" spans="1:60" outlineLevel="3" x14ac:dyDescent="0.2">
      <c r="A1035" s="220"/>
      <c r="B1035" s="221"/>
      <c r="C1035" s="261" t="s">
        <v>1108</v>
      </c>
      <c r="D1035" s="250"/>
      <c r="E1035" s="250"/>
      <c r="F1035" s="250"/>
      <c r="G1035" s="250"/>
      <c r="H1035" s="224"/>
      <c r="I1035" s="224"/>
      <c r="J1035" s="224"/>
      <c r="K1035" s="224"/>
      <c r="L1035" s="224"/>
      <c r="M1035" s="224"/>
      <c r="N1035" s="223"/>
      <c r="O1035" s="223"/>
      <c r="P1035" s="223"/>
      <c r="Q1035" s="223"/>
      <c r="R1035" s="224"/>
      <c r="S1035" s="224"/>
      <c r="T1035" s="224"/>
      <c r="U1035" s="224"/>
      <c r="V1035" s="224"/>
      <c r="W1035" s="224"/>
      <c r="X1035" s="224"/>
      <c r="Y1035" s="224"/>
      <c r="Z1035" s="213"/>
      <c r="AA1035" s="213"/>
      <c r="AB1035" s="213"/>
      <c r="AC1035" s="213"/>
      <c r="AD1035" s="213"/>
      <c r="AE1035" s="213"/>
      <c r="AF1035" s="213"/>
      <c r="AG1035" s="213" t="s">
        <v>287</v>
      </c>
      <c r="AH1035" s="213"/>
      <c r="AI1035" s="213"/>
      <c r="AJ1035" s="213"/>
      <c r="AK1035" s="213"/>
      <c r="AL1035" s="213"/>
      <c r="AM1035" s="213"/>
      <c r="AN1035" s="213"/>
      <c r="AO1035" s="213"/>
      <c r="AP1035" s="213"/>
      <c r="AQ1035" s="213"/>
      <c r="AR1035" s="213"/>
      <c r="AS1035" s="213"/>
      <c r="AT1035" s="213"/>
      <c r="AU1035" s="213"/>
      <c r="AV1035" s="213"/>
      <c r="AW1035" s="213"/>
      <c r="AX1035" s="213"/>
      <c r="AY1035" s="213"/>
      <c r="AZ1035" s="213"/>
      <c r="BA1035" s="213"/>
      <c r="BB1035" s="213"/>
      <c r="BC1035" s="213"/>
      <c r="BD1035" s="213"/>
      <c r="BE1035" s="213"/>
      <c r="BF1035" s="213"/>
      <c r="BG1035" s="213"/>
      <c r="BH1035" s="213"/>
    </row>
    <row r="1036" spans="1:60" outlineLevel="3" x14ac:dyDescent="0.2">
      <c r="A1036" s="220"/>
      <c r="B1036" s="221"/>
      <c r="C1036" s="274" t="s">
        <v>1063</v>
      </c>
      <c r="D1036" s="226"/>
      <c r="E1036" s="227"/>
      <c r="F1036" s="228"/>
      <c r="G1036" s="228"/>
      <c r="H1036" s="224"/>
      <c r="I1036" s="224"/>
      <c r="J1036" s="224"/>
      <c r="K1036" s="224"/>
      <c r="L1036" s="224"/>
      <c r="M1036" s="224"/>
      <c r="N1036" s="223"/>
      <c r="O1036" s="223"/>
      <c r="P1036" s="223"/>
      <c r="Q1036" s="223"/>
      <c r="R1036" s="224"/>
      <c r="S1036" s="224"/>
      <c r="T1036" s="224"/>
      <c r="U1036" s="224"/>
      <c r="V1036" s="224"/>
      <c r="W1036" s="224"/>
      <c r="X1036" s="224"/>
      <c r="Y1036" s="224"/>
      <c r="Z1036" s="213"/>
      <c r="AA1036" s="213"/>
      <c r="AB1036" s="213"/>
      <c r="AC1036" s="213"/>
      <c r="AD1036" s="213"/>
      <c r="AE1036" s="213"/>
      <c r="AF1036" s="213"/>
      <c r="AG1036" s="213" t="s">
        <v>287</v>
      </c>
      <c r="AH1036" s="213"/>
      <c r="AI1036" s="213"/>
      <c r="AJ1036" s="213"/>
      <c r="AK1036" s="213"/>
      <c r="AL1036" s="213"/>
      <c r="AM1036" s="213"/>
      <c r="AN1036" s="213"/>
      <c r="AO1036" s="213"/>
      <c r="AP1036" s="213"/>
      <c r="AQ1036" s="213"/>
      <c r="AR1036" s="213"/>
      <c r="AS1036" s="213"/>
      <c r="AT1036" s="213"/>
      <c r="AU1036" s="213"/>
      <c r="AV1036" s="213"/>
      <c r="AW1036" s="213"/>
      <c r="AX1036" s="213"/>
      <c r="AY1036" s="213"/>
      <c r="AZ1036" s="213"/>
      <c r="BA1036" s="213"/>
      <c r="BB1036" s="213"/>
      <c r="BC1036" s="213"/>
      <c r="BD1036" s="213"/>
      <c r="BE1036" s="213"/>
      <c r="BF1036" s="213"/>
      <c r="BG1036" s="213"/>
      <c r="BH1036" s="213"/>
    </row>
    <row r="1037" spans="1:60" outlineLevel="3" x14ac:dyDescent="0.2">
      <c r="A1037" s="220"/>
      <c r="B1037" s="221"/>
      <c r="C1037" s="261" t="s">
        <v>1101</v>
      </c>
      <c r="D1037" s="250"/>
      <c r="E1037" s="250"/>
      <c r="F1037" s="250"/>
      <c r="G1037" s="250"/>
      <c r="H1037" s="224"/>
      <c r="I1037" s="224"/>
      <c r="J1037" s="224"/>
      <c r="K1037" s="224"/>
      <c r="L1037" s="224"/>
      <c r="M1037" s="224"/>
      <c r="N1037" s="223"/>
      <c r="O1037" s="223"/>
      <c r="P1037" s="223"/>
      <c r="Q1037" s="223"/>
      <c r="R1037" s="224"/>
      <c r="S1037" s="224"/>
      <c r="T1037" s="224"/>
      <c r="U1037" s="224"/>
      <c r="V1037" s="224"/>
      <c r="W1037" s="224"/>
      <c r="X1037" s="224"/>
      <c r="Y1037" s="224"/>
      <c r="Z1037" s="213"/>
      <c r="AA1037" s="213"/>
      <c r="AB1037" s="213"/>
      <c r="AC1037" s="213"/>
      <c r="AD1037" s="213"/>
      <c r="AE1037" s="213"/>
      <c r="AF1037" s="213"/>
      <c r="AG1037" s="213" t="s">
        <v>287</v>
      </c>
      <c r="AH1037" s="213"/>
      <c r="AI1037" s="213"/>
      <c r="AJ1037" s="213"/>
      <c r="AK1037" s="213"/>
      <c r="AL1037" s="213"/>
      <c r="AM1037" s="213"/>
      <c r="AN1037" s="213"/>
      <c r="AO1037" s="213"/>
      <c r="AP1037" s="213"/>
      <c r="AQ1037" s="213"/>
      <c r="AR1037" s="213"/>
      <c r="AS1037" s="213"/>
      <c r="AT1037" s="213"/>
      <c r="AU1037" s="213"/>
      <c r="AV1037" s="213"/>
      <c r="AW1037" s="213"/>
      <c r="AX1037" s="213"/>
      <c r="AY1037" s="213"/>
      <c r="AZ1037" s="213"/>
      <c r="BA1037" s="213"/>
      <c r="BB1037" s="213"/>
      <c r="BC1037" s="213"/>
      <c r="BD1037" s="213"/>
      <c r="BE1037" s="213"/>
      <c r="BF1037" s="213"/>
      <c r="BG1037" s="213"/>
      <c r="BH1037" s="213"/>
    </row>
    <row r="1038" spans="1:60" outlineLevel="3" x14ac:dyDescent="0.2">
      <c r="A1038" s="220"/>
      <c r="B1038" s="221"/>
      <c r="C1038" s="261" t="s">
        <v>1065</v>
      </c>
      <c r="D1038" s="250"/>
      <c r="E1038" s="250"/>
      <c r="F1038" s="250"/>
      <c r="G1038" s="250"/>
      <c r="H1038" s="224"/>
      <c r="I1038" s="224"/>
      <c r="J1038" s="224"/>
      <c r="K1038" s="224"/>
      <c r="L1038" s="224"/>
      <c r="M1038" s="224"/>
      <c r="N1038" s="223"/>
      <c r="O1038" s="223"/>
      <c r="P1038" s="223"/>
      <c r="Q1038" s="223"/>
      <c r="R1038" s="224"/>
      <c r="S1038" s="224"/>
      <c r="T1038" s="224"/>
      <c r="U1038" s="224"/>
      <c r="V1038" s="224"/>
      <c r="W1038" s="224"/>
      <c r="X1038" s="224"/>
      <c r="Y1038" s="224"/>
      <c r="Z1038" s="213"/>
      <c r="AA1038" s="213"/>
      <c r="AB1038" s="213"/>
      <c r="AC1038" s="213"/>
      <c r="AD1038" s="213"/>
      <c r="AE1038" s="213"/>
      <c r="AF1038" s="213"/>
      <c r="AG1038" s="213" t="s">
        <v>287</v>
      </c>
      <c r="AH1038" s="213"/>
      <c r="AI1038" s="213"/>
      <c r="AJ1038" s="213"/>
      <c r="AK1038" s="213"/>
      <c r="AL1038" s="213"/>
      <c r="AM1038" s="213"/>
      <c r="AN1038" s="213"/>
      <c r="AO1038" s="213"/>
      <c r="AP1038" s="213"/>
      <c r="AQ1038" s="213"/>
      <c r="AR1038" s="213"/>
      <c r="AS1038" s="213"/>
      <c r="AT1038" s="213"/>
      <c r="AU1038" s="213"/>
      <c r="AV1038" s="213"/>
      <c r="AW1038" s="213"/>
      <c r="AX1038" s="213"/>
      <c r="AY1038" s="213"/>
      <c r="AZ1038" s="213"/>
      <c r="BA1038" s="213"/>
      <c r="BB1038" s="213"/>
      <c r="BC1038" s="213"/>
      <c r="BD1038" s="213"/>
      <c r="BE1038" s="213"/>
      <c r="BF1038" s="213"/>
      <c r="BG1038" s="213"/>
      <c r="BH1038" s="213"/>
    </row>
    <row r="1039" spans="1:60" outlineLevel="3" x14ac:dyDescent="0.2">
      <c r="A1039" s="220"/>
      <c r="B1039" s="221"/>
      <c r="C1039" s="274" t="s">
        <v>1063</v>
      </c>
      <c r="D1039" s="226"/>
      <c r="E1039" s="227"/>
      <c r="F1039" s="228"/>
      <c r="G1039" s="228"/>
      <c r="H1039" s="224"/>
      <c r="I1039" s="224"/>
      <c r="J1039" s="224"/>
      <c r="K1039" s="224"/>
      <c r="L1039" s="224"/>
      <c r="M1039" s="224"/>
      <c r="N1039" s="223"/>
      <c r="O1039" s="223"/>
      <c r="P1039" s="223"/>
      <c r="Q1039" s="223"/>
      <c r="R1039" s="224"/>
      <c r="S1039" s="224"/>
      <c r="T1039" s="224"/>
      <c r="U1039" s="224"/>
      <c r="V1039" s="224"/>
      <c r="W1039" s="224"/>
      <c r="X1039" s="224"/>
      <c r="Y1039" s="224"/>
      <c r="Z1039" s="213"/>
      <c r="AA1039" s="213"/>
      <c r="AB1039" s="213"/>
      <c r="AC1039" s="213"/>
      <c r="AD1039" s="213"/>
      <c r="AE1039" s="213"/>
      <c r="AF1039" s="213"/>
      <c r="AG1039" s="213" t="s">
        <v>287</v>
      </c>
      <c r="AH1039" s="213"/>
      <c r="AI1039" s="213"/>
      <c r="AJ1039" s="213"/>
      <c r="AK1039" s="213"/>
      <c r="AL1039" s="213"/>
      <c r="AM1039" s="213"/>
      <c r="AN1039" s="213"/>
      <c r="AO1039" s="213"/>
      <c r="AP1039" s="213"/>
      <c r="AQ1039" s="213"/>
      <c r="AR1039" s="213"/>
      <c r="AS1039" s="213"/>
      <c r="AT1039" s="213"/>
      <c r="AU1039" s="213"/>
      <c r="AV1039" s="213"/>
      <c r="AW1039" s="213"/>
      <c r="AX1039" s="213"/>
      <c r="AY1039" s="213"/>
      <c r="AZ1039" s="213"/>
      <c r="BA1039" s="213"/>
      <c r="BB1039" s="213"/>
      <c r="BC1039" s="213"/>
      <c r="BD1039" s="213"/>
      <c r="BE1039" s="213"/>
      <c r="BF1039" s="213"/>
      <c r="BG1039" s="213"/>
      <c r="BH1039" s="213"/>
    </row>
    <row r="1040" spans="1:60" outlineLevel="3" x14ac:dyDescent="0.2">
      <c r="A1040" s="220"/>
      <c r="B1040" s="221"/>
      <c r="C1040" s="261" t="s">
        <v>1066</v>
      </c>
      <c r="D1040" s="250"/>
      <c r="E1040" s="250"/>
      <c r="F1040" s="250"/>
      <c r="G1040" s="250"/>
      <c r="H1040" s="224"/>
      <c r="I1040" s="224"/>
      <c r="J1040" s="224"/>
      <c r="K1040" s="224"/>
      <c r="L1040" s="224"/>
      <c r="M1040" s="224"/>
      <c r="N1040" s="223"/>
      <c r="O1040" s="223"/>
      <c r="P1040" s="223"/>
      <c r="Q1040" s="223"/>
      <c r="R1040" s="224"/>
      <c r="S1040" s="224"/>
      <c r="T1040" s="224"/>
      <c r="U1040" s="224"/>
      <c r="V1040" s="224"/>
      <c r="W1040" s="224"/>
      <c r="X1040" s="224"/>
      <c r="Y1040" s="224"/>
      <c r="Z1040" s="213"/>
      <c r="AA1040" s="213"/>
      <c r="AB1040" s="213"/>
      <c r="AC1040" s="213"/>
      <c r="AD1040" s="213"/>
      <c r="AE1040" s="213"/>
      <c r="AF1040" s="213"/>
      <c r="AG1040" s="213" t="s">
        <v>287</v>
      </c>
      <c r="AH1040" s="213"/>
      <c r="AI1040" s="213"/>
      <c r="AJ1040" s="213"/>
      <c r="AK1040" s="213"/>
      <c r="AL1040" s="213"/>
      <c r="AM1040" s="213"/>
      <c r="AN1040" s="213"/>
      <c r="AO1040" s="213"/>
      <c r="AP1040" s="213"/>
      <c r="AQ1040" s="213"/>
      <c r="AR1040" s="213"/>
      <c r="AS1040" s="213"/>
      <c r="AT1040" s="213"/>
      <c r="AU1040" s="213"/>
      <c r="AV1040" s="213"/>
      <c r="AW1040" s="213"/>
      <c r="AX1040" s="213"/>
      <c r="AY1040" s="213"/>
      <c r="AZ1040" s="213"/>
      <c r="BA1040" s="213"/>
      <c r="BB1040" s="213"/>
      <c r="BC1040" s="213"/>
      <c r="BD1040" s="213"/>
      <c r="BE1040" s="213"/>
      <c r="BF1040" s="213"/>
      <c r="BG1040" s="213"/>
      <c r="BH1040" s="213"/>
    </row>
    <row r="1041" spans="1:60" outlineLevel="3" x14ac:dyDescent="0.2">
      <c r="A1041" s="220"/>
      <c r="B1041" s="221"/>
      <c r="C1041" s="261" t="s">
        <v>1248</v>
      </c>
      <c r="D1041" s="250"/>
      <c r="E1041" s="250"/>
      <c r="F1041" s="250"/>
      <c r="G1041" s="250"/>
      <c r="H1041" s="224"/>
      <c r="I1041" s="224"/>
      <c r="J1041" s="224"/>
      <c r="K1041" s="224"/>
      <c r="L1041" s="224"/>
      <c r="M1041" s="224"/>
      <c r="N1041" s="223"/>
      <c r="O1041" s="223"/>
      <c r="P1041" s="223"/>
      <c r="Q1041" s="223"/>
      <c r="R1041" s="224"/>
      <c r="S1041" s="224"/>
      <c r="T1041" s="224"/>
      <c r="U1041" s="224"/>
      <c r="V1041" s="224"/>
      <c r="W1041" s="224"/>
      <c r="X1041" s="224"/>
      <c r="Y1041" s="224"/>
      <c r="Z1041" s="213"/>
      <c r="AA1041" s="213"/>
      <c r="AB1041" s="213"/>
      <c r="AC1041" s="213"/>
      <c r="AD1041" s="213"/>
      <c r="AE1041" s="213"/>
      <c r="AF1041" s="213"/>
      <c r="AG1041" s="213" t="s">
        <v>287</v>
      </c>
      <c r="AH1041" s="213"/>
      <c r="AI1041" s="213"/>
      <c r="AJ1041" s="213"/>
      <c r="AK1041" s="213"/>
      <c r="AL1041" s="213"/>
      <c r="AM1041" s="213"/>
      <c r="AN1041" s="213"/>
      <c r="AO1041" s="213"/>
      <c r="AP1041" s="213"/>
      <c r="AQ1041" s="213"/>
      <c r="AR1041" s="213"/>
      <c r="AS1041" s="213"/>
      <c r="AT1041" s="213"/>
      <c r="AU1041" s="213"/>
      <c r="AV1041" s="213"/>
      <c r="AW1041" s="213"/>
      <c r="AX1041" s="213"/>
      <c r="AY1041" s="213"/>
      <c r="AZ1041" s="213"/>
      <c r="BA1041" s="213"/>
      <c r="BB1041" s="213"/>
      <c r="BC1041" s="213"/>
      <c r="BD1041" s="213"/>
      <c r="BE1041" s="213"/>
      <c r="BF1041" s="213"/>
      <c r="BG1041" s="213"/>
      <c r="BH1041" s="213"/>
    </row>
    <row r="1042" spans="1:60" outlineLevel="3" x14ac:dyDescent="0.2">
      <c r="A1042" s="220"/>
      <c r="B1042" s="221"/>
      <c r="C1042" s="261" t="s">
        <v>1067</v>
      </c>
      <c r="D1042" s="250"/>
      <c r="E1042" s="250"/>
      <c r="F1042" s="250"/>
      <c r="G1042" s="250"/>
      <c r="H1042" s="224"/>
      <c r="I1042" s="224"/>
      <c r="J1042" s="224"/>
      <c r="K1042" s="224"/>
      <c r="L1042" s="224"/>
      <c r="M1042" s="224"/>
      <c r="N1042" s="223"/>
      <c r="O1042" s="223"/>
      <c r="P1042" s="223"/>
      <c r="Q1042" s="223"/>
      <c r="R1042" s="224"/>
      <c r="S1042" s="224"/>
      <c r="T1042" s="224"/>
      <c r="U1042" s="224"/>
      <c r="V1042" s="224"/>
      <c r="W1042" s="224"/>
      <c r="X1042" s="224"/>
      <c r="Y1042" s="224"/>
      <c r="Z1042" s="213"/>
      <c r="AA1042" s="213"/>
      <c r="AB1042" s="213"/>
      <c r="AC1042" s="213"/>
      <c r="AD1042" s="213"/>
      <c r="AE1042" s="213"/>
      <c r="AF1042" s="213"/>
      <c r="AG1042" s="213" t="s">
        <v>287</v>
      </c>
      <c r="AH1042" s="213"/>
      <c r="AI1042" s="213"/>
      <c r="AJ1042" s="213"/>
      <c r="AK1042" s="213"/>
      <c r="AL1042" s="213"/>
      <c r="AM1042" s="213"/>
      <c r="AN1042" s="213"/>
      <c r="AO1042" s="213"/>
      <c r="AP1042" s="213"/>
      <c r="AQ1042" s="213"/>
      <c r="AR1042" s="213"/>
      <c r="AS1042" s="213"/>
      <c r="AT1042" s="213"/>
      <c r="AU1042" s="213"/>
      <c r="AV1042" s="213"/>
      <c r="AW1042" s="213"/>
      <c r="AX1042" s="213"/>
      <c r="AY1042" s="213"/>
      <c r="AZ1042" s="213"/>
      <c r="BA1042" s="213"/>
      <c r="BB1042" s="213"/>
      <c r="BC1042" s="213"/>
      <c r="BD1042" s="213"/>
      <c r="BE1042" s="213"/>
      <c r="BF1042" s="213"/>
      <c r="BG1042" s="213"/>
      <c r="BH1042" s="213"/>
    </row>
    <row r="1043" spans="1:60" outlineLevel="3" x14ac:dyDescent="0.2">
      <c r="A1043" s="220"/>
      <c r="B1043" s="221"/>
      <c r="C1043" s="261" t="s">
        <v>1068</v>
      </c>
      <c r="D1043" s="250"/>
      <c r="E1043" s="250"/>
      <c r="F1043" s="250"/>
      <c r="G1043" s="250"/>
      <c r="H1043" s="224"/>
      <c r="I1043" s="224"/>
      <c r="J1043" s="224"/>
      <c r="K1043" s="224"/>
      <c r="L1043" s="224"/>
      <c r="M1043" s="224"/>
      <c r="N1043" s="223"/>
      <c r="O1043" s="223"/>
      <c r="P1043" s="223"/>
      <c r="Q1043" s="223"/>
      <c r="R1043" s="224"/>
      <c r="S1043" s="224"/>
      <c r="T1043" s="224"/>
      <c r="U1043" s="224"/>
      <c r="V1043" s="224"/>
      <c r="W1043" s="224"/>
      <c r="X1043" s="224"/>
      <c r="Y1043" s="224"/>
      <c r="Z1043" s="213"/>
      <c r="AA1043" s="213"/>
      <c r="AB1043" s="213"/>
      <c r="AC1043" s="213"/>
      <c r="AD1043" s="213"/>
      <c r="AE1043" s="213"/>
      <c r="AF1043" s="213"/>
      <c r="AG1043" s="213" t="s">
        <v>287</v>
      </c>
      <c r="AH1043" s="213"/>
      <c r="AI1043" s="213"/>
      <c r="AJ1043" s="213"/>
      <c r="AK1043" s="213"/>
      <c r="AL1043" s="213"/>
      <c r="AM1043" s="213"/>
      <c r="AN1043" s="213"/>
      <c r="AO1043" s="213"/>
      <c r="AP1043" s="213"/>
      <c r="AQ1043" s="213"/>
      <c r="AR1043" s="213"/>
      <c r="AS1043" s="213"/>
      <c r="AT1043" s="213"/>
      <c r="AU1043" s="213"/>
      <c r="AV1043" s="213"/>
      <c r="AW1043" s="213"/>
      <c r="AX1043" s="213"/>
      <c r="AY1043" s="213"/>
      <c r="AZ1043" s="213"/>
      <c r="BA1043" s="213"/>
      <c r="BB1043" s="213"/>
      <c r="BC1043" s="213"/>
      <c r="BD1043" s="213"/>
      <c r="BE1043" s="213"/>
      <c r="BF1043" s="213"/>
      <c r="BG1043" s="213"/>
      <c r="BH1043" s="213"/>
    </row>
    <row r="1044" spans="1:60" ht="22.5" outlineLevel="3" x14ac:dyDescent="0.2">
      <c r="A1044" s="220"/>
      <c r="B1044" s="221"/>
      <c r="C1044" s="261" t="s">
        <v>355</v>
      </c>
      <c r="D1044" s="250"/>
      <c r="E1044" s="250"/>
      <c r="F1044" s="250"/>
      <c r="G1044" s="250"/>
      <c r="H1044" s="224"/>
      <c r="I1044" s="224"/>
      <c r="J1044" s="224"/>
      <c r="K1044" s="224"/>
      <c r="L1044" s="224"/>
      <c r="M1044" s="224"/>
      <c r="N1044" s="223"/>
      <c r="O1044" s="223"/>
      <c r="P1044" s="223"/>
      <c r="Q1044" s="223"/>
      <c r="R1044" s="224"/>
      <c r="S1044" s="224"/>
      <c r="T1044" s="224"/>
      <c r="U1044" s="224"/>
      <c r="V1044" s="224"/>
      <c r="W1044" s="224"/>
      <c r="X1044" s="224"/>
      <c r="Y1044" s="224"/>
      <c r="Z1044" s="213"/>
      <c r="AA1044" s="213"/>
      <c r="AB1044" s="213"/>
      <c r="AC1044" s="213"/>
      <c r="AD1044" s="213"/>
      <c r="AE1044" s="213"/>
      <c r="AF1044" s="213"/>
      <c r="AG1044" s="213" t="s">
        <v>287</v>
      </c>
      <c r="AH1044" s="213"/>
      <c r="AI1044" s="213"/>
      <c r="AJ1044" s="213"/>
      <c r="AK1044" s="213"/>
      <c r="AL1044" s="213"/>
      <c r="AM1044" s="213"/>
      <c r="AN1044" s="213"/>
      <c r="AO1044" s="213"/>
      <c r="AP1044" s="213"/>
      <c r="AQ1044" s="213"/>
      <c r="AR1044" s="213"/>
      <c r="AS1044" s="213"/>
      <c r="AT1044" s="213"/>
      <c r="AU1044" s="213"/>
      <c r="AV1044" s="213"/>
      <c r="AW1044" s="213"/>
      <c r="AX1044" s="213"/>
      <c r="AY1044" s="213"/>
      <c r="AZ1044" s="213"/>
      <c r="BA1044" s="249" t="str">
        <f>C1044</f>
        <v>Kompletní provedení dle veškerých informací obsažených v PD (textová i výkresová část, technologické postupy, restaurátorské záměry atd.).</v>
      </c>
      <c r="BB1044" s="213"/>
      <c r="BC1044" s="213"/>
      <c r="BD1044" s="213"/>
      <c r="BE1044" s="213"/>
      <c r="BF1044" s="213"/>
      <c r="BG1044" s="213"/>
      <c r="BH1044" s="213"/>
    </row>
    <row r="1045" spans="1:60" ht="22.5" outlineLevel="3" x14ac:dyDescent="0.2">
      <c r="A1045" s="220"/>
      <c r="B1045" s="221"/>
      <c r="C1045" s="261" t="s">
        <v>356</v>
      </c>
      <c r="D1045" s="250"/>
      <c r="E1045" s="250"/>
      <c r="F1045" s="250"/>
      <c r="G1045" s="250"/>
      <c r="H1045" s="224"/>
      <c r="I1045" s="224"/>
      <c r="J1045" s="224"/>
      <c r="K1045" s="224"/>
      <c r="L1045" s="224"/>
      <c r="M1045" s="224"/>
      <c r="N1045" s="223"/>
      <c r="O1045" s="223"/>
      <c r="P1045" s="223"/>
      <c r="Q1045" s="223"/>
      <c r="R1045" s="224"/>
      <c r="S1045" s="224"/>
      <c r="T1045" s="224"/>
      <c r="U1045" s="224"/>
      <c r="V1045" s="224"/>
      <c r="W1045" s="224"/>
      <c r="X1045" s="224"/>
      <c r="Y1045" s="224"/>
      <c r="Z1045" s="213"/>
      <c r="AA1045" s="213"/>
      <c r="AB1045" s="213"/>
      <c r="AC1045" s="213"/>
      <c r="AD1045" s="213"/>
      <c r="AE1045" s="213"/>
      <c r="AF1045" s="213"/>
      <c r="AG1045" s="213" t="s">
        <v>287</v>
      </c>
      <c r="AH1045" s="213"/>
      <c r="AI1045" s="213"/>
      <c r="AJ1045" s="213"/>
      <c r="AK1045" s="213"/>
      <c r="AL1045" s="213"/>
      <c r="AM1045" s="213"/>
      <c r="AN1045" s="213"/>
      <c r="AO1045" s="213"/>
      <c r="AP1045" s="213"/>
      <c r="AQ1045" s="213"/>
      <c r="AR1045" s="213"/>
      <c r="AS1045" s="213"/>
      <c r="AT1045" s="213"/>
      <c r="AU1045" s="213"/>
      <c r="AV1045" s="213"/>
      <c r="AW1045" s="213"/>
      <c r="AX1045" s="213"/>
      <c r="AY1045" s="213"/>
      <c r="AZ1045" s="213"/>
      <c r="BA1045" s="249" t="str">
        <f>C1045</f>
        <v>Provedení je včetně montáže, demontáže, dodávky, přesunu hmot, přesunu a likvidace suti, povrchové úpravy, repasí, restaurátorských záměrů,</v>
      </c>
      <c r="BB1045" s="213"/>
      <c r="BC1045" s="213"/>
      <c r="BD1045" s="213"/>
      <c r="BE1045" s="213"/>
      <c r="BF1045" s="213"/>
      <c r="BG1045" s="213"/>
      <c r="BH1045" s="213"/>
    </row>
    <row r="1046" spans="1:60" ht="22.5" outlineLevel="3" x14ac:dyDescent="0.2">
      <c r="A1046" s="220"/>
      <c r="B1046" s="221"/>
      <c r="C1046" s="261" t="s">
        <v>288</v>
      </c>
      <c r="D1046" s="250"/>
      <c r="E1046" s="250"/>
      <c r="F1046" s="250"/>
      <c r="G1046" s="250"/>
      <c r="H1046" s="224"/>
      <c r="I1046" s="224"/>
      <c r="J1046" s="224"/>
      <c r="K1046" s="224"/>
      <c r="L1046" s="224"/>
      <c r="M1046" s="224"/>
      <c r="N1046" s="223"/>
      <c r="O1046" s="223"/>
      <c r="P1046" s="223"/>
      <c r="Q1046" s="223"/>
      <c r="R1046" s="224"/>
      <c r="S1046" s="224"/>
      <c r="T1046" s="224"/>
      <c r="U1046" s="224"/>
      <c r="V1046" s="224"/>
      <c r="W1046" s="224"/>
      <c r="X1046" s="224"/>
      <c r="Y1046" s="224"/>
      <c r="Z1046" s="213"/>
      <c r="AA1046" s="213"/>
      <c r="AB1046" s="213"/>
      <c r="AC1046" s="213"/>
      <c r="AD1046" s="213"/>
      <c r="AE1046" s="213"/>
      <c r="AF1046" s="213"/>
      <c r="AG1046" s="213" t="s">
        <v>287</v>
      </c>
      <c r="AH1046" s="213"/>
      <c r="AI1046" s="213"/>
      <c r="AJ1046" s="213"/>
      <c r="AK1046" s="213"/>
      <c r="AL1046" s="213"/>
      <c r="AM1046" s="213"/>
      <c r="AN1046" s="213"/>
      <c r="AO1046" s="213"/>
      <c r="AP1046" s="213"/>
      <c r="AQ1046" s="213"/>
      <c r="AR1046" s="213"/>
      <c r="AS1046" s="213"/>
      <c r="AT1046" s="213"/>
      <c r="AU1046" s="213"/>
      <c r="AV1046" s="213"/>
      <c r="AW1046" s="213"/>
      <c r="AX1046" s="213"/>
      <c r="AY1046" s="213"/>
      <c r="AZ1046" s="213"/>
      <c r="BA1046" s="249" t="str">
        <f>C1046</f>
        <v>restaurátorských závěrečných zpráv, dílenských dokumentací, vzorkování a veškerých dalších nutných souvisejících plnění a dodávek potřeb.</v>
      </c>
      <c r="BB1046" s="213"/>
      <c r="BC1046" s="213"/>
      <c r="BD1046" s="213"/>
      <c r="BE1046" s="213"/>
      <c r="BF1046" s="213"/>
      <c r="BG1046" s="213"/>
      <c r="BH1046" s="213"/>
    </row>
    <row r="1047" spans="1:60" outlineLevel="1" x14ac:dyDescent="0.2">
      <c r="A1047" s="241">
        <v>93</v>
      </c>
      <c r="B1047" s="242" t="s">
        <v>1109</v>
      </c>
      <c r="C1047" s="259" t="s">
        <v>1110</v>
      </c>
      <c r="D1047" s="243" t="s">
        <v>1031</v>
      </c>
      <c r="E1047" s="244">
        <v>57.5</v>
      </c>
      <c r="F1047" s="245"/>
      <c r="G1047" s="246">
        <f>ROUND(E1047*F1047,2)</f>
        <v>0</v>
      </c>
      <c r="H1047" s="245"/>
      <c r="I1047" s="246">
        <f>ROUND(E1047*H1047,2)</f>
        <v>0</v>
      </c>
      <c r="J1047" s="245"/>
      <c r="K1047" s="246">
        <f>ROUND(E1047*J1047,2)</f>
        <v>0</v>
      </c>
      <c r="L1047" s="246">
        <v>21</v>
      </c>
      <c r="M1047" s="246">
        <f>G1047*(1+L1047/100)</f>
        <v>0</v>
      </c>
      <c r="N1047" s="244">
        <v>0</v>
      </c>
      <c r="O1047" s="244">
        <f>ROUND(E1047*N1047,2)</f>
        <v>0</v>
      </c>
      <c r="P1047" s="244">
        <v>0</v>
      </c>
      <c r="Q1047" s="244">
        <f>ROUND(E1047*P1047,2)</f>
        <v>0</v>
      </c>
      <c r="R1047" s="246" t="s">
        <v>1032</v>
      </c>
      <c r="S1047" s="246" t="s">
        <v>767</v>
      </c>
      <c r="T1047" s="247" t="s">
        <v>767</v>
      </c>
      <c r="U1047" s="224">
        <v>0</v>
      </c>
      <c r="V1047" s="224">
        <f>ROUND(E1047*U1047,2)</f>
        <v>0</v>
      </c>
      <c r="W1047" s="224"/>
      <c r="X1047" s="224" t="s">
        <v>1034</v>
      </c>
      <c r="Y1047" s="224" t="s">
        <v>284</v>
      </c>
      <c r="Z1047" s="213"/>
      <c r="AA1047" s="213"/>
      <c r="AB1047" s="213"/>
      <c r="AC1047" s="213"/>
      <c r="AD1047" s="213"/>
      <c r="AE1047" s="213"/>
      <c r="AF1047" s="213"/>
      <c r="AG1047" s="213" t="s">
        <v>1035</v>
      </c>
      <c r="AH1047" s="213"/>
      <c r="AI1047" s="213"/>
      <c r="AJ1047" s="213"/>
      <c r="AK1047" s="213"/>
      <c r="AL1047" s="213"/>
      <c r="AM1047" s="213"/>
      <c r="AN1047" s="213"/>
      <c r="AO1047" s="213"/>
      <c r="AP1047" s="213"/>
      <c r="AQ1047" s="213"/>
      <c r="AR1047" s="213"/>
      <c r="AS1047" s="213"/>
      <c r="AT1047" s="213"/>
      <c r="AU1047" s="213"/>
      <c r="AV1047" s="213"/>
      <c r="AW1047" s="213"/>
      <c r="AX1047" s="213"/>
      <c r="AY1047" s="213"/>
      <c r="AZ1047" s="213"/>
      <c r="BA1047" s="213"/>
      <c r="BB1047" s="213"/>
      <c r="BC1047" s="213"/>
      <c r="BD1047" s="213"/>
      <c r="BE1047" s="213"/>
      <c r="BF1047" s="213"/>
      <c r="BG1047" s="213"/>
      <c r="BH1047" s="213"/>
    </row>
    <row r="1048" spans="1:60" ht="33.75" outlineLevel="2" x14ac:dyDescent="0.2">
      <c r="A1048" s="220"/>
      <c r="B1048" s="221"/>
      <c r="C1048" s="262" t="s">
        <v>1111</v>
      </c>
      <c r="D1048" s="229"/>
      <c r="E1048" s="230"/>
      <c r="F1048" s="224"/>
      <c r="G1048" s="224"/>
      <c r="H1048" s="224"/>
      <c r="I1048" s="224"/>
      <c r="J1048" s="224"/>
      <c r="K1048" s="224"/>
      <c r="L1048" s="224"/>
      <c r="M1048" s="224"/>
      <c r="N1048" s="223"/>
      <c r="O1048" s="223"/>
      <c r="P1048" s="223"/>
      <c r="Q1048" s="223"/>
      <c r="R1048" s="224"/>
      <c r="S1048" s="224"/>
      <c r="T1048" s="224"/>
      <c r="U1048" s="224"/>
      <c r="V1048" s="224"/>
      <c r="W1048" s="224"/>
      <c r="X1048" s="224"/>
      <c r="Y1048" s="224"/>
      <c r="Z1048" s="213"/>
      <c r="AA1048" s="213"/>
      <c r="AB1048" s="213"/>
      <c r="AC1048" s="213"/>
      <c r="AD1048" s="213"/>
      <c r="AE1048" s="213"/>
      <c r="AF1048" s="213"/>
      <c r="AG1048" s="213" t="s">
        <v>290</v>
      </c>
      <c r="AH1048" s="213">
        <v>0</v>
      </c>
      <c r="AI1048" s="213"/>
      <c r="AJ1048" s="213"/>
      <c r="AK1048" s="213"/>
      <c r="AL1048" s="213"/>
      <c r="AM1048" s="213"/>
      <c r="AN1048" s="213"/>
      <c r="AO1048" s="213"/>
      <c r="AP1048" s="213"/>
      <c r="AQ1048" s="213"/>
      <c r="AR1048" s="213"/>
      <c r="AS1048" s="213"/>
      <c r="AT1048" s="213"/>
      <c r="AU1048" s="213"/>
      <c r="AV1048" s="213"/>
      <c r="AW1048" s="213"/>
      <c r="AX1048" s="213"/>
      <c r="AY1048" s="213"/>
      <c r="AZ1048" s="213"/>
      <c r="BA1048" s="213"/>
      <c r="BB1048" s="213"/>
      <c r="BC1048" s="213"/>
      <c r="BD1048" s="213"/>
      <c r="BE1048" s="213"/>
      <c r="BF1048" s="213"/>
      <c r="BG1048" s="213"/>
      <c r="BH1048" s="213"/>
    </row>
    <row r="1049" spans="1:60" outlineLevel="3" x14ac:dyDescent="0.2">
      <c r="A1049" s="220"/>
      <c r="B1049" s="221"/>
      <c r="C1049" s="262" t="s">
        <v>1112</v>
      </c>
      <c r="D1049" s="229"/>
      <c r="E1049" s="230">
        <v>57.5</v>
      </c>
      <c r="F1049" s="224"/>
      <c r="G1049" s="224"/>
      <c r="H1049" s="224"/>
      <c r="I1049" s="224"/>
      <c r="J1049" s="224"/>
      <c r="K1049" s="224"/>
      <c r="L1049" s="224"/>
      <c r="M1049" s="224"/>
      <c r="N1049" s="223"/>
      <c r="O1049" s="223"/>
      <c r="P1049" s="223"/>
      <c r="Q1049" s="223"/>
      <c r="R1049" s="224"/>
      <c r="S1049" s="224"/>
      <c r="T1049" s="224"/>
      <c r="U1049" s="224"/>
      <c r="V1049" s="224"/>
      <c r="W1049" s="224"/>
      <c r="X1049" s="224"/>
      <c r="Y1049" s="224"/>
      <c r="Z1049" s="213"/>
      <c r="AA1049" s="213"/>
      <c r="AB1049" s="213"/>
      <c r="AC1049" s="213"/>
      <c r="AD1049" s="213"/>
      <c r="AE1049" s="213"/>
      <c r="AF1049" s="213"/>
      <c r="AG1049" s="213" t="s">
        <v>290</v>
      </c>
      <c r="AH1049" s="213">
        <v>5</v>
      </c>
      <c r="AI1049" s="213"/>
      <c r="AJ1049" s="213"/>
      <c r="AK1049" s="213"/>
      <c r="AL1049" s="213"/>
      <c r="AM1049" s="213"/>
      <c r="AN1049" s="213"/>
      <c r="AO1049" s="213"/>
      <c r="AP1049" s="213"/>
      <c r="AQ1049" s="213"/>
      <c r="AR1049" s="213"/>
      <c r="AS1049" s="213"/>
      <c r="AT1049" s="213"/>
      <c r="AU1049" s="213"/>
      <c r="AV1049" s="213"/>
      <c r="AW1049" s="213"/>
      <c r="AX1049" s="213"/>
      <c r="AY1049" s="213"/>
      <c r="AZ1049" s="213"/>
      <c r="BA1049" s="213"/>
      <c r="BB1049" s="213"/>
      <c r="BC1049" s="213"/>
      <c r="BD1049" s="213"/>
      <c r="BE1049" s="213"/>
      <c r="BF1049" s="213"/>
      <c r="BG1049" s="213"/>
      <c r="BH1049" s="213"/>
    </row>
    <row r="1050" spans="1:60" outlineLevel="1" x14ac:dyDescent="0.2">
      <c r="A1050" s="241">
        <v>94</v>
      </c>
      <c r="B1050" s="242" t="s">
        <v>1113</v>
      </c>
      <c r="C1050" s="259" t="s">
        <v>1114</v>
      </c>
      <c r="D1050" s="243" t="s">
        <v>1031</v>
      </c>
      <c r="E1050" s="244">
        <v>57.5</v>
      </c>
      <c r="F1050" s="245"/>
      <c r="G1050" s="246">
        <f>ROUND(E1050*F1050,2)</f>
        <v>0</v>
      </c>
      <c r="H1050" s="245"/>
      <c r="I1050" s="246">
        <f>ROUND(E1050*H1050,2)</f>
        <v>0</v>
      </c>
      <c r="J1050" s="245"/>
      <c r="K1050" s="246">
        <f>ROUND(E1050*J1050,2)</f>
        <v>0</v>
      </c>
      <c r="L1050" s="246">
        <v>21</v>
      </c>
      <c r="M1050" s="246">
        <f>G1050*(1+L1050/100)</f>
        <v>0</v>
      </c>
      <c r="N1050" s="244">
        <v>1E-3</v>
      </c>
      <c r="O1050" s="244">
        <f>ROUND(E1050*N1050,2)</f>
        <v>0.06</v>
      </c>
      <c r="P1050" s="244">
        <v>0</v>
      </c>
      <c r="Q1050" s="244">
        <f>ROUND(E1050*P1050,2)</f>
        <v>0</v>
      </c>
      <c r="R1050" s="246" t="s">
        <v>1032</v>
      </c>
      <c r="S1050" s="246" t="s">
        <v>298</v>
      </c>
      <c r="T1050" s="247" t="s">
        <v>364</v>
      </c>
      <c r="U1050" s="224">
        <v>0</v>
      </c>
      <c r="V1050" s="224">
        <f>ROUND(E1050*U1050,2)</f>
        <v>0</v>
      </c>
      <c r="W1050" s="224"/>
      <c r="X1050" s="224" t="s">
        <v>1034</v>
      </c>
      <c r="Y1050" s="224" t="s">
        <v>284</v>
      </c>
      <c r="Z1050" s="213"/>
      <c r="AA1050" s="213"/>
      <c r="AB1050" s="213"/>
      <c r="AC1050" s="213"/>
      <c r="AD1050" s="213"/>
      <c r="AE1050" s="213"/>
      <c r="AF1050" s="213"/>
      <c r="AG1050" s="213" t="s">
        <v>1035</v>
      </c>
      <c r="AH1050" s="213"/>
      <c r="AI1050" s="213"/>
      <c r="AJ1050" s="213"/>
      <c r="AK1050" s="213"/>
      <c r="AL1050" s="213"/>
      <c r="AM1050" s="213"/>
      <c r="AN1050" s="213"/>
      <c r="AO1050" s="213"/>
      <c r="AP1050" s="213"/>
      <c r="AQ1050" s="213"/>
      <c r="AR1050" s="213"/>
      <c r="AS1050" s="213"/>
      <c r="AT1050" s="213"/>
      <c r="AU1050" s="213"/>
      <c r="AV1050" s="213"/>
      <c r="AW1050" s="213"/>
      <c r="AX1050" s="213"/>
      <c r="AY1050" s="213"/>
      <c r="AZ1050" s="213"/>
      <c r="BA1050" s="213"/>
      <c r="BB1050" s="213"/>
      <c r="BC1050" s="213"/>
      <c r="BD1050" s="213"/>
      <c r="BE1050" s="213"/>
      <c r="BF1050" s="213"/>
      <c r="BG1050" s="213"/>
      <c r="BH1050" s="213"/>
    </row>
    <row r="1051" spans="1:60" outlineLevel="2" x14ac:dyDescent="0.2">
      <c r="A1051" s="220"/>
      <c r="B1051" s="221"/>
      <c r="C1051" s="262" t="s">
        <v>1115</v>
      </c>
      <c r="D1051" s="229"/>
      <c r="E1051" s="230">
        <v>57.5</v>
      </c>
      <c r="F1051" s="224"/>
      <c r="G1051" s="224"/>
      <c r="H1051" s="224"/>
      <c r="I1051" s="224"/>
      <c r="J1051" s="224"/>
      <c r="K1051" s="224"/>
      <c r="L1051" s="224"/>
      <c r="M1051" s="224"/>
      <c r="N1051" s="223"/>
      <c r="O1051" s="223"/>
      <c r="P1051" s="223"/>
      <c r="Q1051" s="223"/>
      <c r="R1051" s="224"/>
      <c r="S1051" s="224"/>
      <c r="T1051" s="224"/>
      <c r="U1051" s="224"/>
      <c r="V1051" s="224"/>
      <c r="W1051" s="224"/>
      <c r="X1051" s="224"/>
      <c r="Y1051" s="224"/>
      <c r="Z1051" s="213"/>
      <c r="AA1051" s="213"/>
      <c r="AB1051" s="213"/>
      <c r="AC1051" s="213"/>
      <c r="AD1051" s="213"/>
      <c r="AE1051" s="213"/>
      <c r="AF1051" s="213"/>
      <c r="AG1051" s="213" t="s">
        <v>290</v>
      </c>
      <c r="AH1051" s="213">
        <v>5</v>
      </c>
      <c r="AI1051" s="213"/>
      <c r="AJ1051" s="213"/>
      <c r="AK1051" s="213"/>
      <c r="AL1051" s="213"/>
      <c r="AM1051" s="213"/>
      <c r="AN1051" s="213"/>
      <c r="AO1051" s="213"/>
      <c r="AP1051" s="213"/>
      <c r="AQ1051" s="213"/>
      <c r="AR1051" s="213"/>
      <c r="AS1051" s="213"/>
      <c r="AT1051" s="213"/>
      <c r="AU1051" s="213"/>
      <c r="AV1051" s="213"/>
      <c r="AW1051" s="213"/>
      <c r="AX1051" s="213"/>
      <c r="AY1051" s="213"/>
      <c r="AZ1051" s="213"/>
      <c r="BA1051" s="213"/>
      <c r="BB1051" s="213"/>
      <c r="BC1051" s="213"/>
      <c r="BD1051" s="213"/>
      <c r="BE1051" s="213"/>
      <c r="BF1051" s="213"/>
      <c r="BG1051" s="213"/>
      <c r="BH1051" s="213"/>
    </row>
    <row r="1052" spans="1:60" outlineLevel="1" x14ac:dyDescent="0.2">
      <c r="A1052" s="220">
        <v>95</v>
      </c>
      <c r="B1052" s="221" t="s">
        <v>1116</v>
      </c>
      <c r="C1052" s="272" t="s">
        <v>1117</v>
      </c>
      <c r="D1052" s="222" t="s">
        <v>0</v>
      </c>
      <c r="E1052" s="269"/>
      <c r="F1052" s="225"/>
      <c r="G1052" s="224">
        <f>ROUND(E1052*F1052,2)</f>
        <v>0</v>
      </c>
      <c r="H1052" s="225"/>
      <c r="I1052" s="224">
        <f>ROUND(E1052*H1052,2)</f>
        <v>0</v>
      </c>
      <c r="J1052" s="225"/>
      <c r="K1052" s="224">
        <f>ROUND(E1052*J1052,2)</f>
        <v>0</v>
      </c>
      <c r="L1052" s="224">
        <v>21</v>
      </c>
      <c r="M1052" s="224">
        <f>G1052*(1+L1052/100)</f>
        <v>0</v>
      </c>
      <c r="N1052" s="223">
        <v>0</v>
      </c>
      <c r="O1052" s="223">
        <f>ROUND(E1052*N1052,2)</f>
        <v>0</v>
      </c>
      <c r="P1052" s="223">
        <v>0</v>
      </c>
      <c r="Q1052" s="223">
        <f>ROUND(E1052*P1052,2)</f>
        <v>0</v>
      </c>
      <c r="R1052" s="224" t="s">
        <v>1046</v>
      </c>
      <c r="S1052" s="224" t="s">
        <v>298</v>
      </c>
      <c r="T1052" s="224" t="s">
        <v>364</v>
      </c>
      <c r="U1052" s="224">
        <v>0</v>
      </c>
      <c r="V1052" s="224">
        <f>ROUND(E1052*U1052,2)</f>
        <v>0</v>
      </c>
      <c r="W1052" s="224"/>
      <c r="X1052" s="224" t="s">
        <v>944</v>
      </c>
      <c r="Y1052" s="224" t="s">
        <v>284</v>
      </c>
      <c r="Z1052" s="213"/>
      <c r="AA1052" s="213"/>
      <c r="AB1052" s="213"/>
      <c r="AC1052" s="213"/>
      <c r="AD1052" s="213"/>
      <c r="AE1052" s="213"/>
      <c r="AF1052" s="213"/>
      <c r="AG1052" s="213" t="s">
        <v>945</v>
      </c>
      <c r="AH1052" s="213"/>
      <c r="AI1052" s="213"/>
      <c r="AJ1052" s="213"/>
      <c r="AK1052" s="213"/>
      <c r="AL1052" s="213"/>
      <c r="AM1052" s="213"/>
      <c r="AN1052" s="213"/>
      <c r="AO1052" s="213"/>
      <c r="AP1052" s="213"/>
      <c r="AQ1052" s="213"/>
      <c r="AR1052" s="213"/>
      <c r="AS1052" s="213"/>
      <c r="AT1052" s="213"/>
      <c r="AU1052" s="213"/>
      <c r="AV1052" s="213"/>
      <c r="AW1052" s="213"/>
      <c r="AX1052" s="213"/>
      <c r="AY1052" s="213"/>
      <c r="AZ1052" s="213"/>
      <c r="BA1052" s="213"/>
      <c r="BB1052" s="213"/>
      <c r="BC1052" s="213"/>
      <c r="BD1052" s="213"/>
      <c r="BE1052" s="213"/>
      <c r="BF1052" s="213"/>
      <c r="BG1052" s="213"/>
      <c r="BH1052" s="213"/>
    </row>
    <row r="1053" spans="1:60" outlineLevel="2" x14ac:dyDescent="0.2">
      <c r="A1053" s="220"/>
      <c r="B1053" s="221"/>
      <c r="C1053" s="273" t="s">
        <v>1118</v>
      </c>
      <c r="D1053" s="270"/>
      <c r="E1053" s="270"/>
      <c r="F1053" s="270"/>
      <c r="G1053" s="270"/>
      <c r="H1053" s="224"/>
      <c r="I1053" s="224"/>
      <c r="J1053" s="224"/>
      <c r="K1053" s="224"/>
      <c r="L1053" s="224"/>
      <c r="M1053" s="224"/>
      <c r="N1053" s="223"/>
      <c r="O1053" s="223"/>
      <c r="P1053" s="223"/>
      <c r="Q1053" s="223"/>
      <c r="R1053" s="224"/>
      <c r="S1053" s="224"/>
      <c r="T1053" s="224"/>
      <c r="U1053" s="224"/>
      <c r="V1053" s="224"/>
      <c r="W1053" s="224"/>
      <c r="X1053" s="224"/>
      <c r="Y1053" s="224"/>
      <c r="Z1053" s="213"/>
      <c r="AA1053" s="213"/>
      <c r="AB1053" s="213"/>
      <c r="AC1053" s="213"/>
      <c r="AD1053" s="213"/>
      <c r="AE1053" s="213"/>
      <c r="AF1053" s="213"/>
      <c r="AG1053" s="213" t="s">
        <v>366</v>
      </c>
      <c r="AH1053" s="213"/>
      <c r="AI1053" s="213"/>
      <c r="AJ1053" s="213"/>
      <c r="AK1053" s="213"/>
      <c r="AL1053" s="213"/>
      <c r="AM1053" s="213"/>
      <c r="AN1053" s="213"/>
      <c r="AO1053" s="213"/>
      <c r="AP1053" s="213"/>
      <c r="AQ1053" s="213"/>
      <c r="AR1053" s="213"/>
      <c r="AS1053" s="213"/>
      <c r="AT1053" s="213"/>
      <c r="AU1053" s="213"/>
      <c r="AV1053" s="213"/>
      <c r="AW1053" s="213"/>
      <c r="AX1053" s="213"/>
      <c r="AY1053" s="213"/>
      <c r="AZ1053" s="213"/>
      <c r="BA1053" s="213"/>
      <c r="BB1053" s="213"/>
      <c r="BC1053" s="213"/>
      <c r="BD1053" s="213"/>
      <c r="BE1053" s="213"/>
      <c r="BF1053" s="213"/>
      <c r="BG1053" s="213"/>
      <c r="BH1053" s="213"/>
    </row>
    <row r="1054" spans="1:60" x14ac:dyDescent="0.2">
      <c r="A1054" s="234" t="s">
        <v>276</v>
      </c>
      <c r="B1054" s="235" t="s">
        <v>224</v>
      </c>
      <c r="C1054" s="258" t="s">
        <v>225</v>
      </c>
      <c r="D1054" s="236"/>
      <c r="E1054" s="237"/>
      <c r="F1054" s="238"/>
      <c r="G1054" s="238">
        <f>SUMIF(AG1055:AG1076,"&lt;&gt;NOR",G1055:G1076)</f>
        <v>0</v>
      </c>
      <c r="H1054" s="238"/>
      <c r="I1054" s="238">
        <f>SUM(I1055:I1076)</f>
        <v>0</v>
      </c>
      <c r="J1054" s="238"/>
      <c r="K1054" s="238">
        <f>SUM(K1055:K1076)</f>
        <v>0</v>
      </c>
      <c r="L1054" s="238"/>
      <c r="M1054" s="238">
        <f>SUM(M1055:M1076)</f>
        <v>0</v>
      </c>
      <c r="N1054" s="237"/>
      <c r="O1054" s="237">
        <f>SUM(O1055:O1076)</f>
        <v>9.58</v>
      </c>
      <c r="P1054" s="237"/>
      <c r="Q1054" s="237">
        <f>SUM(Q1055:Q1076)</f>
        <v>0</v>
      </c>
      <c r="R1054" s="238"/>
      <c r="S1054" s="238"/>
      <c r="T1054" s="239"/>
      <c r="U1054" s="233"/>
      <c r="V1054" s="233">
        <f>SUM(V1055:V1076)</f>
        <v>355</v>
      </c>
      <c r="W1054" s="233"/>
      <c r="X1054" s="233"/>
      <c r="Y1054" s="233"/>
      <c r="AG1054" t="s">
        <v>277</v>
      </c>
    </row>
    <row r="1055" spans="1:60" ht="22.5" outlineLevel="1" x14ac:dyDescent="0.2">
      <c r="A1055" s="241">
        <v>96</v>
      </c>
      <c r="B1055" s="242" t="s">
        <v>1119</v>
      </c>
      <c r="C1055" s="259" t="s">
        <v>1120</v>
      </c>
      <c r="D1055" s="243" t="s">
        <v>473</v>
      </c>
      <c r="E1055" s="244">
        <v>50</v>
      </c>
      <c r="F1055" s="245"/>
      <c r="G1055" s="246">
        <f>ROUND(E1055*F1055,2)</f>
        <v>0</v>
      </c>
      <c r="H1055" s="245"/>
      <c r="I1055" s="246">
        <f>ROUND(E1055*H1055,2)</f>
        <v>0</v>
      </c>
      <c r="J1055" s="245"/>
      <c r="K1055" s="246">
        <f>ROUND(E1055*J1055,2)</f>
        <v>0</v>
      </c>
      <c r="L1055" s="246">
        <v>21</v>
      </c>
      <c r="M1055" s="246">
        <f>G1055*(1+L1055/100)</f>
        <v>0</v>
      </c>
      <c r="N1055" s="244">
        <v>0.13023000000000001</v>
      </c>
      <c r="O1055" s="244">
        <f>ROUND(E1055*N1055,2)</f>
        <v>6.51</v>
      </c>
      <c r="P1055" s="244">
        <v>0</v>
      </c>
      <c r="Q1055" s="244">
        <f>ROUND(E1055*P1055,2)</f>
        <v>0</v>
      </c>
      <c r="R1055" s="246" t="s">
        <v>1121</v>
      </c>
      <c r="S1055" s="246" t="s">
        <v>298</v>
      </c>
      <c r="T1055" s="247" t="s">
        <v>364</v>
      </c>
      <c r="U1055" s="224">
        <v>3.31</v>
      </c>
      <c r="V1055" s="224">
        <f>ROUND(E1055*U1055,2)</f>
        <v>165.5</v>
      </c>
      <c r="W1055" s="224"/>
      <c r="X1055" s="224" t="s">
        <v>283</v>
      </c>
      <c r="Y1055" s="224" t="s">
        <v>284</v>
      </c>
      <c r="Z1055" s="213"/>
      <c r="AA1055" s="213"/>
      <c r="AB1055" s="213"/>
      <c r="AC1055" s="213"/>
      <c r="AD1055" s="213"/>
      <c r="AE1055" s="213"/>
      <c r="AF1055" s="213"/>
      <c r="AG1055" s="213" t="s">
        <v>285</v>
      </c>
      <c r="AH1055" s="213"/>
      <c r="AI1055" s="213"/>
      <c r="AJ1055" s="213"/>
      <c r="AK1055" s="213"/>
      <c r="AL1055" s="213"/>
      <c r="AM1055" s="213"/>
      <c r="AN1055" s="213"/>
      <c r="AO1055" s="213"/>
      <c r="AP1055" s="213"/>
      <c r="AQ1055" s="213"/>
      <c r="AR1055" s="213"/>
      <c r="AS1055" s="213"/>
      <c r="AT1055" s="213"/>
      <c r="AU1055" s="213"/>
      <c r="AV1055" s="213"/>
      <c r="AW1055" s="213"/>
      <c r="AX1055" s="213"/>
      <c r="AY1055" s="213"/>
      <c r="AZ1055" s="213"/>
      <c r="BA1055" s="213"/>
      <c r="BB1055" s="213"/>
      <c r="BC1055" s="213"/>
      <c r="BD1055" s="213"/>
      <c r="BE1055" s="213"/>
      <c r="BF1055" s="213"/>
      <c r="BG1055" s="213"/>
      <c r="BH1055" s="213"/>
    </row>
    <row r="1056" spans="1:60" outlineLevel="2" x14ac:dyDescent="0.2">
      <c r="A1056" s="220"/>
      <c r="B1056" s="221"/>
      <c r="C1056" s="260" t="s">
        <v>286</v>
      </c>
      <c r="D1056" s="248"/>
      <c r="E1056" s="248"/>
      <c r="F1056" s="248"/>
      <c r="G1056" s="248"/>
      <c r="H1056" s="224"/>
      <c r="I1056" s="224"/>
      <c r="J1056" s="224"/>
      <c r="K1056" s="224"/>
      <c r="L1056" s="224"/>
      <c r="M1056" s="224"/>
      <c r="N1056" s="223"/>
      <c r="O1056" s="223"/>
      <c r="P1056" s="223"/>
      <c r="Q1056" s="223"/>
      <c r="R1056" s="224"/>
      <c r="S1056" s="224"/>
      <c r="T1056" s="224"/>
      <c r="U1056" s="224"/>
      <c r="V1056" s="224"/>
      <c r="W1056" s="224"/>
      <c r="X1056" s="224"/>
      <c r="Y1056" s="224"/>
      <c r="Z1056" s="213"/>
      <c r="AA1056" s="213"/>
      <c r="AB1056" s="213"/>
      <c r="AC1056" s="213"/>
      <c r="AD1056" s="213"/>
      <c r="AE1056" s="213"/>
      <c r="AF1056" s="213"/>
      <c r="AG1056" s="213" t="s">
        <v>287</v>
      </c>
      <c r="AH1056" s="213"/>
      <c r="AI1056" s="213"/>
      <c r="AJ1056" s="213"/>
      <c r="AK1056" s="213"/>
      <c r="AL1056" s="213"/>
      <c r="AM1056" s="213"/>
      <c r="AN1056" s="213"/>
      <c r="AO1056" s="213"/>
      <c r="AP1056" s="213"/>
      <c r="AQ1056" s="213"/>
      <c r="AR1056" s="213"/>
      <c r="AS1056" s="213"/>
      <c r="AT1056" s="213"/>
      <c r="AU1056" s="213"/>
      <c r="AV1056" s="213"/>
      <c r="AW1056" s="213"/>
      <c r="AX1056" s="213"/>
      <c r="AY1056" s="213"/>
      <c r="AZ1056" s="213"/>
      <c r="BA1056" s="213"/>
      <c r="BB1056" s="213"/>
      <c r="BC1056" s="213"/>
      <c r="BD1056" s="213"/>
      <c r="BE1056" s="213"/>
      <c r="BF1056" s="213"/>
      <c r="BG1056" s="213"/>
      <c r="BH1056" s="213"/>
    </row>
    <row r="1057" spans="1:60" outlineLevel="3" x14ac:dyDescent="0.2">
      <c r="A1057" s="220"/>
      <c r="B1057" s="221"/>
      <c r="C1057" s="261" t="s">
        <v>1122</v>
      </c>
      <c r="D1057" s="250"/>
      <c r="E1057" s="250"/>
      <c r="F1057" s="250"/>
      <c r="G1057" s="250"/>
      <c r="H1057" s="224"/>
      <c r="I1057" s="224"/>
      <c r="J1057" s="224"/>
      <c r="K1057" s="224"/>
      <c r="L1057" s="224"/>
      <c r="M1057" s="224"/>
      <c r="N1057" s="223"/>
      <c r="O1057" s="223"/>
      <c r="P1057" s="223"/>
      <c r="Q1057" s="223"/>
      <c r="R1057" s="224"/>
      <c r="S1057" s="224"/>
      <c r="T1057" s="224"/>
      <c r="U1057" s="224"/>
      <c r="V1057" s="224"/>
      <c r="W1057" s="224"/>
      <c r="X1057" s="224"/>
      <c r="Y1057" s="224"/>
      <c r="Z1057" s="213"/>
      <c r="AA1057" s="213"/>
      <c r="AB1057" s="213"/>
      <c r="AC1057" s="213"/>
      <c r="AD1057" s="213"/>
      <c r="AE1057" s="213"/>
      <c r="AF1057" s="213"/>
      <c r="AG1057" s="213" t="s">
        <v>287</v>
      </c>
      <c r="AH1057" s="213"/>
      <c r="AI1057" s="213"/>
      <c r="AJ1057" s="213"/>
      <c r="AK1057" s="213"/>
      <c r="AL1057" s="213"/>
      <c r="AM1057" s="213"/>
      <c r="AN1057" s="213"/>
      <c r="AO1057" s="213"/>
      <c r="AP1057" s="213"/>
      <c r="AQ1057" s="213"/>
      <c r="AR1057" s="213"/>
      <c r="AS1057" s="213"/>
      <c r="AT1057" s="213"/>
      <c r="AU1057" s="213"/>
      <c r="AV1057" s="213"/>
      <c r="AW1057" s="213"/>
      <c r="AX1057" s="213"/>
      <c r="AY1057" s="213"/>
      <c r="AZ1057" s="213"/>
      <c r="BA1057" s="213"/>
      <c r="BB1057" s="213"/>
      <c r="BC1057" s="213"/>
      <c r="BD1057" s="213"/>
      <c r="BE1057" s="213"/>
      <c r="BF1057" s="213"/>
      <c r="BG1057" s="213"/>
      <c r="BH1057" s="213"/>
    </row>
    <row r="1058" spans="1:60" outlineLevel="2" x14ac:dyDescent="0.2">
      <c r="A1058" s="220"/>
      <c r="B1058" s="221"/>
      <c r="C1058" s="262" t="s">
        <v>937</v>
      </c>
      <c r="D1058" s="229"/>
      <c r="E1058" s="230">
        <v>35</v>
      </c>
      <c r="F1058" s="224"/>
      <c r="G1058" s="224"/>
      <c r="H1058" s="224"/>
      <c r="I1058" s="224"/>
      <c r="J1058" s="224"/>
      <c r="K1058" s="224"/>
      <c r="L1058" s="224"/>
      <c r="M1058" s="224"/>
      <c r="N1058" s="223"/>
      <c r="O1058" s="223"/>
      <c r="P1058" s="223"/>
      <c r="Q1058" s="223"/>
      <c r="R1058" s="224"/>
      <c r="S1058" s="224"/>
      <c r="T1058" s="224"/>
      <c r="U1058" s="224"/>
      <c r="V1058" s="224"/>
      <c r="W1058" s="224"/>
      <c r="X1058" s="224"/>
      <c r="Y1058" s="224"/>
      <c r="Z1058" s="213"/>
      <c r="AA1058" s="213"/>
      <c r="AB1058" s="213"/>
      <c r="AC1058" s="213"/>
      <c r="AD1058" s="213"/>
      <c r="AE1058" s="213"/>
      <c r="AF1058" s="213"/>
      <c r="AG1058" s="213" t="s">
        <v>290</v>
      </c>
      <c r="AH1058" s="213">
        <v>0</v>
      </c>
      <c r="AI1058" s="213"/>
      <c r="AJ1058" s="213"/>
      <c r="AK1058" s="213"/>
      <c r="AL1058" s="213"/>
      <c r="AM1058" s="213"/>
      <c r="AN1058" s="213"/>
      <c r="AO1058" s="213"/>
      <c r="AP1058" s="213"/>
      <c r="AQ1058" s="213"/>
      <c r="AR1058" s="213"/>
      <c r="AS1058" s="213"/>
      <c r="AT1058" s="213"/>
      <c r="AU1058" s="213"/>
      <c r="AV1058" s="213"/>
      <c r="AW1058" s="213"/>
      <c r="AX1058" s="213"/>
      <c r="AY1058" s="213"/>
      <c r="AZ1058" s="213"/>
      <c r="BA1058" s="213"/>
      <c r="BB1058" s="213"/>
      <c r="BC1058" s="213"/>
      <c r="BD1058" s="213"/>
      <c r="BE1058" s="213"/>
      <c r="BF1058" s="213"/>
      <c r="BG1058" s="213"/>
      <c r="BH1058" s="213"/>
    </row>
    <row r="1059" spans="1:60" outlineLevel="3" x14ac:dyDescent="0.2">
      <c r="A1059" s="220"/>
      <c r="B1059" s="221"/>
      <c r="C1059" s="262" t="s">
        <v>938</v>
      </c>
      <c r="D1059" s="229"/>
      <c r="E1059" s="230">
        <v>15</v>
      </c>
      <c r="F1059" s="224"/>
      <c r="G1059" s="224"/>
      <c r="H1059" s="224"/>
      <c r="I1059" s="224"/>
      <c r="J1059" s="224"/>
      <c r="K1059" s="224"/>
      <c r="L1059" s="224"/>
      <c r="M1059" s="224"/>
      <c r="N1059" s="223"/>
      <c r="O1059" s="223"/>
      <c r="P1059" s="223"/>
      <c r="Q1059" s="223"/>
      <c r="R1059" s="224"/>
      <c r="S1059" s="224"/>
      <c r="T1059" s="224"/>
      <c r="U1059" s="224"/>
      <c r="V1059" s="224"/>
      <c r="W1059" s="224"/>
      <c r="X1059" s="224"/>
      <c r="Y1059" s="224"/>
      <c r="Z1059" s="213"/>
      <c r="AA1059" s="213"/>
      <c r="AB1059" s="213"/>
      <c r="AC1059" s="213"/>
      <c r="AD1059" s="213"/>
      <c r="AE1059" s="213"/>
      <c r="AF1059" s="213"/>
      <c r="AG1059" s="213" t="s">
        <v>290</v>
      </c>
      <c r="AH1059" s="213">
        <v>0</v>
      </c>
      <c r="AI1059" s="213"/>
      <c r="AJ1059" s="213"/>
      <c r="AK1059" s="213"/>
      <c r="AL1059" s="213"/>
      <c r="AM1059" s="213"/>
      <c r="AN1059" s="213"/>
      <c r="AO1059" s="213"/>
      <c r="AP1059" s="213"/>
      <c r="AQ1059" s="213"/>
      <c r="AR1059" s="213"/>
      <c r="AS1059" s="213"/>
      <c r="AT1059" s="213"/>
      <c r="AU1059" s="213"/>
      <c r="AV1059" s="213"/>
      <c r="AW1059" s="213"/>
      <c r="AX1059" s="213"/>
      <c r="AY1059" s="213"/>
      <c r="AZ1059" s="213"/>
      <c r="BA1059" s="213"/>
      <c r="BB1059" s="213"/>
      <c r="BC1059" s="213"/>
      <c r="BD1059" s="213"/>
      <c r="BE1059" s="213"/>
      <c r="BF1059" s="213"/>
      <c r="BG1059" s="213"/>
      <c r="BH1059" s="213"/>
    </row>
    <row r="1060" spans="1:60" outlineLevel="1" x14ac:dyDescent="0.2">
      <c r="A1060" s="241">
        <v>97</v>
      </c>
      <c r="B1060" s="242" t="s">
        <v>1123</v>
      </c>
      <c r="C1060" s="259" t="s">
        <v>1124</v>
      </c>
      <c r="D1060" s="243" t="s">
        <v>473</v>
      </c>
      <c r="E1060" s="244">
        <v>15</v>
      </c>
      <c r="F1060" s="245"/>
      <c r="G1060" s="246">
        <f>ROUND(E1060*F1060,2)</f>
        <v>0</v>
      </c>
      <c r="H1060" s="245"/>
      <c r="I1060" s="246">
        <f>ROUND(E1060*H1060,2)</f>
        <v>0</v>
      </c>
      <c r="J1060" s="245"/>
      <c r="K1060" s="246">
        <f>ROUND(E1060*J1060,2)</f>
        <v>0</v>
      </c>
      <c r="L1060" s="246">
        <v>21</v>
      </c>
      <c r="M1060" s="246">
        <f>G1060*(1+L1060/100)</f>
        <v>0</v>
      </c>
      <c r="N1060" s="244">
        <v>3.6150000000000002E-2</v>
      </c>
      <c r="O1060" s="244">
        <f>ROUND(E1060*N1060,2)</f>
        <v>0.54</v>
      </c>
      <c r="P1060" s="244">
        <v>0</v>
      </c>
      <c r="Q1060" s="244">
        <f>ROUND(E1060*P1060,2)</f>
        <v>0</v>
      </c>
      <c r="R1060" s="246"/>
      <c r="S1060" s="246" t="s">
        <v>281</v>
      </c>
      <c r="T1060" s="247" t="s">
        <v>282</v>
      </c>
      <c r="U1060" s="224">
        <v>0.48</v>
      </c>
      <c r="V1060" s="224">
        <f>ROUND(E1060*U1060,2)</f>
        <v>7.2</v>
      </c>
      <c r="W1060" s="224"/>
      <c r="X1060" s="224" t="s">
        <v>283</v>
      </c>
      <c r="Y1060" s="224" t="s">
        <v>284</v>
      </c>
      <c r="Z1060" s="213"/>
      <c r="AA1060" s="213"/>
      <c r="AB1060" s="213"/>
      <c r="AC1060" s="213"/>
      <c r="AD1060" s="213"/>
      <c r="AE1060" s="213"/>
      <c r="AF1060" s="213"/>
      <c r="AG1060" s="213" t="s">
        <v>285</v>
      </c>
      <c r="AH1060" s="213"/>
      <c r="AI1060" s="213"/>
      <c r="AJ1060" s="213"/>
      <c r="AK1060" s="213"/>
      <c r="AL1060" s="213"/>
      <c r="AM1060" s="213"/>
      <c r="AN1060" s="213"/>
      <c r="AO1060" s="213"/>
      <c r="AP1060" s="213"/>
      <c r="AQ1060" s="213"/>
      <c r="AR1060" s="213"/>
      <c r="AS1060" s="213"/>
      <c r="AT1060" s="213"/>
      <c r="AU1060" s="213"/>
      <c r="AV1060" s="213"/>
      <c r="AW1060" s="213"/>
      <c r="AX1060" s="213"/>
      <c r="AY1060" s="213"/>
      <c r="AZ1060" s="213"/>
      <c r="BA1060" s="213"/>
      <c r="BB1060" s="213"/>
      <c r="BC1060" s="213"/>
      <c r="BD1060" s="213"/>
      <c r="BE1060" s="213"/>
      <c r="BF1060" s="213"/>
      <c r="BG1060" s="213"/>
      <c r="BH1060" s="213"/>
    </row>
    <row r="1061" spans="1:60" outlineLevel="2" x14ac:dyDescent="0.2">
      <c r="A1061" s="220"/>
      <c r="B1061" s="221"/>
      <c r="C1061" s="262" t="s">
        <v>938</v>
      </c>
      <c r="D1061" s="229"/>
      <c r="E1061" s="230">
        <v>15</v>
      </c>
      <c r="F1061" s="224"/>
      <c r="G1061" s="224"/>
      <c r="H1061" s="224"/>
      <c r="I1061" s="224"/>
      <c r="J1061" s="224"/>
      <c r="K1061" s="224"/>
      <c r="L1061" s="224"/>
      <c r="M1061" s="224"/>
      <c r="N1061" s="223"/>
      <c r="O1061" s="223"/>
      <c r="P1061" s="223"/>
      <c r="Q1061" s="223"/>
      <c r="R1061" s="224"/>
      <c r="S1061" s="224"/>
      <c r="T1061" s="224"/>
      <c r="U1061" s="224"/>
      <c r="V1061" s="224"/>
      <c r="W1061" s="224"/>
      <c r="X1061" s="224"/>
      <c r="Y1061" s="224"/>
      <c r="Z1061" s="213"/>
      <c r="AA1061" s="213"/>
      <c r="AB1061" s="213"/>
      <c r="AC1061" s="213"/>
      <c r="AD1061" s="213"/>
      <c r="AE1061" s="213"/>
      <c r="AF1061" s="213"/>
      <c r="AG1061" s="213" t="s">
        <v>290</v>
      </c>
      <c r="AH1061" s="213">
        <v>0</v>
      </c>
      <c r="AI1061" s="213"/>
      <c r="AJ1061" s="213"/>
      <c r="AK1061" s="213"/>
      <c r="AL1061" s="213"/>
      <c r="AM1061" s="213"/>
      <c r="AN1061" s="213"/>
      <c r="AO1061" s="213"/>
      <c r="AP1061" s="213"/>
      <c r="AQ1061" s="213"/>
      <c r="AR1061" s="213"/>
      <c r="AS1061" s="213"/>
      <c r="AT1061" s="213"/>
      <c r="AU1061" s="213"/>
      <c r="AV1061" s="213"/>
      <c r="AW1061" s="213"/>
      <c r="AX1061" s="213"/>
      <c r="AY1061" s="213"/>
      <c r="AZ1061" s="213"/>
      <c r="BA1061" s="213"/>
      <c r="BB1061" s="213"/>
      <c r="BC1061" s="213"/>
      <c r="BD1061" s="213"/>
      <c r="BE1061" s="213"/>
      <c r="BF1061" s="213"/>
      <c r="BG1061" s="213"/>
      <c r="BH1061" s="213"/>
    </row>
    <row r="1062" spans="1:60" outlineLevel="1" x14ac:dyDescent="0.2">
      <c r="A1062" s="241">
        <v>98</v>
      </c>
      <c r="B1062" s="242" t="s">
        <v>1125</v>
      </c>
      <c r="C1062" s="259" t="s">
        <v>1126</v>
      </c>
      <c r="D1062" s="243" t="s">
        <v>473</v>
      </c>
      <c r="E1062" s="244">
        <v>35</v>
      </c>
      <c r="F1062" s="245"/>
      <c r="G1062" s="246">
        <f>ROUND(E1062*F1062,2)</f>
        <v>0</v>
      </c>
      <c r="H1062" s="245"/>
      <c r="I1062" s="246">
        <f>ROUND(E1062*H1062,2)</f>
        <v>0</v>
      </c>
      <c r="J1062" s="245"/>
      <c r="K1062" s="246">
        <f>ROUND(E1062*J1062,2)</f>
        <v>0</v>
      </c>
      <c r="L1062" s="246">
        <v>21</v>
      </c>
      <c r="M1062" s="246">
        <f>G1062*(1+L1062/100)</f>
        <v>0</v>
      </c>
      <c r="N1062" s="244">
        <v>7.2150000000000006E-2</v>
      </c>
      <c r="O1062" s="244">
        <f>ROUND(E1062*N1062,2)</f>
        <v>2.5299999999999998</v>
      </c>
      <c r="P1062" s="244">
        <v>0</v>
      </c>
      <c r="Q1062" s="244">
        <f>ROUND(E1062*P1062,2)</f>
        <v>0</v>
      </c>
      <c r="R1062" s="246"/>
      <c r="S1062" s="246" t="s">
        <v>281</v>
      </c>
      <c r="T1062" s="247" t="s">
        <v>282</v>
      </c>
      <c r="U1062" s="224">
        <v>0.48</v>
      </c>
      <c r="V1062" s="224">
        <f>ROUND(E1062*U1062,2)</f>
        <v>16.8</v>
      </c>
      <c r="W1062" s="224"/>
      <c r="X1062" s="224" t="s">
        <v>283</v>
      </c>
      <c r="Y1062" s="224" t="s">
        <v>284</v>
      </c>
      <c r="Z1062" s="213"/>
      <c r="AA1062" s="213"/>
      <c r="AB1062" s="213"/>
      <c r="AC1062" s="213"/>
      <c r="AD1062" s="213"/>
      <c r="AE1062" s="213"/>
      <c r="AF1062" s="213"/>
      <c r="AG1062" s="213" t="s">
        <v>285</v>
      </c>
      <c r="AH1062" s="213"/>
      <c r="AI1062" s="213"/>
      <c r="AJ1062" s="213"/>
      <c r="AK1062" s="213"/>
      <c r="AL1062" s="213"/>
      <c r="AM1062" s="213"/>
      <c r="AN1062" s="213"/>
      <c r="AO1062" s="213"/>
      <c r="AP1062" s="213"/>
      <c r="AQ1062" s="213"/>
      <c r="AR1062" s="213"/>
      <c r="AS1062" s="213"/>
      <c r="AT1062" s="213"/>
      <c r="AU1062" s="213"/>
      <c r="AV1062" s="213"/>
      <c r="AW1062" s="213"/>
      <c r="AX1062" s="213"/>
      <c r="AY1062" s="213"/>
      <c r="AZ1062" s="213"/>
      <c r="BA1062" s="213"/>
      <c r="BB1062" s="213"/>
      <c r="BC1062" s="213"/>
      <c r="BD1062" s="213"/>
      <c r="BE1062" s="213"/>
      <c r="BF1062" s="213"/>
      <c r="BG1062" s="213"/>
      <c r="BH1062" s="213"/>
    </row>
    <row r="1063" spans="1:60" outlineLevel="2" x14ac:dyDescent="0.2">
      <c r="A1063" s="220"/>
      <c r="B1063" s="221"/>
      <c r="C1063" s="262" t="s">
        <v>937</v>
      </c>
      <c r="D1063" s="229"/>
      <c r="E1063" s="230">
        <v>35</v>
      </c>
      <c r="F1063" s="224"/>
      <c r="G1063" s="224"/>
      <c r="H1063" s="224"/>
      <c r="I1063" s="224"/>
      <c r="J1063" s="224"/>
      <c r="K1063" s="224"/>
      <c r="L1063" s="224"/>
      <c r="M1063" s="224"/>
      <c r="N1063" s="223"/>
      <c r="O1063" s="223"/>
      <c r="P1063" s="223"/>
      <c r="Q1063" s="223"/>
      <c r="R1063" s="224"/>
      <c r="S1063" s="224"/>
      <c r="T1063" s="224"/>
      <c r="U1063" s="224"/>
      <c r="V1063" s="224"/>
      <c r="W1063" s="224"/>
      <c r="X1063" s="224"/>
      <c r="Y1063" s="224"/>
      <c r="Z1063" s="213"/>
      <c r="AA1063" s="213"/>
      <c r="AB1063" s="213"/>
      <c r="AC1063" s="213"/>
      <c r="AD1063" s="213"/>
      <c r="AE1063" s="213"/>
      <c r="AF1063" s="213"/>
      <c r="AG1063" s="213" t="s">
        <v>290</v>
      </c>
      <c r="AH1063" s="213">
        <v>0</v>
      </c>
      <c r="AI1063" s="213"/>
      <c r="AJ1063" s="213"/>
      <c r="AK1063" s="213"/>
      <c r="AL1063" s="213"/>
      <c r="AM1063" s="213"/>
      <c r="AN1063" s="213"/>
      <c r="AO1063" s="213"/>
      <c r="AP1063" s="213"/>
      <c r="AQ1063" s="213"/>
      <c r="AR1063" s="213"/>
      <c r="AS1063" s="213"/>
      <c r="AT1063" s="213"/>
      <c r="AU1063" s="213"/>
      <c r="AV1063" s="213"/>
      <c r="AW1063" s="213"/>
      <c r="AX1063" s="213"/>
      <c r="AY1063" s="213"/>
      <c r="AZ1063" s="213"/>
      <c r="BA1063" s="213"/>
      <c r="BB1063" s="213"/>
      <c r="BC1063" s="213"/>
      <c r="BD1063" s="213"/>
      <c r="BE1063" s="213"/>
      <c r="BF1063" s="213"/>
      <c r="BG1063" s="213"/>
      <c r="BH1063" s="213"/>
    </row>
    <row r="1064" spans="1:60" ht="22.5" outlineLevel="1" x14ac:dyDescent="0.2">
      <c r="A1064" s="241">
        <v>99</v>
      </c>
      <c r="B1064" s="242" t="s">
        <v>1127</v>
      </c>
      <c r="C1064" s="259" t="s">
        <v>1128</v>
      </c>
      <c r="D1064" s="243" t="s">
        <v>473</v>
      </c>
      <c r="E1064" s="244">
        <v>50</v>
      </c>
      <c r="F1064" s="245"/>
      <c r="G1064" s="246">
        <f>ROUND(E1064*F1064,2)</f>
        <v>0</v>
      </c>
      <c r="H1064" s="245"/>
      <c r="I1064" s="246">
        <f>ROUND(E1064*H1064,2)</f>
        <v>0</v>
      </c>
      <c r="J1064" s="245"/>
      <c r="K1064" s="246">
        <f>ROUND(E1064*J1064,2)</f>
        <v>0</v>
      </c>
      <c r="L1064" s="246">
        <v>21</v>
      </c>
      <c r="M1064" s="246">
        <f>G1064*(1+L1064/100)</f>
        <v>0</v>
      </c>
      <c r="N1064" s="244">
        <v>0</v>
      </c>
      <c r="O1064" s="244">
        <f>ROUND(E1064*N1064,2)</f>
        <v>0</v>
      </c>
      <c r="P1064" s="244">
        <v>0</v>
      </c>
      <c r="Q1064" s="244">
        <f>ROUND(E1064*P1064,2)</f>
        <v>0</v>
      </c>
      <c r="R1064" s="246"/>
      <c r="S1064" s="246" t="s">
        <v>281</v>
      </c>
      <c r="T1064" s="247" t="s">
        <v>282</v>
      </c>
      <c r="U1064" s="224">
        <v>3.31</v>
      </c>
      <c r="V1064" s="224">
        <f>ROUND(E1064*U1064,2)</f>
        <v>165.5</v>
      </c>
      <c r="W1064" s="224"/>
      <c r="X1064" s="224" t="s">
        <v>283</v>
      </c>
      <c r="Y1064" s="224" t="s">
        <v>284</v>
      </c>
      <c r="Z1064" s="213"/>
      <c r="AA1064" s="213"/>
      <c r="AB1064" s="213"/>
      <c r="AC1064" s="213"/>
      <c r="AD1064" s="213"/>
      <c r="AE1064" s="213"/>
      <c r="AF1064" s="213"/>
      <c r="AG1064" s="213" t="s">
        <v>285</v>
      </c>
      <c r="AH1064" s="213"/>
      <c r="AI1064" s="213"/>
      <c r="AJ1064" s="213"/>
      <c r="AK1064" s="213"/>
      <c r="AL1064" s="213"/>
      <c r="AM1064" s="213"/>
      <c r="AN1064" s="213"/>
      <c r="AO1064" s="213"/>
      <c r="AP1064" s="213"/>
      <c r="AQ1064" s="213"/>
      <c r="AR1064" s="213"/>
      <c r="AS1064" s="213"/>
      <c r="AT1064" s="213"/>
      <c r="AU1064" s="213"/>
      <c r="AV1064" s="213"/>
      <c r="AW1064" s="213"/>
      <c r="AX1064" s="213"/>
      <c r="AY1064" s="213"/>
      <c r="AZ1064" s="213"/>
      <c r="BA1064" s="213"/>
      <c r="BB1064" s="213"/>
      <c r="BC1064" s="213"/>
      <c r="BD1064" s="213"/>
      <c r="BE1064" s="213"/>
      <c r="BF1064" s="213"/>
      <c r="BG1064" s="213"/>
      <c r="BH1064" s="213"/>
    </row>
    <row r="1065" spans="1:60" outlineLevel="2" x14ac:dyDescent="0.2">
      <c r="A1065" s="220"/>
      <c r="B1065" s="221"/>
      <c r="C1065" s="260" t="s">
        <v>286</v>
      </c>
      <c r="D1065" s="248"/>
      <c r="E1065" s="248"/>
      <c r="F1065" s="248"/>
      <c r="G1065" s="248"/>
      <c r="H1065" s="224"/>
      <c r="I1065" s="224"/>
      <c r="J1065" s="224"/>
      <c r="K1065" s="224"/>
      <c r="L1065" s="224"/>
      <c r="M1065" s="224"/>
      <c r="N1065" s="223"/>
      <c r="O1065" s="223"/>
      <c r="P1065" s="223"/>
      <c r="Q1065" s="223"/>
      <c r="R1065" s="224"/>
      <c r="S1065" s="224"/>
      <c r="T1065" s="224"/>
      <c r="U1065" s="224"/>
      <c r="V1065" s="224"/>
      <c r="W1065" s="224"/>
      <c r="X1065" s="224"/>
      <c r="Y1065" s="224"/>
      <c r="Z1065" s="213"/>
      <c r="AA1065" s="213"/>
      <c r="AB1065" s="213"/>
      <c r="AC1065" s="213"/>
      <c r="AD1065" s="213"/>
      <c r="AE1065" s="213"/>
      <c r="AF1065" s="213"/>
      <c r="AG1065" s="213" t="s">
        <v>287</v>
      </c>
      <c r="AH1065" s="213"/>
      <c r="AI1065" s="213"/>
      <c r="AJ1065" s="213"/>
      <c r="AK1065" s="213"/>
      <c r="AL1065" s="213"/>
      <c r="AM1065" s="213"/>
      <c r="AN1065" s="213"/>
      <c r="AO1065" s="213"/>
      <c r="AP1065" s="213"/>
      <c r="AQ1065" s="213"/>
      <c r="AR1065" s="213"/>
      <c r="AS1065" s="213"/>
      <c r="AT1065" s="213"/>
      <c r="AU1065" s="213"/>
      <c r="AV1065" s="213"/>
      <c r="AW1065" s="213"/>
      <c r="AX1065" s="213"/>
      <c r="AY1065" s="213"/>
      <c r="AZ1065" s="213"/>
      <c r="BA1065" s="213"/>
      <c r="BB1065" s="213"/>
      <c r="BC1065" s="213"/>
      <c r="BD1065" s="213"/>
      <c r="BE1065" s="213"/>
      <c r="BF1065" s="213"/>
      <c r="BG1065" s="213"/>
      <c r="BH1065" s="213"/>
    </row>
    <row r="1066" spans="1:60" outlineLevel="3" x14ac:dyDescent="0.2">
      <c r="A1066" s="220"/>
      <c r="B1066" s="221"/>
      <c r="C1066" s="261" t="s">
        <v>1129</v>
      </c>
      <c r="D1066" s="250"/>
      <c r="E1066" s="250"/>
      <c r="F1066" s="250"/>
      <c r="G1066" s="250"/>
      <c r="H1066" s="224"/>
      <c r="I1066" s="224"/>
      <c r="J1066" s="224"/>
      <c r="K1066" s="224"/>
      <c r="L1066" s="224"/>
      <c r="M1066" s="224"/>
      <c r="N1066" s="223"/>
      <c r="O1066" s="223"/>
      <c r="P1066" s="223"/>
      <c r="Q1066" s="223"/>
      <c r="R1066" s="224"/>
      <c r="S1066" s="224"/>
      <c r="T1066" s="224"/>
      <c r="U1066" s="224"/>
      <c r="V1066" s="224"/>
      <c r="W1066" s="224"/>
      <c r="X1066" s="224"/>
      <c r="Y1066" s="224"/>
      <c r="Z1066" s="213"/>
      <c r="AA1066" s="213"/>
      <c r="AB1066" s="213"/>
      <c r="AC1066" s="213"/>
      <c r="AD1066" s="213"/>
      <c r="AE1066" s="213"/>
      <c r="AF1066" s="213"/>
      <c r="AG1066" s="213" t="s">
        <v>287</v>
      </c>
      <c r="AH1066" s="213"/>
      <c r="AI1066" s="213"/>
      <c r="AJ1066" s="213"/>
      <c r="AK1066" s="213"/>
      <c r="AL1066" s="213"/>
      <c r="AM1066" s="213"/>
      <c r="AN1066" s="213"/>
      <c r="AO1066" s="213"/>
      <c r="AP1066" s="213"/>
      <c r="AQ1066" s="213"/>
      <c r="AR1066" s="213"/>
      <c r="AS1066" s="213"/>
      <c r="AT1066" s="213"/>
      <c r="AU1066" s="213"/>
      <c r="AV1066" s="213"/>
      <c r="AW1066" s="213"/>
      <c r="AX1066" s="213"/>
      <c r="AY1066" s="213"/>
      <c r="AZ1066" s="213"/>
      <c r="BA1066" s="249" t="str">
        <f>C1066</f>
        <v>pomocně pro kladení, prodyšné vrstvy, spárování a veškerá související plnění a dodávky pro dle skladeb S3 a S4</v>
      </c>
      <c r="BB1066" s="213"/>
      <c r="BC1066" s="213"/>
      <c r="BD1066" s="213"/>
      <c r="BE1066" s="213"/>
      <c r="BF1066" s="213"/>
      <c r="BG1066" s="213"/>
      <c r="BH1066" s="213"/>
    </row>
    <row r="1067" spans="1:60" ht="22.5" outlineLevel="3" x14ac:dyDescent="0.2">
      <c r="A1067" s="220"/>
      <c r="B1067" s="221"/>
      <c r="C1067" s="261" t="s">
        <v>355</v>
      </c>
      <c r="D1067" s="250"/>
      <c r="E1067" s="250"/>
      <c r="F1067" s="250"/>
      <c r="G1067" s="250"/>
      <c r="H1067" s="224"/>
      <c r="I1067" s="224"/>
      <c r="J1067" s="224"/>
      <c r="K1067" s="224"/>
      <c r="L1067" s="224"/>
      <c r="M1067" s="224"/>
      <c r="N1067" s="223"/>
      <c r="O1067" s="223"/>
      <c r="P1067" s="223"/>
      <c r="Q1067" s="223"/>
      <c r="R1067" s="224"/>
      <c r="S1067" s="224"/>
      <c r="T1067" s="224"/>
      <c r="U1067" s="224"/>
      <c r="V1067" s="224"/>
      <c r="W1067" s="224"/>
      <c r="X1067" s="224"/>
      <c r="Y1067" s="224"/>
      <c r="Z1067" s="213"/>
      <c r="AA1067" s="213"/>
      <c r="AB1067" s="213"/>
      <c r="AC1067" s="213"/>
      <c r="AD1067" s="213"/>
      <c r="AE1067" s="213"/>
      <c r="AF1067" s="213"/>
      <c r="AG1067" s="213" t="s">
        <v>287</v>
      </c>
      <c r="AH1067" s="213"/>
      <c r="AI1067" s="213"/>
      <c r="AJ1067" s="213"/>
      <c r="AK1067" s="213"/>
      <c r="AL1067" s="213"/>
      <c r="AM1067" s="213"/>
      <c r="AN1067" s="213"/>
      <c r="AO1067" s="213"/>
      <c r="AP1067" s="213"/>
      <c r="AQ1067" s="213"/>
      <c r="AR1067" s="213"/>
      <c r="AS1067" s="213"/>
      <c r="AT1067" s="213"/>
      <c r="AU1067" s="213"/>
      <c r="AV1067" s="213"/>
      <c r="AW1067" s="213"/>
      <c r="AX1067" s="213"/>
      <c r="AY1067" s="213"/>
      <c r="AZ1067" s="213"/>
      <c r="BA1067" s="249" t="str">
        <f>C1067</f>
        <v>Kompletní provedení dle veškerých informací obsažených v PD (textová i výkresová část, technologické postupy, restaurátorské záměry atd.).</v>
      </c>
      <c r="BB1067" s="213"/>
      <c r="BC1067" s="213"/>
      <c r="BD1067" s="213"/>
      <c r="BE1067" s="213"/>
      <c r="BF1067" s="213"/>
      <c r="BG1067" s="213"/>
      <c r="BH1067" s="213"/>
    </row>
    <row r="1068" spans="1:60" ht="22.5" outlineLevel="3" x14ac:dyDescent="0.2">
      <c r="A1068" s="220"/>
      <c r="B1068" s="221"/>
      <c r="C1068" s="261" t="s">
        <v>356</v>
      </c>
      <c r="D1068" s="250"/>
      <c r="E1068" s="250"/>
      <c r="F1068" s="250"/>
      <c r="G1068" s="250"/>
      <c r="H1068" s="224"/>
      <c r="I1068" s="224"/>
      <c r="J1068" s="224"/>
      <c r="K1068" s="224"/>
      <c r="L1068" s="224"/>
      <c r="M1068" s="224"/>
      <c r="N1068" s="223"/>
      <c r="O1068" s="223"/>
      <c r="P1068" s="223"/>
      <c r="Q1068" s="223"/>
      <c r="R1068" s="224"/>
      <c r="S1068" s="224"/>
      <c r="T1068" s="224"/>
      <c r="U1068" s="224"/>
      <c r="V1068" s="224"/>
      <c r="W1068" s="224"/>
      <c r="X1068" s="224"/>
      <c r="Y1068" s="224"/>
      <c r="Z1068" s="213"/>
      <c r="AA1068" s="213"/>
      <c r="AB1068" s="213"/>
      <c r="AC1068" s="213"/>
      <c r="AD1068" s="213"/>
      <c r="AE1068" s="213"/>
      <c r="AF1068" s="213"/>
      <c r="AG1068" s="213" t="s">
        <v>287</v>
      </c>
      <c r="AH1068" s="213"/>
      <c r="AI1068" s="213"/>
      <c r="AJ1068" s="213"/>
      <c r="AK1068" s="213"/>
      <c r="AL1068" s="213"/>
      <c r="AM1068" s="213"/>
      <c r="AN1068" s="213"/>
      <c r="AO1068" s="213"/>
      <c r="AP1068" s="213"/>
      <c r="AQ1068" s="213"/>
      <c r="AR1068" s="213"/>
      <c r="AS1068" s="213"/>
      <c r="AT1068" s="213"/>
      <c r="AU1068" s="213"/>
      <c r="AV1068" s="213"/>
      <c r="AW1068" s="213"/>
      <c r="AX1068" s="213"/>
      <c r="AY1068" s="213"/>
      <c r="AZ1068" s="213"/>
      <c r="BA1068" s="249" t="str">
        <f>C1068</f>
        <v>Provedení je včetně montáže, demontáže, dodávky, přesunu hmot, přesunu a likvidace suti, povrchové úpravy, repasí, restaurátorských záměrů,</v>
      </c>
      <c r="BB1068" s="213"/>
      <c r="BC1068" s="213"/>
      <c r="BD1068" s="213"/>
      <c r="BE1068" s="213"/>
      <c r="BF1068" s="213"/>
      <c r="BG1068" s="213"/>
      <c r="BH1068" s="213"/>
    </row>
    <row r="1069" spans="1:60" ht="22.5" outlineLevel="3" x14ac:dyDescent="0.2">
      <c r="A1069" s="220"/>
      <c r="B1069" s="221"/>
      <c r="C1069" s="261" t="s">
        <v>288</v>
      </c>
      <c r="D1069" s="250"/>
      <c r="E1069" s="250"/>
      <c r="F1069" s="250"/>
      <c r="G1069" s="250"/>
      <c r="H1069" s="224"/>
      <c r="I1069" s="224"/>
      <c r="J1069" s="224"/>
      <c r="K1069" s="224"/>
      <c r="L1069" s="224"/>
      <c r="M1069" s="224"/>
      <c r="N1069" s="223"/>
      <c r="O1069" s="223"/>
      <c r="P1069" s="223"/>
      <c r="Q1069" s="223"/>
      <c r="R1069" s="224"/>
      <c r="S1069" s="224"/>
      <c r="T1069" s="224"/>
      <c r="U1069" s="224"/>
      <c r="V1069" s="224"/>
      <c r="W1069" s="224"/>
      <c r="X1069" s="224"/>
      <c r="Y1069" s="224"/>
      <c r="Z1069" s="213"/>
      <c r="AA1069" s="213"/>
      <c r="AB1069" s="213"/>
      <c r="AC1069" s="213"/>
      <c r="AD1069" s="213"/>
      <c r="AE1069" s="213"/>
      <c r="AF1069" s="213"/>
      <c r="AG1069" s="213" t="s">
        <v>287</v>
      </c>
      <c r="AH1069" s="213"/>
      <c r="AI1069" s="213"/>
      <c r="AJ1069" s="213"/>
      <c r="AK1069" s="213"/>
      <c r="AL1069" s="213"/>
      <c r="AM1069" s="213"/>
      <c r="AN1069" s="213"/>
      <c r="AO1069" s="213"/>
      <c r="AP1069" s="213"/>
      <c r="AQ1069" s="213"/>
      <c r="AR1069" s="213"/>
      <c r="AS1069" s="213"/>
      <c r="AT1069" s="213"/>
      <c r="AU1069" s="213"/>
      <c r="AV1069" s="213"/>
      <c r="AW1069" s="213"/>
      <c r="AX1069" s="213"/>
      <c r="AY1069" s="213"/>
      <c r="AZ1069" s="213"/>
      <c r="BA1069" s="249" t="str">
        <f>C1069</f>
        <v>restaurátorských závěrečných zpráv, dílenských dokumentací, vzorkování a veškerých dalších nutných souvisejících plnění a dodávek potřeb.</v>
      </c>
      <c r="BB1069" s="213"/>
      <c r="BC1069" s="213"/>
      <c r="BD1069" s="213"/>
      <c r="BE1069" s="213"/>
      <c r="BF1069" s="213"/>
      <c r="BG1069" s="213"/>
      <c r="BH1069" s="213"/>
    </row>
    <row r="1070" spans="1:60" outlineLevel="2" x14ac:dyDescent="0.2">
      <c r="A1070" s="220"/>
      <c r="B1070" s="221"/>
      <c r="C1070" s="262" t="s">
        <v>1130</v>
      </c>
      <c r="D1070" s="229"/>
      <c r="E1070" s="230">
        <v>50</v>
      </c>
      <c r="F1070" s="224"/>
      <c r="G1070" s="224"/>
      <c r="H1070" s="224"/>
      <c r="I1070" s="224"/>
      <c r="J1070" s="224"/>
      <c r="K1070" s="224"/>
      <c r="L1070" s="224"/>
      <c r="M1070" s="224"/>
      <c r="N1070" s="223"/>
      <c r="O1070" s="223"/>
      <c r="P1070" s="223"/>
      <c r="Q1070" s="223"/>
      <c r="R1070" s="224"/>
      <c r="S1070" s="224"/>
      <c r="T1070" s="224"/>
      <c r="U1070" s="224"/>
      <c r="V1070" s="224"/>
      <c r="W1070" s="224"/>
      <c r="X1070" s="224"/>
      <c r="Y1070" s="224"/>
      <c r="Z1070" s="213"/>
      <c r="AA1070" s="213"/>
      <c r="AB1070" s="213"/>
      <c r="AC1070" s="213"/>
      <c r="AD1070" s="213"/>
      <c r="AE1070" s="213"/>
      <c r="AF1070" s="213"/>
      <c r="AG1070" s="213" t="s">
        <v>290</v>
      </c>
      <c r="AH1070" s="213">
        <v>5</v>
      </c>
      <c r="AI1070" s="213"/>
      <c r="AJ1070" s="213"/>
      <c r="AK1070" s="213"/>
      <c r="AL1070" s="213"/>
      <c r="AM1070" s="213"/>
      <c r="AN1070" s="213"/>
      <c r="AO1070" s="213"/>
      <c r="AP1070" s="213"/>
      <c r="AQ1070" s="213"/>
      <c r="AR1070" s="213"/>
      <c r="AS1070" s="213"/>
      <c r="AT1070" s="213"/>
      <c r="AU1070" s="213"/>
      <c r="AV1070" s="213"/>
      <c r="AW1070" s="213"/>
      <c r="AX1070" s="213"/>
      <c r="AY1070" s="213"/>
      <c r="AZ1070" s="213"/>
      <c r="BA1070" s="213"/>
      <c r="BB1070" s="213"/>
      <c r="BC1070" s="213"/>
      <c r="BD1070" s="213"/>
      <c r="BE1070" s="213"/>
      <c r="BF1070" s="213"/>
      <c r="BG1070" s="213"/>
      <c r="BH1070" s="213"/>
    </row>
    <row r="1071" spans="1:60" outlineLevel="1" x14ac:dyDescent="0.2">
      <c r="A1071" s="241">
        <v>100</v>
      </c>
      <c r="B1071" s="242" t="s">
        <v>1131</v>
      </c>
      <c r="C1071" s="259" t="s">
        <v>1132</v>
      </c>
      <c r="D1071" s="243" t="s">
        <v>473</v>
      </c>
      <c r="E1071" s="244">
        <v>7.7</v>
      </c>
      <c r="F1071" s="245"/>
      <c r="G1071" s="246">
        <f>ROUND(E1071*F1071,2)</f>
        <v>0</v>
      </c>
      <c r="H1071" s="245"/>
      <c r="I1071" s="246">
        <f>ROUND(E1071*H1071,2)</f>
        <v>0</v>
      </c>
      <c r="J1071" s="245"/>
      <c r="K1071" s="246">
        <f>ROUND(E1071*J1071,2)</f>
        <v>0</v>
      </c>
      <c r="L1071" s="246">
        <v>21</v>
      </c>
      <c r="M1071" s="246">
        <f>G1071*(1+L1071/100)</f>
        <v>0</v>
      </c>
      <c r="N1071" s="244">
        <v>0</v>
      </c>
      <c r="O1071" s="244">
        <f>ROUND(E1071*N1071,2)</f>
        <v>0</v>
      </c>
      <c r="P1071" s="244">
        <v>0</v>
      </c>
      <c r="Q1071" s="244">
        <f>ROUND(E1071*P1071,2)</f>
        <v>0</v>
      </c>
      <c r="R1071" s="246"/>
      <c r="S1071" s="246" t="s">
        <v>281</v>
      </c>
      <c r="T1071" s="247" t="s">
        <v>282</v>
      </c>
      <c r="U1071" s="224">
        <v>0</v>
      </c>
      <c r="V1071" s="224">
        <f>ROUND(E1071*U1071,2)</f>
        <v>0</v>
      </c>
      <c r="W1071" s="224"/>
      <c r="X1071" s="224" t="s">
        <v>1034</v>
      </c>
      <c r="Y1071" s="224" t="s">
        <v>284</v>
      </c>
      <c r="Z1071" s="213"/>
      <c r="AA1071" s="213"/>
      <c r="AB1071" s="213"/>
      <c r="AC1071" s="213"/>
      <c r="AD1071" s="213"/>
      <c r="AE1071" s="213"/>
      <c r="AF1071" s="213"/>
      <c r="AG1071" s="213" t="s">
        <v>1035</v>
      </c>
      <c r="AH1071" s="213"/>
      <c r="AI1071" s="213"/>
      <c r="AJ1071" s="213"/>
      <c r="AK1071" s="213"/>
      <c r="AL1071" s="213"/>
      <c r="AM1071" s="213"/>
      <c r="AN1071" s="213"/>
      <c r="AO1071" s="213"/>
      <c r="AP1071" s="213"/>
      <c r="AQ1071" s="213"/>
      <c r="AR1071" s="213"/>
      <c r="AS1071" s="213"/>
      <c r="AT1071" s="213"/>
      <c r="AU1071" s="213"/>
      <c r="AV1071" s="213"/>
      <c r="AW1071" s="213"/>
      <c r="AX1071" s="213"/>
      <c r="AY1071" s="213"/>
      <c r="AZ1071" s="213"/>
      <c r="BA1071" s="213"/>
      <c r="BB1071" s="213"/>
      <c r="BC1071" s="213"/>
      <c r="BD1071" s="213"/>
      <c r="BE1071" s="213"/>
      <c r="BF1071" s="213"/>
      <c r="BG1071" s="213"/>
      <c r="BH1071" s="213"/>
    </row>
    <row r="1072" spans="1:60" ht="22.5" outlineLevel="2" x14ac:dyDescent="0.2">
      <c r="A1072" s="220"/>
      <c r="B1072" s="221"/>
      <c r="C1072" s="262" t="s">
        <v>1133</v>
      </c>
      <c r="D1072" s="229"/>
      <c r="E1072" s="230">
        <v>7.7</v>
      </c>
      <c r="F1072" s="224"/>
      <c r="G1072" s="224"/>
      <c r="H1072" s="224"/>
      <c r="I1072" s="224"/>
      <c r="J1072" s="224"/>
      <c r="K1072" s="224"/>
      <c r="L1072" s="224"/>
      <c r="M1072" s="224"/>
      <c r="N1072" s="223"/>
      <c r="O1072" s="223"/>
      <c r="P1072" s="223"/>
      <c r="Q1072" s="223"/>
      <c r="R1072" s="224"/>
      <c r="S1072" s="224"/>
      <c r="T1072" s="224"/>
      <c r="U1072" s="224"/>
      <c r="V1072" s="224"/>
      <c r="W1072" s="224"/>
      <c r="X1072" s="224"/>
      <c r="Y1072" s="224"/>
      <c r="Z1072" s="213"/>
      <c r="AA1072" s="213"/>
      <c r="AB1072" s="213"/>
      <c r="AC1072" s="213"/>
      <c r="AD1072" s="213"/>
      <c r="AE1072" s="213"/>
      <c r="AF1072" s="213"/>
      <c r="AG1072" s="213" t="s">
        <v>290</v>
      </c>
      <c r="AH1072" s="213">
        <v>0</v>
      </c>
      <c r="AI1072" s="213"/>
      <c r="AJ1072" s="213"/>
      <c r="AK1072" s="213"/>
      <c r="AL1072" s="213"/>
      <c r="AM1072" s="213"/>
      <c r="AN1072" s="213"/>
      <c r="AO1072" s="213"/>
      <c r="AP1072" s="213"/>
      <c r="AQ1072" s="213"/>
      <c r="AR1072" s="213"/>
      <c r="AS1072" s="213"/>
      <c r="AT1072" s="213"/>
      <c r="AU1072" s="213"/>
      <c r="AV1072" s="213"/>
      <c r="AW1072" s="213"/>
      <c r="AX1072" s="213"/>
      <c r="AY1072" s="213"/>
      <c r="AZ1072" s="213"/>
      <c r="BA1072" s="213"/>
      <c r="BB1072" s="213"/>
      <c r="BC1072" s="213"/>
      <c r="BD1072" s="213"/>
      <c r="BE1072" s="213"/>
      <c r="BF1072" s="213"/>
      <c r="BG1072" s="213"/>
      <c r="BH1072" s="213"/>
    </row>
    <row r="1073" spans="1:60" outlineLevel="1" x14ac:dyDescent="0.2">
      <c r="A1073" s="241">
        <v>101</v>
      </c>
      <c r="B1073" s="242" t="s">
        <v>1134</v>
      </c>
      <c r="C1073" s="259" t="s">
        <v>1135</v>
      </c>
      <c r="D1073" s="243" t="s">
        <v>473</v>
      </c>
      <c r="E1073" s="244">
        <v>3.3</v>
      </c>
      <c r="F1073" s="245"/>
      <c r="G1073" s="246">
        <f>ROUND(E1073*F1073,2)</f>
        <v>0</v>
      </c>
      <c r="H1073" s="245"/>
      <c r="I1073" s="246">
        <f>ROUND(E1073*H1073,2)</f>
        <v>0</v>
      </c>
      <c r="J1073" s="245"/>
      <c r="K1073" s="246">
        <f>ROUND(E1073*J1073,2)</f>
        <v>0</v>
      </c>
      <c r="L1073" s="246">
        <v>21</v>
      </c>
      <c r="M1073" s="246">
        <f>G1073*(1+L1073/100)</f>
        <v>0</v>
      </c>
      <c r="N1073" s="244">
        <v>0</v>
      </c>
      <c r="O1073" s="244">
        <f>ROUND(E1073*N1073,2)</f>
        <v>0</v>
      </c>
      <c r="P1073" s="244">
        <v>0</v>
      </c>
      <c r="Q1073" s="244">
        <f>ROUND(E1073*P1073,2)</f>
        <v>0</v>
      </c>
      <c r="R1073" s="246"/>
      <c r="S1073" s="246" t="s">
        <v>281</v>
      </c>
      <c r="T1073" s="247" t="s">
        <v>282</v>
      </c>
      <c r="U1073" s="224">
        <v>0</v>
      </c>
      <c r="V1073" s="224">
        <f>ROUND(E1073*U1073,2)</f>
        <v>0</v>
      </c>
      <c r="W1073" s="224"/>
      <c r="X1073" s="224" t="s">
        <v>1034</v>
      </c>
      <c r="Y1073" s="224" t="s">
        <v>284</v>
      </c>
      <c r="Z1073" s="213"/>
      <c r="AA1073" s="213"/>
      <c r="AB1073" s="213"/>
      <c r="AC1073" s="213"/>
      <c r="AD1073" s="213"/>
      <c r="AE1073" s="213"/>
      <c r="AF1073" s="213"/>
      <c r="AG1073" s="213" t="s">
        <v>1035</v>
      </c>
      <c r="AH1073" s="213"/>
      <c r="AI1073" s="213"/>
      <c r="AJ1073" s="213"/>
      <c r="AK1073" s="213"/>
      <c r="AL1073" s="213"/>
      <c r="AM1073" s="213"/>
      <c r="AN1073" s="213"/>
      <c r="AO1073" s="213"/>
      <c r="AP1073" s="213"/>
      <c r="AQ1073" s="213"/>
      <c r="AR1073" s="213"/>
      <c r="AS1073" s="213"/>
      <c r="AT1073" s="213"/>
      <c r="AU1073" s="213"/>
      <c r="AV1073" s="213"/>
      <c r="AW1073" s="213"/>
      <c r="AX1073" s="213"/>
      <c r="AY1073" s="213"/>
      <c r="AZ1073" s="213"/>
      <c r="BA1073" s="213"/>
      <c r="BB1073" s="213"/>
      <c r="BC1073" s="213"/>
      <c r="BD1073" s="213"/>
      <c r="BE1073" s="213"/>
      <c r="BF1073" s="213"/>
      <c r="BG1073" s="213"/>
      <c r="BH1073" s="213"/>
    </row>
    <row r="1074" spans="1:60" outlineLevel="2" x14ac:dyDescent="0.2">
      <c r="A1074" s="220"/>
      <c r="B1074" s="221"/>
      <c r="C1074" s="262" t="s">
        <v>1136</v>
      </c>
      <c r="D1074" s="229"/>
      <c r="E1074" s="230">
        <v>3.3</v>
      </c>
      <c r="F1074" s="224"/>
      <c r="G1074" s="224"/>
      <c r="H1074" s="224"/>
      <c r="I1074" s="224"/>
      <c r="J1074" s="224"/>
      <c r="K1074" s="224"/>
      <c r="L1074" s="224"/>
      <c r="M1074" s="224"/>
      <c r="N1074" s="223"/>
      <c r="O1074" s="223"/>
      <c r="P1074" s="223"/>
      <c r="Q1074" s="223"/>
      <c r="R1074" s="224"/>
      <c r="S1074" s="224"/>
      <c r="T1074" s="224"/>
      <c r="U1074" s="224"/>
      <c r="V1074" s="224"/>
      <c r="W1074" s="224"/>
      <c r="X1074" s="224"/>
      <c r="Y1074" s="224"/>
      <c r="Z1074" s="213"/>
      <c r="AA1074" s="213"/>
      <c r="AB1074" s="213"/>
      <c r="AC1074" s="213"/>
      <c r="AD1074" s="213"/>
      <c r="AE1074" s="213"/>
      <c r="AF1074" s="213"/>
      <c r="AG1074" s="213" t="s">
        <v>290</v>
      </c>
      <c r="AH1074" s="213">
        <v>0</v>
      </c>
      <c r="AI1074" s="213"/>
      <c r="AJ1074" s="213"/>
      <c r="AK1074" s="213"/>
      <c r="AL1074" s="213"/>
      <c r="AM1074" s="213"/>
      <c r="AN1074" s="213"/>
      <c r="AO1074" s="213"/>
      <c r="AP1074" s="213"/>
      <c r="AQ1074" s="213"/>
      <c r="AR1074" s="213"/>
      <c r="AS1074" s="213"/>
      <c r="AT1074" s="213"/>
      <c r="AU1074" s="213"/>
      <c r="AV1074" s="213"/>
      <c r="AW1074" s="213"/>
      <c r="AX1074" s="213"/>
      <c r="AY1074" s="213"/>
      <c r="AZ1074" s="213"/>
      <c r="BA1074" s="213"/>
      <c r="BB1074" s="213"/>
      <c r="BC1074" s="213"/>
      <c r="BD1074" s="213"/>
      <c r="BE1074" s="213"/>
      <c r="BF1074" s="213"/>
      <c r="BG1074" s="213"/>
      <c r="BH1074" s="213"/>
    </row>
    <row r="1075" spans="1:60" ht="22.5" outlineLevel="1" x14ac:dyDescent="0.2">
      <c r="A1075" s="220">
        <v>102</v>
      </c>
      <c r="B1075" s="221" t="s">
        <v>1137</v>
      </c>
      <c r="C1075" s="272" t="s">
        <v>1138</v>
      </c>
      <c r="D1075" s="222" t="s">
        <v>0</v>
      </c>
      <c r="E1075" s="269"/>
      <c r="F1075" s="225"/>
      <c r="G1075" s="224">
        <f>ROUND(E1075*F1075,2)</f>
        <v>0</v>
      </c>
      <c r="H1075" s="225"/>
      <c r="I1075" s="224">
        <f>ROUND(E1075*H1075,2)</f>
        <v>0</v>
      </c>
      <c r="J1075" s="225"/>
      <c r="K1075" s="224">
        <f>ROUND(E1075*J1075,2)</f>
        <v>0</v>
      </c>
      <c r="L1075" s="224">
        <v>21</v>
      </c>
      <c r="M1075" s="224">
        <f>G1075*(1+L1075/100)</f>
        <v>0</v>
      </c>
      <c r="N1075" s="223">
        <v>0</v>
      </c>
      <c r="O1075" s="223">
        <f>ROUND(E1075*N1075,2)</f>
        <v>0</v>
      </c>
      <c r="P1075" s="223">
        <v>0</v>
      </c>
      <c r="Q1075" s="223">
        <f>ROUND(E1075*P1075,2)</f>
        <v>0</v>
      </c>
      <c r="R1075" s="224" t="s">
        <v>1121</v>
      </c>
      <c r="S1075" s="224" t="s">
        <v>298</v>
      </c>
      <c r="T1075" s="224" t="s">
        <v>364</v>
      </c>
      <c r="U1075" s="224">
        <v>0</v>
      </c>
      <c r="V1075" s="224">
        <f>ROUND(E1075*U1075,2)</f>
        <v>0</v>
      </c>
      <c r="W1075" s="224"/>
      <c r="X1075" s="224" t="s">
        <v>944</v>
      </c>
      <c r="Y1075" s="224" t="s">
        <v>284</v>
      </c>
      <c r="Z1075" s="213"/>
      <c r="AA1075" s="213"/>
      <c r="AB1075" s="213"/>
      <c r="AC1075" s="213"/>
      <c r="AD1075" s="213"/>
      <c r="AE1075" s="213"/>
      <c r="AF1075" s="213"/>
      <c r="AG1075" s="213" t="s">
        <v>945</v>
      </c>
      <c r="AH1075" s="213"/>
      <c r="AI1075" s="213"/>
      <c r="AJ1075" s="213"/>
      <c r="AK1075" s="213"/>
      <c r="AL1075" s="213"/>
      <c r="AM1075" s="213"/>
      <c r="AN1075" s="213"/>
      <c r="AO1075" s="213"/>
      <c r="AP1075" s="213"/>
      <c r="AQ1075" s="213"/>
      <c r="AR1075" s="213"/>
      <c r="AS1075" s="213"/>
      <c r="AT1075" s="213"/>
      <c r="AU1075" s="213"/>
      <c r="AV1075" s="213"/>
      <c r="AW1075" s="213"/>
      <c r="AX1075" s="213"/>
      <c r="AY1075" s="213"/>
      <c r="AZ1075" s="213"/>
      <c r="BA1075" s="213"/>
      <c r="BB1075" s="213"/>
      <c r="BC1075" s="213"/>
      <c r="BD1075" s="213"/>
      <c r="BE1075" s="213"/>
      <c r="BF1075" s="213"/>
      <c r="BG1075" s="213"/>
      <c r="BH1075" s="213"/>
    </row>
    <row r="1076" spans="1:60" outlineLevel="2" x14ac:dyDescent="0.2">
      <c r="A1076" s="220"/>
      <c r="B1076" s="221"/>
      <c r="C1076" s="273" t="s">
        <v>1118</v>
      </c>
      <c r="D1076" s="270"/>
      <c r="E1076" s="270"/>
      <c r="F1076" s="270"/>
      <c r="G1076" s="270"/>
      <c r="H1076" s="224"/>
      <c r="I1076" s="224"/>
      <c r="J1076" s="224"/>
      <c r="K1076" s="224"/>
      <c r="L1076" s="224"/>
      <c r="M1076" s="224"/>
      <c r="N1076" s="223"/>
      <c r="O1076" s="223"/>
      <c r="P1076" s="223"/>
      <c r="Q1076" s="223"/>
      <c r="R1076" s="224"/>
      <c r="S1076" s="224"/>
      <c r="T1076" s="224"/>
      <c r="U1076" s="224"/>
      <c r="V1076" s="224"/>
      <c r="W1076" s="224"/>
      <c r="X1076" s="224"/>
      <c r="Y1076" s="224"/>
      <c r="Z1076" s="213"/>
      <c r="AA1076" s="213"/>
      <c r="AB1076" s="213"/>
      <c r="AC1076" s="213"/>
      <c r="AD1076" s="213"/>
      <c r="AE1076" s="213"/>
      <c r="AF1076" s="213"/>
      <c r="AG1076" s="213" t="s">
        <v>366</v>
      </c>
      <c r="AH1076" s="213"/>
      <c r="AI1076" s="213"/>
      <c r="AJ1076" s="213"/>
      <c r="AK1076" s="213"/>
      <c r="AL1076" s="213"/>
      <c r="AM1076" s="213"/>
      <c r="AN1076" s="213"/>
      <c r="AO1076" s="213"/>
      <c r="AP1076" s="213"/>
      <c r="AQ1076" s="213"/>
      <c r="AR1076" s="213"/>
      <c r="AS1076" s="213"/>
      <c r="AT1076" s="213"/>
      <c r="AU1076" s="213"/>
      <c r="AV1076" s="213"/>
      <c r="AW1076" s="213"/>
      <c r="AX1076" s="213"/>
      <c r="AY1076" s="213"/>
      <c r="AZ1076" s="213"/>
      <c r="BA1076" s="213"/>
      <c r="BB1076" s="213"/>
      <c r="BC1076" s="213"/>
      <c r="BD1076" s="213"/>
      <c r="BE1076" s="213"/>
      <c r="BF1076" s="213"/>
      <c r="BG1076" s="213"/>
      <c r="BH1076" s="213"/>
    </row>
    <row r="1077" spans="1:60" x14ac:dyDescent="0.2">
      <c r="A1077" s="234" t="s">
        <v>276</v>
      </c>
      <c r="B1077" s="235" t="s">
        <v>226</v>
      </c>
      <c r="C1077" s="258" t="s">
        <v>227</v>
      </c>
      <c r="D1077" s="236"/>
      <c r="E1077" s="237"/>
      <c r="F1077" s="238"/>
      <c r="G1077" s="238">
        <f>SUMIF(AG1078:AG1295,"&lt;&gt;NOR",G1078:G1295)</f>
        <v>0</v>
      </c>
      <c r="H1077" s="238"/>
      <c r="I1077" s="238">
        <f>SUM(I1078:I1295)</f>
        <v>0</v>
      </c>
      <c r="J1077" s="238"/>
      <c r="K1077" s="238">
        <f>SUM(K1078:K1295)</f>
        <v>0</v>
      </c>
      <c r="L1077" s="238"/>
      <c r="M1077" s="238">
        <f>SUM(M1078:M1295)</f>
        <v>0</v>
      </c>
      <c r="N1077" s="237"/>
      <c r="O1077" s="237">
        <f>SUM(O1078:O1295)</f>
        <v>0</v>
      </c>
      <c r="P1077" s="237"/>
      <c r="Q1077" s="237">
        <f>SUM(Q1078:Q1295)</f>
        <v>0</v>
      </c>
      <c r="R1077" s="238"/>
      <c r="S1077" s="238"/>
      <c r="T1077" s="239"/>
      <c r="U1077" s="233"/>
      <c r="V1077" s="233">
        <f>SUM(V1078:V1295)</f>
        <v>0</v>
      </c>
      <c r="W1077" s="233"/>
      <c r="X1077" s="233"/>
      <c r="Y1077" s="233"/>
      <c r="AG1077" t="s">
        <v>277</v>
      </c>
    </row>
    <row r="1078" spans="1:60" outlineLevel="1" x14ac:dyDescent="0.2">
      <c r="A1078" s="241">
        <v>103</v>
      </c>
      <c r="B1078" s="242" t="s">
        <v>1139</v>
      </c>
      <c r="C1078" s="259" t="s">
        <v>1140</v>
      </c>
      <c r="D1078" s="243" t="s">
        <v>1055</v>
      </c>
      <c r="E1078" s="244">
        <v>6</v>
      </c>
      <c r="F1078" s="245"/>
      <c r="G1078" s="246">
        <f>ROUND(E1078*F1078,2)</f>
        <v>0</v>
      </c>
      <c r="H1078" s="245"/>
      <c r="I1078" s="246">
        <f>ROUND(E1078*H1078,2)</f>
        <v>0</v>
      </c>
      <c r="J1078" s="245"/>
      <c r="K1078" s="246">
        <f>ROUND(E1078*J1078,2)</f>
        <v>0</v>
      </c>
      <c r="L1078" s="246">
        <v>21</v>
      </c>
      <c r="M1078" s="246">
        <f>G1078*(1+L1078/100)</f>
        <v>0</v>
      </c>
      <c r="N1078" s="244">
        <v>0</v>
      </c>
      <c r="O1078" s="244">
        <f>ROUND(E1078*N1078,2)</f>
        <v>0</v>
      </c>
      <c r="P1078" s="244">
        <v>0</v>
      </c>
      <c r="Q1078" s="244">
        <f>ROUND(E1078*P1078,2)</f>
        <v>0</v>
      </c>
      <c r="R1078" s="246"/>
      <c r="S1078" s="246" t="s">
        <v>281</v>
      </c>
      <c r="T1078" s="247" t="s">
        <v>282</v>
      </c>
      <c r="U1078" s="224">
        <v>0</v>
      </c>
      <c r="V1078" s="224">
        <f>ROUND(E1078*U1078,2)</f>
        <v>0</v>
      </c>
      <c r="W1078" s="224"/>
      <c r="X1078" s="224" t="s">
        <v>283</v>
      </c>
      <c r="Y1078" s="224" t="s">
        <v>284</v>
      </c>
      <c r="Z1078" s="213"/>
      <c r="AA1078" s="213"/>
      <c r="AB1078" s="213"/>
      <c r="AC1078" s="213"/>
      <c r="AD1078" s="213"/>
      <c r="AE1078" s="213"/>
      <c r="AF1078" s="213"/>
      <c r="AG1078" s="213" t="s">
        <v>285</v>
      </c>
      <c r="AH1078" s="213"/>
      <c r="AI1078" s="213"/>
      <c r="AJ1078" s="213"/>
      <c r="AK1078" s="213"/>
      <c r="AL1078" s="213"/>
      <c r="AM1078" s="213"/>
      <c r="AN1078" s="213"/>
      <c r="AO1078" s="213"/>
      <c r="AP1078" s="213"/>
      <c r="AQ1078" s="213"/>
      <c r="AR1078" s="213"/>
      <c r="AS1078" s="213"/>
      <c r="AT1078" s="213"/>
      <c r="AU1078" s="213"/>
      <c r="AV1078" s="213"/>
      <c r="AW1078" s="213"/>
      <c r="AX1078" s="213"/>
      <c r="AY1078" s="213"/>
      <c r="AZ1078" s="213"/>
      <c r="BA1078" s="213"/>
      <c r="BB1078" s="213"/>
      <c r="BC1078" s="213"/>
      <c r="BD1078" s="213"/>
      <c r="BE1078" s="213"/>
      <c r="BF1078" s="213"/>
      <c r="BG1078" s="213"/>
      <c r="BH1078" s="213"/>
    </row>
    <row r="1079" spans="1:60" outlineLevel="2" x14ac:dyDescent="0.2">
      <c r="A1079" s="220"/>
      <c r="B1079" s="221"/>
      <c r="C1079" s="260" t="s">
        <v>1251</v>
      </c>
      <c r="D1079" s="248"/>
      <c r="E1079" s="248"/>
      <c r="F1079" s="248"/>
      <c r="G1079" s="248"/>
      <c r="H1079" s="224"/>
      <c r="I1079" s="224"/>
      <c r="J1079" s="224"/>
      <c r="K1079" s="224"/>
      <c r="L1079" s="224"/>
      <c r="M1079" s="224"/>
      <c r="N1079" s="223"/>
      <c r="O1079" s="223"/>
      <c r="P1079" s="223"/>
      <c r="Q1079" s="223"/>
      <c r="R1079" s="224"/>
      <c r="S1079" s="224"/>
      <c r="T1079" s="224"/>
      <c r="U1079" s="224"/>
      <c r="V1079" s="224"/>
      <c r="W1079" s="224"/>
      <c r="X1079" s="224"/>
      <c r="Y1079" s="224"/>
      <c r="Z1079" s="213"/>
      <c r="AA1079" s="213"/>
      <c r="AB1079" s="213"/>
      <c r="AC1079" s="213"/>
      <c r="AD1079" s="213"/>
      <c r="AE1079" s="213"/>
      <c r="AF1079" s="213"/>
      <c r="AG1079" s="213" t="s">
        <v>287</v>
      </c>
      <c r="AH1079" s="213"/>
      <c r="AI1079" s="213"/>
      <c r="AJ1079" s="213"/>
      <c r="AK1079" s="213"/>
      <c r="AL1079" s="213"/>
      <c r="AM1079" s="213"/>
      <c r="AN1079" s="213"/>
      <c r="AO1079" s="213"/>
      <c r="AP1079" s="213"/>
      <c r="AQ1079" s="213"/>
      <c r="AR1079" s="213"/>
      <c r="AS1079" s="213"/>
      <c r="AT1079" s="213"/>
      <c r="AU1079" s="213"/>
      <c r="AV1079" s="213"/>
      <c r="AW1079" s="213"/>
      <c r="AX1079" s="213"/>
      <c r="AY1079" s="213"/>
      <c r="AZ1079" s="213"/>
      <c r="BA1079" s="213"/>
      <c r="BB1079" s="213"/>
      <c r="BC1079" s="213"/>
      <c r="BD1079" s="213"/>
      <c r="BE1079" s="213"/>
      <c r="BF1079" s="213"/>
      <c r="BG1079" s="213"/>
      <c r="BH1079" s="213"/>
    </row>
    <row r="1080" spans="1:60" outlineLevel="3" x14ac:dyDescent="0.2">
      <c r="A1080" s="220"/>
      <c r="B1080" s="221"/>
      <c r="C1080" s="261" t="s">
        <v>1141</v>
      </c>
      <c r="D1080" s="250"/>
      <c r="E1080" s="250"/>
      <c r="F1080" s="250"/>
      <c r="G1080" s="250"/>
      <c r="H1080" s="224"/>
      <c r="I1080" s="224"/>
      <c r="J1080" s="224"/>
      <c r="K1080" s="224"/>
      <c r="L1080" s="224"/>
      <c r="M1080" s="224"/>
      <c r="N1080" s="223"/>
      <c r="O1080" s="223"/>
      <c r="P1080" s="223"/>
      <c r="Q1080" s="223"/>
      <c r="R1080" s="224"/>
      <c r="S1080" s="224"/>
      <c r="T1080" s="224"/>
      <c r="U1080" s="224"/>
      <c r="V1080" s="224"/>
      <c r="W1080" s="224"/>
      <c r="X1080" s="224"/>
      <c r="Y1080" s="224"/>
      <c r="Z1080" s="213"/>
      <c r="AA1080" s="213"/>
      <c r="AB1080" s="213"/>
      <c r="AC1080" s="213"/>
      <c r="AD1080" s="213"/>
      <c r="AE1080" s="213"/>
      <c r="AF1080" s="213"/>
      <c r="AG1080" s="213" t="s">
        <v>287</v>
      </c>
      <c r="AH1080" s="213"/>
      <c r="AI1080" s="213"/>
      <c r="AJ1080" s="213"/>
      <c r="AK1080" s="213"/>
      <c r="AL1080" s="213"/>
      <c r="AM1080" s="213"/>
      <c r="AN1080" s="213"/>
      <c r="AO1080" s="213"/>
      <c r="AP1080" s="213"/>
      <c r="AQ1080" s="213"/>
      <c r="AR1080" s="213"/>
      <c r="AS1080" s="213"/>
      <c r="AT1080" s="213"/>
      <c r="AU1080" s="213"/>
      <c r="AV1080" s="213"/>
      <c r="AW1080" s="213"/>
      <c r="AX1080" s="213"/>
      <c r="AY1080" s="213"/>
      <c r="AZ1080" s="213"/>
      <c r="BA1080" s="213"/>
      <c r="BB1080" s="213"/>
      <c r="BC1080" s="213"/>
      <c r="BD1080" s="213"/>
      <c r="BE1080" s="213"/>
      <c r="BF1080" s="213"/>
      <c r="BG1080" s="213"/>
      <c r="BH1080" s="213"/>
    </row>
    <row r="1081" spans="1:60" outlineLevel="3" x14ac:dyDescent="0.2">
      <c r="A1081" s="220"/>
      <c r="B1081" s="221"/>
      <c r="C1081" s="261" t="s">
        <v>1142</v>
      </c>
      <c r="D1081" s="250"/>
      <c r="E1081" s="250"/>
      <c r="F1081" s="250"/>
      <c r="G1081" s="250"/>
      <c r="H1081" s="224"/>
      <c r="I1081" s="224"/>
      <c r="J1081" s="224"/>
      <c r="K1081" s="224"/>
      <c r="L1081" s="224"/>
      <c r="M1081" s="224"/>
      <c r="N1081" s="223"/>
      <c r="O1081" s="223"/>
      <c r="P1081" s="223"/>
      <c r="Q1081" s="223"/>
      <c r="R1081" s="224"/>
      <c r="S1081" s="224"/>
      <c r="T1081" s="224"/>
      <c r="U1081" s="224"/>
      <c r="V1081" s="224"/>
      <c r="W1081" s="224"/>
      <c r="X1081" s="224"/>
      <c r="Y1081" s="224"/>
      <c r="Z1081" s="213"/>
      <c r="AA1081" s="213"/>
      <c r="AB1081" s="213"/>
      <c r="AC1081" s="213"/>
      <c r="AD1081" s="213"/>
      <c r="AE1081" s="213"/>
      <c r="AF1081" s="213"/>
      <c r="AG1081" s="213" t="s">
        <v>287</v>
      </c>
      <c r="AH1081" s="213"/>
      <c r="AI1081" s="213"/>
      <c r="AJ1081" s="213"/>
      <c r="AK1081" s="213"/>
      <c r="AL1081" s="213"/>
      <c r="AM1081" s="213"/>
      <c r="AN1081" s="213"/>
      <c r="AO1081" s="213"/>
      <c r="AP1081" s="213"/>
      <c r="AQ1081" s="213"/>
      <c r="AR1081" s="213"/>
      <c r="AS1081" s="213"/>
      <c r="AT1081" s="213"/>
      <c r="AU1081" s="213"/>
      <c r="AV1081" s="213"/>
      <c r="AW1081" s="213"/>
      <c r="AX1081" s="213"/>
      <c r="AY1081" s="213"/>
      <c r="AZ1081" s="213"/>
      <c r="BA1081" s="213"/>
      <c r="BB1081" s="213"/>
      <c r="BC1081" s="213"/>
      <c r="BD1081" s="213"/>
      <c r="BE1081" s="213"/>
      <c r="BF1081" s="213"/>
      <c r="BG1081" s="213"/>
      <c r="BH1081" s="213"/>
    </row>
    <row r="1082" spans="1:60" outlineLevel="3" x14ac:dyDescent="0.2">
      <c r="A1082" s="220"/>
      <c r="B1082" s="221"/>
      <c r="C1082" s="261" t="s">
        <v>1143</v>
      </c>
      <c r="D1082" s="250"/>
      <c r="E1082" s="250"/>
      <c r="F1082" s="250"/>
      <c r="G1082" s="250"/>
      <c r="H1082" s="224"/>
      <c r="I1082" s="224"/>
      <c r="J1082" s="224"/>
      <c r="K1082" s="224"/>
      <c r="L1082" s="224"/>
      <c r="M1082" s="224"/>
      <c r="N1082" s="223"/>
      <c r="O1082" s="223"/>
      <c r="P1082" s="223"/>
      <c r="Q1082" s="223"/>
      <c r="R1082" s="224"/>
      <c r="S1082" s="224"/>
      <c r="T1082" s="224"/>
      <c r="U1082" s="224"/>
      <c r="V1082" s="224"/>
      <c r="W1082" s="224"/>
      <c r="X1082" s="224"/>
      <c r="Y1082" s="224"/>
      <c r="Z1082" s="213"/>
      <c r="AA1082" s="213"/>
      <c r="AB1082" s="213"/>
      <c r="AC1082" s="213"/>
      <c r="AD1082" s="213"/>
      <c r="AE1082" s="213"/>
      <c r="AF1082" s="213"/>
      <c r="AG1082" s="213" t="s">
        <v>287</v>
      </c>
      <c r="AH1082" s="213"/>
      <c r="AI1082" s="213"/>
      <c r="AJ1082" s="213"/>
      <c r="AK1082" s="213"/>
      <c r="AL1082" s="213"/>
      <c r="AM1082" s="213"/>
      <c r="AN1082" s="213"/>
      <c r="AO1082" s="213"/>
      <c r="AP1082" s="213"/>
      <c r="AQ1082" s="213"/>
      <c r="AR1082" s="213"/>
      <c r="AS1082" s="213"/>
      <c r="AT1082" s="213"/>
      <c r="AU1082" s="213"/>
      <c r="AV1082" s="213"/>
      <c r="AW1082" s="213"/>
      <c r="AX1082" s="213"/>
      <c r="AY1082" s="213"/>
      <c r="AZ1082" s="213"/>
      <c r="BA1082" s="213"/>
      <c r="BB1082" s="213"/>
      <c r="BC1082" s="213"/>
      <c r="BD1082" s="213"/>
      <c r="BE1082" s="213"/>
      <c r="BF1082" s="213"/>
      <c r="BG1082" s="213"/>
      <c r="BH1082" s="213"/>
    </row>
    <row r="1083" spans="1:60" outlineLevel="3" x14ac:dyDescent="0.2">
      <c r="A1083" s="220"/>
      <c r="B1083" s="221"/>
      <c r="C1083" s="261" t="s">
        <v>1144</v>
      </c>
      <c r="D1083" s="250"/>
      <c r="E1083" s="250"/>
      <c r="F1083" s="250"/>
      <c r="G1083" s="250"/>
      <c r="H1083" s="224"/>
      <c r="I1083" s="224"/>
      <c r="J1083" s="224"/>
      <c r="K1083" s="224"/>
      <c r="L1083" s="224"/>
      <c r="M1083" s="224"/>
      <c r="N1083" s="223"/>
      <c r="O1083" s="223"/>
      <c r="P1083" s="223"/>
      <c r="Q1083" s="223"/>
      <c r="R1083" s="224"/>
      <c r="S1083" s="224"/>
      <c r="T1083" s="224"/>
      <c r="U1083" s="224"/>
      <c r="V1083" s="224"/>
      <c r="W1083" s="224"/>
      <c r="X1083" s="224"/>
      <c r="Y1083" s="224"/>
      <c r="Z1083" s="213"/>
      <c r="AA1083" s="213"/>
      <c r="AB1083" s="213"/>
      <c r="AC1083" s="213"/>
      <c r="AD1083" s="213"/>
      <c r="AE1083" s="213"/>
      <c r="AF1083" s="213"/>
      <c r="AG1083" s="213" t="s">
        <v>287</v>
      </c>
      <c r="AH1083" s="213"/>
      <c r="AI1083" s="213"/>
      <c r="AJ1083" s="213"/>
      <c r="AK1083" s="213"/>
      <c r="AL1083" s="213"/>
      <c r="AM1083" s="213"/>
      <c r="AN1083" s="213"/>
      <c r="AO1083" s="213"/>
      <c r="AP1083" s="213"/>
      <c r="AQ1083" s="213"/>
      <c r="AR1083" s="213"/>
      <c r="AS1083" s="213"/>
      <c r="AT1083" s="213"/>
      <c r="AU1083" s="213"/>
      <c r="AV1083" s="213"/>
      <c r="AW1083" s="213"/>
      <c r="AX1083" s="213"/>
      <c r="AY1083" s="213"/>
      <c r="AZ1083" s="213"/>
      <c r="BA1083" s="213"/>
      <c r="BB1083" s="213"/>
      <c r="BC1083" s="213"/>
      <c r="BD1083" s="213"/>
      <c r="BE1083" s="213"/>
      <c r="BF1083" s="213"/>
      <c r="BG1083" s="213"/>
      <c r="BH1083" s="213"/>
    </row>
    <row r="1084" spans="1:60" outlineLevel="3" x14ac:dyDescent="0.2">
      <c r="A1084" s="220"/>
      <c r="B1084" s="221"/>
      <c r="C1084" s="261" t="s">
        <v>1145</v>
      </c>
      <c r="D1084" s="250"/>
      <c r="E1084" s="250"/>
      <c r="F1084" s="250"/>
      <c r="G1084" s="250"/>
      <c r="H1084" s="224"/>
      <c r="I1084" s="224"/>
      <c r="J1084" s="224"/>
      <c r="K1084" s="224"/>
      <c r="L1084" s="224"/>
      <c r="M1084" s="224"/>
      <c r="N1084" s="223"/>
      <c r="O1084" s="223"/>
      <c r="P1084" s="223"/>
      <c r="Q1084" s="223"/>
      <c r="R1084" s="224"/>
      <c r="S1084" s="224"/>
      <c r="T1084" s="224"/>
      <c r="U1084" s="224"/>
      <c r="V1084" s="224"/>
      <c r="W1084" s="224"/>
      <c r="X1084" s="224"/>
      <c r="Y1084" s="224"/>
      <c r="Z1084" s="213"/>
      <c r="AA1084" s="213"/>
      <c r="AB1084" s="213"/>
      <c r="AC1084" s="213"/>
      <c r="AD1084" s="213"/>
      <c r="AE1084" s="213"/>
      <c r="AF1084" s="213"/>
      <c r="AG1084" s="213" t="s">
        <v>287</v>
      </c>
      <c r="AH1084" s="213"/>
      <c r="AI1084" s="213"/>
      <c r="AJ1084" s="213"/>
      <c r="AK1084" s="213"/>
      <c r="AL1084" s="213"/>
      <c r="AM1084" s="213"/>
      <c r="AN1084" s="213"/>
      <c r="AO1084" s="213"/>
      <c r="AP1084" s="213"/>
      <c r="AQ1084" s="213"/>
      <c r="AR1084" s="213"/>
      <c r="AS1084" s="213"/>
      <c r="AT1084" s="213"/>
      <c r="AU1084" s="213"/>
      <c r="AV1084" s="213"/>
      <c r="AW1084" s="213"/>
      <c r="AX1084" s="213"/>
      <c r="AY1084" s="213"/>
      <c r="AZ1084" s="213"/>
      <c r="BA1084" s="213"/>
      <c r="BB1084" s="213"/>
      <c r="BC1084" s="213"/>
      <c r="BD1084" s="213"/>
      <c r="BE1084" s="213"/>
      <c r="BF1084" s="213"/>
      <c r="BG1084" s="213"/>
      <c r="BH1084" s="213"/>
    </row>
    <row r="1085" spans="1:60" outlineLevel="3" x14ac:dyDescent="0.2">
      <c r="A1085" s="220"/>
      <c r="B1085" s="221"/>
      <c r="C1085" s="261" t="s">
        <v>1146</v>
      </c>
      <c r="D1085" s="250"/>
      <c r="E1085" s="250"/>
      <c r="F1085" s="250"/>
      <c r="G1085" s="250"/>
      <c r="H1085" s="224"/>
      <c r="I1085" s="224"/>
      <c r="J1085" s="224"/>
      <c r="K1085" s="224"/>
      <c r="L1085" s="224"/>
      <c r="M1085" s="224"/>
      <c r="N1085" s="223"/>
      <c r="O1085" s="223"/>
      <c r="P1085" s="223"/>
      <c r="Q1085" s="223"/>
      <c r="R1085" s="224"/>
      <c r="S1085" s="224"/>
      <c r="T1085" s="224"/>
      <c r="U1085" s="224"/>
      <c r="V1085" s="224"/>
      <c r="W1085" s="224"/>
      <c r="X1085" s="224"/>
      <c r="Y1085" s="224"/>
      <c r="Z1085" s="213"/>
      <c r="AA1085" s="213"/>
      <c r="AB1085" s="213"/>
      <c r="AC1085" s="213"/>
      <c r="AD1085" s="213"/>
      <c r="AE1085" s="213"/>
      <c r="AF1085" s="213"/>
      <c r="AG1085" s="213" t="s">
        <v>287</v>
      </c>
      <c r="AH1085" s="213"/>
      <c r="AI1085" s="213"/>
      <c r="AJ1085" s="213"/>
      <c r="AK1085" s="213"/>
      <c r="AL1085" s="213"/>
      <c r="AM1085" s="213"/>
      <c r="AN1085" s="213"/>
      <c r="AO1085" s="213"/>
      <c r="AP1085" s="213"/>
      <c r="AQ1085" s="213"/>
      <c r="AR1085" s="213"/>
      <c r="AS1085" s="213"/>
      <c r="AT1085" s="213"/>
      <c r="AU1085" s="213"/>
      <c r="AV1085" s="213"/>
      <c r="AW1085" s="213"/>
      <c r="AX1085" s="213"/>
      <c r="AY1085" s="213"/>
      <c r="AZ1085" s="213"/>
      <c r="BA1085" s="213"/>
      <c r="BB1085" s="213"/>
      <c r="BC1085" s="213"/>
      <c r="BD1085" s="213"/>
      <c r="BE1085" s="213"/>
      <c r="BF1085" s="213"/>
      <c r="BG1085" s="213"/>
      <c r="BH1085" s="213"/>
    </row>
    <row r="1086" spans="1:60" outlineLevel="3" x14ac:dyDescent="0.2">
      <c r="A1086" s="220"/>
      <c r="B1086" s="221"/>
      <c r="C1086" s="261" t="s">
        <v>1147</v>
      </c>
      <c r="D1086" s="250"/>
      <c r="E1086" s="250"/>
      <c r="F1086" s="250"/>
      <c r="G1086" s="250"/>
      <c r="H1086" s="224"/>
      <c r="I1086" s="224"/>
      <c r="J1086" s="224"/>
      <c r="K1086" s="224"/>
      <c r="L1086" s="224"/>
      <c r="M1086" s="224"/>
      <c r="N1086" s="223"/>
      <c r="O1086" s="223"/>
      <c r="P1086" s="223"/>
      <c r="Q1086" s="223"/>
      <c r="R1086" s="224"/>
      <c r="S1086" s="224"/>
      <c r="T1086" s="224"/>
      <c r="U1086" s="224"/>
      <c r="V1086" s="224"/>
      <c r="W1086" s="224"/>
      <c r="X1086" s="224"/>
      <c r="Y1086" s="224"/>
      <c r="Z1086" s="213"/>
      <c r="AA1086" s="213"/>
      <c r="AB1086" s="213"/>
      <c r="AC1086" s="213"/>
      <c r="AD1086" s="213"/>
      <c r="AE1086" s="213"/>
      <c r="AF1086" s="213"/>
      <c r="AG1086" s="213" t="s">
        <v>287</v>
      </c>
      <c r="AH1086" s="213"/>
      <c r="AI1086" s="213"/>
      <c r="AJ1086" s="213"/>
      <c r="AK1086" s="213"/>
      <c r="AL1086" s="213"/>
      <c r="AM1086" s="213"/>
      <c r="AN1086" s="213"/>
      <c r="AO1086" s="213"/>
      <c r="AP1086" s="213"/>
      <c r="AQ1086" s="213"/>
      <c r="AR1086" s="213"/>
      <c r="AS1086" s="213"/>
      <c r="AT1086" s="213"/>
      <c r="AU1086" s="213"/>
      <c r="AV1086" s="213"/>
      <c r="AW1086" s="213"/>
      <c r="AX1086" s="213"/>
      <c r="AY1086" s="213"/>
      <c r="AZ1086" s="213"/>
      <c r="BA1086" s="213"/>
      <c r="BB1086" s="213"/>
      <c r="BC1086" s="213"/>
      <c r="BD1086" s="213"/>
      <c r="BE1086" s="213"/>
      <c r="BF1086" s="213"/>
      <c r="BG1086" s="213"/>
      <c r="BH1086" s="213"/>
    </row>
    <row r="1087" spans="1:60" outlineLevel="3" x14ac:dyDescent="0.2">
      <c r="A1087" s="220"/>
      <c r="B1087" s="221"/>
      <c r="C1087" s="274" t="s">
        <v>1063</v>
      </c>
      <c r="D1087" s="226"/>
      <c r="E1087" s="227"/>
      <c r="F1087" s="228"/>
      <c r="G1087" s="228"/>
      <c r="H1087" s="224"/>
      <c r="I1087" s="224"/>
      <c r="J1087" s="224"/>
      <c r="K1087" s="224"/>
      <c r="L1087" s="224"/>
      <c r="M1087" s="224"/>
      <c r="N1087" s="223"/>
      <c r="O1087" s="223"/>
      <c r="P1087" s="223"/>
      <c r="Q1087" s="223"/>
      <c r="R1087" s="224"/>
      <c r="S1087" s="224"/>
      <c r="T1087" s="224"/>
      <c r="U1087" s="224"/>
      <c r="V1087" s="224"/>
      <c r="W1087" s="224"/>
      <c r="X1087" s="224"/>
      <c r="Y1087" s="224"/>
      <c r="Z1087" s="213"/>
      <c r="AA1087" s="213"/>
      <c r="AB1087" s="213"/>
      <c r="AC1087" s="213"/>
      <c r="AD1087" s="213"/>
      <c r="AE1087" s="213"/>
      <c r="AF1087" s="213"/>
      <c r="AG1087" s="213" t="s">
        <v>287</v>
      </c>
      <c r="AH1087" s="213"/>
      <c r="AI1087" s="213"/>
      <c r="AJ1087" s="213"/>
      <c r="AK1087" s="213"/>
      <c r="AL1087" s="213"/>
      <c r="AM1087" s="213"/>
      <c r="AN1087" s="213"/>
      <c r="AO1087" s="213"/>
      <c r="AP1087" s="213"/>
      <c r="AQ1087" s="213"/>
      <c r="AR1087" s="213"/>
      <c r="AS1087" s="213"/>
      <c r="AT1087" s="213"/>
      <c r="AU1087" s="213"/>
      <c r="AV1087" s="213"/>
      <c r="AW1087" s="213"/>
      <c r="AX1087" s="213"/>
      <c r="AY1087" s="213"/>
      <c r="AZ1087" s="213"/>
      <c r="BA1087" s="213"/>
      <c r="BB1087" s="213"/>
      <c r="BC1087" s="213"/>
      <c r="BD1087" s="213"/>
      <c r="BE1087" s="213"/>
      <c r="BF1087" s="213"/>
      <c r="BG1087" s="213"/>
      <c r="BH1087" s="213"/>
    </row>
    <row r="1088" spans="1:60" outlineLevel="3" x14ac:dyDescent="0.2">
      <c r="A1088" s="220"/>
      <c r="B1088" s="221"/>
      <c r="C1088" s="261" t="s">
        <v>1148</v>
      </c>
      <c r="D1088" s="250"/>
      <c r="E1088" s="250"/>
      <c r="F1088" s="250"/>
      <c r="G1088" s="250"/>
      <c r="H1088" s="224"/>
      <c r="I1088" s="224"/>
      <c r="J1088" s="224"/>
      <c r="K1088" s="224"/>
      <c r="L1088" s="224"/>
      <c r="M1088" s="224"/>
      <c r="N1088" s="223"/>
      <c r="O1088" s="223"/>
      <c r="P1088" s="223"/>
      <c r="Q1088" s="223"/>
      <c r="R1088" s="224"/>
      <c r="S1088" s="224"/>
      <c r="T1088" s="224"/>
      <c r="U1088" s="224"/>
      <c r="V1088" s="224"/>
      <c r="W1088" s="224"/>
      <c r="X1088" s="224"/>
      <c r="Y1088" s="224"/>
      <c r="Z1088" s="213"/>
      <c r="AA1088" s="213"/>
      <c r="AB1088" s="213"/>
      <c r="AC1088" s="213"/>
      <c r="AD1088" s="213"/>
      <c r="AE1088" s="213"/>
      <c r="AF1088" s="213"/>
      <c r="AG1088" s="213" t="s">
        <v>287</v>
      </c>
      <c r="AH1088" s="213"/>
      <c r="AI1088" s="213"/>
      <c r="AJ1088" s="213"/>
      <c r="AK1088" s="213"/>
      <c r="AL1088" s="213"/>
      <c r="AM1088" s="213"/>
      <c r="AN1088" s="213"/>
      <c r="AO1088" s="213"/>
      <c r="AP1088" s="213"/>
      <c r="AQ1088" s="213"/>
      <c r="AR1088" s="213"/>
      <c r="AS1088" s="213"/>
      <c r="AT1088" s="213"/>
      <c r="AU1088" s="213"/>
      <c r="AV1088" s="213"/>
      <c r="AW1088" s="213"/>
      <c r="AX1088" s="213"/>
      <c r="AY1088" s="213"/>
      <c r="AZ1088" s="213"/>
      <c r="BA1088" s="213"/>
      <c r="BB1088" s="213"/>
      <c r="BC1088" s="213"/>
      <c r="BD1088" s="213"/>
      <c r="BE1088" s="213"/>
      <c r="BF1088" s="213"/>
      <c r="BG1088" s="213"/>
      <c r="BH1088" s="213"/>
    </row>
    <row r="1089" spans="1:60" outlineLevel="3" x14ac:dyDescent="0.2">
      <c r="A1089" s="220"/>
      <c r="B1089" s="221"/>
      <c r="C1089" s="261" t="s">
        <v>1149</v>
      </c>
      <c r="D1089" s="250"/>
      <c r="E1089" s="250"/>
      <c r="F1089" s="250"/>
      <c r="G1089" s="250"/>
      <c r="H1089" s="224"/>
      <c r="I1089" s="224"/>
      <c r="J1089" s="224"/>
      <c r="K1089" s="224"/>
      <c r="L1089" s="224"/>
      <c r="M1089" s="224"/>
      <c r="N1089" s="223"/>
      <c r="O1089" s="223"/>
      <c r="P1089" s="223"/>
      <c r="Q1089" s="223"/>
      <c r="R1089" s="224"/>
      <c r="S1089" s="224"/>
      <c r="T1089" s="224"/>
      <c r="U1089" s="224"/>
      <c r="V1089" s="224"/>
      <c r="W1089" s="224"/>
      <c r="X1089" s="224"/>
      <c r="Y1089" s="224"/>
      <c r="Z1089" s="213"/>
      <c r="AA1089" s="213"/>
      <c r="AB1089" s="213"/>
      <c r="AC1089" s="213"/>
      <c r="AD1089" s="213"/>
      <c r="AE1089" s="213"/>
      <c r="AF1089" s="213"/>
      <c r="AG1089" s="213" t="s">
        <v>287</v>
      </c>
      <c r="AH1089" s="213"/>
      <c r="AI1089" s="213"/>
      <c r="AJ1089" s="213"/>
      <c r="AK1089" s="213"/>
      <c r="AL1089" s="213"/>
      <c r="AM1089" s="213"/>
      <c r="AN1089" s="213"/>
      <c r="AO1089" s="213"/>
      <c r="AP1089" s="213"/>
      <c r="AQ1089" s="213"/>
      <c r="AR1089" s="213"/>
      <c r="AS1089" s="213"/>
      <c r="AT1089" s="213"/>
      <c r="AU1089" s="213"/>
      <c r="AV1089" s="213"/>
      <c r="AW1089" s="213"/>
      <c r="AX1089" s="213"/>
      <c r="AY1089" s="213"/>
      <c r="AZ1089" s="213"/>
      <c r="BA1089" s="213"/>
      <c r="BB1089" s="213"/>
      <c r="BC1089" s="213"/>
      <c r="BD1089" s="213"/>
      <c r="BE1089" s="213"/>
      <c r="BF1089" s="213"/>
      <c r="BG1089" s="213"/>
      <c r="BH1089" s="213"/>
    </row>
    <row r="1090" spans="1:60" outlineLevel="3" x14ac:dyDescent="0.2">
      <c r="A1090" s="220"/>
      <c r="B1090" s="221"/>
      <c r="C1090" s="274" t="s">
        <v>1063</v>
      </c>
      <c r="D1090" s="226"/>
      <c r="E1090" s="227"/>
      <c r="F1090" s="228"/>
      <c r="G1090" s="228"/>
      <c r="H1090" s="224"/>
      <c r="I1090" s="224"/>
      <c r="J1090" s="224"/>
      <c r="K1090" s="224"/>
      <c r="L1090" s="224"/>
      <c r="M1090" s="224"/>
      <c r="N1090" s="223"/>
      <c r="O1090" s="223"/>
      <c r="P1090" s="223"/>
      <c r="Q1090" s="223"/>
      <c r="R1090" s="224"/>
      <c r="S1090" s="224"/>
      <c r="T1090" s="224"/>
      <c r="U1090" s="224"/>
      <c r="V1090" s="224"/>
      <c r="W1090" s="224"/>
      <c r="X1090" s="224"/>
      <c r="Y1090" s="224"/>
      <c r="Z1090" s="213"/>
      <c r="AA1090" s="213"/>
      <c r="AB1090" s="213"/>
      <c r="AC1090" s="213"/>
      <c r="AD1090" s="213"/>
      <c r="AE1090" s="213"/>
      <c r="AF1090" s="213"/>
      <c r="AG1090" s="213" t="s">
        <v>287</v>
      </c>
      <c r="AH1090" s="213"/>
      <c r="AI1090" s="213"/>
      <c r="AJ1090" s="213"/>
      <c r="AK1090" s="213"/>
      <c r="AL1090" s="213"/>
      <c r="AM1090" s="213"/>
      <c r="AN1090" s="213"/>
      <c r="AO1090" s="213"/>
      <c r="AP1090" s="213"/>
      <c r="AQ1090" s="213"/>
      <c r="AR1090" s="213"/>
      <c r="AS1090" s="213"/>
      <c r="AT1090" s="213"/>
      <c r="AU1090" s="213"/>
      <c r="AV1090" s="213"/>
      <c r="AW1090" s="213"/>
      <c r="AX1090" s="213"/>
      <c r="AY1090" s="213"/>
      <c r="AZ1090" s="213"/>
      <c r="BA1090" s="213"/>
      <c r="BB1090" s="213"/>
      <c r="BC1090" s="213"/>
      <c r="BD1090" s="213"/>
      <c r="BE1090" s="213"/>
      <c r="BF1090" s="213"/>
      <c r="BG1090" s="213"/>
      <c r="BH1090" s="213"/>
    </row>
    <row r="1091" spans="1:60" outlineLevel="3" x14ac:dyDescent="0.2">
      <c r="A1091" s="220"/>
      <c r="B1091" s="221"/>
      <c r="C1091" s="261" t="s">
        <v>1066</v>
      </c>
      <c r="D1091" s="250"/>
      <c r="E1091" s="250"/>
      <c r="F1091" s="250"/>
      <c r="G1091" s="250"/>
      <c r="H1091" s="224"/>
      <c r="I1091" s="224"/>
      <c r="J1091" s="224"/>
      <c r="K1091" s="224"/>
      <c r="L1091" s="224"/>
      <c r="M1091" s="224"/>
      <c r="N1091" s="223"/>
      <c r="O1091" s="223"/>
      <c r="P1091" s="223"/>
      <c r="Q1091" s="223"/>
      <c r="R1091" s="224"/>
      <c r="S1091" s="224"/>
      <c r="T1091" s="224"/>
      <c r="U1091" s="224"/>
      <c r="V1091" s="224"/>
      <c r="W1091" s="224"/>
      <c r="X1091" s="224"/>
      <c r="Y1091" s="224"/>
      <c r="Z1091" s="213"/>
      <c r="AA1091" s="213"/>
      <c r="AB1091" s="213"/>
      <c r="AC1091" s="213"/>
      <c r="AD1091" s="213"/>
      <c r="AE1091" s="213"/>
      <c r="AF1091" s="213"/>
      <c r="AG1091" s="213" t="s">
        <v>287</v>
      </c>
      <c r="AH1091" s="213"/>
      <c r="AI1091" s="213"/>
      <c r="AJ1091" s="213"/>
      <c r="AK1091" s="213"/>
      <c r="AL1091" s="213"/>
      <c r="AM1091" s="213"/>
      <c r="AN1091" s="213"/>
      <c r="AO1091" s="213"/>
      <c r="AP1091" s="213"/>
      <c r="AQ1091" s="213"/>
      <c r="AR1091" s="213"/>
      <c r="AS1091" s="213"/>
      <c r="AT1091" s="213"/>
      <c r="AU1091" s="213"/>
      <c r="AV1091" s="213"/>
      <c r="AW1091" s="213"/>
      <c r="AX1091" s="213"/>
      <c r="AY1091" s="213"/>
      <c r="AZ1091" s="213"/>
      <c r="BA1091" s="213"/>
      <c r="BB1091" s="213"/>
      <c r="BC1091" s="213"/>
      <c r="BD1091" s="213"/>
      <c r="BE1091" s="213"/>
      <c r="BF1091" s="213"/>
      <c r="BG1091" s="213"/>
      <c r="BH1091" s="213"/>
    </row>
    <row r="1092" spans="1:60" outlineLevel="3" x14ac:dyDescent="0.2">
      <c r="A1092" s="220"/>
      <c r="B1092" s="221"/>
      <c r="C1092" s="261" t="s">
        <v>1252</v>
      </c>
      <c r="D1092" s="250"/>
      <c r="E1092" s="250"/>
      <c r="F1092" s="250"/>
      <c r="G1092" s="250"/>
      <c r="H1092" s="224"/>
      <c r="I1092" s="224"/>
      <c r="J1092" s="224"/>
      <c r="K1092" s="224"/>
      <c r="L1092" s="224"/>
      <c r="M1092" s="224"/>
      <c r="N1092" s="223"/>
      <c r="O1092" s="223"/>
      <c r="P1092" s="223"/>
      <c r="Q1092" s="223"/>
      <c r="R1092" s="224"/>
      <c r="S1092" s="224"/>
      <c r="T1092" s="224"/>
      <c r="U1092" s="224"/>
      <c r="V1092" s="224"/>
      <c r="W1092" s="224"/>
      <c r="X1092" s="224"/>
      <c r="Y1092" s="224"/>
      <c r="Z1092" s="213"/>
      <c r="AA1092" s="213"/>
      <c r="AB1092" s="213"/>
      <c r="AC1092" s="213"/>
      <c r="AD1092" s="213"/>
      <c r="AE1092" s="213"/>
      <c r="AF1092" s="213"/>
      <c r="AG1092" s="213" t="s">
        <v>287</v>
      </c>
      <c r="AH1092" s="213"/>
      <c r="AI1092" s="213"/>
      <c r="AJ1092" s="213"/>
      <c r="AK1092" s="213"/>
      <c r="AL1092" s="213"/>
      <c r="AM1092" s="213"/>
      <c r="AN1092" s="213"/>
      <c r="AO1092" s="213"/>
      <c r="AP1092" s="213"/>
      <c r="AQ1092" s="213"/>
      <c r="AR1092" s="213"/>
      <c r="AS1092" s="213"/>
      <c r="AT1092" s="213"/>
      <c r="AU1092" s="213"/>
      <c r="AV1092" s="213"/>
      <c r="AW1092" s="213"/>
      <c r="AX1092" s="213"/>
      <c r="AY1092" s="213"/>
      <c r="AZ1092" s="213"/>
      <c r="BA1092" s="213"/>
      <c r="BB1092" s="213"/>
      <c r="BC1092" s="213"/>
      <c r="BD1092" s="213"/>
      <c r="BE1092" s="213"/>
      <c r="BF1092" s="213"/>
      <c r="BG1092" s="213"/>
      <c r="BH1092" s="213"/>
    </row>
    <row r="1093" spans="1:60" outlineLevel="3" x14ac:dyDescent="0.2">
      <c r="A1093" s="220"/>
      <c r="B1093" s="221"/>
      <c r="C1093" s="261" t="s">
        <v>1253</v>
      </c>
      <c r="D1093" s="250"/>
      <c r="E1093" s="250"/>
      <c r="F1093" s="250"/>
      <c r="G1093" s="250"/>
      <c r="H1093" s="224"/>
      <c r="I1093" s="224"/>
      <c r="J1093" s="224"/>
      <c r="K1093" s="224"/>
      <c r="L1093" s="224"/>
      <c r="M1093" s="224"/>
      <c r="N1093" s="223"/>
      <c r="O1093" s="223"/>
      <c r="P1093" s="223"/>
      <c r="Q1093" s="223"/>
      <c r="R1093" s="224"/>
      <c r="S1093" s="224"/>
      <c r="T1093" s="224"/>
      <c r="U1093" s="224"/>
      <c r="V1093" s="224"/>
      <c r="W1093" s="224"/>
      <c r="X1093" s="224"/>
      <c r="Y1093" s="224"/>
      <c r="Z1093" s="213"/>
      <c r="AA1093" s="213"/>
      <c r="AB1093" s="213"/>
      <c r="AC1093" s="213"/>
      <c r="AD1093" s="213"/>
      <c r="AE1093" s="213"/>
      <c r="AF1093" s="213"/>
      <c r="AG1093" s="213" t="s">
        <v>287</v>
      </c>
      <c r="AH1093" s="213"/>
      <c r="AI1093" s="213"/>
      <c r="AJ1093" s="213"/>
      <c r="AK1093" s="213"/>
      <c r="AL1093" s="213"/>
      <c r="AM1093" s="213"/>
      <c r="AN1093" s="213"/>
      <c r="AO1093" s="213"/>
      <c r="AP1093" s="213"/>
      <c r="AQ1093" s="213"/>
      <c r="AR1093" s="213"/>
      <c r="AS1093" s="213"/>
      <c r="AT1093" s="213"/>
      <c r="AU1093" s="213"/>
      <c r="AV1093" s="213"/>
      <c r="AW1093" s="213"/>
      <c r="AX1093" s="213"/>
      <c r="AY1093" s="213"/>
      <c r="AZ1093" s="213"/>
      <c r="BA1093" s="249" t="str">
        <f>C1093</f>
        <v>Před započetím výroby budou předloženy ke schválení vzorky použitých materiálů, způsobu opracování a případné profilace</v>
      </c>
      <c r="BB1093" s="213"/>
      <c r="BC1093" s="213"/>
      <c r="BD1093" s="213"/>
      <c r="BE1093" s="213"/>
      <c r="BF1093" s="213"/>
      <c r="BG1093" s="213"/>
      <c r="BH1093" s="213"/>
    </row>
    <row r="1094" spans="1:60" outlineLevel="3" x14ac:dyDescent="0.2">
      <c r="A1094" s="220"/>
      <c r="B1094" s="221"/>
      <c r="C1094" s="261" t="s">
        <v>1254</v>
      </c>
      <c r="D1094" s="250"/>
      <c r="E1094" s="250"/>
      <c r="F1094" s="250"/>
      <c r="G1094" s="250"/>
      <c r="H1094" s="224"/>
      <c r="I1094" s="224"/>
      <c r="J1094" s="224"/>
      <c r="K1094" s="224"/>
      <c r="L1094" s="224"/>
      <c r="M1094" s="224"/>
      <c r="N1094" s="223"/>
      <c r="O1094" s="223"/>
      <c r="P1094" s="223"/>
      <c r="Q1094" s="223"/>
      <c r="R1094" s="224"/>
      <c r="S1094" s="224"/>
      <c r="T1094" s="224"/>
      <c r="U1094" s="224"/>
      <c r="V1094" s="224"/>
      <c r="W1094" s="224"/>
      <c r="X1094" s="224"/>
      <c r="Y1094" s="224"/>
      <c r="Z1094" s="213"/>
      <c r="AA1094" s="213"/>
      <c r="AB1094" s="213"/>
      <c r="AC1094" s="213"/>
      <c r="AD1094" s="213"/>
      <c r="AE1094" s="213"/>
      <c r="AF1094" s="213"/>
      <c r="AG1094" s="213" t="s">
        <v>287</v>
      </c>
      <c r="AH1094" s="213"/>
      <c r="AI1094" s="213"/>
      <c r="AJ1094" s="213"/>
      <c r="AK1094" s="213"/>
      <c r="AL1094" s="213"/>
      <c r="AM1094" s="213"/>
      <c r="AN1094" s="213"/>
      <c r="AO1094" s="213"/>
      <c r="AP1094" s="213"/>
      <c r="AQ1094" s="213"/>
      <c r="AR1094" s="213"/>
      <c r="AS1094" s="213"/>
      <c r="AT1094" s="213"/>
      <c r="AU1094" s="213"/>
      <c r="AV1094" s="213"/>
      <c r="AW1094" s="213"/>
      <c r="AX1094" s="213"/>
      <c r="AY1094" s="213"/>
      <c r="AZ1094" s="213"/>
      <c r="BA1094" s="213"/>
      <c r="BB1094" s="213"/>
      <c r="BC1094" s="213"/>
      <c r="BD1094" s="213"/>
      <c r="BE1094" s="213"/>
      <c r="BF1094" s="213"/>
      <c r="BG1094" s="213"/>
      <c r="BH1094" s="213"/>
    </row>
    <row r="1095" spans="1:60" outlineLevel="3" x14ac:dyDescent="0.2">
      <c r="A1095" s="220"/>
      <c r="B1095" s="221"/>
      <c r="C1095" s="261" t="s">
        <v>1255</v>
      </c>
      <c r="D1095" s="250"/>
      <c r="E1095" s="250"/>
      <c r="F1095" s="250"/>
      <c r="G1095" s="250"/>
      <c r="H1095" s="224"/>
      <c r="I1095" s="224"/>
      <c r="J1095" s="224"/>
      <c r="K1095" s="224"/>
      <c r="L1095" s="224"/>
      <c r="M1095" s="224"/>
      <c r="N1095" s="223"/>
      <c r="O1095" s="223"/>
      <c r="P1095" s="223"/>
      <c r="Q1095" s="223"/>
      <c r="R1095" s="224"/>
      <c r="S1095" s="224"/>
      <c r="T1095" s="224"/>
      <c r="U1095" s="224"/>
      <c r="V1095" s="224"/>
      <c r="W1095" s="224"/>
      <c r="X1095" s="224"/>
      <c r="Y1095" s="224"/>
      <c r="Z1095" s="213"/>
      <c r="AA1095" s="213"/>
      <c r="AB1095" s="213"/>
      <c r="AC1095" s="213"/>
      <c r="AD1095" s="213"/>
      <c r="AE1095" s="213"/>
      <c r="AF1095" s="213"/>
      <c r="AG1095" s="213" t="s">
        <v>287</v>
      </c>
      <c r="AH1095" s="213"/>
      <c r="AI1095" s="213"/>
      <c r="AJ1095" s="213"/>
      <c r="AK1095" s="213"/>
      <c r="AL1095" s="213"/>
      <c r="AM1095" s="213"/>
      <c r="AN1095" s="213"/>
      <c r="AO1095" s="213"/>
      <c r="AP1095" s="213"/>
      <c r="AQ1095" s="213"/>
      <c r="AR1095" s="213"/>
      <c r="AS1095" s="213"/>
      <c r="AT1095" s="213"/>
      <c r="AU1095" s="213"/>
      <c r="AV1095" s="213"/>
      <c r="AW1095" s="213"/>
      <c r="AX1095" s="213"/>
      <c r="AY1095" s="213"/>
      <c r="AZ1095" s="213"/>
      <c r="BA1095" s="213"/>
      <c r="BB1095" s="213"/>
      <c r="BC1095" s="213"/>
      <c r="BD1095" s="213"/>
      <c r="BE1095" s="213"/>
      <c r="BF1095" s="213"/>
      <c r="BG1095" s="213"/>
      <c r="BH1095" s="213"/>
    </row>
    <row r="1096" spans="1:60" ht="22.5" outlineLevel="3" x14ac:dyDescent="0.2">
      <c r="A1096" s="220"/>
      <c r="B1096" s="221"/>
      <c r="C1096" s="261" t="s">
        <v>355</v>
      </c>
      <c r="D1096" s="250"/>
      <c r="E1096" s="250"/>
      <c r="F1096" s="250"/>
      <c r="G1096" s="250"/>
      <c r="H1096" s="224"/>
      <c r="I1096" s="224"/>
      <c r="J1096" s="224"/>
      <c r="K1096" s="224"/>
      <c r="L1096" s="224"/>
      <c r="M1096" s="224"/>
      <c r="N1096" s="223"/>
      <c r="O1096" s="223"/>
      <c r="P1096" s="223"/>
      <c r="Q1096" s="223"/>
      <c r="R1096" s="224"/>
      <c r="S1096" s="224"/>
      <c r="T1096" s="224"/>
      <c r="U1096" s="224"/>
      <c r="V1096" s="224"/>
      <c r="W1096" s="224"/>
      <c r="X1096" s="224"/>
      <c r="Y1096" s="224"/>
      <c r="Z1096" s="213"/>
      <c r="AA1096" s="213"/>
      <c r="AB1096" s="213"/>
      <c r="AC1096" s="213"/>
      <c r="AD1096" s="213"/>
      <c r="AE1096" s="213"/>
      <c r="AF1096" s="213"/>
      <c r="AG1096" s="213" t="s">
        <v>287</v>
      </c>
      <c r="AH1096" s="213"/>
      <c r="AI1096" s="213"/>
      <c r="AJ1096" s="213"/>
      <c r="AK1096" s="213"/>
      <c r="AL1096" s="213"/>
      <c r="AM1096" s="213"/>
      <c r="AN1096" s="213"/>
      <c r="AO1096" s="213"/>
      <c r="AP1096" s="213"/>
      <c r="AQ1096" s="213"/>
      <c r="AR1096" s="213"/>
      <c r="AS1096" s="213"/>
      <c r="AT1096" s="213"/>
      <c r="AU1096" s="213"/>
      <c r="AV1096" s="213"/>
      <c r="AW1096" s="213"/>
      <c r="AX1096" s="213"/>
      <c r="AY1096" s="213"/>
      <c r="AZ1096" s="213"/>
      <c r="BA1096" s="249" t="str">
        <f>C1096</f>
        <v>Kompletní provedení dle veškerých informací obsažených v PD (textová i výkresová část, technologické postupy, restaurátorské záměry atd.).</v>
      </c>
      <c r="BB1096" s="213"/>
      <c r="BC1096" s="213"/>
      <c r="BD1096" s="213"/>
      <c r="BE1096" s="213"/>
      <c r="BF1096" s="213"/>
      <c r="BG1096" s="213"/>
      <c r="BH1096" s="213"/>
    </row>
    <row r="1097" spans="1:60" ht="22.5" outlineLevel="3" x14ac:dyDescent="0.2">
      <c r="A1097" s="220"/>
      <c r="B1097" s="221"/>
      <c r="C1097" s="261" t="s">
        <v>356</v>
      </c>
      <c r="D1097" s="250"/>
      <c r="E1097" s="250"/>
      <c r="F1097" s="250"/>
      <c r="G1097" s="250"/>
      <c r="H1097" s="224"/>
      <c r="I1097" s="224"/>
      <c r="J1097" s="224"/>
      <c r="K1097" s="224"/>
      <c r="L1097" s="224"/>
      <c r="M1097" s="224"/>
      <c r="N1097" s="223"/>
      <c r="O1097" s="223"/>
      <c r="P1097" s="223"/>
      <c r="Q1097" s="223"/>
      <c r="R1097" s="224"/>
      <c r="S1097" s="224"/>
      <c r="T1097" s="224"/>
      <c r="U1097" s="224"/>
      <c r="V1097" s="224"/>
      <c r="W1097" s="224"/>
      <c r="X1097" s="224"/>
      <c r="Y1097" s="224"/>
      <c r="Z1097" s="213"/>
      <c r="AA1097" s="213"/>
      <c r="AB1097" s="213"/>
      <c r="AC1097" s="213"/>
      <c r="AD1097" s="213"/>
      <c r="AE1097" s="213"/>
      <c r="AF1097" s="213"/>
      <c r="AG1097" s="213" t="s">
        <v>287</v>
      </c>
      <c r="AH1097" s="213"/>
      <c r="AI1097" s="213"/>
      <c r="AJ1097" s="213"/>
      <c r="AK1097" s="213"/>
      <c r="AL1097" s="213"/>
      <c r="AM1097" s="213"/>
      <c r="AN1097" s="213"/>
      <c r="AO1097" s="213"/>
      <c r="AP1097" s="213"/>
      <c r="AQ1097" s="213"/>
      <c r="AR1097" s="213"/>
      <c r="AS1097" s="213"/>
      <c r="AT1097" s="213"/>
      <c r="AU1097" s="213"/>
      <c r="AV1097" s="213"/>
      <c r="AW1097" s="213"/>
      <c r="AX1097" s="213"/>
      <c r="AY1097" s="213"/>
      <c r="AZ1097" s="213"/>
      <c r="BA1097" s="249" t="str">
        <f>C1097</f>
        <v>Provedení je včetně montáže, demontáže, dodávky, přesunu hmot, přesunu a likvidace suti, povrchové úpravy, repasí, restaurátorských záměrů,</v>
      </c>
      <c r="BB1097" s="213"/>
      <c r="BC1097" s="213"/>
      <c r="BD1097" s="213"/>
      <c r="BE1097" s="213"/>
      <c r="BF1097" s="213"/>
      <c r="BG1097" s="213"/>
      <c r="BH1097" s="213"/>
    </row>
    <row r="1098" spans="1:60" ht="22.5" outlineLevel="3" x14ac:dyDescent="0.2">
      <c r="A1098" s="220"/>
      <c r="B1098" s="221"/>
      <c r="C1098" s="261" t="s">
        <v>288</v>
      </c>
      <c r="D1098" s="250"/>
      <c r="E1098" s="250"/>
      <c r="F1098" s="250"/>
      <c r="G1098" s="250"/>
      <c r="H1098" s="224"/>
      <c r="I1098" s="224"/>
      <c r="J1098" s="224"/>
      <c r="K1098" s="224"/>
      <c r="L1098" s="224"/>
      <c r="M1098" s="224"/>
      <c r="N1098" s="223"/>
      <c r="O1098" s="223"/>
      <c r="P1098" s="223"/>
      <c r="Q1098" s="223"/>
      <c r="R1098" s="224"/>
      <c r="S1098" s="224"/>
      <c r="T1098" s="224"/>
      <c r="U1098" s="224"/>
      <c r="V1098" s="224"/>
      <c r="W1098" s="224"/>
      <c r="X1098" s="224"/>
      <c r="Y1098" s="224"/>
      <c r="Z1098" s="213"/>
      <c r="AA1098" s="213"/>
      <c r="AB1098" s="213"/>
      <c r="AC1098" s="213"/>
      <c r="AD1098" s="213"/>
      <c r="AE1098" s="213"/>
      <c r="AF1098" s="213"/>
      <c r="AG1098" s="213" t="s">
        <v>287</v>
      </c>
      <c r="AH1098" s="213"/>
      <c r="AI1098" s="213"/>
      <c r="AJ1098" s="213"/>
      <c r="AK1098" s="213"/>
      <c r="AL1098" s="213"/>
      <c r="AM1098" s="213"/>
      <c r="AN1098" s="213"/>
      <c r="AO1098" s="213"/>
      <c r="AP1098" s="213"/>
      <c r="AQ1098" s="213"/>
      <c r="AR1098" s="213"/>
      <c r="AS1098" s="213"/>
      <c r="AT1098" s="213"/>
      <c r="AU1098" s="213"/>
      <c r="AV1098" s="213"/>
      <c r="AW1098" s="213"/>
      <c r="AX1098" s="213"/>
      <c r="AY1098" s="213"/>
      <c r="AZ1098" s="213"/>
      <c r="BA1098" s="249" t="str">
        <f>C1098</f>
        <v>restaurátorských závěrečných zpráv, dílenských dokumentací, vzorkování a veškerých dalších nutných souvisejících plnění a dodávek potřeb.</v>
      </c>
      <c r="BB1098" s="213"/>
      <c r="BC1098" s="213"/>
      <c r="BD1098" s="213"/>
      <c r="BE1098" s="213"/>
      <c r="BF1098" s="213"/>
      <c r="BG1098" s="213"/>
      <c r="BH1098" s="213"/>
    </row>
    <row r="1099" spans="1:60" outlineLevel="1" x14ac:dyDescent="0.2">
      <c r="A1099" s="241">
        <v>104</v>
      </c>
      <c r="B1099" s="242" t="s">
        <v>1150</v>
      </c>
      <c r="C1099" s="259" t="s">
        <v>1151</v>
      </c>
      <c r="D1099" s="243" t="s">
        <v>1055</v>
      </c>
      <c r="E1099" s="244">
        <v>4</v>
      </c>
      <c r="F1099" s="245"/>
      <c r="G1099" s="246">
        <f>ROUND(E1099*F1099,2)</f>
        <v>0</v>
      </c>
      <c r="H1099" s="245"/>
      <c r="I1099" s="246">
        <f>ROUND(E1099*H1099,2)</f>
        <v>0</v>
      </c>
      <c r="J1099" s="245"/>
      <c r="K1099" s="246">
        <f>ROUND(E1099*J1099,2)</f>
        <v>0</v>
      </c>
      <c r="L1099" s="246">
        <v>21</v>
      </c>
      <c r="M1099" s="246">
        <f>G1099*(1+L1099/100)</f>
        <v>0</v>
      </c>
      <c r="N1099" s="244">
        <v>0</v>
      </c>
      <c r="O1099" s="244">
        <f>ROUND(E1099*N1099,2)</f>
        <v>0</v>
      </c>
      <c r="P1099" s="244">
        <v>0</v>
      </c>
      <c r="Q1099" s="244">
        <f>ROUND(E1099*P1099,2)</f>
        <v>0</v>
      </c>
      <c r="R1099" s="246"/>
      <c r="S1099" s="246" t="s">
        <v>281</v>
      </c>
      <c r="T1099" s="247" t="s">
        <v>282</v>
      </c>
      <c r="U1099" s="224">
        <v>0</v>
      </c>
      <c r="V1099" s="224">
        <f>ROUND(E1099*U1099,2)</f>
        <v>0</v>
      </c>
      <c r="W1099" s="224"/>
      <c r="X1099" s="224" t="s">
        <v>283</v>
      </c>
      <c r="Y1099" s="224" t="s">
        <v>284</v>
      </c>
      <c r="Z1099" s="213"/>
      <c r="AA1099" s="213"/>
      <c r="AB1099" s="213"/>
      <c r="AC1099" s="213"/>
      <c r="AD1099" s="213"/>
      <c r="AE1099" s="213"/>
      <c r="AF1099" s="213"/>
      <c r="AG1099" s="213" t="s">
        <v>285</v>
      </c>
      <c r="AH1099" s="213"/>
      <c r="AI1099" s="213"/>
      <c r="AJ1099" s="213"/>
      <c r="AK1099" s="213"/>
      <c r="AL1099" s="213"/>
      <c r="AM1099" s="213"/>
      <c r="AN1099" s="213"/>
      <c r="AO1099" s="213"/>
      <c r="AP1099" s="213"/>
      <c r="AQ1099" s="213"/>
      <c r="AR1099" s="213"/>
      <c r="AS1099" s="213"/>
      <c r="AT1099" s="213"/>
      <c r="AU1099" s="213"/>
      <c r="AV1099" s="213"/>
      <c r="AW1099" s="213"/>
      <c r="AX1099" s="213"/>
      <c r="AY1099" s="213"/>
      <c r="AZ1099" s="213"/>
      <c r="BA1099" s="213"/>
      <c r="BB1099" s="213"/>
      <c r="BC1099" s="213"/>
      <c r="BD1099" s="213"/>
      <c r="BE1099" s="213"/>
      <c r="BF1099" s="213"/>
      <c r="BG1099" s="213"/>
      <c r="BH1099" s="213"/>
    </row>
    <row r="1100" spans="1:60" outlineLevel="2" x14ac:dyDescent="0.2">
      <c r="A1100" s="220"/>
      <c r="B1100" s="221"/>
      <c r="C1100" s="260" t="s">
        <v>1256</v>
      </c>
      <c r="D1100" s="248"/>
      <c r="E1100" s="248"/>
      <c r="F1100" s="248"/>
      <c r="G1100" s="248"/>
      <c r="H1100" s="224"/>
      <c r="I1100" s="224"/>
      <c r="J1100" s="224"/>
      <c r="K1100" s="224"/>
      <c r="L1100" s="224"/>
      <c r="M1100" s="224"/>
      <c r="N1100" s="223"/>
      <c r="O1100" s="223"/>
      <c r="P1100" s="223"/>
      <c r="Q1100" s="223"/>
      <c r="R1100" s="224"/>
      <c r="S1100" s="224"/>
      <c r="T1100" s="224"/>
      <c r="U1100" s="224"/>
      <c r="V1100" s="224"/>
      <c r="W1100" s="224"/>
      <c r="X1100" s="224"/>
      <c r="Y1100" s="224"/>
      <c r="Z1100" s="213"/>
      <c r="AA1100" s="213"/>
      <c r="AB1100" s="213"/>
      <c r="AC1100" s="213"/>
      <c r="AD1100" s="213"/>
      <c r="AE1100" s="213"/>
      <c r="AF1100" s="213"/>
      <c r="AG1100" s="213" t="s">
        <v>287</v>
      </c>
      <c r="AH1100" s="213"/>
      <c r="AI1100" s="213"/>
      <c r="AJ1100" s="213"/>
      <c r="AK1100" s="213"/>
      <c r="AL1100" s="213"/>
      <c r="AM1100" s="213"/>
      <c r="AN1100" s="213"/>
      <c r="AO1100" s="213"/>
      <c r="AP1100" s="213"/>
      <c r="AQ1100" s="213"/>
      <c r="AR1100" s="213"/>
      <c r="AS1100" s="213"/>
      <c r="AT1100" s="213"/>
      <c r="AU1100" s="213"/>
      <c r="AV1100" s="213"/>
      <c r="AW1100" s="213"/>
      <c r="AX1100" s="213"/>
      <c r="AY1100" s="213"/>
      <c r="AZ1100" s="213"/>
      <c r="BA1100" s="213"/>
      <c r="BB1100" s="213"/>
      <c r="BC1100" s="213"/>
      <c r="BD1100" s="213"/>
      <c r="BE1100" s="213"/>
      <c r="BF1100" s="213"/>
      <c r="BG1100" s="213"/>
      <c r="BH1100" s="213"/>
    </row>
    <row r="1101" spans="1:60" outlineLevel="3" x14ac:dyDescent="0.2">
      <c r="A1101" s="220"/>
      <c r="B1101" s="221"/>
      <c r="C1101" s="261" t="s">
        <v>1141</v>
      </c>
      <c r="D1101" s="250"/>
      <c r="E1101" s="250"/>
      <c r="F1101" s="250"/>
      <c r="G1101" s="250"/>
      <c r="H1101" s="224"/>
      <c r="I1101" s="224"/>
      <c r="J1101" s="224"/>
      <c r="K1101" s="224"/>
      <c r="L1101" s="224"/>
      <c r="M1101" s="224"/>
      <c r="N1101" s="223"/>
      <c r="O1101" s="223"/>
      <c r="P1101" s="223"/>
      <c r="Q1101" s="223"/>
      <c r="R1101" s="224"/>
      <c r="S1101" s="224"/>
      <c r="T1101" s="224"/>
      <c r="U1101" s="224"/>
      <c r="V1101" s="224"/>
      <c r="W1101" s="224"/>
      <c r="X1101" s="224"/>
      <c r="Y1101" s="224"/>
      <c r="Z1101" s="213"/>
      <c r="AA1101" s="213"/>
      <c r="AB1101" s="213"/>
      <c r="AC1101" s="213"/>
      <c r="AD1101" s="213"/>
      <c r="AE1101" s="213"/>
      <c r="AF1101" s="213"/>
      <c r="AG1101" s="213" t="s">
        <v>287</v>
      </c>
      <c r="AH1101" s="213"/>
      <c r="AI1101" s="213"/>
      <c r="AJ1101" s="213"/>
      <c r="AK1101" s="213"/>
      <c r="AL1101" s="213"/>
      <c r="AM1101" s="213"/>
      <c r="AN1101" s="213"/>
      <c r="AO1101" s="213"/>
      <c r="AP1101" s="213"/>
      <c r="AQ1101" s="213"/>
      <c r="AR1101" s="213"/>
      <c r="AS1101" s="213"/>
      <c r="AT1101" s="213"/>
      <c r="AU1101" s="213"/>
      <c r="AV1101" s="213"/>
      <c r="AW1101" s="213"/>
      <c r="AX1101" s="213"/>
      <c r="AY1101" s="213"/>
      <c r="AZ1101" s="213"/>
      <c r="BA1101" s="213"/>
      <c r="BB1101" s="213"/>
      <c r="BC1101" s="213"/>
      <c r="BD1101" s="213"/>
      <c r="BE1101" s="213"/>
      <c r="BF1101" s="213"/>
      <c r="BG1101" s="213"/>
      <c r="BH1101" s="213"/>
    </row>
    <row r="1102" spans="1:60" outlineLevel="3" x14ac:dyDescent="0.2">
      <c r="A1102" s="220"/>
      <c r="B1102" s="221"/>
      <c r="C1102" s="261" t="s">
        <v>1142</v>
      </c>
      <c r="D1102" s="250"/>
      <c r="E1102" s="250"/>
      <c r="F1102" s="250"/>
      <c r="G1102" s="250"/>
      <c r="H1102" s="224"/>
      <c r="I1102" s="224"/>
      <c r="J1102" s="224"/>
      <c r="K1102" s="224"/>
      <c r="L1102" s="224"/>
      <c r="M1102" s="224"/>
      <c r="N1102" s="223"/>
      <c r="O1102" s="223"/>
      <c r="P1102" s="223"/>
      <c r="Q1102" s="223"/>
      <c r="R1102" s="224"/>
      <c r="S1102" s="224"/>
      <c r="T1102" s="224"/>
      <c r="U1102" s="224"/>
      <c r="V1102" s="224"/>
      <c r="W1102" s="224"/>
      <c r="X1102" s="224"/>
      <c r="Y1102" s="224"/>
      <c r="Z1102" s="213"/>
      <c r="AA1102" s="213"/>
      <c r="AB1102" s="213"/>
      <c r="AC1102" s="213"/>
      <c r="AD1102" s="213"/>
      <c r="AE1102" s="213"/>
      <c r="AF1102" s="213"/>
      <c r="AG1102" s="213" t="s">
        <v>287</v>
      </c>
      <c r="AH1102" s="213"/>
      <c r="AI1102" s="213"/>
      <c r="AJ1102" s="213"/>
      <c r="AK1102" s="213"/>
      <c r="AL1102" s="213"/>
      <c r="AM1102" s="213"/>
      <c r="AN1102" s="213"/>
      <c r="AO1102" s="213"/>
      <c r="AP1102" s="213"/>
      <c r="AQ1102" s="213"/>
      <c r="AR1102" s="213"/>
      <c r="AS1102" s="213"/>
      <c r="AT1102" s="213"/>
      <c r="AU1102" s="213"/>
      <c r="AV1102" s="213"/>
      <c r="AW1102" s="213"/>
      <c r="AX1102" s="213"/>
      <c r="AY1102" s="213"/>
      <c r="AZ1102" s="213"/>
      <c r="BA1102" s="213"/>
      <c r="BB1102" s="213"/>
      <c r="BC1102" s="213"/>
      <c r="BD1102" s="213"/>
      <c r="BE1102" s="213"/>
      <c r="BF1102" s="213"/>
      <c r="BG1102" s="213"/>
      <c r="BH1102" s="213"/>
    </row>
    <row r="1103" spans="1:60" outlineLevel="3" x14ac:dyDescent="0.2">
      <c r="A1103" s="220"/>
      <c r="B1103" s="221"/>
      <c r="C1103" s="261" t="s">
        <v>1143</v>
      </c>
      <c r="D1103" s="250"/>
      <c r="E1103" s="250"/>
      <c r="F1103" s="250"/>
      <c r="G1103" s="250"/>
      <c r="H1103" s="224"/>
      <c r="I1103" s="224"/>
      <c r="J1103" s="224"/>
      <c r="K1103" s="224"/>
      <c r="L1103" s="224"/>
      <c r="M1103" s="224"/>
      <c r="N1103" s="223"/>
      <c r="O1103" s="223"/>
      <c r="P1103" s="223"/>
      <c r="Q1103" s="223"/>
      <c r="R1103" s="224"/>
      <c r="S1103" s="224"/>
      <c r="T1103" s="224"/>
      <c r="U1103" s="224"/>
      <c r="V1103" s="224"/>
      <c r="W1103" s="224"/>
      <c r="X1103" s="224"/>
      <c r="Y1103" s="224"/>
      <c r="Z1103" s="213"/>
      <c r="AA1103" s="213"/>
      <c r="AB1103" s="213"/>
      <c r="AC1103" s="213"/>
      <c r="AD1103" s="213"/>
      <c r="AE1103" s="213"/>
      <c r="AF1103" s="213"/>
      <c r="AG1103" s="213" t="s">
        <v>287</v>
      </c>
      <c r="AH1103" s="213"/>
      <c r="AI1103" s="213"/>
      <c r="AJ1103" s="213"/>
      <c r="AK1103" s="213"/>
      <c r="AL1103" s="213"/>
      <c r="AM1103" s="213"/>
      <c r="AN1103" s="213"/>
      <c r="AO1103" s="213"/>
      <c r="AP1103" s="213"/>
      <c r="AQ1103" s="213"/>
      <c r="AR1103" s="213"/>
      <c r="AS1103" s="213"/>
      <c r="AT1103" s="213"/>
      <c r="AU1103" s="213"/>
      <c r="AV1103" s="213"/>
      <c r="AW1103" s="213"/>
      <c r="AX1103" s="213"/>
      <c r="AY1103" s="213"/>
      <c r="AZ1103" s="213"/>
      <c r="BA1103" s="213"/>
      <c r="BB1103" s="213"/>
      <c r="BC1103" s="213"/>
      <c r="BD1103" s="213"/>
      <c r="BE1103" s="213"/>
      <c r="BF1103" s="213"/>
      <c r="BG1103" s="213"/>
      <c r="BH1103" s="213"/>
    </row>
    <row r="1104" spans="1:60" outlineLevel="3" x14ac:dyDescent="0.2">
      <c r="A1104" s="220"/>
      <c r="B1104" s="221"/>
      <c r="C1104" s="261" t="s">
        <v>1152</v>
      </c>
      <c r="D1104" s="250"/>
      <c r="E1104" s="250"/>
      <c r="F1104" s="250"/>
      <c r="G1104" s="250"/>
      <c r="H1104" s="224"/>
      <c r="I1104" s="224"/>
      <c r="J1104" s="224"/>
      <c r="K1104" s="224"/>
      <c r="L1104" s="224"/>
      <c r="M1104" s="224"/>
      <c r="N1104" s="223"/>
      <c r="O1104" s="223"/>
      <c r="P1104" s="223"/>
      <c r="Q1104" s="223"/>
      <c r="R1104" s="224"/>
      <c r="S1104" s="224"/>
      <c r="T1104" s="224"/>
      <c r="U1104" s="224"/>
      <c r="V1104" s="224"/>
      <c r="W1104" s="224"/>
      <c r="X1104" s="224"/>
      <c r="Y1104" s="224"/>
      <c r="Z1104" s="213"/>
      <c r="AA1104" s="213"/>
      <c r="AB1104" s="213"/>
      <c r="AC1104" s="213"/>
      <c r="AD1104" s="213"/>
      <c r="AE1104" s="213"/>
      <c r="AF1104" s="213"/>
      <c r="AG1104" s="213" t="s">
        <v>287</v>
      </c>
      <c r="AH1104" s="213"/>
      <c r="AI1104" s="213"/>
      <c r="AJ1104" s="213"/>
      <c r="AK1104" s="213"/>
      <c r="AL1104" s="213"/>
      <c r="AM1104" s="213"/>
      <c r="AN1104" s="213"/>
      <c r="AO1104" s="213"/>
      <c r="AP1104" s="213"/>
      <c r="AQ1104" s="213"/>
      <c r="AR1104" s="213"/>
      <c r="AS1104" s="213"/>
      <c r="AT1104" s="213"/>
      <c r="AU1104" s="213"/>
      <c r="AV1104" s="213"/>
      <c r="AW1104" s="213"/>
      <c r="AX1104" s="213"/>
      <c r="AY1104" s="213"/>
      <c r="AZ1104" s="213"/>
      <c r="BA1104" s="213"/>
      <c r="BB1104" s="213"/>
      <c r="BC1104" s="213"/>
      <c r="BD1104" s="213"/>
      <c r="BE1104" s="213"/>
      <c r="BF1104" s="213"/>
      <c r="BG1104" s="213"/>
      <c r="BH1104" s="213"/>
    </row>
    <row r="1105" spans="1:60" outlineLevel="3" x14ac:dyDescent="0.2">
      <c r="A1105" s="220"/>
      <c r="B1105" s="221"/>
      <c r="C1105" s="261" t="s">
        <v>1153</v>
      </c>
      <c r="D1105" s="250"/>
      <c r="E1105" s="250"/>
      <c r="F1105" s="250"/>
      <c r="G1105" s="250"/>
      <c r="H1105" s="224"/>
      <c r="I1105" s="224"/>
      <c r="J1105" s="224"/>
      <c r="K1105" s="224"/>
      <c r="L1105" s="224"/>
      <c r="M1105" s="224"/>
      <c r="N1105" s="223"/>
      <c r="O1105" s="223"/>
      <c r="P1105" s="223"/>
      <c r="Q1105" s="223"/>
      <c r="R1105" s="224"/>
      <c r="S1105" s="224"/>
      <c r="T1105" s="224"/>
      <c r="U1105" s="224"/>
      <c r="V1105" s="224"/>
      <c r="W1105" s="224"/>
      <c r="X1105" s="224"/>
      <c r="Y1105" s="224"/>
      <c r="Z1105" s="213"/>
      <c r="AA1105" s="213"/>
      <c r="AB1105" s="213"/>
      <c r="AC1105" s="213"/>
      <c r="AD1105" s="213"/>
      <c r="AE1105" s="213"/>
      <c r="AF1105" s="213"/>
      <c r="AG1105" s="213" t="s">
        <v>287</v>
      </c>
      <c r="AH1105" s="213"/>
      <c r="AI1105" s="213"/>
      <c r="AJ1105" s="213"/>
      <c r="AK1105" s="213"/>
      <c r="AL1105" s="213"/>
      <c r="AM1105" s="213"/>
      <c r="AN1105" s="213"/>
      <c r="AO1105" s="213"/>
      <c r="AP1105" s="213"/>
      <c r="AQ1105" s="213"/>
      <c r="AR1105" s="213"/>
      <c r="AS1105" s="213"/>
      <c r="AT1105" s="213"/>
      <c r="AU1105" s="213"/>
      <c r="AV1105" s="213"/>
      <c r="AW1105" s="213"/>
      <c r="AX1105" s="213"/>
      <c r="AY1105" s="213"/>
      <c r="AZ1105" s="213"/>
      <c r="BA1105" s="213"/>
      <c r="BB1105" s="213"/>
      <c r="BC1105" s="213"/>
      <c r="BD1105" s="213"/>
      <c r="BE1105" s="213"/>
      <c r="BF1105" s="213"/>
      <c r="BG1105" s="213"/>
      <c r="BH1105" s="213"/>
    </row>
    <row r="1106" spans="1:60" outlineLevel="3" x14ac:dyDescent="0.2">
      <c r="A1106" s="220"/>
      <c r="B1106" s="221"/>
      <c r="C1106" s="261" t="s">
        <v>1154</v>
      </c>
      <c r="D1106" s="250"/>
      <c r="E1106" s="250"/>
      <c r="F1106" s="250"/>
      <c r="G1106" s="250"/>
      <c r="H1106" s="224"/>
      <c r="I1106" s="224"/>
      <c r="J1106" s="224"/>
      <c r="K1106" s="224"/>
      <c r="L1106" s="224"/>
      <c r="M1106" s="224"/>
      <c r="N1106" s="223"/>
      <c r="O1106" s="223"/>
      <c r="P1106" s="223"/>
      <c r="Q1106" s="223"/>
      <c r="R1106" s="224"/>
      <c r="S1106" s="224"/>
      <c r="T1106" s="224"/>
      <c r="U1106" s="224"/>
      <c r="V1106" s="224"/>
      <c r="W1106" s="224"/>
      <c r="X1106" s="224"/>
      <c r="Y1106" s="224"/>
      <c r="Z1106" s="213"/>
      <c r="AA1106" s="213"/>
      <c r="AB1106" s="213"/>
      <c r="AC1106" s="213"/>
      <c r="AD1106" s="213"/>
      <c r="AE1106" s="213"/>
      <c r="AF1106" s="213"/>
      <c r="AG1106" s="213" t="s">
        <v>287</v>
      </c>
      <c r="AH1106" s="213"/>
      <c r="AI1106" s="213"/>
      <c r="AJ1106" s="213"/>
      <c r="AK1106" s="213"/>
      <c r="AL1106" s="213"/>
      <c r="AM1106" s="213"/>
      <c r="AN1106" s="213"/>
      <c r="AO1106" s="213"/>
      <c r="AP1106" s="213"/>
      <c r="AQ1106" s="213"/>
      <c r="AR1106" s="213"/>
      <c r="AS1106" s="213"/>
      <c r="AT1106" s="213"/>
      <c r="AU1106" s="213"/>
      <c r="AV1106" s="213"/>
      <c r="AW1106" s="213"/>
      <c r="AX1106" s="213"/>
      <c r="AY1106" s="213"/>
      <c r="AZ1106" s="213"/>
      <c r="BA1106" s="213"/>
      <c r="BB1106" s="213"/>
      <c r="BC1106" s="213"/>
      <c r="BD1106" s="213"/>
      <c r="BE1106" s="213"/>
      <c r="BF1106" s="213"/>
      <c r="BG1106" s="213"/>
      <c r="BH1106" s="213"/>
    </row>
    <row r="1107" spans="1:60" outlineLevel="3" x14ac:dyDescent="0.2">
      <c r="A1107" s="220"/>
      <c r="B1107" s="221"/>
      <c r="C1107" s="274" t="s">
        <v>1063</v>
      </c>
      <c r="D1107" s="226"/>
      <c r="E1107" s="227"/>
      <c r="F1107" s="228"/>
      <c r="G1107" s="228"/>
      <c r="H1107" s="224"/>
      <c r="I1107" s="224"/>
      <c r="J1107" s="224"/>
      <c r="K1107" s="224"/>
      <c r="L1107" s="224"/>
      <c r="M1107" s="224"/>
      <c r="N1107" s="223"/>
      <c r="O1107" s="223"/>
      <c r="P1107" s="223"/>
      <c r="Q1107" s="223"/>
      <c r="R1107" s="224"/>
      <c r="S1107" s="224"/>
      <c r="T1107" s="224"/>
      <c r="U1107" s="224"/>
      <c r="V1107" s="224"/>
      <c r="W1107" s="224"/>
      <c r="X1107" s="224"/>
      <c r="Y1107" s="224"/>
      <c r="Z1107" s="213"/>
      <c r="AA1107" s="213"/>
      <c r="AB1107" s="213"/>
      <c r="AC1107" s="213"/>
      <c r="AD1107" s="213"/>
      <c r="AE1107" s="213"/>
      <c r="AF1107" s="213"/>
      <c r="AG1107" s="213" t="s">
        <v>287</v>
      </c>
      <c r="AH1107" s="213"/>
      <c r="AI1107" s="213"/>
      <c r="AJ1107" s="213"/>
      <c r="AK1107" s="213"/>
      <c r="AL1107" s="213"/>
      <c r="AM1107" s="213"/>
      <c r="AN1107" s="213"/>
      <c r="AO1107" s="213"/>
      <c r="AP1107" s="213"/>
      <c r="AQ1107" s="213"/>
      <c r="AR1107" s="213"/>
      <c r="AS1107" s="213"/>
      <c r="AT1107" s="213"/>
      <c r="AU1107" s="213"/>
      <c r="AV1107" s="213"/>
      <c r="AW1107" s="213"/>
      <c r="AX1107" s="213"/>
      <c r="AY1107" s="213"/>
      <c r="AZ1107" s="213"/>
      <c r="BA1107" s="213"/>
      <c r="BB1107" s="213"/>
      <c r="BC1107" s="213"/>
      <c r="BD1107" s="213"/>
      <c r="BE1107" s="213"/>
      <c r="BF1107" s="213"/>
      <c r="BG1107" s="213"/>
      <c r="BH1107" s="213"/>
    </row>
    <row r="1108" spans="1:60" outlineLevel="3" x14ac:dyDescent="0.2">
      <c r="A1108" s="220"/>
      <c r="B1108" s="221"/>
      <c r="C1108" s="261" t="s">
        <v>1148</v>
      </c>
      <c r="D1108" s="250"/>
      <c r="E1108" s="250"/>
      <c r="F1108" s="250"/>
      <c r="G1108" s="250"/>
      <c r="H1108" s="224"/>
      <c r="I1108" s="224"/>
      <c r="J1108" s="224"/>
      <c r="K1108" s="224"/>
      <c r="L1108" s="224"/>
      <c r="M1108" s="224"/>
      <c r="N1108" s="223"/>
      <c r="O1108" s="223"/>
      <c r="P1108" s="223"/>
      <c r="Q1108" s="223"/>
      <c r="R1108" s="224"/>
      <c r="S1108" s="224"/>
      <c r="T1108" s="224"/>
      <c r="U1108" s="224"/>
      <c r="V1108" s="224"/>
      <c r="W1108" s="224"/>
      <c r="X1108" s="224"/>
      <c r="Y1108" s="224"/>
      <c r="Z1108" s="213"/>
      <c r="AA1108" s="213"/>
      <c r="AB1108" s="213"/>
      <c r="AC1108" s="213"/>
      <c r="AD1108" s="213"/>
      <c r="AE1108" s="213"/>
      <c r="AF1108" s="213"/>
      <c r="AG1108" s="213" t="s">
        <v>287</v>
      </c>
      <c r="AH1108" s="213"/>
      <c r="AI1108" s="213"/>
      <c r="AJ1108" s="213"/>
      <c r="AK1108" s="213"/>
      <c r="AL1108" s="213"/>
      <c r="AM1108" s="213"/>
      <c r="AN1108" s="213"/>
      <c r="AO1108" s="213"/>
      <c r="AP1108" s="213"/>
      <c r="AQ1108" s="213"/>
      <c r="AR1108" s="213"/>
      <c r="AS1108" s="213"/>
      <c r="AT1108" s="213"/>
      <c r="AU1108" s="213"/>
      <c r="AV1108" s="213"/>
      <c r="AW1108" s="213"/>
      <c r="AX1108" s="213"/>
      <c r="AY1108" s="213"/>
      <c r="AZ1108" s="213"/>
      <c r="BA1108" s="213"/>
      <c r="BB1108" s="213"/>
      <c r="BC1108" s="213"/>
      <c r="BD1108" s="213"/>
      <c r="BE1108" s="213"/>
      <c r="BF1108" s="213"/>
      <c r="BG1108" s="213"/>
      <c r="BH1108" s="213"/>
    </row>
    <row r="1109" spans="1:60" outlineLevel="3" x14ac:dyDescent="0.2">
      <c r="A1109" s="220"/>
      <c r="B1109" s="221"/>
      <c r="C1109" s="261" t="s">
        <v>1149</v>
      </c>
      <c r="D1109" s="250"/>
      <c r="E1109" s="250"/>
      <c r="F1109" s="250"/>
      <c r="G1109" s="250"/>
      <c r="H1109" s="224"/>
      <c r="I1109" s="224"/>
      <c r="J1109" s="224"/>
      <c r="K1109" s="224"/>
      <c r="L1109" s="224"/>
      <c r="M1109" s="224"/>
      <c r="N1109" s="223"/>
      <c r="O1109" s="223"/>
      <c r="P1109" s="223"/>
      <c r="Q1109" s="223"/>
      <c r="R1109" s="224"/>
      <c r="S1109" s="224"/>
      <c r="T1109" s="224"/>
      <c r="U1109" s="224"/>
      <c r="V1109" s="224"/>
      <c r="W1109" s="224"/>
      <c r="X1109" s="224"/>
      <c r="Y1109" s="224"/>
      <c r="Z1109" s="213"/>
      <c r="AA1109" s="213"/>
      <c r="AB1109" s="213"/>
      <c r="AC1109" s="213"/>
      <c r="AD1109" s="213"/>
      <c r="AE1109" s="213"/>
      <c r="AF1109" s="213"/>
      <c r="AG1109" s="213" t="s">
        <v>287</v>
      </c>
      <c r="AH1109" s="213"/>
      <c r="AI1109" s="213"/>
      <c r="AJ1109" s="213"/>
      <c r="AK1109" s="213"/>
      <c r="AL1109" s="213"/>
      <c r="AM1109" s="213"/>
      <c r="AN1109" s="213"/>
      <c r="AO1109" s="213"/>
      <c r="AP1109" s="213"/>
      <c r="AQ1109" s="213"/>
      <c r="AR1109" s="213"/>
      <c r="AS1109" s="213"/>
      <c r="AT1109" s="213"/>
      <c r="AU1109" s="213"/>
      <c r="AV1109" s="213"/>
      <c r="AW1109" s="213"/>
      <c r="AX1109" s="213"/>
      <c r="AY1109" s="213"/>
      <c r="AZ1109" s="213"/>
      <c r="BA1109" s="213"/>
      <c r="BB1109" s="213"/>
      <c r="BC1109" s="213"/>
      <c r="BD1109" s="213"/>
      <c r="BE1109" s="213"/>
      <c r="BF1109" s="213"/>
      <c r="BG1109" s="213"/>
      <c r="BH1109" s="213"/>
    </row>
    <row r="1110" spans="1:60" outlineLevel="3" x14ac:dyDescent="0.2">
      <c r="A1110" s="220"/>
      <c r="B1110" s="221"/>
      <c r="C1110" s="274" t="s">
        <v>1063</v>
      </c>
      <c r="D1110" s="226"/>
      <c r="E1110" s="227"/>
      <c r="F1110" s="228"/>
      <c r="G1110" s="228"/>
      <c r="H1110" s="224"/>
      <c r="I1110" s="224"/>
      <c r="J1110" s="224"/>
      <c r="K1110" s="224"/>
      <c r="L1110" s="224"/>
      <c r="M1110" s="224"/>
      <c r="N1110" s="223"/>
      <c r="O1110" s="223"/>
      <c r="P1110" s="223"/>
      <c r="Q1110" s="223"/>
      <c r="R1110" s="224"/>
      <c r="S1110" s="224"/>
      <c r="T1110" s="224"/>
      <c r="U1110" s="224"/>
      <c r="V1110" s="224"/>
      <c r="W1110" s="224"/>
      <c r="X1110" s="224"/>
      <c r="Y1110" s="224"/>
      <c r="Z1110" s="213"/>
      <c r="AA1110" s="213"/>
      <c r="AB1110" s="213"/>
      <c r="AC1110" s="213"/>
      <c r="AD1110" s="213"/>
      <c r="AE1110" s="213"/>
      <c r="AF1110" s="213"/>
      <c r="AG1110" s="213" t="s">
        <v>287</v>
      </c>
      <c r="AH1110" s="213"/>
      <c r="AI1110" s="213"/>
      <c r="AJ1110" s="213"/>
      <c r="AK1110" s="213"/>
      <c r="AL1110" s="213"/>
      <c r="AM1110" s="213"/>
      <c r="AN1110" s="213"/>
      <c r="AO1110" s="213"/>
      <c r="AP1110" s="213"/>
      <c r="AQ1110" s="213"/>
      <c r="AR1110" s="213"/>
      <c r="AS1110" s="213"/>
      <c r="AT1110" s="213"/>
      <c r="AU1110" s="213"/>
      <c r="AV1110" s="213"/>
      <c r="AW1110" s="213"/>
      <c r="AX1110" s="213"/>
      <c r="AY1110" s="213"/>
      <c r="AZ1110" s="213"/>
      <c r="BA1110" s="213"/>
      <c r="BB1110" s="213"/>
      <c r="BC1110" s="213"/>
      <c r="BD1110" s="213"/>
      <c r="BE1110" s="213"/>
      <c r="BF1110" s="213"/>
      <c r="BG1110" s="213"/>
      <c r="BH1110" s="213"/>
    </row>
    <row r="1111" spans="1:60" outlineLevel="3" x14ac:dyDescent="0.2">
      <c r="A1111" s="220"/>
      <c r="B1111" s="221"/>
      <c r="C1111" s="261" t="s">
        <v>1066</v>
      </c>
      <c r="D1111" s="250"/>
      <c r="E1111" s="250"/>
      <c r="F1111" s="250"/>
      <c r="G1111" s="250"/>
      <c r="H1111" s="224"/>
      <c r="I1111" s="224"/>
      <c r="J1111" s="224"/>
      <c r="K1111" s="224"/>
      <c r="L1111" s="224"/>
      <c r="M1111" s="224"/>
      <c r="N1111" s="223"/>
      <c r="O1111" s="223"/>
      <c r="P1111" s="223"/>
      <c r="Q1111" s="223"/>
      <c r="R1111" s="224"/>
      <c r="S1111" s="224"/>
      <c r="T1111" s="224"/>
      <c r="U1111" s="224"/>
      <c r="V1111" s="224"/>
      <c r="W1111" s="224"/>
      <c r="X1111" s="224"/>
      <c r="Y1111" s="224"/>
      <c r="Z1111" s="213"/>
      <c r="AA1111" s="213"/>
      <c r="AB1111" s="213"/>
      <c r="AC1111" s="213"/>
      <c r="AD1111" s="213"/>
      <c r="AE1111" s="213"/>
      <c r="AF1111" s="213"/>
      <c r="AG1111" s="213" t="s">
        <v>287</v>
      </c>
      <c r="AH1111" s="213"/>
      <c r="AI1111" s="213"/>
      <c r="AJ1111" s="213"/>
      <c r="AK1111" s="213"/>
      <c r="AL1111" s="213"/>
      <c r="AM1111" s="213"/>
      <c r="AN1111" s="213"/>
      <c r="AO1111" s="213"/>
      <c r="AP1111" s="213"/>
      <c r="AQ1111" s="213"/>
      <c r="AR1111" s="213"/>
      <c r="AS1111" s="213"/>
      <c r="AT1111" s="213"/>
      <c r="AU1111" s="213"/>
      <c r="AV1111" s="213"/>
      <c r="AW1111" s="213"/>
      <c r="AX1111" s="213"/>
      <c r="AY1111" s="213"/>
      <c r="AZ1111" s="213"/>
      <c r="BA1111" s="213"/>
      <c r="BB1111" s="213"/>
      <c r="BC1111" s="213"/>
      <c r="BD1111" s="213"/>
      <c r="BE1111" s="213"/>
      <c r="BF1111" s="213"/>
      <c r="BG1111" s="213"/>
      <c r="BH1111" s="213"/>
    </row>
    <row r="1112" spans="1:60" outlineLevel="3" x14ac:dyDescent="0.2">
      <c r="A1112" s="220"/>
      <c r="B1112" s="221"/>
      <c r="C1112" s="261" t="s">
        <v>1252</v>
      </c>
      <c r="D1112" s="250"/>
      <c r="E1112" s="250"/>
      <c r="F1112" s="250"/>
      <c r="G1112" s="250"/>
      <c r="H1112" s="224"/>
      <c r="I1112" s="224"/>
      <c r="J1112" s="224"/>
      <c r="K1112" s="224"/>
      <c r="L1112" s="224"/>
      <c r="M1112" s="224"/>
      <c r="N1112" s="223"/>
      <c r="O1112" s="223"/>
      <c r="P1112" s="223"/>
      <c r="Q1112" s="223"/>
      <c r="R1112" s="224"/>
      <c r="S1112" s="224"/>
      <c r="T1112" s="224"/>
      <c r="U1112" s="224"/>
      <c r="V1112" s="224"/>
      <c r="W1112" s="224"/>
      <c r="X1112" s="224"/>
      <c r="Y1112" s="224"/>
      <c r="Z1112" s="213"/>
      <c r="AA1112" s="213"/>
      <c r="AB1112" s="213"/>
      <c r="AC1112" s="213"/>
      <c r="AD1112" s="213"/>
      <c r="AE1112" s="213"/>
      <c r="AF1112" s="213"/>
      <c r="AG1112" s="213" t="s">
        <v>287</v>
      </c>
      <c r="AH1112" s="213"/>
      <c r="AI1112" s="213"/>
      <c r="AJ1112" s="213"/>
      <c r="AK1112" s="213"/>
      <c r="AL1112" s="213"/>
      <c r="AM1112" s="213"/>
      <c r="AN1112" s="213"/>
      <c r="AO1112" s="213"/>
      <c r="AP1112" s="213"/>
      <c r="AQ1112" s="213"/>
      <c r="AR1112" s="213"/>
      <c r="AS1112" s="213"/>
      <c r="AT1112" s="213"/>
      <c r="AU1112" s="213"/>
      <c r="AV1112" s="213"/>
      <c r="AW1112" s="213"/>
      <c r="AX1112" s="213"/>
      <c r="AY1112" s="213"/>
      <c r="AZ1112" s="213"/>
      <c r="BA1112" s="213"/>
      <c r="BB1112" s="213"/>
      <c r="BC1112" s="213"/>
      <c r="BD1112" s="213"/>
      <c r="BE1112" s="213"/>
      <c r="BF1112" s="213"/>
      <c r="BG1112" s="213"/>
      <c r="BH1112" s="213"/>
    </row>
    <row r="1113" spans="1:60" outlineLevel="3" x14ac:dyDescent="0.2">
      <c r="A1113" s="220"/>
      <c r="B1113" s="221"/>
      <c r="C1113" s="261" t="s">
        <v>1253</v>
      </c>
      <c r="D1113" s="250"/>
      <c r="E1113" s="250"/>
      <c r="F1113" s="250"/>
      <c r="G1113" s="250"/>
      <c r="H1113" s="224"/>
      <c r="I1113" s="224"/>
      <c r="J1113" s="224"/>
      <c r="K1113" s="224"/>
      <c r="L1113" s="224"/>
      <c r="M1113" s="224"/>
      <c r="N1113" s="223"/>
      <c r="O1113" s="223"/>
      <c r="P1113" s="223"/>
      <c r="Q1113" s="223"/>
      <c r="R1113" s="224"/>
      <c r="S1113" s="224"/>
      <c r="T1113" s="224"/>
      <c r="U1113" s="224"/>
      <c r="V1113" s="224"/>
      <c r="W1113" s="224"/>
      <c r="X1113" s="224"/>
      <c r="Y1113" s="224"/>
      <c r="Z1113" s="213"/>
      <c r="AA1113" s="213"/>
      <c r="AB1113" s="213"/>
      <c r="AC1113" s="213"/>
      <c r="AD1113" s="213"/>
      <c r="AE1113" s="213"/>
      <c r="AF1113" s="213"/>
      <c r="AG1113" s="213" t="s">
        <v>287</v>
      </c>
      <c r="AH1113" s="213"/>
      <c r="AI1113" s="213"/>
      <c r="AJ1113" s="213"/>
      <c r="AK1113" s="213"/>
      <c r="AL1113" s="213"/>
      <c r="AM1113" s="213"/>
      <c r="AN1113" s="213"/>
      <c r="AO1113" s="213"/>
      <c r="AP1113" s="213"/>
      <c r="AQ1113" s="213"/>
      <c r="AR1113" s="213"/>
      <c r="AS1113" s="213"/>
      <c r="AT1113" s="213"/>
      <c r="AU1113" s="213"/>
      <c r="AV1113" s="213"/>
      <c r="AW1113" s="213"/>
      <c r="AX1113" s="213"/>
      <c r="AY1113" s="213"/>
      <c r="AZ1113" s="213"/>
      <c r="BA1113" s="249" t="str">
        <f>C1113</f>
        <v>Před započetím výroby budou předloženy ke schválení vzorky použitých materiálů, způsobu opracování a případné profilace</v>
      </c>
      <c r="BB1113" s="213"/>
      <c r="BC1113" s="213"/>
      <c r="BD1113" s="213"/>
      <c r="BE1113" s="213"/>
      <c r="BF1113" s="213"/>
      <c r="BG1113" s="213"/>
      <c r="BH1113" s="213"/>
    </row>
    <row r="1114" spans="1:60" outlineLevel="3" x14ac:dyDescent="0.2">
      <c r="A1114" s="220"/>
      <c r="B1114" s="221"/>
      <c r="C1114" s="261" t="s">
        <v>1254</v>
      </c>
      <c r="D1114" s="250"/>
      <c r="E1114" s="250"/>
      <c r="F1114" s="250"/>
      <c r="G1114" s="250"/>
      <c r="H1114" s="224"/>
      <c r="I1114" s="224"/>
      <c r="J1114" s="224"/>
      <c r="K1114" s="224"/>
      <c r="L1114" s="224"/>
      <c r="M1114" s="224"/>
      <c r="N1114" s="223"/>
      <c r="O1114" s="223"/>
      <c r="P1114" s="223"/>
      <c r="Q1114" s="223"/>
      <c r="R1114" s="224"/>
      <c r="S1114" s="224"/>
      <c r="T1114" s="224"/>
      <c r="U1114" s="224"/>
      <c r="V1114" s="224"/>
      <c r="W1114" s="224"/>
      <c r="X1114" s="224"/>
      <c r="Y1114" s="224"/>
      <c r="Z1114" s="213"/>
      <c r="AA1114" s="213"/>
      <c r="AB1114" s="213"/>
      <c r="AC1114" s="213"/>
      <c r="AD1114" s="213"/>
      <c r="AE1114" s="213"/>
      <c r="AF1114" s="213"/>
      <c r="AG1114" s="213" t="s">
        <v>287</v>
      </c>
      <c r="AH1114" s="213"/>
      <c r="AI1114" s="213"/>
      <c r="AJ1114" s="213"/>
      <c r="AK1114" s="213"/>
      <c r="AL1114" s="213"/>
      <c r="AM1114" s="213"/>
      <c r="AN1114" s="213"/>
      <c r="AO1114" s="213"/>
      <c r="AP1114" s="213"/>
      <c r="AQ1114" s="213"/>
      <c r="AR1114" s="213"/>
      <c r="AS1114" s="213"/>
      <c r="AT1114" s="213"/>
      <c r="AU1114" s="213"/>
      <c r="AV1114" s="213"/>
      <c r="AW1114" s="213"/>
      <c r="AX1114" s="213"/>
      <c r="AY1114" s="213"/>
      <c r="AZ1114" s="213"/>
      <c r="BA1114" s="213"/>
      <c r="BB1114" s="213"/>
      <c r="BC1114" s="213"/>
      <c r="BD1114" s="213"/>
      <c r="BE1114" s="213"/>
      <c r="BF1114" s="213"/>
      <c r="BG1114" s="213"/>
      <c r="BH1114" s="213"/>
    </row>
    <row r="1115" spans="1:60" outlineLevel="3" x14ac:dyDescent="0.2">
      <c r="A1115" s="220"/>
      <c r="B1115" s="221"/>
      <c r="C1115" s="261" t="s">
        <v>1255</v>
      </c>
      <c r="D1115" s="250"/>
      <c r="E1115" s="250"/>
      <c r="F1115" s="250"/>
      <c r="G1115" s="250"/>
      <c r="H1115" s="224"/>
      <c r="I1115" s="224"/>
      <c r="J1115" s="224"/>
      <c r="K1115" s="224"/>
      <c r="L1115" s="224"/>
      <c r="M1115" s="224"/>
      <c r="N1115" s="223"/>
      <c r="O1115" s="223"/>
      <c r="P1115" s="223"/>
      <c r="Q1115" s="223"/>
      <c r="R1115" s="224"/>
      <c r="S1115" s="224"/>
      <c r="T1115" s="224"/>
      <c r="U1115" s="224"/>
      <c r="V1115" s="224"/>
      <c r="W1115" s="224"/>
      <c r="X1115" s="224"/>
      <c r="Y1115" s="224"/>
      <c r="Z1115" s="213"/>
      <c r="AA1115" s="213"/>
      <c r="AB1115" s="213"/>
      <c r="AC1115" s="213"/>
      <c r="AD1115" s="213"/>
      <c r="AE1115" s="213"/>
      <c r="AF1115" s="213"/>
      <c r="AG1115" s="213" t="s">
        <v>287</v>
      </c>
      <c r="AH1115" s="213"/>
      <c r="AI1115" s="213"/>
      <c r="AJ1115" s="213"/>
      <c r="AK1115" s="213"/>
      <c r="AL1115" s="213"/>
      <c r="AM1115" s="213"/>
      <c r="AN1115" s="213"/>
      <c r="AO1115" s="213"/>
      <c r="AP1115" s="213"/>
      <c r="AQ1115" s="213"/>
      <c r="AR1115" s="213"/>
      <c r="AS1115" s="213"/>
      <c r="AT1115" s="213"/>
      <c r="AU1115" s="213"/>
      <c r="AV1115" s="213"/>
      <c r="AW1115" s="213"/>
      <c r="AX1115" s="213"/>
      <c r="AY1115" s="213"/>
      <c r="AZ1115" s="213"/>
      <c r="BA1115" s="213"/>
      <c r="BB1115" s="213"/>
      <c r="BC1115" s="213"/>
      <c r="BD1115" s="213"/>
      <c r="BE1115" s="213"/>
      <c r="BF1115" s="213"/>
      <c r="BG1115" s="213"/>
      <c r="BH1115" s="213"/>
    </row>
    <row r="1116" spans="1:60" ht="22.5" outlineLevel="3" x14ac:dyDescent="0.2">
      <c r="A1116" s="220"/>
      <c r="B1116" s="221"/>
      <c r="C1116" s="261" t="s">
        <v>355</v>
      </c>
      <c r="D1116" s="250"/>
      <c r="E1116" s="250"/>
      <c r="F1116" s="250"/>
      <c r="G1116" s="250"/>
      <c r="H1116" s="224"/>
      <c r="I1116" s="224"/>
      <c r="J1116" s="224"/>
      <c r="K1116" s="224"/>
      <c r="L1116" s="224"/>
      <c r="M1116" s="224"/>
      <c r="N1116" s="223"/>
      <c r="O1116" s="223"/>
      <c r="P1116" s="223"/>
      <c r="Q1116" s="223"/>
      <c r="R1116" s="224"/>
      <c r="S1116" s="224"/>
      <c r="T1116" s="224"/>
      <c r="U1116" s="224"/>
      <c r="V1116" s="224"/>
      <c r="W1116" s="224"/>
      <c r="X1116" s="224"/>
      <c r="Y1116" s="224"/>
      <c r="Z1116" s="213"/>
      <c r="AA1116" s="213"/>
      <c r="AB1116" s="213"/>
      <c r="AC1116" s="213"/>
      <c r="AD1116" s="213"/>
      <c r="AE1116" s="213"/>
      <c r="AF1116" s="213"/>
      <c r="AG1116" s="213" t="s">
        <v>287</v>
      </c>
      <c r="AH1116" s="213"/>
      <c r="AI1116" s="213"/>
      <c r="AJ1116" s="213"/>
      <c r="AK1116" s="213"/>
      <c r="AL1116" s="213"/>
      <c r="AM1116" s="213"/>
      <c r="AN1116" s="213"/>
      <c r="AO1116" s="213"/>
      <c r="AP1116" s="213"/>
      <c r="AQ1116" s="213"/>
      <c r="AR1116" s="213"/>
      <c r="AS1116" s="213"/>
      <c r="AT1116" s="213"/>
      <c r="AU1116" s="213"/>
      <c r="AV1116" s="213"/>
      <c r="AW1116" s="213"/>
      <c r="AX1116" s="213"/>
      <c r="AY1116" s="213"/>
      <c r="AZ1116" s="213"/>
      <c r="BA1116" s="249" t="str">
        <f>C1116</f>
        <v>Kompletní provedení dle veškerých informací obsažených v PD (textová i výkresová část, technologické postupy, restaurátorské záměry atd.).</v>
      </c>
      <c r="BB1116" s="213"/>
      <c r="BC1116" s="213"/>
      <c r="BD1116" s="213"/>
      <c r="BE1116" s="213"/>
      <c r="BF1116" s="213"/>
      <c r="BG1116" s="213"/>
      <c r="BH1116" s="213"/>
    </row>
    <row r="1117" spans="1:60" ht="22.5" outlineLevel="3" x14ac:dyDescent="0.2">
      <c r="A1117" s="220"/>
      <c r="B1117" s="221"/>
      <c r="C1117" s="261" t="s">
        <v>356</v>
      </c>
      <c r="D1117" s="250"/>
      <c r="E1117" s="250"/>
      <c r="F1117" s="250"/>
      <c r="G1117" s="250"/>
      <c r="H1117" s="224"/>
      <c r="I1117" s="224"/>
      <c r="J1117" s="224"/>
      <c r="K1117" s="224"/>
      <c r="L1117" s="224"/>
      <c r="M1117" s="224"/>
      <c r="N1117" s="223"/>
      <c r="O1117" s="223"/>
      <c r="P1117" s="223"/>
      <c r="Q1117" s="223"/>
      <c r="R1117" s="224"/>
      <c r="S1117" s="224"/>
      <c r="T1117" s="224"/>
      <c r="U1117" s="224"/>
      <c r="V1117" s="224"/>
      <c r="W1117" s="224"/>
      <c r="X1117" s="224"/>
      <c r="Y1117" s="224"/>
      <c r="Z1117" s="213"/>
      <c r="AA1117" s="213"/>
      <c r="AB1117" s="213"/>
      <c r="AC1117" s="213"/>
      <c r="AD1117" s="213"/>
      <c r="AE1117" s="213"/>
      <c r="AF1117" s="213"/>
      <c r="AG1117" s="213" t="s">
        <v>287</v>
      </c>
      <c r="AH1117" s="213"/>
      <c r="AI1117" s="213"/>
      <c r="AJ1117" s="213"/>
      <c r="AK1117" s="213"/>
      <c r="AL1117" s="213"/>
      <c r="AM1117" s="213"/>
      <c r="AN1117" s="213"/>
      <c r="AO1117" s="213"/>
      <c r="AP1117" s="213"/>
      <c r="AQ1117" s="213"/>
      <c r="AR1117" s="213"/>
      <c r="AS1117" s="213"/>
      <c r="AT1117" s="213"/>
      <c r="AU1117" s="213"/>
      <c r="AV1117" s="213"/>
      <c r="AW1117" s="213"/>
      <c r="AX1117" s="213"/>
      <c r="AY1117" s="213"/>
      <c r="AZ1117" s="213"/>
      <c r="BA1117" s="249" t="str">
        <f>C1117</f>
        <v>Provedení je včetně montáže, demontáže, dodávky, přesunu hmot, přesunu a likvidace suti, povrchové úpravy, repasí, restaurátorských záměrů,</v>
      </c>
      <c r="BB1117" s="213"/>
      <c r="BC1117" s="213"/>
      <c r="BD1117" s="213"/>
      <c r="BE1117" s="213"/>
      <c r="BF1117" s="213"/>
      <c r="BG1117" s="213"/>
      <c r="BH1117" s="213"/>
    </row>
    <row r="1118" spans="1:60" ht="22.5" outlineLevel="3" x14ac:dyDescent="0.2">
      <c r="A1118" s="220"/>
      <c r="B1118" s="221"/>
      <c r="C1118" s="261" t="s">
        <v>288</v>
      </c>
      <c r="D1118" s="250"/>
      <c r="E1118" s="250"/>
      <c r="F1118" s="250"/>
      <c r="G1118" s="250"/>
      <c r="H1118" s="224"/>
      <c r="I1118" s="224"/>
      <c r="J1118" s="224"/>
      <c r="K1118" s="224"/>
      <c r="L1118" s="224"/>
      <c r="M1118" s="224"/>
      <c r="N1118" s="223"/>
      <c r="O1118" s="223"/>
      <c r="P1118" s="223"/>
      <c r="Q1118" s="223"/>
      <c r="R1118" s="224"/>
      <c r="S1118" s="224"/>
      <c r="T1118" s="224"/>
      <c r="U1118" s="224"/>
      <c r="V1118" s="224"/>
      <c r="W1118" s="224"/>
      <c r="X1118" s="224"/>
      <c r="Y1118" s="224"/>
      <c r="Z1118" s="213"/>
      <c r="AA1118" s="213"/>
      <c r="AB1118" s="213"/>
      <c r="AC1118" s="213"/>
      <c r="AD1118" s="213"/>
      <c r="AE1118" s="213"/>
      <c r="AF1118" s="213"/>
      <c r="AG1118" s="213" t="s">
        <v>287</v>
      </c>
      <c r="AH1118" s="213"/>
      <c r="AI1118" s="213"/>
      <c r="AJ1118" s="213"/>
      <c r="AK1118" s="213"/>
      <c r="AL1118" s="213"/>
      <c r="AM1118" s="213"/>
      <c r="AN1118" s="213"/>
      <c r="AO1118" s="213"/>
      <c r="AP1118" s="213"/>
      <c r="AQ1118" s="213"/>
      <c r="AR1118" s="213"/>
      <c r="AS1118" s="213"/>
      <c r="AT1118" s="213"/>
      <c r="AU1118" s="213"/>
      <c r="AV1118" s="213"/>
      <c r="AW1118" s="213"/>
      <c r="AX1118" s="213"/>
      <c r="AY1118" s="213"/>
      <c r="AZ1118" s="213"/>
      <c r="BA1118" s="249" t="str">
        <f>C1118</f>
        <v>restaurátorských závěrečných zpráv, dílenských dokumentací, vzorkování a veškerých dalších nutných souvisejících plnění a dodávek potřeb.</v>
      </c>
      <c r="BB1118" s="213"/>
      <c r="BC1118" s="213"/>
      <c r="BD1118" s="213"/>
      <c r="BE1118" s="213"/>
      <c r="BF1118" s="213"/>
      <c r="BG1118" s="213"/>
      <c r="BH1118" s="213"/>
    </row>
    <row r="1119" spans="1:60" outlineLevel="1" x14ac:dyDescent="0.2">
      <c r="A1119" s="241">
        <v>105</v>
      </c>
      <c r="B1119" s="242" t="s">
        <v>1155</v>
      </c>
      <c r="C1119" s="259" t="s">
        <v>1156</v>
      </c>
      <c r="D1119" s="243" t="s">
        <v>1055</v>
      </c>
      <c r="E1119" s="244">
        <v>9</v>
      </c>
      <c r="F1119" s="245"/>
      <c r="G1119" s="246">
        <f>ROUND(E1119*F1119,2)</f>
        <v>0</v>
      </c>
      <c r="H1119" s="245"/>
      <c r="I1119" s="246">
        <f>ROUND(E1119*H1119,2)</f>
        <v>0</v>
      </c>
      <c r="J1119" s="245"/>
      <c r="K1119" s="246">
        <f>ROUND(E1119*J1119,2)</f>
        <v>0</v>
      </c>
      <c r="L1119" s="246">
        <v>21</v>
      </c>
      <c r="M1119" s="246">
        <f>G1119*(1+L1119/100)</f>
        <v>0</v>
      </c>
      <c r="N1119" s="244">
        <v>0</v>
      </c>
      <c r="O1119" s="244">
        <f>ROUND(E1119*N1119,2)</f>
        <v>0</v>
      </c>
      <c r="P1119" s="244">
        <v>0</v>
      </c>
      <c r="Q1119" s="244">
        <f>ROUND(E1119*P1119,2)</f>
        <v>0</v>
      </c>
      <c r="R1119" s="246"/>
      <c r="S1119" s="246" t="s">
        <v>281</v>
      </c>
      <c r="T1119" s="247" t="s">
        <v>282</v>
      </c>
      <c r="U1119" s="224">
        <v>0</v>
      </c>
      <c r="V1119" s="224">
        <f>ROUND(E1119*U1119,2)</f>
        <v>0</v>
      </c>
      <c r="W1119" s="224"/>
      <c r="X1119" s="224" t="s">
        <v>283</v>
      </c>
      <c r="Y1119" s="224" t="s">
        <v>284</v>
      </c>
      <c r="Z1119" s="213"/>
      <c r="AA1119" s="213"/>
      <c r="AB1119" s="213"/>
      <c r="AC1119" s="213"/>
      <c r="AD1119" s="213"/>
      <c r="AE1119" s="213"/>
      <c r="AF1119" s="213"/>
      <c r="AG1119" s="213" t="s">
        <v>285</v>
      </c>
      <c r="AH1119" s="213"/>
      <c r="AI1119" s="213"/>
      <c r="AJ1119" s="213"/>
      <c r="AK1119" s="213"/>
      <c r="AL1119" s="213"/>
      <c r="AM1119" s="213"/>
      <c r="AN1119" s="213"/>
      <c r="AO1119" s="213"/>
      <c r="AP1119" s="213"/>
      <c r="AQ1119" s="213"/>
      <c r="AR1119" s="213"/>
      <c r="AS1119" s="213"/>
      <c r="AT1119" s="213"/>
      <c r="AU1119" s="213"/>
      <c r="AV1119" s="213"/>
      <c r="AW1119" s="213"/>
      <c r="AX1119" s="213"/>
      <c r="AY1119" s="213"/>
      <c r="AZ1119" s="213"/>
      <c r="BA1119" s="213"/>
      <c r="BB1119" s="213"/>
      <c r="BC1119" s="213"/>
      <c r="BD1119" s="213"/>
      <c r="BE1119" s="213"/>
      <c r="BF1119" s="213"/>
      <c r="BG1119" s="213"/>
      <c r="BH1119" s="213"/>
    </row>
    <row r="1120" spans="1:60" outlineLevel="2" x14ac:dyDescent="0.2">
      <c r="A1120" s="220"/>
      <c r="B1120" s="221"/>
      <c r="C1120" s="260" t="s">
        <v>1257</v>
      </c>
      <c r="D1120" s="248"/>
      <c r="E1120" s="248"/>
      <c r="F1120" s="248"/>
      <c r="G1120" s="248"/>
      <c r="H1120" s="224"/>
      <c r="I1120" s="224"/>
      <c r="J1120" s="224"/>
      <c r="K1120" s="224"/>
      <c r="L1120" s="224"/>
      <c r="M1120" s="224"/>
      <c r="N1120" s="223"/>
      <c r="O1120" s="223"/>
      <c r="P1120" s="223"/>
      <c r="Q1120" s="223"/>
      <c r="R1120" s="224"/>
      <c r="S1120" s="224"/>
      <c r="T1120" s="224"/>
      <c r="U1120" s="224"/>
      <c r="V1120" s="224"/>
      <c r="W1120" s="224"/>
      <c r="X1120" s="224"/>
      <c r="Y1120" s="224"/>
      <c r="Z1120" s="213"/>
      <c r="AA1120" s="213"/>
      <c r="AB1120" s="213"/>
      <c r="AC1120" s="213"/>
      <c r="AD1120" s="213"/>
      <c r="AE1120" s="213"/>
      <c r="AF1120" s="213"/>
      <c r="AG1120" s="213" t="s">
        <v>287</v>
      </c>
      <c r="AH1120" s="213"/>
      <c r="AI1120" s="213"/>
      <c r="AJ1120" s="213"/>
      <c r="AK1120" s="213"/>
      <c r="AL1120" s="213"/>
      <c r="AM1120" s="213"/>
      <c r="AN1120" s="213"/>
      <c r="AO1120" s="213"/>
      <c r="AP1120" s="213"/>
      <c r="AQ1120" s="213"/>
      <c r="AR1120" s="213"/>
      <c r="AS1120" s="213"/>
      <c r="AT1120" s="213"/>
      <c r="AU1120" s="213"/>
      <c r="AV1120" s="213"/>
      <c r="AW1120" s="213"/>
      <c r="AX1120" s="213"/>
      <c r="AY1120" s="213"/>
      <c r="AZ1120" s="213"/>
      <c r="BA1120" s="213"/>
      <c r="BB1120" s="213"/>
      <c r="BC1120" s="213"/>
      <c r="BD1120" s="213"/>
      <c r="BE1120" s="213"/>
      <c r="BF1120" s="213"/>
      <c r="BG1120" s="213"/>
      <c r="BH1120" s="213"/>
    </row>
    <row r="1121" spans="1:60" outlineLevel="3" x14ac:dyDescent="0.2">
      <c r="A1121" s="220"/>
      <c r="B1121" s="221"/>
      <c r="C1121" s="261" t="s">
        <v>1141</v>
      </c>
      <c r="D1121" s="250"/>
      <c r="E1121" s="250"/>
      <c r="F1121" s="250"/>
      <c r="G1121" s="250"/>
      <c r="H1121" s="224"/>
      <c r="I1121" s="224"/>
      <c r="J1121" s="224"/>
      <c r="K1121" s="224"/>
      <c r="L1121" s="224"/>
      <c r="M1121" s="224"/>
      <c r="N1121" s="223"/>
      <c r="O1121" s="223"/>
      <c r="P1121" s="223"/>
      <c r="Q1121" s="223"/>
      <c r="R1121" s="224"/>
      <c r="S1121" s="224"/>
      <c r="T1121" s="224"/>
      <c r="U1121" s="224"/>
      <c r="V1121" s="224"/>
      <c r="W1121" s="224"/>
      <c r="X1121" s="224"/>
      <c r="Y1121" s="224"/>
      <c r="Z1121" s="213"/>
      <c r="AA1121" s="213"/>
      <c r="AB1121" s="213"/>
      <c r="AC1121" s="213"/>
      <c r="AD1121" s="213"/>
      <c r="AE1121" s="213"/>
      <c r="AF1121" s="213"/>
      <c r="AG1121" s="213" t="s">
        <v>287</v>
      </c>
      <c r="AH1121" s="213"/>
      <c r="AI1121" s="213"/>
      <c r="AJ1121" s="213"/>
      <c r="AK1121" s="213"/>
      <c r="AL1121" s="213"/>
      <c r="AM1121" s="213"/>
      <c r="AN1121" s="213"/>
      <c r="AO1121" s="213"/>
      <c r="AP1121" s="213"/>
      <c r="AQ1121" s="213"/>
      <c r="AR1121" s="213"/>
      <c r="AS1121" s="213"/>
      <c r="AT1121" s="213"/>
      <c r="AU1121" s="213"/>
      <c r="AV1121" s="213"/>
      <c r="AW1121" s="213"/>
      <c r="AX1121" s="213"/>
      <c r="AY1121" s="213"/>
      <c r="AZ1121" s="213"/>
      <c r="BA1121" s="213"/>
      <c r="BB1121" s="213"/>
      <c r="BC1121" s="213"/>
      <c r="BD1121" s="213"/>
      <c r="BE1121" s="213"/>
      <c r="BF1121" s="213"/>
      <c r="BG1121" s="213"/>
      <c r="BH1121" s="213"/>
    </row>
    <row r="1122" spans="1:60" outlineLevel="3" x14ac:dyDescent="0.2">
      <c r="A1122" s="220"/>
      <c r="B1122" s="221"/>
      <c r="C1122" s="261" t="s">
        <v>1142</v>
      </c>
      <c r="D1122" s="250"/>
      <c r="E1122" s="250"/>
      <c r="F1122" s="250"/>
      <c r="G1122" s="250"/>
      <c r="H1122" s="224"/>
      <c r="I1122" s="224"/>
      <c r="J1122" s="224"/>
      <c r="K1122" s="224"/>
      <c r="L1122" s="224"/>
      <c r="M1122" s="224"/>
      <c r="N1122" s="223"/>
      <c r="O1122" s="223"/>
      <c r="P1122" s="223"/>
      <c r="Q1122" s="223"/>
      <c r="R1122" s="224"/>
      <c r="S1122" s="224"/>
      <c r="T1122" s="224"/>
      <c r="U1122" s="224"/>
      <c r="V1122" s="224"/>
      <c r="W1122" s="224"/>
      <c r="X1122" s="224"/>
      <c r="Y1122" s="224"/>
      <c r="Z1122" s="213"/>
      <c r="AA1122" s="213"/>
      <c r="AB1122" s="213"/>
      <c r="AC1122" s="213"/>
      <c r="AD1122" s="213"/>
      <c r="AE1122" s="213"/>
      <c r="AF1122" s="213"/>
      <c r="AG1122" s="213" t="s">
        <v>287</v>
      </c>
      <c r="AH1122" s="213"/>
      <c r="AI1122" s="213"/>
      <c r="AJ1122" s="213"/>
      <c r="AK1122" s="213"/>
      <c r="AL1122" s="213"/>
      <c r="AM1122" s="213"/>
      <c r="AN1122" s="213"/>
      <c r="AO1122" s="213"/>
      <c r="AP1122" s="213"/>
      <c r="AQ1122" s="213"/>
      <c r="AR1122" s="213"/>
      <c r="AS1122" s="213"/>
      <c r="AT1122" s="213"/>
      <c r="AU1122" s="213"/>
      <c r="AV1122" s="213"/>
      <c r="AW1122" s="213"/>
      <c r="AX1122" s="213"/>
      <c r="AY1122" s="213"/>
      <c r="AZ1122" s="213"/>
      <c r="BA1122" s="213"/>
      <c r="BB1122" s="213"/>
      <c r="BC1122" s="213"/>
      <c r="BD1122" s="213"/>
      <c r="BE1122" s="213"/>
      <c r="BF1122" s="213"/>
      <c r="BG1122" s="213"/>
      <c r="BH1122" s="213"/>
    </row>
    <row r="1123" spans="1:60" outlineLevel="3" x14ac:dyDescent="0.2">
      <c r="A1123" s="220"/>
      <c r="B1123" s="221"/>
      <c r="C1123" s="261" t="s">
        <v>1143</v>
      </c>
      <c r="D1123" s="250"/>
      <c r="E1123" s="250"/>
      <c r="F1123" s="250"/>
      <c r="G1123" s="250"/>
      <c r="H1123" s="224"/>
      <c r="I1123" s="224"/>
      <c r="J1123" s="224"/>
      <c r="K1123" s="224"/>
      <c r="L1123" s="224"/>
      <c r="M1123" s="224"/>
      <c r="N1123" s="223"/>
      <c r="O1123" s="223"/>
      <c r="P1123" s="223"/>
      <c r="Q1123" s="223"/>
      <c r="R1123" s="224"/>
      <c r="S1123" s="224"/>
      <c r="T1123" s="224"/>
      <c r="U1123" s="224"/>
      <c r="V1123" s="224"/>
      <c r="W1123" s="224"/>
      <c r="X1123" s="224"/>
      <c r="Y1123" s="224"/>
      <c r="Z1123" s="213"/>
      <c r="AA1123" s="213"/>
      <c r="AB1123" s="213"/>
      <c r="AC1123" s="213"/>
      <c r="AD1123" s="213"/>
      <c r="AE1123" s="213"/>
      <c r="AF1123" s="213"/>
      <c r="AG1123" s="213" t="s">
        <v>287</v>
      </c>
      <c r="AH1123" s="213"/>
      <c r="AI1123" s="213"/>
      <c r="AJ1123" s="213"/>
      <c r="AK1123" s="213"/>
      <c r="AL1123" s="213"/>
      <c r="AM1123" s="213"/>
      <c r="AN1123" s="213"/>
      <c r="AO1123" s="213"/>
      <c r="AP1123" s="213"/>
      <c r="AQ1123" s="213"/>
      <c r="AR1123" s="213"/>
      <c r="AS1123" s="213"/>
      <c r="AT1123" s="213"/>
      <c r="AU1123" s="213"/>
      <c r="AV1123" s="213"/>
      <c r="AW1123" s="213"/>
      <c r="AX1123" s="213"/>
      <c r="AY1123" s="213"/>
      <c r="AZ1123" s="213"/>
      <c r="BA1123" s="213"/>
      <c r="BB1123" s="213"/>
      <c r="BC1123" s="213"/>
      <c r="BD1123" s="213"/>
      <c r="BE1123" s="213"/>
      <c r="BF1123" s="213"/>
      <c r="BG1123" s="213"/>
      <c r="BH1123" s="213"/>
    </row>
    <row r="1124" spans="1:60" outlineLevel="3" x14ac:dyDescent="0.2">
      <c r="A1124" s="220"/>
      <c r="B1124" s="221"/>
      <c r="C1124" s="261" t="s">
        <v>1157</v>
      </c>
      <c r="D1124" s="250"/>
      <c r="E1124" s="250"/>
      <c r="F1124" s="250"/>
      <c r="G1124" s="250"/>
      <c r="H1124" s="224"/>
      <c r="I1124" s="224"/>
      <c r="J1124" s="224"/>
      <c r="K1124" s="224"/>
      <c r="L1124" s="224"/>
      <c r="M1124" s="224"/>
      <c r="N1124" s="223"/>
      <c r="O1124" s="223"/>
      <c r="P1124" s="223"/>
      <c r="Q1124" s="223"/>
      <c r="R1124" s="224"/>
      <c r="S1124" s="224"/>
      <c r="T1124" s="224"/>
      <c r="U1124" s="224"/>
      <c r="V1124" s="224"/>
      <c r="W1124" s="224"/>
      <c r="X1124" s="224"/>
      <c r="Y1124" s="224"/>
      <c r="Z1124" s="213"/>
      <c r="AA1124" s="213"/>
      <c r="AB1124" s="213"/>
      <c r="AC1124" s="213"/>
      <c r="AD1124" s="213"/>
      <c r="AE1124" s="213"/>
      <c r="AF1124" s="213"/>
      <c r="AG1124" s="213" t="s">
        <v>287</v>
      </c>
      <c r="AH1124" s="213"/>
      <c r="AI1124" s="213"/>
      <c r="AJ1124" s="213"/>
      <c r="AK1124" s="213"/>
      <c r="AL1124" s="213"/>
      <c r="AM1124" s="213"/>
      <c r="AN1124" s="213"/>
      <c r="AO1124" s="213"/>
      <c r="AP1124" s="213"/>
      <c r="AQ1124" s="213"/>
      <c r="AR1124" s="213"/>
      <c r="AS1124" s="213"/>
      <c r="AT1124" s="213"/>
      <c r="AU1124" s="213"/>
      <c r="AV1124" s="213"/>
      <c r="AW1124" s="213"/>
      <c r="AX1124" s="213"/>
      <c r="AY1124" s="213"/>
      <c r="AZ1124" s="213"/>
      <c r="BA1124" s="213"/>
      <c r="BB1124" s="213"/>
      <c r="BC1124" s="213"/>
      <c r="BD1124" s="213"/>
      <c r="BE1124" s="213"/>
      <c r="BF1124" s="213"/>
      <c r="BG1124" s="213"/>
      <c r="BH1124" s="213"/>
    </row>
    <row r="1125" spans="1:60" outlineLevel="3" x14ac:dyDescent="0.2">
      <c r="A1125" s="220"/>
      <c r="B1125" s="221"/>
      <c r="C1125" s="261" t="s">
        <v>1158</v>
      </c>
      <c r="D1125" s="250"/>
      <c r="E1125" s="250"/>
      <c r="F1125" s="250"/>
      <c r="G1125" s="250"/>
      <c r="H1125" s="224"/>
      <c r="I1125" s="224"/>
      <c r="J1125" s="224"/>
      <c r="K1125" s="224"/>
      <c r="L1125" s="224"/>
      <c r="M1125" s="224"/>
      <c r="N1125" s="223"/>
      <c r="O1125" s="223"/>
      <c r="P1125" s="223"/>
      <c r="Q1125" s="223"/>
      <c r="R1125" s="224"/>
      <c r="S1125" s="224"/>
      <c r="T1125" s="224"/>
      <c r="U1125" s="224"/>
      <c r="V1125" s="224"/>
      <c r="W1125" s="224"/>
      <c r="X1125" s="224"/>
      <c r="Y1125" s="224"/>
      <c r="Z1125" s="213"/>
      <c r="AA1125" s="213"/>
      <c r="AB1125" s="213"/>
      <c r="AC1125" s="213"/>
      <c r="AD1125" s="213"/>
      <c r="AE1125" s="213"/>
      <c r="AF1125" s="213"/>
      <c r="AG1125" s="213" t="s">
        <v>287</v>
      </c>
      <c r="AH1125" s="213"/>
      <c r="AI1125" s="213"/>
      <c r="AJ1125" s="213"/>
      <c r="AK1125" s="213"/>
      <c r="AL1125" s="213"/>
      <c r="AM1125" s="213"/>
      <c r="AN1125" s="213"/>
      <c r="AO1125" s="213"/>
      <c r="AP1125" s="213"/>
      <c r="AQ1125" s="213"/>
      <c r="AR1125" s="213"/>
      <c r="AS1125" s="213"/>
      <c r="AT1125" s="213"/>
      <c r="AU1125" s="213"/>
      <c r="AV1125" s="213"/>
      <c r="AW1125" s="213"/>
      <c r="AX1125" s="213"/>
      <c r="AY1125" s="213"/>
      <c r="AZ1125" s="213"/>
      <c r="BA1125" s="213"/>
      <c r="BB1125" s="213"/>
      <c r="BC1125" s="213"/>
      <c r="BD1125" s="213"/>
      <c r="BE1125" s="213"/>
      <c r="BF1125" s="213"/>
      <c r="BG1125" s="213"/>
      <c r="BH1125" s="213"/>
    </row>
    <row r="1126" spans="1:60" outlineLevel="3" x14ac:dyDescent="0.2">
      <c r="A1126" s="220"/>
      <c r="B1126" s="221"/>
      <c r="C1126" s="261" t="s">
        <v>1159</v>
      </c>
      <c r="D1126" s="250"/>
      <c r="E1126" s="250"/>
      <c r="F1126" s="250"/>
      <c r="G1126" s="250"/>
      <c r="H1126" s="224"/>
      <c r="I1126" s="224"/>
      <c r="J1126" s="224"/>
      <c r="K1126" s="224"/>
      <c r="L1126" s="224"/>
      <c r="M1126" s="224"/>
      <c r="N1126" s="223"/>
      <c r="O1126" s="223"/>
      <c r="P1126" s="223"/>
      <c r="Q1126" s="223"/>
      <c r="R1126" s="224"/>
      <c r="S1126" s="224"/>
      <c r="T1126" s="224"/>
      <c r="U1126" s="224"/>
      <c r="V1126" s="224"/>
      <c r="W1126" s="224"/>
      <c r="X1126" s="224"/>
      <c r="Y1126" s="224"/>
      <c r="Z1126" s="213"/>
      <c r="AA1126" s="213"/>
      <c r="AB1126" s="213"/>
      <c r="AC1126" s="213"/>
      <c r="AD1126" s="213"/>
      <c r="AE1126" s="213"/>
      <c r="AF1126" s="213"/>
      <c r="AG1126" s="213" t="s">
        <v>287</v>
      </c>
      <c r="AH1126" s="213"/>
      <c r="AI1126" s="213"/>
      <c r="AJ1126" s="213"/>
      <c r="AK1126" s="213"/>
      <c r="AL1126" s="213"/>
      <c r="AM1126" s="213"/>
      <c r="AN1126" s="213"/>
      <c r="AO1126" s="213"/>
      <c r="AP1126" s="213"/>
      <c r="AQ1126" s="213"/>
      <c r="AR1126" s="213"/>
      <c r="AS1126" s="213"/>
      <c r="AT1126" s="213"/>
      <c r="AU1126" s="213"/>
      <c r="AV1126" s="213"/>
      <c r="AW1126" s="213"/>
      <c r="AX1126" s="213"/>
      <c r="AY1126" s="213"/>
      <c r="AZ1126" s="213"/>
      <c r="BA1126" s="213"/>
      <c r="BB1126" s="213"/>
      <c r="BC1126" s="213"/>
      <c r="BD1126" s="213"/>
      <c r="BE1126" s="213"/>
      <c r="BF1126" s="213"/>
      <c r="BG1126" s="213"/>
      <c r="BH1126" s="213"/>
    </row>
    <row r="1127" spans="1:60" outlineLevel="3" x14ac:dyDescent="0.2">
      <c r="A1127" s="220"/>
      <c r="B1127" s="221"/>
      <c r="C1127" s="274" t="s">
        <v>1063</v>
      </c>
      <c r="D1127" s="226"/>
      <c r="E1127" s="227"/>
      <c r="F1127" s="228"/>
      <c r="G1127" s="228"/>
      <c r="H1127" s="224"/>
      <c r="I1127" s="224"/>
      <c r="J1127" s="224"/>
      <c r="K1127" s="224"/>
      <c r="L1127" s="224"/>
      <c r="M1127" s="224"/>
      <c r="N1127" s="223"/>
      <c r="O1127" s="223"/>
      <c r="P1127" s="223"/>
      <c r="Q1127" s="223"/>
      <c r="R1127" s="224"/>
      <c r="S1127" s="224"/>
      <c r="T1127" s="224"/>
      <c r="U1127" s="224"/>
      <c r="V1127" s="224"/>
      <c r="W1127" s="224"/>
      <c r="X1127" s="224"/>
      <c r="Y1127" s="224"/>
      <c r="Z1127" s="213"/>
      <c r="AA1127" s="213"/>
      <c r="AB1127" s="213"/>
      <c r="AC1127" s="213"/>
      <c r="AD1127" s="213"/>
      <c r="AE1127" s="213"/>
      <c r="AF1127" s="213"/>
      <c r="AG1127" s="213" t="s">
        <v>287</v>
      </c>
      <c r="AH1127" s="213"/>
      <c r="AI1127" s="213"/>
      <c r="AJ1127" s="213"/>
      <c r="AK1127" s="213"/>
      <c r="AL1127" s="213"/>
      <c r="AM1127" s="213"/>
      <c r="AN1127" s="213"/>
      <c r="AO1127" s="213"/>
      <c r="AP1127" s="213"/>
      <c r="AQ1127" s="213"/>
      <c r="AR1127" s="213"/>
      <c r="AS1127" s="213"/>
      <c r="AT1127" s="213"/>
      <c r="AU1127" s="213"/>
      <c r="AV1127" s="213"/>
      <c r="AW1127" s="213"/>
      <c r="AX1127" s="213"/>
      <c r="AY1127" s="213"/>
      <c r="AZ1127" s="213"/>
      <c r="BA1127" s="213"/>
      <c r="BB1127" s="213"/>
      <c r="BC1127" s="213"/>
      <c r="BD1127" s="213"/>
      <c r="BE1127" s="213"/>
      <c r="BF1127" s="213"/>
      <c r="BG1127" s="213"/>
      <c r="BH1127" s="213"/>
    </row>
    <row r="1128" spans="1:60" outlineLevel="3" x14ac:dyDescent="0.2">
      <c r="A1128" s="220"/>
      <c r="B1128" s="221"/>
      <c r="C1128" s="261" t="s">
        <v>1148</v>
      </c>
      <c r="D1128" s="250"/>
      <c r="E1128" s="250"/>
      <c r="F1128" s="250"/>
      <c r="G1128" s="250"/>
      <c r="H1128" s="224"/>
      <c r="I1128" s="224"/>
      <c r="J1128" s="224"/>
      <c r="K1128" s="224"/>
      <c r="L1128" s="224"/>
      <c r="M1128" s="224"/>
      <c r="N1128" s="223"/>
      <c r="O1128" s="223"/>
      <c r="P1128" s="223"/>
      <c r="Q1128" s="223"/>
      <c r="R1128" s="224"/>
      <c r="S1128" s="224"/>
      <c r="T1128" s="224"/>
      <c r="U1128" s="224"/>
      <c r="V1128" s="224"/>
      <c r="W1128" s="224"/>
      <c r="X1128" s="224"/>
      <c r="Y1128" s="224"/>
      <c r="Z1128" s="213"/>
      <c r="AA1128" s="213"/>
      <c r="AB1128" s="213"/>
      <c r="AC1128" s="213"/>
      <c r="AD1128" s="213"/>
      <c r="AE1128" s="213"/>
      <c r="AF1128" s="213"/>
      <c r="AG1128" s="213" t="s">
        <v>287</v>
      </c>
      <c r="AH1128" s="213"/>
      <c r="AI1128" s="213"/>
      <c r="AJ1128" s="213"/>
      <c r="AK1128" s="213"/>
      <c r="AL1128" s="213"/>
      <c r="AM1128" s="213"/>
      <c r="AN1128" s="213"/>
      <c r="AO1128" s="213"/>
      <c r="AP1128" s="213"/>
      <c r="AQ1128" s="213"/>
      <c r="AR1128" s="213"/>
      <c r="AS1128" s="213"/>
      <c r="AT1128" s="213"/>
      <c r="AU1128" s="213"/>
      <c r="AV1128" s="213"/>
      <c r="AW1128" s="213"/>
      <c r="AX1128" s="213"/>
      <c r="AY1128" s="213"/>
      <c r="AZ1128" s="213"/>
      <c r="BA1128" s="213"/>
      <c r="BB1128" s="213"/>
      <c r="BC1128" s="213"/>
      <c r="BD1128" s="213"/>
      <c r="BE1128" s="213"/>
      <c r="BF1128" s="213"/>
      <c r="BG1128" s="213"/>
      <c r="BH1128" s="213"/>
    </row>
    <row r="1129" spans="1:60" outlineLevel="3" x14ac:dyDescent="0.2">
      <c r="A1129" s="220"/>
      <c r="B1129" s="221"/>
      <c r="C1129" s="261" t="s">
        <v>1149</v>
      </c>
      <c r="D1129" s="250"/>
      <c r="E1129" s="250"/>
      <c r="F1129" s="250"/>
      <c r="G1129" s="250"/>
      <c r="H1129" s="224"/>
      <c r="I1129" s="224"/>
      <c r="J1129" s="224"/>
      <c r="K1129" s="224"/>
      <c r="L1129" s="224"/>
      <c r="M1129" s="224"/>
      <c r="N1129" s="223"/>
      <c r="O1129" s="223"/>
      <c r="P1129" s="223"/>
      <c r="Q1129" s="223"/>
      <c r="R1129" s="224"/>
      <c r="S1129" s="224"/>
      <c r="T1129" s="224"/>
      <c r="U1129" s="224"/>
      <c r="V1129" s="224"/>
      <c r="W1129" s="224"/>
      <c r="X1129" s="224"/>
      <c r="Y1129" s="224"/>
      <c r="Z1129" s="213"/>
      <c r="AA1129" s="213"/>
      <c r="AB1129" s="213"/>
      <c r="AC1129" s="213"/>
      <c r="AD1129" s="213"/>
      <c r="AE1129" s="213"/>
      <c r="AF1129" s="213"/>
      <c r="AG1129" s="213" t="s">
        <v>287</v>
      </c>
      <c r="AH1129" s="213"/>
      <c r="AI1129" s="213"/>
      <c r="AJ1129" s="213"/>
      <c r="AK1129" s="213"/>
      <c r="AL1129" s="213"/>
      <c r="AM1129" s="213"/>
      <c r="AN1129" s="213"/>
      <c r="AO1129" s="213"/>
      <c r="AP1129" s="213"/>
      <c r="AQ1129" s="213"/>
      <c r="AR1129" s="213"/>
      <c r="AS1129" s="213"/>
      <c r="AT1129" s="213"/>
      <c r="AU1129" s="213"/>
      <c r="AV1129" s="213"/>
      <c r="AW1129" s="213"/>
      <c r="AX1129" s="213"/>
      <c r="AY1129" s="213"/>
      <c r="AZ1129" s="213"/>
      <c r="BA1129" s="213"/>
      <c r="BB1129" s="213"/>
      <c r="BC1129" s="213"/>
      <c r="BD1129" s="213"/>
      <c r="BE1129" s="213"/>
      <c r="BF1129" s="213"/>
      <c r="BG1129" s="213"/>
      <c r="BH1129" s="213"/>
    </row>
    <row r="1130" spans="1:60" outlineLevel="3" x14ac:dyDescent="0.2">
      <c r="A1130" s="220"/>
      <c r="B1130" s="221"/>
      <c r="C1130" s="274" t="s">
        <v>1063</v>
      </c>
      <c r="D1130" s="226"/>
      <c r="E1130" s="227"/>
      <c r="F1130" s="228"/>
      <c r="G1130" s="228"/>
      <c r="H1130" s="224"/>
      <c r="I1130" s="224"/>
      <c r="J1130" s="224"/>
      <c r="K1130" s="224"/>
      <c r="L1130" s="224"/>
      <c r="M1130" s="224"/>
      <c r="N1130" s="223"/>
      <c r="O1130" s="223"/>
      <c r="P1130" s="223"/>
      <c r="Q1130" s="223"/>
      <c r="R1130" s="224"/>
      <c r="S1130" s="224"/>
      <c r="T1130" s="224"/>
      <c r="U1130" s="224"/>
      <c r="V1130" s="224"/>
      <c r="W1130" s="224"/>
      <c r="X1130" s="224"/>
      <c r="Y1130" s="224"/>
      <c r="Z1130" s="213"/>
      <c r="AA1130" s="213"/>
      <c r="AB1130" s="213"/>
      <c r="AC1130" s="213"/>
      <c r="AD1130" s="213"/>
      <c r="AE1130" s="213"/>
      <c r="AF1130" s="213"/>
      <c r="AG1130" s="213" t="s">
        <v>287</v>
      </c>
      <c r="AH1130" s="213"/>
      <c r="AI1130" s="213"/>
      <c r="AJ1130" s="213"/>
      <c r="AK1130" s="213"/>
      <c r="AL1130" s="213"/>
      <c r="AM1130" s="213"/>
      <c r="AN1130" s="213"/>
      <c r="AO1130" s="213"/>
      <c r="AP1130" s="213"/>
      <c r="AQ1130" s="213"/>
      <c r="AR1130" s="213"/>
      <c r="AS1130" s="213"/>
      <c r="AT1130" s="213"/>
      <c r="AU1130" s="213"/>
      <c r="AV1130" s="213"/>
      <c r="AW1130" s="213"/>
      <c r="AX1130" s="213"/>
      <c r="AY1130" s="213"/>
      <c r="AZ1130" s="213"/>
      <c r="BA1130" s="213"/>
      <c r="BB1130" s="213"/>
      <c r="BC1130" s="213"/>
      <c r="BD1130" s="213"/>
      <c r="BE1130" s="213"/>
      <c r="BF1130" s="213"/>
      <c r="BG1130" s="213"/>
      <c r="BH1130" s="213"/>
    </row>
    <row r="1131" spans="1:60" outlineLevel="3" x14ac:dyDescent="0.2">
      <c r="A1131" s="220"/>
      <c r="B1131" s="221"/>
      <c r="C1131" s="261" t="s">
        <v>1066</v>
      </c>
      <c r="D1131" s="250"/>
      <c r="E1131" s="250"/>
      <c r="F1131" s="250"/>
      <c r="G1131" s="250"/>
      <c r="H1131" s="224"/>
      <c r="I1131" s="224"/>
      <c r="J1131" s="224"/>
      <c r="K1131" s="224"/>
      <c r="L1131" s="224"/>
      <c r="M1131" s="224"/>
      <c r="N1131" s="223"/>
      <c r="O1131" s="223"/>
      <c r="P1131" s="223"/>
      <c r="Q1131" s="223"/>
      <c r="R1131" s="224"/>
      <c r="S1131" s="224"/>
      <c r="T1131" s="224"/>
      <c r="U1131" s="224"/>
      <c r="V1131" s="224"/>
      <c r="W1131" s="224"/>
      <c r="X1131" s="224"/>
      <c r="Y1131" s="224"/>
      <c r="Z1131" s="213"/>
      <c r="AA1131" s="213"/>
      <c r="AB1131" s="213"/>
      <c r="AC1131" s="213"/>
      <c r="AD1131" s="213"/>
      <c r="AE1131" s="213"/>
      <c r="AF1131" s="213"/>
      <c r="AG1131" s="213" t="s">
        <v>287</v>
      </c>
      <c r="AH1131" s="213"/>
      <c r="AI1131" s="213"/>
      <c r="AJ1131" s="213"/>
      <c r="AK1131" s="213"/>
      <c r="AL1131" s="213"/>
      <c r="AM1131" s="213"/>
      <c r="AN1131" s="213"/>
      <c r="AO1131" s="213"/>
      <c r="AP1131" s="213"/>
      <c r="AQ1131" s="213"/>
      <c r="AR1131" s="213"/>
      <c r="AS1131" s="213"/>
      <c r="AT1131" s="213"/>
      <c r="AU1131" s="213"/>
      <c r="AV1131" s="213"/>
      <c r="AW1131" s="213"/>
      <c r="AX1131" s="213"/>
      <c r="AY1131" s="213"/>
      <c r="AZ1131" s="213"/>
      <c r="BA1131" s="213"/>
      <c r="BB1131" s="213"/>
      <c r="BC1131" s="213"/>
      <c r="BD1131" s="213"/>
      <c r="BE1131" s="213"/>
      <c r="BF1131" s="213"/>
      <c r="BG1131" s="213"/>
      <c r="BH1131" s="213"/>
    </row>
    <row r="1132" spans="1:60" outlineLevel="3" x14ac:dyDescent="0.2">
      <c r="A1132" s="220"/>
      <c r="B1132" s="221"/>
      <c r="C1132" s="261" t="s">
        <v>1252</v>
      </c>
      <c r="D1132" s="250"/>
      <c r="E1132" s="250"/>
      <c r="F1132" s="250"/>
      <c r="G1132" s="250"/>
      <c r="H1132" s="224"/>
      <c r="I1132" s="224"/>
      <c r="J1132" s="224"/>
      <c r="K1132" s="224"/>
      <c r="L1132" s="224"/>
      <c r="M1132" s="224"/>
      <c r="N1132" s="223"/>
      <c r="O1132" s="223"/>
      <c r="P1132" s="223"/>
      <c r="Q1132" s="223"/>
      <c r="R1132" s="224"/>
      <c r="S1132" s="224"/>
      <c r="T1132" s="224"/>
      <c r="U1132" s="224"/>
      <c r="V1132" s="224"/>
      <c r="W1132" s="224"/>
      <c r="X1132" s="224"/>
      <c r="Y1132" s="224"/>
      <c r="Z1132" s="213"/>
      <c r="AA1132" s="213"/>
      <c r="AB1132" s="213"/>
      <c r="AC1132" s="213"/>
      <c r="AD1132" s="213"/>
      <c r="AE1132" s="213"/>
      <c r="AF1132" s="213"/>
      <c r="AG1132" s="213" t="s">
        <v>287</v>
      </c>
      <c r="AH1132" s="213"/>
      <c r="AI1132" s="213"/>
      <c r="AJ1132" s="213"/>
      <c r="AK1132" s="213"/>
      <c r="AL1132" s="213"/>
      <c r="AM1132" s="213"/>
      <c r="AN1132" s="213"/>
      <c r="AO1132" s="213"/>
      <c r="AP1132" s="213"/>
      <c r="AQ1132" s="213"/>
      <c r="AR1132" s="213"/>
      <c r="AS1132" s="213"/>
      <c r="AT1132" s="213"/>
      <c r="AU1132" s="213"/>
      <c r="AV1132" s="213"/>
      <c r="AW1132" s="213"/>
      <c r="AX1132" s="213"/>
      <c r="AY1132" s="213"/>
      <c r="AZ1132" s="213"/>
      <c r="BA1132" s="213"/>
      <c r="BB1132" s="213"/>
      <c r="BC1132" s="213"/>
      <c r="BD1132" s="213"/>
      <c r="BE1132" s="213"/>
      <c r="BF1132" s="213"/>
      <c r="BG1132" s="213"/>
      <c r="BH1132" s="213"/>
    </row>
    <row r="1133" spans="1:60" outlineLevel="3" x14ac:dyDescent="0.2">
      <c r="A1133" s="220"/>
      <c r="B1133" s="221"/>
      <c r="C1133" s="261" t="s">
        <v>1253</v>
      </c>
      <c r="D1133" s="250"/>
      <c r="E1133" s="250"/>
      <c r="F1133" s="250"/>
      <c r="G1133" s="250"/>
      <c r="H1133" s="224"/>
      <c r="I1133" s="224"/>
      <c r="J1133" s="224"/>
      <c r="K1133" s="224"/>
      <c r="L1133" s="224"/>
      <c r="M1133" s="224"/>
      <c r="N1133" s="223"/>
      <c r="O1133" s="223"/>
      <c r="P1133" s="223"/>
      <c r="Q1133" s="223"/>
      <c r="R1133" s="224"/>
      <c r="S1133" s="224"/>
      <c r="T1133" s="224"/>
      <c r="U1133" s="224"/>
      <c r="V1133" s="224"/>
      <c r="W1133" s="224"/>
      <c r="X1133" s="224"/>
      <c r="Y1133" s="224"/>
      <c r="Z1133" s="213"/>
      <c r="AA1133" s="213"/>
      <c r="AB1133" s="213"/>
      <c r="AC1133" s="213"/>
      <c r="AD1133" s="213"/>
      <c r="AE1133" s="213"/>
      <c r="AF1133" s="213"/>
      <c r="AG1133" s="213" t="s">
        <v>287</v>
      </c>
      <c r="AH1133" s="213"/>
      <c r="AI1133" s="213"/>
      <c r="AJ1133" s="213"/>
      <c r="AK1133" s="213"/>
      <c r="AL1133" s="213"/>
      <c r="AM1133" s="213"/>
      <c r="AN1133" s="213"/>
      <c r="AO1133" s="213"/>
      <c r="AP1133" s="213"/>
      <c r="AQ1133" s="213"/>
      <c r="AR1133" s="213"/>
      <c r="AS1133" s="213"/>
      <c r="AT1133" s="213"/>
      <c r="AU1133" s="213"/>
      <c r="AV1133" s="213"/>
      <c r="AW1133" s="213"/>
      <c r="AX1133" s="213"/>
      <c r="AY1133" s="213"/>
      <c r="AZ1133" s="213"/>
      <c r="BA1133" s="249" t="str">
        <f>C1133</f>
        <v>Před započetím výroby budou předloženy ke schválení vzorky použitých materiálů, způsobu opracování a případné profilace</v>
      </c>
      <c r="BB1133" s="213"/>
      <c r="BC1133" s="213"/>
      <c r="BD1133" s="213"/>
      <c r="BE1133" s="213"/>
      <c r="BF1133" s="213"/>
      <c r="BG1133" s="213"/>
      <c r="BH1133" s="213"/>
    </row>
    <row r="1134" spans="1:60" outlineLevel="3" x14ac:dyDescent="0.2">
      <c r="A1134" s="220"/>
      <c r="B1134" s="221"/>
      <c r="C1134" s="261" t="s">
        <v>1254</v>
      </c>
      <c r="D1134" s="250"/>
      <c r="E1134" s="250"/>
      <c r="F1134" s="250"/>
      <c r="G1134" s="250"/>
      <c r="H1134" s="224"/>
      <c r="I1134" s="224"/>
      <c r="J1134" s="224"/>
      <c r="K1134" s="224"/>
      <c r="L1134" s="224"/>
      <c r="M1134" s="224"/>
      <c r="N1134" s="223"/>
      <c r="O1134" s="223"/>
      <c r="P1134" s="223"/>
      <c r="Q1134" s="223"/>
      <c r="R1134" s="224"/>
      <c r="S1134" s="224"/>
      <c r="T1134" s="224"/>
      <c r="U1134" s="224"/>
      <c r="V1134" s="224"/>
      <c r="W1134" s="224"/>
      <c r="X1134" s="224"/>
      <c r="Y1134" s="224"/>
      <c r="Z1134" s="213"/>
      <c r="AA1134" s="213"/>
      <c r="AB1134" s="213"/>
      <c r="AC1134" s="213"/>
      <c r="AD1134" s="213"/>
      <c r="AE1134" s="213"/>
      <c r="AF1134" s="213"/>
      <c r="AG1134" s="213" t="s">
        <v>287</v>
      </c>
      <c r="AH1134" s="213"/>
      <c r="AI1134" s="213"/>
      <c r="AJ1134" s="213"/>
      <c r="AK1134" s="213"/>
      <c r="AL1134" s="213"/>
      <c r="AM1134" s="213"/>
      <c r="AN1134" s="213"/>
      <c r="AO1134" s="213"/>
      <c r="AP1134" s="213"/>
      <c r="AQ1134" s="213"/>
      <c r="AR1134" s="213"/>
      <c r="AS1134" s="213"/>
      <c r="AT1134" s="213"/>
      <c r="AU1134" s="213"/>
      <c r="AV1134" s="213"/>
      <c r="AW1134" s="213"/>
      <c r="AX1134" s="213"/>
      <c r="AY1134" s="213"/>
      <c r="AZ1134" s="213"/>
      <c r="BA1134" s="213"/>
      <c r="BB1134" s="213"/>
      <c r="BC1134" s="213"/>
      <c r="BD1134" s="213"/>
      <c r="BE1134" s="213"/>
      <c r="BF1134" s="213"/>
      <c r="BG1134" s="213"/>
      <c r="BH1134" s="213"/>
    </row>
    <row r="1135" spans="1:60" outlineLevel="3" x14ac:dyDescent="0.2">
      <c r="A1135" s="220"/>
      <c r="B1135" s="221"/>
      <c r="C1135" s="261" t="s">
        <v>1255</v>
      </c>
      <c r="D1135" s="250"/>
      <c r="E1135" s="250"/>
      <c r="F1135" s="250"/>
      <c r="G1135" s="250"/>
      <c r="H1135" s="224"/>
      <c r="I1135" s="224"/>
      <c r="J1135" s="224"/>
      <c r="K1135" s="224"/>
      <c r="L1135" s="224"/>
      <c r="M1135" s="224"/>
      <c r="N1135" s="223"/>
      <c r="O1135" s="223"/>
      <c r="P1135" s="223"/>
      <c r="Q1135" s="223"/>
      <c r="R1135" s="224"/>
      <c r="S1135" s="224"/>
      <c r="T1135" s="224"/>
      <c r="U1135" s="224"/>
      <c r="V1135" s="224"/>
      <c r="W1135" s="224"/>
      <c r="X1135" s="224"/>
      <c r="Y1135" s="224"/>
      <c r="Z1135" s="213"/>
      <c r="AA1135" s="213"/>
      <c r="AB1135" s="213"/>
      <c r="AC1135" s="213"/>
      <c r="AD1135" s="213"/>
      <c r="AE1135" s="213"/>
      <c r="AF1135" s="213"/>
      <c r="AG1135" s="213" t="s">
        <v>287</v>
      </c>
      <c r="AH1135" s="213"/>
      <c r="AI1135" s="213"/>
      <c r="AJ1135" s="213"/>
      <c r="AK1135" s="213"/>
      <c r="AL1135" s="213"/>
      <c r="AM1135" s="213"/>
      <c r="AN1135" s="213"/>
      <c r="AO1135" s="213"/>
      <c r="AP1135" s="213"/>
      <c r="AQ1135" s="213"/>
      <c r="AR1135" s="213"/>
      <c r="AS1135" s="213"/>
      <c r="AT1135" s="213"/>
      <c r="AU1135" s="213"/>
      <c r="AV1135" s="213"/>
      <c r="AW1135" s="213"/>
      <c r="AX1135" s="213"/>
      <c r="AY1135" s="213"/>
      <c r="AZ1135" s="213"/>
      <c r="BA1135" s="213"/>
      <c r="BB1135" s="213"/>
      <c r="BC1135" s="213"/>
      <c r="BD1135" s="213"/>
      <c r="BE1135" s="213"/>
      <c r="BF1135" s="213"/>
      <c r="BG1135" s="213"/>
      <c r="BH1135" s="213"/>
    </row>
    <row r="1136" spans="1:60" ht="22.5" outlineLevel="3" x14ac:dyDescent="0.2">
      <c r="A1136" s="220"/>
      <c r="B1136" s="221"/>
      <c r="C1136" s="261" t="s">
        <v>355</v>
      </c>
      <c r="D1136" s="250"/>
      <c r="E1136" s="250"/>
      <c r="F1136" s="250"/>
      <c r="G1136" s="250"/>
      <c r="H1136" s="224"/>
      <c r="I1136" s="224"/>
      <c r="J1136" s="224"/>
      <c r="K1136" s="224"/>
      <c r="L1136" s="224"/>
      <c r="M1136" s="224"/>
      <c r="N1136" s="223"/>
      <c r="O1136" s="223"/>
      <c r="P1136" s="223"/>
      <c r="Q1136" s="223"/>
      <c r="R1136" s="224"/>
      <c r="S1136" s="224"/>
      <c r="T1136" s="224"/>
      <c r="U1136" s="224"/>
      <c r="V1136" s="224"/>
      <c r="W1136" s="224"/>
      <c r="X1136" s="224"/>
      <c r="Y1136" s="224"/>
      <c r="Z1136" s="213"/>
      <c r="AA1136" s="213"/>
      <c r="AB1136" s="213"/>
      <c r="AC1136" s="213"/>
      <c r="AD1136" s="213"/>
      <c r="AE1136" s="213"/>
      <c r="AF1136" s="213"/>
      <c r="AG1136" s="213" t="s">
        <v>287</v>
      </c>
      <c r="AH1136" s="213"/>
      <c r="AI1136" s="213"/>
      <c r="AJ1136" s="213"/>
      <c r="AK1136" s="213"/>
      <c r="AL1136" s="213"/>
      <c r="AM1136" s="213"/>
      <c r="AN1136" s="213"/>
      <c r="AO1136" s="213"/>
      <c r="AP1136" s="213"/>
      <c r="AQ1136" s="213"/>
      <c r="AR1136" s="213"/>
      <c r="AS1136" s="213"/>
      <c r="AT1136" s="213"/>
      <c r="AU1136" s="213"/>
      <c r="AV1136" s="213"/>
      <c r="AW1136" s="213"/>
      <c r="AX1136" s="213"/>
      <c r="AY1136" s="213"/>
      <c r="AZ1136" s="213"/>
      <c r="BA1136" s="249" t="str">
        <f>C1136</f>
        <v>Kompletní provedení dle veškerých informací obsažených v PD (textová i výkresová část, technologické postupy, restaurátorské záměry atd.).</v>
      </c>
      <c r="BB1136" s="213"/>
      <c r="BC1136" s="213"/>
      <c r="BD1136" s="213"/>
      <c r="BE1136" s="213"/>
      <c r="BF1136" s="213"/>
      <c r="BG1136" s="213"/>
      <c r="BH1136" s="213"/>
    </row>
    <row r="1137" spans="1:60" ht="22.5" outlineLevel="3" x14ac:dyDescent="0.2">
      <c r="A1137" s="220"/>
      <c r="B1137" s="221"/>
      <c r="C1137" s="261" t="s">
        <v>356</v>
      </c>
      <c r="D1137" s="250"/>
      <c r="E1137" s="250"/>
      <c r="F1137" s="250"/>
      <c r="G1137" s="250"/>
      <c r="H1137" s="224"/>
      <c r="I1137" s="224"/>
      <c r="J1137" s="224"/>
      <c r="K1137" s="224"/>
      <c r="L1137" s="224"/>
      <c r="M1137" s="224"/>
      <c r="N1137" s="223"/>
      <c r="O1137" s="223"/>
      <c r="P1137" s="223"/>
      <c r="Q1137" s="223"/>
      <c r="R1137" s="224"/>
      <c r="S1137" s="224"/>
      <c r="T1137" s="224"/>
      <c r="U1137" s="224"/>
      <c r="V1137" s="224"/>
      <c r="W1137" s="224"/>
      <c r="X1137" s="224"/>
      <c r="Y1137" s="224"/>
      <c r="Z1137" s="213"/>
      <c r="AA1137" s="213"/>
      <c r="AB1137" s="213"/>
      <c r="AC1137" s="213"/>
      <c r="AD1137" s="213"/>
      <c r="AE1137" s="213"/>
      <c r="AF1137" s="213"/>
      <c r="AG1137" s="213" t="s">
        <v>287</v>
      </c>
      <c r="AH1137" s="213"/>
      <c r="AI1137" s="213"/>
      <c r="AJ1137" s="213"/>
      <c r="AK1137" s="213"/>
      <c r="AL1137" s="213"/>
      <c r="AM1137" s="213"/>
      <c r="AN1137" s="213"/>
      <c r="AO1137" s="213"/>
      <c r="AP1137" s="213"/>
      <c r="AQ1137" s="213"/>
      <c r="AR1137" s="213"/>
      <c r="AS1137" s="213"/>
      <c r="AT1137" s="213"/>
      <c r="AU1137" s="213"/>
      <c r="AV1137" s="213"/>
      <c r="AW1137" s="213"/>
      <c r="AX1137" s="213"/>
      <c r="AY1137" s="213"/>
      <c r="AZ1137" s="213"/>
      <c r="BA1137" s="249" t="str">
        <f>C1137</f>
        <v>Provedení je včetně montáže, demontáže, dodávky, přesunu hmot, přesunu a likvidace suti, povrchové úpravy, repasí, restaurátorských záměrů,</v>
      </c>
      <c r="BB1137" s="213"/>
      <c r="BC1137" s="213"/>
      <c r="BD1137" s="213"/>
      <c r="BE1137" s="213"/>
      <c r="BF1137" s="213"/>
      <c r="BG1137" s="213"/>
      <c r="BH1137" s="213"/>
    </row>
    <row r="1138" spans="1:60" ht="22.5" outlineLevel="3" x14ac:dyDescent="0.2">
      <c r="A1138" s="220"/>
      <c r="B1138" s="221"/>
      <c r="C1138" s="261" t="s">
        <v>288</v>
      </c>
      <c r="D1138" s="250"/>
      <c r="E1138" s="250"/>
      <c r="F1138" s="250"/>
      <c r="G1138" s="250"/>
      <c r="H1138" s="224"/>
      <c r="I1138" s="224"/>
      <c r="J1138" s="224"/>
      <c r="K1138" s="224"/>
      <c r="L1138" s="224"/>
      <c r="M1138" s="224"/>
      <c r="N1138" s="223"/>
      <c r="O1138" s="223"/>
      <c r="P1138" s="223"/>
      <c r="Q1138" s="223"/>
      <c r="R1138" s="224"/>
      <c r="S1138" s="224"/>
      <c r="T1138" s="224"/>
      <c r="U1138" s="224"/>
      <c r="V1138" s="224"/>
      <c r="W1138" s="224"/>
      <c r="X1138" s="224"/>
      <c r="Y1138" s="224"/>
      <c r="Z1138" s="213"/>
      <c r="AA1138" s="213"/>
      <c r="AB1138" s="213"/>
      <c r="AC1138" s="213"/>
      <c r="AD1138" s="213"/>
      <c r="AE1138" s="213"/>
      <c r="AF1138" s="213"/>
      <c r="AG1138" s="213" t="s">
        <v>287</v>
      </c>
      <c r="AH1138" s="213"/>
      <c r="AI1138" s="213"/>
      <c r="AJ1138" s="213"/>
      <c r="AK1138" s="213"/>
      <c r="AL1138" s="213"/>
      <c r="AM1138" s="213"/>
      <c r="AN1138" s="213"/>
      <c r="AO1138" s="213"/>
      <c r="AP1138" s="213"/>
      <c r="AQ1138" s="213"/>
      <c r="AR1138" s="213"/>
      <c r="AS1138" s="213"/>
      <c r="AT1138" s="213"/>
      <c r="AU1138" s="213"/>
      <c r="AV1138" s="213"/>
      <c r="AW1138" s="213"/>
      <c r="AX1138" s="213"/>
      <c r="AY1138" s="213"/>
      <c r="AZ1138" s="213"/>
      <c r="BA1138" s="249" t="str">
        <f>C1138</f>
        <v>restaurátorských závěrečných zpráv, dílenských dokumentací, vzorkování a veškerých dalších nutných souvisejících plnění a dodávek potřeb.</v>
      </c>
      <c r="BB1138" s="213"/>
      <c r="BC1138" s="213"/>
      <c r="BD1138" s="213"/>
      <c r="BE1138" s="213"/>
      <c r="BF1138" s="213"/>
      <c r="BG1138" s="213"/>
      <c r="BH1138" s="213"/>
    </row>
    <row r="1139" spans="1:60" outlineLevel="1" x14ac:dyDescent="0.2">
      <c r="A1139" s="241">
        <v>106</v>
      </c>
      <c r="B1139" s="242" t="s">
        <v>1160</v>
      </c>
      <c r="C1139" s="259" t="s">
        <v>1161</v>
      </c>
      <c r="D1139" s="243" t="s">
        <v>1055</v>
      </c>
      <c r="E1139" s="244">
        <v>4</v>
      </c>
      <c r="F1139" s="245"/>
      <c r="G1139" s="246">
        <f>ROUND(E1139*F1139,2)</f>
        <v>0</v>
      </c>
      <c r="H1139" s="245"/>
      <c r="I1139" s="246">
        <f>ROUND(E1139*H1139,2)</f>
        <v>0</v>
      </c>
      <c r="J1139" s="245"/>
      <c r="K1139" s="246">
        <f>ROUND(E1139*J1139,2)</f>
        <v>0</v>
      </c>
      <c r="L1139" s="246">
        <v>21</v>
      </c>
      <c r="M1139" s="246">
        <f>G1139*(1+L1139/100)</f>
        <v>0</v>
      </c>
      <c r="N1139" s="244">
        <v>0</v>
      </c>
      <c r="O1139" s="244">
        <f>ROUND(E1139*N1139,2)</f>
        <v>0</v>
      </c>
      <c r="P1139" s="244">
        <v>0</v>
      </c>
      <c r="Q1139" s="244">
        <f>ROUND(E1139*P1139,2)</f>
        <v>0</v>
      </c>
      <c r="R1139" s="246"/>
      <c r="S1139" s="246" t="s">
        <v>281</v>
      </c>
      <c r="T1139" s="247" t="s">
        <v>282</v>
      </c>
      <c r="U1139" s="224">
        <v>0</v>
      </c>
      <c r="V1139" s="224">
        <f>ROUND(E1139*U1139,2)</f>
        <v>0</v>
      </c>
      <c r="W1139" s="224"/>
      <c r="X1139" s="224" t="s">
        <v>283</v>
      </c>
      <c r="Y1139" s="224" t="s">
        <v>284</v>
      </c>
      <c r="Z1139" s="213"/>
      <c r="AA1139" s="213"/>
      <c r="AB1139" s="213"/>
      <c r="AC1139" s="213"/>
      <c r="AD1139" s="213"/>
      <c r="AE1139" s="213"/>
      <c r="AF1139" s="213"/>
      <c r="AG1139" s="213" t="s">
        <v>285</v>
      </c>
      <c r="AH1139" s="213"/>
      <c r="AI1139" s="213"/>
      <c r="AJ1139" s="213"/>
      <c r="AK1139" s="213"/>
      <c r="AL1139" s="213"/>
      <c r="AM1139" s="213"/>
      <c r="AN1139" s="213"/>
      <c r="AO1139" s="213"/>
      <c r="AP1139" s="213"/>
      <c r="AQ1139" s="213"/>
      <c r="AR1139" s="213"/>
      <c r="AS1139" s="213"/>
      <c r="AT1139" s="213"/>
      <c r="AU1139" s="213"/>
      <c r="AV1139" s="213"/>
      <c r="AW1139" s="213"/>
      <c r="AX1139" s="213"/>
      <c r="AY1139" s="213"/>
      <c r="AZ1139" s="213"/>
      <c r="BA1139" s="213"/>
      <c r="BB1139" s="213"/>
      <c r="BC1139" s="213"/>
      <c r="BD1139" s="213"/>
      <c r="BE1139" s="213"/>
      <c r="BF1139" s="213"/>
      <c r="BG1139" s="213"/>
      <c r="BH1139" s="213"/>
    </row>
    <row r="1140" spans="1:60" outlineLevel="2" x14ac:dyDescent="0.2">
      <c r="A1140" s="220"/>
      <c r="B1140" s="221"/>
      <c r="C1140" s="260" t="s">
        <v>1258</v>
      </c>
      <c r="D1140" s="248"/>
      <c r="E1140" s="248"/>
      <c r="F1140" s="248"/>
      <c r="G1140" s="248"/>
      <c r="H1140" s="224"/>
      <c r="I1140" s="224"/>
      <c r="J1140" s="224"/>
      <c r="K1140" s="224"/>
      <c r="L1140" s="224"/>
      <c r="M1140" s="224"/>
      <c r="N1140" s="223"/>
      <c r="O1140" s="223"/>
      <c r="P1140" s="223"/>
      <c r="Q1140" s="223"/>
      <c r="R1140" s="224"/>
      <c r="S1140" s="224"/>
      <c r="T1140" s="224"/>
      <c r="U1140" s="224"/>
      <c r="V1140" s="224"/>
      <c r="W1140" s="224"/>
      <c r="X1140" s="224"/>
      <c r="Y1140" s="224"/>
      <c r="Z1140" s="213"/>
      <c r="AA1140" s="213"/>
      <c r="AB1140" s="213"/>
      <c r="AC1140" s="213"/>
      <c r="AD1140" s="213"/>
      <c r="AE1140" s="213"/>
      <c r="AF1140" s="213"/>
      <c r="AG1140" s="213" t="s">
        <v>287</v>
      </c>
      <c r="AH1140" s="213"/>
      <c r="AI1140" s="213"/>
      <c r="AJ1140" s="213"/>
      <c r="AK1140" s="213"/>
      <c r="AL1140" s="213"/>
      <c r="AM1140" s="213"/>
      <c r="AN1140" s="213"/>
      <c r="AO1140" s="213"/>
      <c r="AP1140" s="213"/>
      <c r="AQ1140" s="213"/>
      <c r="AR1140" s="213"/>
      <c r="AS1140" s="213"/>
      <c r="AT1140" s="213"/>
      <c r="AU1140" s="213"/>
      <c r="AV1140" s="213"/>
      <c r="AW1140" s="213"/>
      <c r="AX1140" s="213"/>
      <c r="AY1140" s="213"/>
      <c r="AZ1140" s="213"/>
      <c r="BA1140" s="213"/>
      <c r="BB1140" s="213"/>
      <c r="BC1140" s="213"/>
      <c r="BD1140" s="213"/>
      <c r="BE1140" s="213"/>
      <c r="BF1140" s="213"/>
      <c r="BG1140" s="213"/>
      <c r="BH1140" s="213"/>
    </row>
    <row r="1141" spans="1:60" outlineLevel="3" x14ac:dyDescent="0.2">
      <c r="A1141" s="220"/>
      <c r="B1141" s="221"/>
      <c r="C1141" s="261" t="s">
        <v>1141</v>
      </c>
      <c r="D1141" s="250"/>
      <c r="E1141" s="250"/>
      <c r="F1141" s="250"/>
      <c r="G1141" s="250"/>
      <c r="H1141" s="224"/>
      <c r="I1141" s="224"/>
      <c r="J1141" s="224"/>
      <c r="K1141" s="224"/>
      <c r="L1141" s="224"/>
      <c r="M1141" s="224"/>
      <c r="N1141" s="223"/>
      <c r="O1141" s="223"/>
      <c r="P1141" s="223"/>
      <c r="Q1141" s="223"/>
      <c r="R1141" s="224"/>
      <c r="S1141" s="224"/>
      <c r="T1141" s="224"/>
      <c r="U1141" s="224"/>
      <c r="V1141" s="224"/>
      <c r="W1141" s="224"/>
      <c r="X1141" s="224"/>
      <c r="Y1141" s="224"/>
      <c r="Z1141" s="213"/>
      <c r="AA1141" s="213"/>
      <c r="AB1141" s="213"/>
      <c r="AC1141" s="213"/>
      <c r="AD1141" s="213"/>
      <c r="AE1141" s="213"/>
      <c r="AF1141" s="213"/>
      <c r="AG1141" s="213" t="s">
        <v>287</v>
      </c>
      <c r="AH1141" s="213"/>
      <c r="AI1141" s="213"/>
      <c r="AJ1141" s="213"/>
      <c r="AK1141" s="213"/>
      <c r="AL1141" s="213"/>
      <c r="AM1141" s="213"/>
      <c r="AN1141" s="213"/>
      <c r="AO1141" s="213"/>
      <c r="AP1141" s="213"/>
      <c r="AQ1141" s="213"/>
      <c r="AR1141" s="213"/>
      <c r="AS1141" s="213"/>
      <c r="AT1141" s="213"/>
      <c r="AU1141" s="213"/>
      <c r="AV1141" s="213"/>
      <c r="AW1141" s="213"/>
      <c r="AX1141" s="213"/>
      <c r="AY1141" s="213"/>
      <c r="AZ1141" s="213"/>
      <c r="BA1141" s="213"/>
      <c r="BB1141" s="213"/>
      <c r="BC1141" s="213"/>
      <c r="BD1141" s="213"/>
      <c r="BE1141" s="213"/>
      <c r="BF1141" s="213"/>
      <c r="BG1141" s="213"/>
      <c r="BH1141" s="213"/>
    </row>
    <row r="1142" spans="1:60" outlineLevel="3" x14ac:dyDescent="0.2">
      <c r="A1142" s="220"/>
      <c r="B1142" s="221"/>
      <c r="C1142" s="261" t="s">
        <v>1142</v>
      </c>
      <c r="D1142" s="250"/>
      <c r="E1142" s="250"/>
      <c r="F1142" s="250"/>
      <c r="G1142" s="250"/>
      <c r="H1142" s="224"/>
      <c r="I1142" s="224"/>
      <c r="J1142" s="224"/>
      <c r="K1142" s="224"/>
      <c r="L1142" s="224"/>
      <c r="M1142" s="224"/>
      <c r="N1142" s="223"/>
      <c r="O1142" s="223"/>
      <c r="P1142" s="223"/>
      <c r="Q1142" s="223"/>
      <c r="R1142" s="224"/>
      <c r="S1142" s="224"/>
      <c r="T1142" s="224"/>
      <c r="U1142" s="224"/>
      <c r="V1142" s="224"/>
      <c r="W1142" s="224"/>
      <c r="X1142" s="224"/>
      <c r="Y1142" s="224"/>
      <c r="Z1142" s="213"/>
      <c r="AA1142" s="213"/>
      <c r="AB1142" s="213"/>
      <c r="AC1142" s="213"/>
      <c r="AD1142" s="213"/>
      <c r="AE1142" s="213"/>
      <c r="AF1142" s="213"/>
      <c r="AG1142" s="213" t="s">
        <v>287</v>
      </c>
      <c r="AH1142" s="213"/>
      <c r="AI1142" s="213"/>
      <c r="AJ1142" s="213"/>
      <c r="AK1142" s="213"/>
      <c r="AL1142" s="213"/>
      <c r="AM1142" s="213"/>
      <c r="AN1142" s="213"/>
      <c r="AO1142" s="213"/>
      <c r="AP1142" s="213"/>
      <c r="AQ1142" s="213"/>
      <c r="AR1142" s="213"/>
      <c r="AS1142" s="213"/>
      <c r="AT1142" s="213"/>
      <c r="AU1142" s="213"/>
      <c r="AV1142" s="213"/>
      <c r="AW1142" s="213"/>
      <c r="AX1142" s="213"/>
      <c r="AY1142" s="213"/>
      <c r="AZ1142" s="213"/>
      <c r="BA1142" s="213"/>
      <c r="BB1142" s="213"/>
      <c r="BC1142" s="213"/>
      <c r="BD1142" s="213"/>
      <c r="BE1142" s="213"/>
      <c r="BF1142" s="213"/>
      <c r="BG1142" s="213"/>
      <c r="BH1142" s="213"/>
    </row>
    <row r="1143" spans="1:60" outlineLevel="3" x14ac:dyDescent="0.2">
      <c r="A1143" s="220"/>
      <c r="B1143" s="221"/>
      <c r="C1143" s="261" t="s">
        <v>1143</v>
      </c>
      <c r="D1143" s="250"/>
      <c r="E1143" s="250"/>
      <c r="F1143" s="250"/>
      <c r="G1143" s="250"/>
      <c r="H1143" s="224"/>
      <c r="I1143" s="224"/>
      <c r="J1143" s="224"/>
      <c r="K1143" s="224"/>
      <c r="L1143" s="224"/>
      <c r="M1143" s="224"/>
      <c r="N1143" s="223"/>
      <c r="O1143" s="223"/>
      <c r="P1143" s="223"/>
      <c r="Q1143" s="223"/>
      <c r="R1143" s="224"/>
      <c r="S1143" s="224"/>
      <c r="T1143" s="224"/>
      <c r="U1143" s="224"/>
      <c r="V1143" s="224"/>
      <c r="W1143" s="224"/>
      <c r="X1143" s="224"/>
      <c r="Y1143" s="224"/>
      <c r="Z1143" s="213"/>
      <c r="AA1143" s="213"/>
      <c r="AB1143" s="213"/>
      <c r="AC1143" s="213"/>
      <c r="AD1143" s="213"/>
      <c r="AE1143" s="213"/>
      <c r="AF1143" s="213"/>
      <c r="AG1143" s="213" t="s">
        <v>287</v>
      </c>
      <c r="AH1143" s="213"/>
      <c r="AI1143" s="213"/>
      <c r="AJ1143" s="213"/>
      <c r="AK1143" s="213"/>
      <c r="AL1143" s="213"/>
      <c r="AM1143" s="213"/>
      <c r="AN1143" s="213"/>
      <c r="AO1143" s="213"/>
      <c r="AP1143" s="213"/>
      <c r="AQ1143" s="213"/>
      <c r="AR1143" s="213"/>
      <c r="AS1143" s="213"/>
      <c r="AT1143" s="213"/>
      <c r="AU1143" s="213"/>
      <c r="AV1143" s="213"/>
      <c r="AW1143" s="213"/>
      <c r="AX1143" s="213"/>
      <c r="AY1143" s="213"/>
      <c r="AZ1143" s="213"/>
      <c r="BA1143" s="213"/>
      <c r="BB1143" s="213"/>
      <c r="BC1143" s="213"/>
      <c r="BD1143" s="213"/>
      <c r="BE1143" s="213"/>
      <c r="BF1143" s="213"/>
      <c r="BG1143" s="213"/>
      <c r="BH1143" s="213"/>
    </row>
    <row r="1144" spans="1:60" outlineLevel="3" x14ac:dyDescent="0.2">
      <c r="A1144" s="220"/>
      <c r="B1144" s="221"/>
      <c r="C1144" s="261" t="s">
        <v>1162</v>
      </c>
      <c r="D1144" s="250"/>
      <c r="E1144" s="250"/>
      <c r="F1144" s="250"/>
      <c r="G1144" s="250"/>
      <c r="H1144" s="224"/>
      <c r="I1144" s="224"/>
      <c r="J1144" s="224"/>
      <c r="K1144" s="224"/>
      <c r="L1144" s="224"/>
      <c r="M1144" s="224"/>
      <c r="N1144" s="223"/>
      <c r="O1144" s="223"/>
      <c r="P1144" s="223"/>
      <c r="Q1144" s="223"/>
      <c r="R1144" s="224"/>
      <c r="S1144" s="224"/>
      <c r="T1144" s="224"/>
      <c r="U1144" s="224"/>
      <c r="V1144" s="224"/>
      <c r="W1144" s="224"/>
      <c r="X1144" s="224"/>
      <c r="Y1144" s="224"/>
      <c r="Z1144" s="213"/>
      <c r="AA1144" s="213"/>
      <c r="AB1144" s="213"/>
      <c r="AC1144" s="213"/>
      <c r="AD1144" s="213"/>
      <c r="AE1144" s="213"/>
      <c r="AF1144" s="213"/>
      <c r="AG1144" s="213" t="s">
        <v>287</v>
      </c>
      <c r="AH1144" s="213"/>
      <c r="AI1144" s="213"/>
      <c r="AJ1144" s="213"/>
      <c r="AK1144" s="213"/>
      <c r="AL1144" s="213"/>
      <c r="AM1144" s="213"/>
      <c r="AN1144" s="213"/>
      <c r="AO1144" s="213"/>
      <c r="AP1144" s="213"/>
      <c r="AQ1144" s="213"/>
      <c r="AR1144" s="213"/>
      <c r="AS1144" s="213"/>
      <c r="AT1144" s="213"/>
      <c r="AU1144" s="213"/>
      <c r="AV1144" s="213"/>
      <c r="AW1144" s="213"/>
      <c r="AX1144" s="213"/>
      <c r="AY1144" s="213"/>
      <c r="AZ1144" s="213"/>
      <c r="BA1144" s="213"/>
      <c r="BB1144" s="213"/>
      <c r="BC1144" s="213"/>
      <c r="BD1144" s="213"/>
      <c r="BE1144" s="213"/>
      <c r="BF1144" s="213"/>
      <c r="BG1144" s="213"/>
      <c r="BH1144" s="213"/>
    </row>
    <row r="1145" spans="1:60" outlineLevel="3" x14ac:dyDescent="0.2">
      <c r="A1145" s="220"/>
      <c r="B1145" s="221"/>
      <c r="C1145" s="261" t="s">
        <v>1163</v>
      </c>
      <c r="D1145" s="250"/>
      <c r="E1145" s="250"/>
      <c r="F1145" s="250"/>
      <c r="G1145" s="250"/>
      <c r="H1145" s="224"/>
      <c r="I1145" s="224"/>
      <c r="J1145" s="224"/>
      <c r="K1145" s="224"/>
      <c r="L1145" s="224"/>
      <c r="M1145" s="224"/>
      <c r="N1145" s="223"/>
      <c r="O1145" s="223"/>
      <c r="P1145" s="223"/>
      <c r="Q1145" s="223"/>
      <c r="R1145" s="224"/>
      <c r="S1145" s="224"/>
      <c r="T1145" s="224"/>
      <c r="U1145" s="224"/>
      <c r="V1145" s="224"/>
      <c r="W1145" s="224"/>
      <c r="X1145" s="224"/>
      <c r="Y1145" s="224"/>
      <c r="Z1145" s="213"/>
      <c r="AA1145" s="213"/>
      <c r="AB1145" s="213"/>
      <c r="AC1145" s="213"/>
      <c r="AD1145" s="213"/>
      <c r="AE1145" s="213"/>
      <c r="AF1145" s="213"/>
      <c r="AG1145" s="213" t="s">
        <v>287</v>
      </c>
      <c r="AH1145" s="213"/>
      <c r="AI1145" s="213"/>
      <c r="AJ1145" s="213"/>
      <c r="AK1145" s="213"/>
      <c r="AL1145" s="213"/>
      <c r="AM1145" s="213"/>
      <c r="AN1145" s="213"/>
      <c r="AO1145" s="213"/>
      <c r="AP1145" s="213"/>
      <c r="AQ1145" s="213"/>
      <c r="AR1145" s="213"/>
      <c r="AS1145" s="213"/>
      <c r="AT1145" s="213"/>
      <c r="AU1145" s="213"/>
      <c r="AV1145" s="213"/>
      <c r="AW1145" s="213"/>
      <c r="AX1145" s="213"/>
      <c r="AY1145" s="213"/>
      <c r="AZ1145" s="213"/>
      <c r="BA1145" s="213"/>
      <c r="BB1145" s="213"/>
      <c r="BC1145" s="213"/>
      <c r="BD1145" s="213"/>
      <c r="BE1145" s="213"/>
      <c r="BF1145" s="213"/>
      <c r="BG1145" s="213"/>
      <c r="BH1145" s="213"/>
    </row>
    <row r="1146" spans="1:60" outlineLevel="3" x14ac:dyDescent="0.2">
      <c r="A1146" s="220"/>
      <c r="B1146" s="221"/>
      <c r="C1146" s="261" t="s">
        <v>1164</v>
      </c>
      <c r="D1146" s="250"/>
      <c r="E1146" s="250"/>
      <c r="F1146" s="250"/>
      <c r="G1146" s="250"/>
      <c r="H1146" s="224"/>
      <c r="I1146" s="224"/>
      <c r="J1146" s="224"/>
      <c r="K1146" s="224"/>
      <c r="L1146" s="224"/>
      <c r="M1146" s="224"/>
      <c r="N1146" s="223"/>
      <c r="O1146" s="223"/>
      <c r="P1146" s="223"/>
      <c r="Q1146" s="223"/>
      <c r="R1146" s="224"/>
      <c r="S1146" s="224"/>
      <c r="T1146" s="224"/>
      <c r="U1146" s="224"/>
      <c r="V1146" s="224"/>
      <c r="W1146" s="224"/>
      <c r="X1146" s="224"/>
      <c r="Y1146" s="224"/>
      <c r="Z1146" s="213"/>
      <c r="AA1146" s="213"/>
      <c r="AB1146" s="213"/>
      <c r="AC1146" s="213"/>
      <c r="AD1146" s="213"/>
      <c r="AE1146" s="213"/>
      <c r="AF1146" s="213"/>
      <c r="AG1146" s="213" t="s">
        <v>287</v>
      </c>
      <c r="AH1146" s="213"/>
      <c r="AI1146" s="213"/>
      <c r="AJ1146" s="213"/>
      <c r="AK1146" s="213"/>
      <c r="AL1146" s="213"/>
      <c r="AM1146" s="213"/>
      <c r="AN1146" s="213"/>
      <c r="AO1146" s="213"/>
      <c r="AP1146" s="213"/>
      <c r="AQ1146" s="213"/>
      <c r="AR1146" s="213"/>
      <c r="AS1146" s="213"/>
      <c r="AT1146" s="213"/>
      <c r="AU1146" s="213"/>
      <c r="AV1146" s="213"/>
      <c r="AW1146" s="213"/>
      <c r="AX1146" s="213"/>
      <c r="AY1146" s="213"/>
      <c r="AZ1146" s="213"/>
      <c r="BA1146" s="213"/>
      <c r="BB1146" s="213"/>
      <c r="BC1146" s="213"/>
      <c r="BD1146" s="213"/>
      <c r="BE1146" s="213"/>
      <c r="BF1146" s="213"/>
      <c r="BG1146" s="213"/>
      <c r="BH1146" s="213"/>
    </row>
    <row r="1147" spans="1:60" outlineLevel="3" x14ac:dyDescent="0.2">
      <c r="A1147" s="220"/>
      <c r="B1147" s="221"/>
      <c r="C1147" s="274" t="s">
        <v>1063</v>
      </c>
      <c r="D1147" s="226"/>
      <c r="E1147" s="227"/>
      <c r="F1147" s="228"/>
      <c r="G1147" s="228"/>
      <c r="H1147" s="224"/>
      <c r="I1147" s="224"/>
      <c r="J1147" s="224"/>
      <c r="K1147" s="224"/>
      <c r="L1147" s="224"/>
      <c r="M1147" s="224"/>
      <c r="N1147" s="223"/>
      <c r="O1147" s="223"/>
      <c r="P1147" s="223"/>
      <c r="Q1147" s="223"/>
      <c r="R1147" s="224"/>
      <c r="S1147" s="224"/>
      <c r="T1147" s="224"/>
      <c r="U1147" s="224"/>
      <c r="V1147" s="224"/>
      <c r="W1147" s="224"/>
      <c r="X1147" s="224"/>
      <c r="Y1147" s="224"/>
      <c r="Z1147" s="213"/>
      <c r="AA1147" s="213"/>
      <c r="AB1147" s="213"/>
      <c r="AC1147" s="213"/>
      <c r="AD1147" s="213"/>
      <c r="AE1147" s="213"/>
      <c r="AF1147" s="213"/>
      <c r="AG1147" s="213" t="s">
        <v>287</v>
      </c>
      <c r="AH1147" s="213"/>
      <c r="AI1147" s="213"/>
      <c r="AJ1147" s="213"/>
      <c r="AK1147" s="213"/>
      <c r="AL1147" s="213"/>
      <c r="AM1147" s="213"/>
      <c r="AN1147" s="213"/>
      <c r="AO1147" s="213"/>
      <c r="AP1147" s="213"/>
      <c r="AQ1147" s="213"/>
      <c r="AR1147" s="213"/>
      <c r="AS1147" s="213"/>
      <c r="AT1147" s="213"/>
      <c r="AU1147" s="213"/>
      <c r="AV1147" s="213"/>
      <c r="AW1147" s="213"/>
      <c r="AX1147" s="213"/>
      <c r="AY1147" s="213"/>
      <c r="AZ1147" s="213"/>
      <c r="BA1147" s="213"/>
      <c r="BB1147" s="213"/>
      <c r="BC1147" s="213"/>
      <c r="BD1147" s="213"/>
      <c r="BE1147" s="213"/>
      <c r="BF1147" s="213"/>
      <c r="BG1147" s="213"/>
      <c r="BH1147" s="213"/>
    </row>
    <row r="1148" spans="1:60" outlineLevel="3" x14ac:dyDescent="0.2">
      <c r="A1148" s="220"/>
      <c r="B1148" s="221"/>
      <c r="C1148" s="261" t="s">
        <v>1148</v>
      </c>
      <c r="D1148" s="250"/>
      <c r="E1148" s="250"/>
      <c r="F1148" s="250"/>
      <c r="G1148" s="250"/>
      <c r="H1148" s="224"/>
      <c r="I1148" s="224"/>
      <c r="J1148" s="224"/>
      <c r="K1148" s="224"/>
      <c r="L1148" s="224"/>
      <c r="M1148" s="224"/>
      <c r="N1148" s="223"/>
      <c r="O1148" s="223"/>
      <c r="P1148" s="223"/>
      <c r="Q1148" s="223"/>
      <c r="R1148" s="224"/>
      <c r="S1148" s="224"/>
      <c r="T1148" s="224"/>
      <c r="U1148" s="224"/>
      <c r="V1148" s="224"/>
      <c r="W1148" s="224"/>
      <c r="X1148" s="224"/>
      <c r="Y1148" s="224"/>
      <c r="Z1148" s="213"/>
      <c r="AA1148" s="213"/>
      <c r="AB1148" s="213"/>
      <c r="AC1148" s="213"/>
      <c r="AD1148" s="213"/>
      <c r="AE1148" s="213"/>
      <c r="AF1148" s="213"/>
      <c r="AG1148" s="213" t="s">
        <v>287</v>
      </c>
      <c r="AH1148" s="213"/>
      <c r="AI1148" s="213"/>
      <c r="AJ1148" s="213"/>
      <c r="AK1148" s="213"/>
      <c r="AL1148" s="213"/>
      <c r="AM1148" s="213"/>
      <c r="AN1148" s="213"/>
      <c r="AO1148" s="213"/>
      <c r="AP1148" s="213"/>
      <c r="AQ1148" s="213"/>
      <c r="AR1148" s="213"/>
      <c r="AS1148" s="213"/>
      <c r="AT1148" s="213"/>
      <c r="AU1148" s="213"/>
      <c r="AV1148" s="213"/>
      <c r="AW1148" s="213"/>
      <c r="AX1148" s="213"/>
      <c r="AY1148" s="213"/>
      <c r="AZ1148" s="213"/>
      <c r="BA1148" s="213"/>
      <c r="BB1148" s="213"/>
      <c r="BC1148" s="213"/>
      <c r="BD1148" s="213"/>
      <c r="BE1148" s="213"/>
      <c r="BF1148" s="213"/>
      <c r="BG1148" s="213"/>
      <c r="BH1148" s="213"/>
    </row>
    <row r="1149" spans="1:60" outlineLevel="3" x14ac:dyDescent="0.2">
      <c r="A1149" s="220"/>
      <c r="B1149" s="221"/>
      <c r="C1149" s="261" t="s">
        <v>1149</v>
      </c>
      <c r="D1149" s="250"/>
      <c r="E1149" s="250"/>
      <c r="F1149" s="250"/>
      <c r="G1149" s="250"/>
      <c r="H1149" s="224"/>
      <c r="I1149" s="224"/>
      <c r="J1149" s="224"/>
      <c r="K1149" s="224"/>
      <c r="L1149" s="224"/>
      <c r="M1149" s="224"/>
      <c r="N1149" s="223"/>
      <c r="O1149" s="223"/>
      <c r="P1149" s="223"/>
      <c r="Q1149" s="223"/>
      <c r="R1149" s="224"/>
      <c r="S1149" s="224"/>
      <c r="T1149" s="224"/>
      <c r="U1149" s="224"/>
      <c r="V1149" s="224"/>
      <c r="W1149" s="224"/>
      <c r="X1149" s="224"/>
      <c r="Y1149" s="224"/>
      <c r="Z1149" s="213"/>
      <c r="AA1149" s="213"/>
      <c r="AB1149" s="213"/>
      <c r="AC1149" s="213"/>
      <c r="AD1149" s="213"/>
      <c r="AE1149" s="213"/>
      <c r="AF1149" s="213"/>
      <c r="AG1149" s="213" t="s">
        <v>287</v>
      </c>
      <c r="AH1149" s="213"/>
      <c r="AI1149" s="213"/>
      <c r="AJ1149" s="213"/>
      <c r="AK1149" s="213"/>
      <c r="AL1149" s="213"/>
      <c r="AM1149" s="213"/>
      <c r="AN1149" s="213"/>
      <c r="AO1149" s="213"/>
      <c r="AP1149" s="213"/>
      <c r="AQ1149" s="213"/>
      <c r="AR1149" s="213"/>
      <c r="AS1149" s="213"/>
      <c r="AT1149" s="213"/>
      <c r="AU1149" s="213"/>
      <c r="AV1149" s="213"/>
      <c r="AW1149" s="213"/>
      <c r="AX1149" s="213"/>
      <c r="AY1149" s="213"/>
      <c r="AZ1149" s="213"/>
      <c r="BA1149" s="213"/>
      <c r="BB1149" s="213"/>
      <c r="BC1149" s="213"/>
      <c r="BD1149" s="213"/>
      <c r="BE1149" s="213"/>
      <c r="BF1149" s="213"/>
      <c r="BG1149" s="213"/>
      <c r="BH1149" s="213"/>
    </row>
    <row r="1150" spans="1:60" outlineLevel="3" x14ac:dyDescent="0.2">
      <c r="A1150" s="220"/>
      <c r="B1150" s="221"/>
      <c r="C1150" s="274" t="s">
        <v>1063</v>
      </c>
      <c r="D1150" s="226"/>
      <c r="E1150" s="227"/>
      <c r="F1150" s="228"/>
      <c r="G1150" s="228"/>
      <c r="H1150" s="224"/>
      <c r="I1150" s="224"/>
      <c r="J1150" s="224"/>
      <c r="K1150" s="224"/>
      <c r="L1150" s="224"/>
      <c r="M1150" s="224"/>
      <c r="N1150" s="223"/>
      <c r="O1150" s="223"/>
      <c r="P1150" s="223"/>
      <c r="Q1150" s="223"/>
      <c r="R1150" s="224"/>
      <c r="S1150" s="224"/>
      <c r="T1150" s="224"/>
      <c r="U1150" s="224"/>
      <c r="V1150" s="224"/>
      <c r="W1150" s="224"/>
      <c r="X1150" s="224"/>
      <c r="Y1150" s="224"/>
      <c r="Z1150" s="213"/>
      <c r="AA1150" s="213"/>
      <c r="AB1150" s="213"/>
      <c r="AC1150" s="213"/>
      <c r="AD1150" s="213"/>
      <c r="AE1150" s="213"/>
      <c r="AF1150" s="213"/>
      <c r="AG1150" s="213" t="s">
        <v>287</v>
      </c>
      <c r="AH1150" s="213"/>
      <c r="AI1150" s="213"/>
      <c r="AJ1150" s="213"/>
      <c r="AK1150" s="213"/>
      <c r="AL1150" s="213"/>
      <c r="AM1150" s="213"/>
      <c r="AN1150" s="213"/>
      <c r="AO1150" s="213"/>
      <c r="AP1150" s="213"/>
      <c r="AQ1150" s="213"/>
      <c r="AR1150" s="213"/>
      <c r="AS1150" s="213"/>
      <c r="AT1150" s="213"/>
      <c r="AU1150" s="213"/>
      <c r="AV1150" s="213"/>
      <c r="AW1150" s="213"/>
      <c r="AX1150" s="213"/>
      <c r="AY1150" s="213"/>
      <c r="AZ1150" s="213"/>
      <c r="BA1150" s="213"/>
      <c r="BB1150" s="213"/>
      <c r="BC1150" s="213"/>
      <c r="BD1150" s="213"/>
      <c r="BE1150" s="213"/>
      <c r="BF1150" s="213"/>
      <c r="BG1150" s="213"/>
      <c r="BH1150" s="213"/>
    </row>
    <row r="1151" spans="1:60" outlineLevel="3" x14ac:dyDescent="0.2">
      <c r="A1151" s="220"/>
      <c r="B1151" s="221"/>
      <c r="C1151" s="261" t="s">
        <v>1066</v>
      </c>
      <c r="D1151" s="250"/>
      <c r="E1151" s="250"/>
      <c r="F1151" s="250"/>
      <c r="G1151" s="250"/>
      <c r="H1151" s="224"/>
      <c r="I1151" s="224"/>
      <c r="J1151" s="224"/>
      <c r="K1151" s="224"/>
      <c r="L1151" s="224"/>
      <c r="M1151" s="224"/>
      <c r="N1151" s="223"/>
      <c r="O1151" s="223"/>
      <c r="P1151" s="223"/>
      <c r="Q1151" s="223"/>
      <c r="R1151" s="224"/>
      <c r="S1151" s="224"/>
      <c r="T1151" s="224"/>
      <c r="U1151" s="224"/>
      <c r="V1151" s="224"/>
      <c r="W1151" s="224"/>
      <c r="X1151" s="224"/>
      <c r="Y1151" s="224"/>
      <c r="Z1151" s="213"/>
      <c r="AA1151" s="213"/>
      <c r="AB1151" s="213"/>
      <c r="AC1151" s="213"/>
      <c r="AD1151" s="213"/>
      <c r="AE1151" s="213"/>
      <c r="AF1151" s="213"/>
      <c r="AG1151" s="213" t="s">
        <v>287</v>
      </c>
      <c r="AH1151" s="213"/>
      <c r="AI1151" s="213"/>
      <c r="AJ1151" s="213"/>
      <c r="AK1151" s="213"/>
      <c r="AL1151" s="213"/>
      <c r="AM1151" s="213"/>
      <c r="AN1151" s="213"/>
      <c r="AO1151" s="213"/>
      <c r="AP1151" s="213"/>
      <c r="AQ1151" s="213"/>
      <c r="AR1151" s="213"/>
      <c r="AS1151" s="213"/>
      <c r="AT1151" s="213"/>
      <c r="AU1151" s="213"/>
      <c r="AV1151" s="213"/>
      <c r="AW1151" s="213"/>
      <c r="AX1151" s="213"/>
      <c r="AY1151" s="213"/>
      <c r="AZ1151" s="213"/>
      <c r="BA1151" s="213"/>
      <c r="BB1151" s="213"/>
      <c r="BC1151" s="213"/>
      <c r="BD1151" s="213"/>
      <c r="BE1151" s="213"/>
      <c r="BF1151" s="213"/>
      <c r="BG1151" s="213"/>
      <c r="BH1151" s="213"/>
    </row>
    <row r="1152" spans="1:60" outlineLevel="3" x14ac:dyDescent="0.2">
      <c r="A1152" s="220"/>
      <c r="B1152" s="221"/>
      <c r="C1152" s="261" t="s">
        <v>1252</v>
      </c>
      <c r="D1152" s="250"/>
      <c r="E1152" s="250"/>
      <c r="F1152" s="250"/>
      <c r="G1152" s="250"/>
      <c r="H1152" s="224"/>
      <c r="I1152" s="224"/>
      <c r="J1152" s="224"/>
      <c r="K1152" s="224"/>
      <c r="L1152" s="224"/>
      <c r="M1152" s="224"/>
      <c r="N1152" s="223"/>
      <c r="O1152" s="223"/>
      <c r="P1152" s="223"/>
      <c r="Q1152" s="223"/>
      <c r="R1152" s="224"/>
      <c r="S1152" s="224"/>
      <c r="T1152" s="224"/>
      <c r="U1152" s="224"/>
      <c r="V1152" s="224"/>
      <c r="W1152" s="224"/>
      <c r="X1152" s="224"/>
      <c r="Y1152" s="224"/>
      <c r="Z1152" s="213"/>
      <c r="AA1152" s="213"/>
      <c r="AB1152" s="213"/>
      <c r="AC1152" s="213"/>
      <c r="AD1152" s="213"/>
      <c r="AE1152" s="213"/>
      <c r="AF1152" s="213"/>
      <c r="AG1152" s="213" t="s">
        <v>287</v>
      </c>
      <c r="AH1152" s="213"/>
      <c r="AI1152" s="213"/>
      <c r="AJ1152" s="213"/>
      <c r="AK1152" s="213"/>
      <c r="AL1152" s="213"/>
      <c r="AM1152" s="213"/>
      <c r="AN1152" s="213"/>
      <c r="AO1152" s="213"/>
      <c r="AP1152" s="213"/>
      <c r="AQ1152" s="213"/>
      <c r="AR1152" s="213"/>
      <c r="AS1152" s="213"/>
      <c r="AT1152" s="213"/>
      <c r="AU1152" s="213"/>
      <c r="AV1152" s="213"/>
      <c r="AW1152" s="213"/>
      <c r="AX1152" s="213"/>
      <c r="AY1152" s="213"/>
      <c r="AZ1152" s="213"/>
      <c r="BA1152" s="213"/>
      <c r="BB1152" s="213"/>
      <c r="BC1152" s="213"/>
      <c r="BD1152" s="213"/>
      <c r="BE1152" s="213"/>
      <c r="BF1152" s="213"/>
      <c r="BG1152" s="213"/>
      <c r="BH1152" s="213"/>
    </row>
    <row r="1153" spans="1:60" outlineLevel="3" x14ac:dyDescent="0.2">
      <c r="A1153" s="220"/>
      <c r="B1153" s="221"/>
      <c r="C1153" s="261" t="s">
        <v>1253</v>
      </c>
      <c r="D1153" s="250"/>
      <c r="E1153" s="250"/>
      <c r="F1153" s="250"/>
      <c r="G1153" s="250"/>
      <c r="H1153" s="224"/>
      <c r="I1153" s="224"/>
      <c r="J1153" s="224"/>
      <c r="K1153" s="224"/>
      <c r="L1153" s="224"/>
      <c r="M1153" s="224"/>
      <c r="N1153" s="223"/>
      <c r="O1153" s="223"/>
      <c r="P1153" s="223"/>
      <c r="Q1153" s="223"/>
      <c r="R1153" s="224"/>
      <c r="S1153" s="224"/>
      <c r="T1153" s="224"/>
      <c r="U1153" s="224"/>
      <c r="V1153" s="224"/>
      <c r="W1153" s="224"/>
      <c r="X1153" s="224"/>
      <c r="Y1153" s="224"/>
      <c r="Z1153" s="213"/>
      <c r="AA1153" s="213"/>
      <c r="AB1153" s="213"/>
      <c r="AC1153" s="213"/>
      <c r="AD1153" s="213"/>
      <c r="AE1153" s="213"/>
      <c r="AF1153" s="213"/>
      <c r="AG1153" s="213" t="s">
        <v>287</v>
      </c>
      <c r="AH1153" s="213"/>
      <c r="AI1153" s="213"/>
      <c r="AJ1153" s="213"/>
      <c r="AK1153" s="213"/>
      <c r="AL1153" s="213"/>
      <c r="AM1153" s="213"/>
      <c r="AN1153" s="213"/>
      <c r="AO1153" s="213"/>
      <c r="AP1153" s="213"/>
      <c r="AQ1153" s="213"/>
      <c r="AR1153" s="213"/>
      <c r="AS1153" s="213"/>
      <c r="AT1153" s="213"/>
      <c r="AU1153" s="213"/>
      <c r="AV1153" s="213"/>
      <c r="AW1153" s="213"/>
      <c r="AX1153" s="213"/>
      <c r="AY1153" s="213"/>
      <c r="AZ1153" s="213"/>
      <c r="BA1153" s="249" t="str">
        <f>C1153</f>
        <v>Před započetím výroby budou předloženy ke schválení vzorky použitých materiálů, způsobu opracování a případné profilace</v>
      </c>
      <c r="BB1153" s="213"/>
      <c r="BC1153" s="213"/>
      <c r="BD1153" s="213"/>
      <c r="BE1153" s="213"/>
      <c r="BF1153" s="213"/>
      <c r="BG1153" s="213"/>
      <c r="BH1153" s="213"/>
    </row>
    <row r="1154" spans="1:60" outlineLevel="3" x14ac:dyDescent="0.2">
      <c r="A1154" s="220"/>
      <c r="B1154" s="221"/>
      <c r="C1154" s="261" t="s">
        <v>1254</v>
      </c>
      <c r="D1154" s="250"/>
      <c r="E1154" s="250"/>
      <c r="F1154" s="250"/>
      <c r="G1154" s="250"/>
      <c r="H1154" s="224"/>
      <c r="I1154" s="224"/>
      <c r="J1154" s="224"/>
      <c r="K1154" s="224"/>
      <c r="L1154" s="224"/>
      <c r="M1154" s="224"/>
      <c r="N1154" s="223"/>
      <c r="O1154" s="223"/>
      <c r="P1154" s="223"/>
      <c r="Q1154" s="223"/>
      <c r="R1154" s="224"/>
      <c r="S1154" s="224"/>
      <c r="T1154" s="224"/>
      <c r="U1154" s="224"/>
      <c r="V1154" s="224"/>
      <c r="W1154" s="224"/>
      <c r="X1154" s="224"/>
      <c r="Y1154" s="224"/>
      <c r="Z1154" s="213"/>
      <c r="AA1154" s="213"/>
      <c r="AB1154" s="213"/>
      <c r="AC1154" s="213"/>
      <c r="AD1154" s="213"/>
      <c r="AE1154" s="213"/>
      <c r="AF1154" s="213"/>
      <c r="AG1154" s="213" t="s">
        <v>287</v>
      </c>
      <c r="AH1154" s="213"/>
      <c r="AI1154" s="213"/>
      <c r="AJ1154" s="213"/>
      <c r="AK1154" s="213"/>
      <c r="AL1154" s="213"/>
      <c r="AM1154" s="213"/>
      <c r="AN1154" s="213"/>
      <c r="AO1154" s="213"/>
      <c r="AP1154" s="213"/>
      <c r="AQ1154" s="213"/>
      <c r="AR1154" s="213"/>
      <c r="AS1154" s="213"/>
      <c r="AT1154" s="213"/>
      <c r="AU1154" s="213"/>
      <c r="AV1154" s="213"/>
      <c r="AW1154" s="213"/>
      <c r="AX1154" s="213"/>
      <c r="AY1154" s="213"/>
      <c r="AZ1154" s="213"/>
      <c r="BA1154" s="213"/>
      <c r="BB1154" s="213"/>
      <c r="BC1154" s="213"/>
      <c r="BD1154" s="213"/>
      <c r="BE1154" s="213"/>
      <c r="BF1154" s="213"/>
      <c r="BG1154" s="213"/>
      <c r="BH1154" s="213"/>
    </row>
    <row r="1155" spans="1:60" outlineLevel="3" x14ac:dyDescent="0.2">
      <c r="A1155" s="220"/>
      <c r="B1155" s="221"/>
      <c r="C1155" s="261" t="s">
        <v>1255</v>
      </c>
      <c r="D1155" s="250"/>
      <c r="E1155" s="250"/>
      <c r="F1155" s="250"/>
      <c r="G1155" s="250"/>
      <c r="H1155" s="224"/>
      <c r="I1155" s="224"/>
      <c r="J1155" s="224"/>
      <c r="K1155" s="224"/>
      <c r="L1155" s="224"/>
      <c r="M1155" s="224"/>
      <c r="N1155" s="223"/>
      <c r="O1155" s="223"/>
      <c r="P1155" s="223"/>
      <c r="Q1155" s="223"/>
      <c r="R1155" s="224"/>
      <c r="S1155" s="224"/>
      <c r="T1155" s="224"/>
      <c r="U1155" s="224"/>
      <c r="V1155" s="224"/>
      <c r="W1155" s="224"/>
      <c r="X1155" s="224"/>
      <c r="Y1155" s="224"/>
      <c r="Z1155" s="213"/>
      <c r="AA1155" s="213"/>
      <c r="AB1155" s="213"/>
      <c r="AC1155" s="213"/>
      <c r="AD1155" s="213"/>
      <c r="AE1155" s="213"/>
      <c r="AF1155" s="213"/>
      <c r="AG1155" s="213" t="s">
        <v>287</v>
      </c>
      <c r="AH1155" s="213"/>
      <c r="AI1155" s="213"/>
      <c r="AJ1155" s="213"/>
      <c r="AK1155" s="213"/>
      <c r="AL1155" s="213"/>
      <c r="AM1155" s="213"/>
      <c r="AN1155" s="213"/>
      <c r="AO1155" s="213"/>
      <c r="AP1155" s="213"/>
      <c r="AQ1155" s="213"/>
      <c r="AR1155" s="213"/>
      <c r="AS1155" s="213"/>
      <c r="AT1155" s="213"/>
      <c r="AU1155" s="213"/>
      <c r="AV1155" s="213"/>
      <c r="AW1155" s="213"/>
      <c r="AX1155" s="213"/>
      <c r="AY1155" s="213"/>
      <c r="AZ1155" s="213"/>
      <c r="BA1155" s="213"/>
      <c r="BB1155" s="213"/>
      <c r="BC1155" s="213"/>
      <c r="BD1155" s="213"/>
      <c r="BE1155" s="213"/>
      <c r="BF1155" s="213"/>
      <c r="BG1155" s="213"/>
      <c r="BH1155" s="213"/>
    </row>
    <row r="1156" spans="1:60" ht="22.5" outlineLevel="3" x14ac:dyDescent="0.2">
      <c r="A1156" s="220"/>
      <c r="B1156" s="221"/>
      <c r="C1156" s="261" t="s">
        <v>355</v>
      </c>
      <c r="D1156" s="250"/>
      <c r="E1156" s="250"/>
      <c r="F1156" s="250"/>
      <c r="G1156" s="250"/>
      <c r="H1156" s="224"/>
      <c r="I1156" s="224"/>
      <c r="J1156" s="224"/>
      <c r="K1156" s="224"/>
      <c r="L1156" s="224"/>
      <c r="M1156" s="224"/>
      <c r="N1156" s="223"/>
      <c r="O1156" s="223"/>
      <c r="P1156" s="223"/>
      <c r="Q1156" s="223"/>
      <c r="R1156" s="224"/>
      <c r="S1156" s="224"/>
      <c r="T1156" s="224"/>
      <c r="U1156" s="224"/>
      <c r="V1156" s="224"/>
      <c r="W1156" s="224"/>
      <c r="X1156" s="224"/>
      <c r="Y1156" s="224"/>
      <c r="Z1156" s="213"/>
      <c r="AA1156" s="213"/>
      <c r="AB1156" s="213"/>
      <c r="AC1156" s="213"/>
      <c r="AD1156" s="213"/>
      <c r="AE1156" s="213"/>
      <c r="AF1156" s="213"/>
      <c r="AG1156" s="213" t="s">
        <v>287</v>
      </c>
      <c r="AH1156" s="213"/>
      <c r="AI1156" s="213"/>
      <c r="AJ1156" s="213"/>
      <c r="AK1156" s="213"/>
      <c r="AL1156" s="213"/>
      <c r="AM1156" s="213"/>
      <c r="AN1156" s="213"/>
      <c r="AO1156" s="213"/>
      <c r="AP1156" s="213"/>
      <c r="AQ1156" s="213"/>
      <c r="AR1156" s="213"/>
      <c r="AS1156" s="213"/>
      <c r="AT1156" s="213"/>
      <c r="AU1156" s="213"/>
      <c r="AV1156" s="213"/>
      <c r="AW1156" s="213"/>
      <c r="AX1156" s="213"/>
      <c r="AY1156" s="213"/>
      <c r="AZ1156" s="213"/>
      <c r="BA1156" s="249" t="str">
        <f>C1156</f>
        <v>Kompletní provedení dle veškerých informací obsažených v PD (textová i výkresová část, technologické postupy, restaurátorské záměry atd.).</v>
      </c>
      <c r="BB1156" s="213"/>
      <c r="BC1156" s="213"/>
      <c r="BD1156" s="213"/>
      <c r="BE1156" s="213"/>
      <c r="BF1156" s="213"/>
      <c r="BG1156" s="213"/>
      <c r="BH1156" s="213"/>
    </row>
    <row r="1157" spans="1:60" ht="22.5" outlineLevel="3" x14ac:dyDescent="0.2">
      <c r="A1157" s="220"/>
      <c r="B1157" s="221"/>
      <c r="C1157" s="261" t="s">
        <v>356</v>
      </c>
      <c r="D1157" s="250"/>
      <c r="E1157" s="250"/>
      <c r="F1157" s="250"/>
      <c r="G1157" s="250"/>
      <c r="H1157" s="224"/>
      <c r="I1157" s="224"/>
      <c r="J1157" s="224"/>
      <c r="K1157" s="224"/>
      <c r="L1157" s="224"/>
      <c r="M1157" s="224"/>
      <c r="N1157" s="223"/>
      <c r="O1157" s="223"/>
      <c r="P1157" s="223"/>
      <c r="Q1157" s="223"/>
      <c r="R1157" s="224"/>
      <c r="S1157" s="224"/>
      <c r="T1157" s="224"/>
      <c r="U1157" s="224"/>
      <c r="V1157" s="224"/>
      <c r="W1157" s="224"/>
      <c r="X1157" s="224"/>
      <c r="Y1157" s="224"/>
      <c r="Z1157" s="213"/>
      <c r="AA1157" s="213"/>
      <c r="AB1157" s="213"/>
      <c r="AC1157" s="213"/>
      <c r="AD1157" s="213"/>
      <c r="AE1157" s="213"/>
      <c r="AF1157" s="213"/>
      <c r="AG1157" s="213" t="s">
        <v>287</v>
      </c>
      <c r="AH1157" s="213"/>
      <c r="AI1157" s="213"/>
      <c r="AJ1157" s="213"/>
      <c r="AK1157" s="213"/>
      <c r="AL1157" s="213"/>
      <c r="AM1157" s="213"/>
      <c r="AN1157" s="213"/>
      <c r="AO1157" s="213"/>
      <c r="AP1157" s="213"/>
      <c r="AQ1157" s="213"/>
      <c r="AR1157" s="213"/>
      <c r="AS1157" s="213"/>
      <c r="AT1157" s="213"/>
      <c r="AU1157" s="213"/>
      <c r="AV1157" s="213"/>
      <c r="AW1157" s="213"/>
      <c r="AX1157" s="213"/>
      <c r="AY1157" s="213"/>
      <c r="AZ1157" s="213"/>
      <c r="BA1157" s="249" t="str">
        <f>C1157</f>
        <v>Provedení je včetně montáže, demontáže, dodávky, přesunu hmot, přesunu a likvidace suti, povrchové úpravy, repasí, restaurátorských záměrů,</v>
      </c>
      <c r="BB1157" s="213"/>
      <c r="BC1157" s="213"/>
      <c r="BD1157" s="213"/>
      <c r="BE1157" s="213"/>
      <c r="BF1157" s="213"/>
      <c r="BG1157" s="213"/>
      <c r="BH1157" s="213"/>
    </row>
    <row r="1158" spans="1:60" ht="22.5" outlineLevel="3" x14ac:dyDescent="0.2">
      <c r="A1158" s="220"/>
      <c r="B1158" s="221"/>
      <c r="C1158" s="261" t="s">
        <v>288</v>
      </c>
      <c r="D1158" s="250"/>
      <c r="E1158" s="250"/>
      <c r="F1158" s="250"/>
      <c r="G1158" s="250"/>
      <c r="H1158" s="224"/>
      <c r="I1158" s="224"/>
      <c r="J1158" s="224"/>
      <c r="K1158" s="224"/>
      <c r="L1158" s="224"/>
      <c r="M1158" s="224"/>
      <c r="N1158" s="223"/>
      <c r="O1158" s="223"/>
      <c r="P1158" s="223"/>
      <c r="Q1158" s="223"/>
      <c r="R1158" s="224"/>
      <c r="S1158" s="224"/>
      <c r="T1158" s="224"/>
      <c r="U1158" s="224"/>
      <c r="V1158" s="224"/>
      <c r="W1158" s="224"/>
      <c r="X1158" s="224"/>
      <c r="Y1158" s="224"/>
      <c r="Z1158" s="213"/>
      <c r="AA1158" s="213"/>
      <c r="AB1158" s="213"/>
      <c r="AC1158" s="213"/>
      <c r="AD1158" s="213"/>
      <c r="AE1158" s="213"/>
      <c r="AF1158" s="213"/>
      <c r="AG1158" s="213" t="s">
        <v>287</v>
      </c>
      <c r="AH1158" s="213"/>
      <c r="AI1158" s="213"/>
      <c r="AJ1158" s="213"/>
      <c r="AK1158" s="213"/>
      <c r="AL1158" s="213"/>
      <c r="AM1158" s="213"/>
      <c r="AN1158" s="213"/>
      <c r="AO1158" s="213"/>
      <c r="AP1158" s="213"/>
      <c r="AQ1158" s="213"/>
      <c r="AR1158" s="213"/>
      <c r="AS1158" s="213"/>
      <c r="AT1158" s="213"/>
      <c r="AU1158" s="213"/>
      <c r="AV1158" s="213"/>
      <c r="AW1158" s="213"/>
      <c r="AX1158" s="213"/>
      <c r="AY1158" s="213"/>
      <c r="AZ1158" s="213"/>
      <c r="BA1158" s="249" t="str">
        <f>C1158</f>
        <v>restaurátorských závěrečných zpráv, dílenských dokumentací, vzorkování a veškerých dalších nutných souvisejících plnění a dodávek potřeb.</v>
      </c>
      <c r="BB1158" s="213"/>
      <c r="BC1158" s="213"/>
      <c r="BD1158" s="213"/>
      <c r="BE1158" s="213"/>
      <c r="BF1158" s="213"/>
      <c r="BG1158" s="213"/>
      <c r="BH1158" s="213"/>
    </row>
    <row r="1159" spans="1:60" outlineLevel="1" x14ac:dyDescent="0.2">
      <c r="A1159" s="241">
        <v>107</v>
      </c>
      <c r="B1159" s="242" t="s">
        <v>1165</v>
      </c>
      <c r="C1159" s="259" t="s">
        <v>1166</v>
      </c>
      <c r="D1159" s="243" t="s">
        <v>1055</v>
      </c>
      <c r="E1159" s="244">
        <v>7</v>
      </c>
      <c r="F1159" s="245"/>
      <c r="G1159" s="246">
        <f>ROUND(E1159*F1159,2)</f>
        <v>0</v>
      </c>
      <c r="H1159" s="245"/>
      <c r="I1159" s="246">
        <f>ROUND(E1159*H1159,2)</f>
        <v>0</v>
      </c>
      <c r="J1159" s="245"/>
      <c r="K1159" s="246">
        <f>ROUND(E1159*J1159,2)</f>
        <v>0</v>
      </c>
      <c r="L1159" s="246">
        <v>21</v>
      </c>
      <c r="M1159" s="246">
        <f>G1159*(1+L1159/100)</f>
        <v>0</v>
      </c>
      <c r="N1159" s="244">
        <v>0</v>
      </c>
      <c r="O1159" s="244">
        <f>ROUND(E1159*N1159,2)</f>
        <v>0</v>
      </c>
      <c r="P1159" s="244">
        <v>0</v>
      </c>
      <c r="Q1159" s="244">
        <f>ROUND(E1159*P1159,2)</f>
        <v>0</v>
      </c>
      <c r="R1159" s="246"/>
      <c r="S1159" s="246" t="s">
        <v>281</v>
      </c>
      <c r="T1159" s="247" t="s">
        <v>282</v>
      </c>
      <c r="U1159" s="224">
        <v>0</v>
      </c>
      <c r="V1159" s="224">
        <f>ROUND(E1159*U1159,2)</f>
        <v>0</v>
      </c>
      <c r="W1159" s="224"/>
      <c r="X1159" s="224" t="s">
        <v>283</v>
      </c>
      <c r="Y1159" s="224" t="s">
        <v>284</v>
      </c>
      <c r="Z1159" s="213"/>
      <c r="AA1159" s="213"/>
      <c r="AB1159" s="213"/>
      <c r="AC1159" s="213"/>
      <c r="AD1159" s="213"/>
      <c r="AE1159" s="213"/>
      <c r="AF1159" s="213"/>
      <c r="AG1159" s="213" t="s">
        <v>285</v>
      </c>
      <c r="AH1159" s="213"/>
      <c r="AI1159" s="213"/>
      <c r="AJ1159" s="213"/>
      <c r="AK1159" s="213"/>
      <c r="AL1159" s="213"/>
      <c r="AM1159" s="213"/>
      <c r="AN1159" s="213"/>
      <c r="AO1159" s="213"/>
      <c r="AP1159" s="213"/>
      <c r="AQ1159" s="213"/>
      <c r="AR1159" s="213"/>
      <c r="AS1159" s="213"/>
      <c r="AT1159" s="213"/>
      <c r="AU1159" s="213"/>
      <c r="AV1159" s="213"/>
      <c r="AW1159" s="213"/>
      <c r="AX1159" s="213"/>
      <c r="AY1159" s="213"/>
      <c r="AZ1159" s="213"/>
      <c r="BA1159" s="213"/>
      <c r="BB1159" s="213"/>
      <c r="BC1159" s="213"/>
      <c r="BD1159" s="213"/>
      <c r="BE1159" s="213"/>
      <c r="BF1159" s="213"/>
      <c r="BG1159" s="213"/>
      <c r="BH1159" s="213"/>
    </row>
    <row r="1160" spans="1:60" outlineLevel="2" x14ac:dyDescent="0.2">
      <c r="A1160" s="220"/>
      <c r="B1160" s="221"/>
      <c r="C1160" s="260" t="s">
        <v>1259</v>
      </c>
      <c r="D1160" s="248"/>
      <c r="E1160" s="248"/>
      <c r="F1160" s="248"/>
      <c r="G1160" s="248"/>
      <c r="H1160" s="224"/>
      <c r="I1160" s="224"/>
      <c r="J1160" s="224"/>
      <c r="K1160" s="224"/>
      <c r="L1160" s="224"/>
      <c r="M1160" s="224"/>
      <c r="N1160" s="223"/>
      <c r="O1160" s="223"/>
      <c r="P1160" s="223"/>
      <c r="Q1160" s="223"/>
      <c r="R1160" s="224"/>
      <c r="S1160" s="224"/>
      <c r="T1160" s="224"/>
      <c r="U1160" s="224"/>
      <c r="V1160" s="224"/>
      <c r="W1160" s="224"/>
      <c r="X1160" s="224"/>
      <c r="Y1160" s="224"/>
      <c r="Z1160" s="213"/>
      <c r="AA1160" s="213"/>
      <c r="AB1160" s="213"/>
      <c r="AC1160" s="213"/>
      <c r="AD1160" s="213"/>
      <c r="AE1160" s="213"/>
      <c r="AF1160" s="213"/>
      <c r="AG1160" s="213" t="s">
        <v>287</v>
      </c>
      <c r="AH1160" s="213"/>
      <c r="AI1160" s="213"/>
      <c r="AJ1160" s="213"/>
      <c r="AK1160" s="213"/>
      <c r="AL1160" s="213"/>
      <c r="AM1160" s="213"/>
      <c r="AN1160" s="213"/>
      <c r="AO1160" s="213"/>
      <c r="AP1160" s="213"/>
      <c r="AQ1160" s="213"/>
      <c r="AR1160" s="213"/>
      <c r="AS1160" s="213"/>
      <c r="AT1160" s="213"/>
      <c r="AU1160" s="213"/>
      <c r="AV1160" s="213"/>
      <c r="AW1160" s="213"/>
      <c r="AX1160" s="213"/>
      <c r="AY1160" s="213"/>
      <c r="AZ1160" s="213"/>
      <c r="BA1160" s="213"/>
      <c r="BB1160" s="213"/>
      <c r="BC1160" s="213"/>
      <c r="BD1160" s="213"/>
      <c r="BE1160" s="213"/>
      <c r="BF1160" s="213"/>
      <c r="BG1160" s="213"/>
      <c r="BH1160" s="213"/>
    </row>
    <row r="1161" spans="1:60" outlineLevel="3" x14ac:dyDescent="0.2">
      <c r="A1161" s="220"/>
      <c r="B1161" s="221"/>
      <c r="C1161" s="261" t="s">
        <v>1141</v>
      </c>
      <c r="D1161" s="250"/>
      <c r="E1161" s="250"/>
      <c r="F1161" s="250"/>
      <c r="G1161" s="250"/>
      <c r="H1161" s="224"/>
      <c r="I1161" s="224"/>
      <c r="J1161" s="224"/>
      <c r="K1161" s="224"/>
      <c r="L1161" s="224"/>
      <c r="M1161" s="224"/>
      <c r="N1161" s="223"/>
      <c r="O1161" s="223"/>
      <c r="P1161" s="223"/>
      <c r="Q1161" s="223"/>
      <c r="R1161" s="224"/>
      <c r="S1161" s="224"/>
      <c r="T1161" s="224"/>
      <c r="U1161" s="224"/>
      <c r="V1161" s="224"/>
      <c r="W1161" s="224"/>
      <c r="X1161" s="224"/>
      <c r="Y1161" s="224"/>
      <c r="Z1161" s="213"/>
      <c r="AA1161" s="213"/>
      <c r="AB1161" s="213"/>
      <c r="AC1161" s="213"/>
      <c r="AD1161" s="213"/>
      <c r="AE1161" s="213"/>
      <c r="AF1161" s="213"/>
      <c r="AG1161" s="213" t="s">
        <v>287</v>
      </c>
      <c r="AH1161" s="213"/>
      <c r="AI1161" s="213"/>
      <c r="AJ1161" s="213"/>
      <c r="AK1161" s="213"/>
      <c r="AL1161" s="213"/>
      <c r="AM1161" s="213"/>
      <c r="AN1161" s="213"/>
      <c r="AO1161" s="213"/>
      <c r="AP1161" s="213"/>
      <c r="AQ1161" s="213"/>
      <c r="AR1161" s="213"/>
      <c r="AS1161" s="213"/>
      <c r="AT1161" s="213"/>
      <c r="AU1161" s="213"/>
      <c r="AV1161" s="213"/>
      <c r="AW1161" s="213"/>
      <c r="AX1161" s="213"/>
      <c r="AY1161" s="213"/>
      <c r="AZ1161" s="213"/>
      <c r="BA1161" s="213"/>
      <c r="BB1161" s="213"/>
      <c r="BC1161" s="213"/>
      <c r="BD1161" s="213"/>
      <c r="BE1161" s="213"/>
      <c r="BF1161" s="213"/>
      <c r="BG1161" s="213"/>
      <c r="BH1161" s="213"/>
    </row>
    <row r="1162" spans="1:60" outlineLevel="3" x14ac:dyDescent="0.2">
      <c r="A1162" s="220"/>
      <c r="B1162" s="221"/>
      <c r="C1162" s="261" t="s">
        <v>1142</v>
      </c>
      <c r="D1162" s="250"/>
      <c r="E1162" s="250"/>
      <c r="F1162" s="250"/>
      <c r="G1162" s="250"/>
      <c r="H1162" s="224"/>
      <c r="I1162" s="224"/>
      <c r="J1162" s="224"/>
      <c r="K1162" s="224"/>
      <c r="L1162" s="224"/>
      <c r="M1162" s="224"/>
      <c r="N1162" s="223"/>
      <c r="O1162" s="223"/>
      <c r="P1162" s="223"/>
      <c r="Q1162" s="223"/>
      <c r="R1162" s="224"/>
      <c r="S1162" s="224"/>
      <c r="T1162" s="224"/>
      <c r="U1162" s="224"/>
      <c r="V1162" s="224"/>
      <c r="W1162" s="224"/>
      <c r="X1162" s="224"/>
      <c r="Y1162" s="224"/>
      <c r="Z1162" s="213"/>
      <c r="AA1162" s="213"/>
      <c r="AB1162" s="213"/>
      <c r="AC1162" s="213"/>
      <c r="AD1162" s="213"/>
      <c r="AE1162" s="213"/>
      <c r="AF1162" s="213"/>
      <c r="AG1162" s="213" t="s">
        <v>287</v>
      </c>
      <c r="AH1162" s="213"/>
      <c r="AI1162" s="213"/>
      <c r="AJ1162" s="213"/>
      <c r="AK1162" s="213"/>
      <c r="AL1162" s="213"/>
      <c r="AM1162" s="213"/>
      <c r="AN1162" s="213"/>
      <c r="AO1162" s="213"/>
      <c r="AP1162" s="213"/>
      <c r="AQ1162" s="213"/>
      <c r="AR1162" s="213"/>
      <c r="AS1162" s="213"/>
      <c r="AT1162" s="213"/>
      <c r="AU1162" s="213"/>
      <c r="AV1162" s="213"/>
      <c r="AW1162" s="213"/>
      <c r="AX1162" s="213"/>
      <c r="AY1162" s="213"/>
      <c r="AZ1162" s="213"/>
      <c r="BA1162" s="213"/>
      <c r="BB1162" s="213"/>
      <c r="BC1162" s="213"/>
      <c r="BD1162" s="213"/>
      <c r="BE1162" s="213"/>
      <c r="BF1162" s="213"/>
      <c r="BG1162" s="213"/>
      <c r="BH1162" s="213"/>
    </row>
    <row r="1163" spans="1:60" outlineLevel="3" x14ac:dyDescent="0.2">
      <c r="A1163" s="220"/>
      <c r="B1163" s="221"/>
      <c r="C1163" s="261" t="s">
        <v>1143</v>
      </c>
      <c r="D1163" s="250"/>
      <c r="E1163" s="250"/>
      <c r="F1163" s="250"/>
      <c r="G1163" s="250"/>
      <c r="H1163" s="224"/>
      <c r="I1163" s="224"/>
      <c r="J1163" s="224"/>
      <c r="K1163" s="224"/>
      <c r="L1163" s="224"/>
      <c r="M1163" s="224"/>
      <c r="N1163" s="223"/>
      <c r="O1163" s="223"/>
      <c r="P1163" s="223"/>
      <c r="Q1163" s="223"/>
      <c r="R1163" s="224"/>
      <c r="S1163" s="224"/>
      <c r="T1163" s="224"/>
      <c r="U1163" s="224"/>
      <c r="V1163" s="224"/>
      <c r="W1163" s="224"/>
      <c r="X1163" s="224"/>
      <c r="Y1163" s="224"/>
      <c r="Z1163" s="213"/>
      <c r="AA1163" s="213"/>
      <c r="AB1163" s="213"/>
      <c r="AC1163" s="213"/>
      <c r="AD1163" s="213"/>
      <c r="AE1163" s="213"/>
      <c r="AF1163" s="213"/>
      <c r="AG1163" s="213" t="s">
        <v>287</v>
      </c>
      <c r="AH1163" s="213"/>
      <c r="AI1163" s="213"/>
      <c r="AJ1163" s="213"/>
      <c r="AK1163" s="213"/>
      <c r="AL1163" s="213"/>
      <c r="AM1163" s="213"/>
      <c r="AN1163" s="213"/>
      <c r="AO1163" s="213"/>
      <c r="AP1163" s="213"/>
      <c r="AQ1163" s="213"/>
      <c r="AR1163" s="213"/>
      <c r="AS1163" s="213"/>
      <c r="AT1163" s="213"/>
      <c r="AU1163" s="213"/>
      <c r="AV1163" s="213"/>
      <c r="AW1163" s="213"/>
      <c r="AX1163" s="213"/>
      <c r="AY1163" s="213"/>
      <c r="AZ1163" s="213"/>
      <c r="BA1163" s="213"/>
      <c r="BB1163" s="213"/>
      <c r="BC1163" s="213"/>
      <c r="BD1163" s="213"/>
      <c r="BE1163" s="213"/>
      <c r="BF1163" s="213"/>
      <c r="BG1163" s="213"/>
      <c r="BH1163" s="213"/>
    </row>
    <row r="1164" spans="1:60" outlineLevel="3" x14ac:dyDescent="0.2">
      <c r="A1164" s="220"/>
      <c r="B1164" s="221"/>
      <c r="C1164" s="261" t="s">
        <v>1167</v>
      </c>
      <c r="D1164" s="250"/>
      <c r="E1164" s="250"/>
      <c r="F1164" s="250"/>
      <c r="G1164" s="250"/>
      <c r="H1164" s="224"/>
      <c r="I1164" s="224"/>
      <c r="J1164" s="224"/>
      <c r="K1164" s="224"/>
      <c r="L1164" s="224"/>
      <c r="M1164" s="224"/>
      <c r="N1164" s="223"/>
      <c r="O1164" s="223"/>
      <c r="P1164" s="223"/>
      <c r="Q1164" s="223"/>
      <c r="R1164" s="224"/>
      <c r="S1164" s="224"/>
      <c r="T1164" s="224"/>
      <c r="U1164" s="224"/>
      <c r="V1164" s="224"/>
      <c r="W1164" s="224"/>
      <c r="X1164" s="224"/>
      <c r="Y1164" s="224"/>
      <c r="Z1164" s="213"/>
      <c r="AA1164" s="213"/>
      <c r="AB1164" s="213"/>
      <c r="AC1164" s="213"/>
      <c r="AD1164" s="213"/>
      <c r="AE1164" s="213"/>
      <c r="AF1164" s="213"/>
      <c r="AG1164" s="213" t="s">
        <v>287</v>
      </c>
      <c r="AH1164" s="213"/>
      <c r="AI1164" s="213"/>
      <c r="AJ1164" s="213"/>
      <c r="AK1164" s="213"/>
      <c r="AL1164" s="213"/>
      <c r="AM1164" s="213"/>
      <c r="AN1164" s="213"/>
      <c r="AO1164" s="213"/>
      <c r="AP1164" s="213"/>
      <c r="AQ1164" s="213"/>
      <c r="AR1164" s="213"/>
      <c r="AS1164" s="213"/>
      <c r="AT1164" s="213"/>
      <c r="AU1164" s="213"/>
      <c r="AV1164" s="213"/>
      <c r="AW1164" s="213"/>
      <c r="AX1164" s="213"/>
      <c r="AY1164" s="213"/>
      <c r="AZ1164" s="213"/>
      <c r="BA1164" s="213"/>
      <c r="BB1164" s="213"/>
      <c r="BC1164" s="213"/>
      <c r="BD1164" s="213"/>
      <c r="BE1164" s="213"/>
      <c r="BF1164" s="213"/>
      <c r="BG1164" s="213"/>
      <c r="BH1164" s="213"/>
    </row>
    <row r="1165" spans="1:60" outlineLevel="3" x14ac:dyDescent="0.2">
      <c r="A1165" s="220"/>
      <c r="B1165" s="221"/>
      <c r="C1165" s="261" t="s">
        <v>1168</v>
      </c>
      <c r="D1165" s="250"/>
      <c r="E1165" s="250"/>
      <c r="F1165" s="250"/>
      <c r="G1165" s="250"/>
      <c r="H1165" s="224"/>
      <c r="I1165" s="224"/>
      <c r="J1165" s="224"/>
      <c r="K1165" s="224"/>
      <c r="L1165" s="224"/>
      <c r="M1165" s="224"/>
      <c r="N1165" s="223"/>
      <c r="O1165" s="223"/>
      <c r="P1165" s="223"/>
      <c r="Q1165" s="223"/>
      <c r="R1165" s="224"/>
      <c r="S1165" s="224"/>
      <c r="T1165" s="224"/>
      <c r="U1165" s="224"/>
      <c r="V1165" s="224"/>
      <c r="W1165" s="224"/>
      <c r="X1165" s="224"/>
      <c r="Y1165" s="224"/>
      <c r="Z1165" s="213"/>
      <c r="AA1165" s="213"/>
      <c r="AB1165" s="213"/>
      <c r="AC1165" s="213"/>
      <c r="AD1165" s="213"/>
      <c r="AE1165" s="213"/>
      <c r="AF1165" s="213"/>
      <c r="AG1165" s="213" t="s">
        <v>287</v>
      </c>
      <c r="AH1165" s="213"/>
      <c r="AI1165" s="213"/>
      <c r="AJ1165" s="213"/>
      <c r="AK1165" s="213"/>
      <c r="AL1165" s="213"/>
      <c r="AM1165" s="213"/>
      <c r="AN1165" s="213"/>
      <c r="AO1165" s="213"/>
      <c r="AP1165" s="213"/>
      <c r="AQ1165" s="213"/>
      <c r="AR1165" s="213"/>
      <c r="AS1165" s="213"/>
      <c r="AT1165" s="213"/>
      <c r="AU1165" s="213"/>
      <c r="AV1165" s="213"/>
      <c r="AW1165" s="213"/>
      <c r="AX1165" s="213"/>
      <c r="AY1165" s="213"/>
      <c r="AZ1165" s="213"/>
      <c r="BA1165" s="213"/>
      <c r="BB1165" s="213"/>
      <c r="BC1165" s="213"/>
      <c r="BD1165" s="213"/>
      <c r="BE1165" s="213"/>
      <c r="BF1165" s="213"/>
      <c r="BG1165" s="213"/>
      <c r="BH1165" s="213"/>
    </row>
    <row r="1166" spans="1:60" outlineLevel="3" x14ac:dyDescent="0.2">
      <c r="A1166" s="220"/>
      <c r="B1166" s="221"/>
      <c r="C1166" s="261" t="s">
        <v>1169</v>
      </c>
      <c r="D1166" s="250"/>
      <c r="E1166" s="250"/>
      <c r="F1166" s="250"/>
      <c r="G1166" s="250"/>
      <c r="H1166" s="224"/>
      <c r="I1166" s="224"/>
      <c r="J1166" s="224"/>
      <c r="K1166" s="224"/>
      <c r="L1166" s="224"/>
      <c r="M1166" s="224"/>
      <c r="N1166" s="223"/>
      <c r="O1166" s="223"/>
      <c r="P1166" s="223"/>
      <c r="Q1166" s="223"/>
      <c r="R1166" s="224"/>
      <c r="S1166" s="224"/>
      <c r="T1166" s="224"/>
      <c r="U1166" s="224"/>
      <c r="V1166" s="224"/>
      <c r="W1166" s="224"/>
      <c r="X1166" s="224"/>
      <c r="Y1166" s="224"/>
      <c r="Z1166" s="213"/>
      <c r="AA1166" s="213"/>
      <c r="AB1166" s="213"/>
      <c r="AC1166" s="213"/>
      <c r="AD1166" s="213"/>
      <c r="AE1166" s="213"/>
      <c r="AF1166" s="213"/>
      <c r="AG1166" s="213" t="s">
        <v>287</v>
      </c>
      <c r="AH1166" s="213"/>
      <c r="AI1166" s="213"/>
      <c r="AJ1166" s="213"/>
      <c r="AK1166" s="213"/>
      <c r="AL1166" s="213"/>
      <c r="AM1166" s="213"/>
      <c r="AN1166" s="213"/>
      <c r="AO1166" s="213"/>
      <c r="AP1166" s="213"/>
      <c r="AQ1166" s="213"/>
      <c r="AR1166" s="213"/>
      <c r="AS1166" s="213"/>
      <c r="AT1166" s="213"/>
      <c r="AU1166" s="213"/>
      <c r="AV1166" s="213"/>
      <c r="AW1166" s="213"/>
      <c r="AX1166" s="213"/>
      <c r="AY1166" s="213"/>
      <c r="AZ1166" s="213"/>
      <c r="BA1166" s="213"/>
      <c r="BB1166" s="213"/>
      <c r="BC1166" s="213"/>
      <c r="BD1166" s="213"/>
      <c r="BE1166" s="213"/>
      <c r="BF1166" s="213"/>
      <c r="BG1166" s="213"/>
      <c r="BH1166" s="213"/>
    </row>
    <row r="1167" spans="1:60" outlineLevel="3" x14ac:dyDescent="0.2">
      <c r="A1167" s="220"/>
      <c r="B1167" s="221"/>
      <c r="C1167" s="274" t="s">
        <v>1063</v>
      </c>
      <c r="D1167" s="226"/>
      <c r="E1167" s="227"/>
      <c r="F1167" s="228"/>
      <c r="G1167" s="228"/>
      <c r="H1167" s="224"/>
      <c r="I1167" s="224"/>
      <c r="J1167" s="224"/>
      <c r="K1167" s="224"/>
      <c r="L1167" s="224"/>
      <c r="M1167" s="224"/>
      <c r="N1167" s="223"/>
      <c r="O1167" s="223"/>
      <c r="P1167" s="223"/>
      <c r="Q1167" s="223"/>
      <c r="R1167" s="224"/>
      <c r="S1167" s="224"/>
      <c r="T1167" s="224"/>
      <c r="U1167" s="224"/>
      <c r="V1167" s="224"/>
      <c r="W1167" s="224"/>
      <c r="X1167" s="224"/>
      <c r="Y1167" s="224"/>
      <c r="Z1167" s="213"/>
      <c r="AA1167" s="213"/>
      <c r="AB1167" s="213"/>
      <c r="AC1167" s="213"/>
      <c r="AD1167" s="213"/>
      <c r="AE1167" s="213"/>
      <c r="AF1167" s="213"/>
      <c r="AG1167" s="213" t="s">
        <v>287</v>
      </c>
      <c r="AH1167" s="213"/>
      <c r="AI1167" s="213"/>
      <c r="AJ1167" s="213"/>
      <c r="AK1167" s="213"/>
      <c r="AL1167" s="213"/>
      <c r="AM1167" s="213"/>
      <c r="AN1167" s="213"/>
      <c r="AO1167" s="213"/>
      <c r="AP1167" s="213"/>
      <c r="AQ1167" s="213"/>
      <c r="AR1167" s="213"/>
      <c r="AS1167" s="213"/>
      <c r="AT1167" s="213"/>
      <c r="AU1167" s="213"/>
      <c r="AV1167" s="213"/>
      <c r="AW1167" s="213"/>
      <c r="AX1167" s="213"/>
      <c r="AY1167" s="213"/>
      <c r="AZ1167" s="213"/>
      <c r="BA1167" s="213"/>
      <c r="BB1167" s="213"/>
      <c r="BC1167" s="213"/>
      <c r="BD1167" s="213"/>
      <c r="BE1167" s="213"/>
      <c r="BF1167" s="213"/>
      <c r="BG1167" s="213"/>
      <c r="BH1167" s="213"/>
    </row>
    <row r="1168" spans="1:60" outlineLevel="3" x14ac:dyDescent="0.2">
      <c r="A1168" s="220"/>
      <c r="B1168" s="221"/>
      <c r="C1168" s="261" t="s">
        <v>1148</v>
      </c>
      <c r="D1168" s="250"/>
      <c r="E1168" s="250"/>
      <c r="F1168" s="250"/>
      <c r="G1168" s="250"/>
      <c r="H1168" s="224"/>
      <c r="I1168" s="224"/>
      <c r="J1168" s="224"/>
      <c r="K1168" s="224"/>
      <c r="L1168" s="224"/>
      <c r="M1168" s="224"/>
      <c r="N1168" s="223"/>
      <c r="O1168" s="223"/>
      <c r="P1168" s="223"/>
      <c r="Q1168" s="223"/>
      <c r="R1168" s="224"/>
      <c r="S1168" s="224"/>
      <c r="T1168" s="224"/>
      <c r="U1168" s="224"/>
      <c r="V1168" s="224"/>
      <c r="W1168" s="224"/>
      <c r="X1168" s="224"/>
      <c r="Y1168" s="224"/>
      <c r="Z1168" s="213"/>
      <c r="AA1168" s="213"/>
      <c r="AB1168" s="213"/>
      <c r="AC1168" s="213"/>
      <c r="AD1168" s="213"/>
      <c r="AE1168" s="213"/>
      <c r="AF1168" s="213"/>
      <c r="AG1168" s="213" t="s">
        <v>287</v>
      </c>
      <c r="AH1168" s="213"/>
      <c r="AI1168" s="213"/>
      <c r="AJ1168" s="213"/>
      <c r="AK1168" s="213"/>
      <c r="AL1168" s="213"/>
      <c r="AM1168" s="213"/>
      <c r="AN1168" s="213"/>
      <c r="AO1168" s="213"/>
      <c r="AP1168" s="213"/>
      <c r="AQ1168" s="213"/>
      <c r="AR1168" s="213"/>
      <c r="AS1168" s="213"/>
      <c r="AT1168" s="213"/>
      <c r="AU1168" s="213"/>
      <c r="AV1168" s="213"/>
      <c r="AW1168" s="213"/>
      <c r="AX1168" s="213"/>
      <c r="AY1168" s="213"/>
      <c r="AZ1168" s="213"/>
      <c r="BA1168" s="213"/>
      <c r="BB1168" s="213"/>
      <c r="BC1168" s="213"/>
      <c r="BD1168" s="213"/>
      <c r="BE1168" s="213"/>
      <c r="BF1168" s="213"/>
      <c r="BG1168" s="213"/>
      <c r="BH1168" s="213"/>
    </row>
    <row r="1169" spans="1:60" outlineLevel="3" x14ac:dyDescent="0.2">
      <c r="A1169" s="220"/>
      <c r="B1169" s="221"/>
      <c r="C1169" s="261" t="s">
        <v>1149</v>
      </c>
      <c r="D1169" s="250"/>
      <c r="E1169" s="250"/>
      <c r="F1169" s="250"/>
      <c r="G1169" s="250"/>
      <c r="H1169" s="224"/>
      <c r="I1169" s="224"/>
      <c r="J1169" s="224"/>
      <c r="K1169" s="224"/>
      <c r="L1169" s="224"/>
      <c r="M1169" s="224"/>
      <c r="N1169" s="223"/>
      <c r="O1169" s="223"/>
      <c r="P1169" s="223"/>
      <c r="Q1169" s="223"/>
      <c r="R1169" s="224"/>
      <c r="S1169" s="224"/>
      <c r="T1169" s="224"/>
      <c r="U1169" s="224"/>
      <c r="V1169" s="224"/>
      <c r="W1169" s="224"/>
      <c r="X1169" s="224"/>
      <c r="Y1169" s="224"/>
      <c r="Z1169" s="213"/>
      <c r="AA1169" s="213"/>
      <c r="AB1169" s="213"/>
      <c r="AC1169" s="213"/>
      <c r="AD1169" s="213"/>
      <c r="AE1169" s="213"/>
      <c r="AF1169" s="213"/>
      <c r="AG1169" s="213" t="s">
        <v>287</v>
      </c>
      <c r="AH1169" s="213"/>
      <c r="AI1169" s="213"/>
      <c r="AJ1169" s="213"/>
      <c r="AK1169" s="213"/>
      <c r="AL1169" s="213"/>
      <c r="AM1169" s="213"/>
      <c r="AN1169" s="213"/>
      <c r="AO1169" s="213"/>
      <c r="AP1169" s="213"/>
      <c r="AQ1169" s="213"/>
      <c r="AR1169" s="213"/>
      <c r="AS1169" s="213"/>
      <c r="AT1169" s="213"/>
      <c r="AU1169" s="213"/>
      <c r="AV1169" s="213"/>
      <c r="AW1169" s="213"/>
      <c r="AX1169" s="213"/>
      <c r="AY1169" s="213"/>
      <c r="AZ1169" s="213"/>
      <c r="BA1169" s="213"/>
      <c r="BB1169" s="213"/>
      <c r="BC1169" s="213"/>
      <c r="BD1169" s="213"/>
      <c r="BE1169" s="213"/>
      <c r="BF1169" s="213"/>
      <c r="BG1169" s="213"/>
      <c r="BH1169" s="213"/>
    </row>
    <row r="1170" spans="1:60" outlineLevel="3" x14ac:dyDescent="0.2">
      <c r="A1170" s="220"/>
      <c r="B1170" s="221"/>
      <c r="C1170" s="274" t="s">
        <v>1063</v>
      </c>
      <c r="D1170" s="226"/>
      <c r="E1170" s="227"/>
      <c r="F1170" s="228"/>
      <c r="G1170" s="228"/>
      <c r="H1170" s="224"/>
      <c r="I1170" s="224"/>
      <c r="J1170" s="224"/>
      <c r="K1170" s="224"/>
      <c r="L1170" s="224"/>
      <c r="M1170" s="224"/>
      <c r="N1170" s="223"/>
      <c r="O1170" s="223"/>
      <c r="P1170" s="223"/>
      <c r="Q1170" s="223"/>
      <c r="R1170" s="224"/>
      <c r="S1170" s="224"/>
      <c r="T1170" s="224"/>
      <c r="U1170" s="224"/>
      <c r="V1170" s="224"/>
      <c r="W1170" s="224"/>
      <c r="X1170" s="224"/>
      <c r="Y1170" s="224"/>
      <c r="Z1170" s="213"/>
      <c r="AA1170" s="213"/>
      <c r="AB1170" s="213"/>
      <c r="AC1170" s="213"/>
      <c r="AD1170" s="213"/>
      <c r="AE1170" s="213"/>
      <c r="AF1170" s="213"/>
      <c r="AG1170" s="213" t="s">
        <v>287</v>
      </c>
      <c r="AH1170" s="213"/>
      <c r="AI1170" s="213"/>
      <c r="AJ1170" s="213"/>
      <c r="AK1170" s="213"/>
      <c r="AL1170" s="213"/>
      <c r="AM1170" s="213"/>
      <c r="AN1170" s="213"/>
      <c r="AO1170" s="213"/>
      <c r="AP1170" s="213"/>
      <c r="AQ1170" s="213"/>
      <c r="AR1170" s="213"/>
      <c r="AS1170" s="213"/>
      <c r="AT1170" s="213"/>
      <c r="AU1170" s="213"/>
      <c r="AV1170" s="213"/>
      <c r="AW1170" s="213"/>
      <c r="AX1170" s="213"/>
      <c r="AY1170" s="213"/>
      <c r="AZ1170" s="213"/>
      <c r="BA1170" s="213"/>
      <c r="BB1170" s="213"/>
      <c r="BC1170" s="213"/>
      <c r="BD1170" s="213"/>
      <c r="BE1170" s="213"/>
      <c r="BF1170" s="213"/>
      <c r="BG1170" s="213"/>
      <c r="BH1170" s="213"/>
    </row>
    <row r="1171" spans="1:60" outlineLevel="3" x14ac:dyDescent="0.2">
      <c r="A1171" s="220"/>
      <c r="B1171" s="221"/>
      <c r="C1171" s="261" t="s">
        <v>1066</v>
      </c>
      <c r="D1171" s="250"/>
      <c r="E1171" s="250"/>
      <c r="F1171" s="250"/>
      <c r="G1171" s="250"/>
      <c r="H1171" s="224"/>
      <c r="I1171" s="224"/>
      <c r="J1171" s="224"/>
      <c r="K1171" s="224"/>
      <c r="L1171" s="224"/>
      <c r="M1171" s="224"/>
      <c r="N1171" s="223"/>
      <c r="O1171" s="223"/>
      <c r="P1171" s="223"/>
      <c r="Q1171" s="223"/>
      <c r="R1171" s="224"/>
      <c r="S1171" s="224"/>
      <c r="T1171" s="224"/>
      <c r="U1171" s="224"/>
      <c r="V1171" s="224"/>
      <c r="W1171" s="224"/>
      <c r="X1171" s="224"/>
      <c r="Y1171" s="224"/>
      <c r="Z1171" s="213"/>
      <c r="AA1171" s="213"/>
      <c r="AB1171" s="213"/>
      <c r="AC1171" s="213"/>
      <c r="AD1171" s="213"/>
      <c r="AE1171" s="213"/>
      <c r="AF1171" s="213"/>
      <c r="AG1171" s="213" t="s">
        <v>287</v>
      </c>
      <c r="AH1171" s="213"/>
      <c r="AI1171" s="213"/>
      <c r="AJ1171" s="213"/>
      <c r="AK1171" s="213"/>
      <c r="AL1171" s="213"/>
      <c r="AM1171" s="213"/>
      <c r="AN1171" s="213"/>
      <c r="AO1171" s="213"/>
      <c r="AP1171" s="213"/>
      <c r="AQ1171" s="213"/>
      <c r="AR1171" s="213"/>
      <c r="AS1171" s="213"/>
      <c r="AT1171" s="213"/>
      <c r="AU1171" s="213"/>
      <c r="AV1171" s="213"/>
      <c r="AW1171" s="213"/>
      <c r="AX1171" s="213"/>
      <c r="AY1171" s="213"/>
      <c r="AZ1171" s="213"/>
      <c r="BA1171" s="213"/>
      <c r="BB1171" s="213"/>
      <c r="BC1171" s="213"/>
      <c r="BD1171" s="213"/>
      <c r="BE1171" s="213"/>
      <c r="BF1171" s="213"/>
      <c r="BG1171" s="213"/>
      <c r="BH1171" s="213"/>
    </row>
    <row r="1172" spans="1:60" outlineLevel="3" x14ac:dyDescent="0.2">
      <c r="A1172" s="220"/>
      <c r="B1172" s="221"/>
      <c r="C1172" s="261" t="s">
        <v>1252</v>
      </c>
      <c r="D1172" s="250"/>
      <c r="E1172" s="250"/>
      <c r="F1172" s="250"/>
      <c r="G1172" s="250"/>
      <c r="H1172" s="224"/>
      <c r="I1172" s="224"/>
      <c r="J1172" s="224"/>
      <c r="K1172" s="224"/>
      <c r="L1172" s="224"/>
      <c r="M1172" s="224"/>
      <c r="N1172" s="223"/>
      <c r="O1172" s="223"/>
      <c r="P1172" s="223"/>
      <c r="Q1172" s="223"/>
      <c r="R1172" s="224"/>
      <c r="S1172" s="224"/>
      <c r="T1172" s="224"/>
      <c r="U1172" s="224"/>
      <c r="V1172" s="224"/>
      <c r="W1172" s="224"/>
      <c r="X1172" s="224"/>
      <c r="Y1172" s="224"/>
      <c r="Z1172" s="213"/>
      <c r="AA1172" s="213"/>
      <c r="AB1172" s="213"/>
      <c r="AC1172" s="213"/>
      <c r="AD1172" s="213"/>
      <c r="AE1172" s="213"/>
      <c r="AF1172" s="213"/>
      <c r="AG1172" s="213" t="s">
        <v>287</v>
      </c>
      <c r="AH1172" s="213"/>
      <c r="AI1172" s="213"/>
      <c r="AJ1172" s="213"/>
      <c r="AK1172" s="213"/>
      <c r="AL1172" s="213"/>
      <c r="AM1172" s="213"/>
      <c r="AN1172" s="213"/>
      <c r="AO1172" s="213"/>
      <c r="AP1172" s="213"/>
      <c r="AQ1172" s="213"/>
      <c r="AR1172" s="213"/>
      <c r="AS1172" s="213"/>
      <c r="AT1172" s="213"/>
      <c r="AU1172" s="213"/>
      <c r="AV1172" s="213"/>
      <c r="AW1172" s="213"/>
      <c r="AX1172" s="213"/>
      <c r="AY1172" s="213"/>
      <c r="AZ1172" s="213"/>
      <c r="BA1172" s="213"/>
      <c r="BB1172" s="213"/>
      <c r="BC1172" s="213"/>
      <c r="BD1172" s="213"/>
      <c r="BE1172" s="213"/>
      <c r="BF1172" s="213"/>
      <c r="BG1172" s="213"/>
      <c r="BH1172" s="213"/>
    </row>
    <row r="1173" spans="1:60" outlineLevel="3" x14ac:dyDescent="0.2">
      <c r="A1173" s="220"/>
      <c r="B1173" s="221"/>
      <c r="C1173" s="261" t="s">
        <v>1253</v>
      </c>
      <c r="D1173" s="250"/>
      <c r="E1173" s="250"/>
      <c r="F1173" s="250"/>
      <c r="G1173" s="250"/>
      <c r="H1173" s="224"/>
      <c r="I1173" s="224"/>
      <c r="J1173" s="224"/>
      <c r="K1173" s="224"/>
      <c r="L1173" s="224"/>
      <c r="M1173" s="224"/>
      <c r="N1173" s="223"/>
      <c r="O1173" s="223"/>
      <c r="P1173" s="223"/>
      <c r="Q1173" s="223"/>
      <c r="R1173" s="224"/>
      <c r="S1173" s="224"/>
      <c r="T1173" s="224"/>
      <c r="U1173" s="224"/>
      <c r="V1173" s="224"/>
      <c r="W1173" s="224"/>
      <c r="X1173" s="224"/>
      <c r="Y1173" s="224"/>
      <c r="Z1173" s="213"/>
      <c r="AA1173" s="213"/>
      <c r="AB1173" s="213"/>
      <c r="AC1173" s="213"/>
      <c r="AD1173" s="213"/>
      <c r="AE1173" s="213"/>
      <c r="AF1173" s="213"/>
      <c r="AG1173" s="213" t="s">
        <v>287</v>
      </c>
      <c r="AH1173" s="213"/>
      <c r="AI1173" s="213"/>
      <c r="AJ1173" s="213"/>
      <c r="AK1173" s="213"/>
      <c r="AL1173" s="213"/>
      <c r="AM1173" s="213"/>
      <c r="AN1173" s="213"/>
      <c r="AO1173" s="213"/>
      <c r="AP1173" s="213"/>
      <c r="AQ1173" s="213"/>
      <c r="AR1173" s="213"/>
      <c r="AS1173" s="213"/>
      <c r="AT1173" s="213"/>
      <c r="AU1173" s="213"/>
      <c r="AV1173" s="213"/>
      <c r="AW1173" s="213"/>
      <c r="AX1173" s="213"/>
      <c r="AY1173" s="213"/>
      <c r="AZ1173" s="213"/>
      <c r="BA1173" s="249" t="str">
        <f>C1173</f>
        <v>Před započetím výroby budou předloženy ke schválení vzorky použitých materiálů, způsobu opracování a případné profilace</v>
      </c>
      <c r="BB1173" s="213"/>
      <c r="BC1173" s="213"/>
      <c r="BD1173" s="213"/>
      <c r="BE1173" s="213"/>
      <c r="BF1173" s="213"/>
      <c r="BG1173" s="213"/>
      <c r="BH1173" s="213"/>
    </row>
    <row r="1174" spans="1:60" outlineLevel="3" x14ac:dyDescent="0.2">
      <c r="A1174" s="220"/>
      <c r="B1174" s="221"/>
      <c r="C1174" s="261" t="s">
        <v>1254</v>
      </c>
      <c r="D1174" s="250"/>
      <c r="E1174" s="250"/>
      <c r="F1174" s="250"/>
      <c r="G1174" s="250"/>
      <c r="H1174" s="224"/>
      <c r="I1174" s="224"/>
      <c r="J1174" s="224"/>
      <c r="K1174" s="224"/>
      <c r="L1174" s="224"/>
      <c r="M1174" s="224"/>
      <c r="N1174" s="223"/>
      <c r="O1174" s="223"/>
      <c r="P1174" s="223"/>
      <c r="Q1174" s="223"/>
      <c r="R1174" s="224"/>
      <c r="S1174" s="224"/>
      <c r="T1174" s="224"/>
      <c r="U1174" s="224"/>
      <c r="V1174" s="224"/>
      <c r="W1174" s="224"/>
      <c r="X1174" s="224"/>
      <c r="Y1174" s="224"/>
      <c r="Z1174" s="213"/>
      <c r="AA1174" s="213"/>
      <c r="AB1174" s="213"/>
      <c r="AC1174" s="213"/>
      <c r="AD1174" s="213"/>
      <c r="AE1174" s="213"/>
      <c r="AF1174" s="213"/>
      <c r="AG1174" s="213" t="s">
        <v>287</v>
      </c>
      <c r="AH1174" s="213"/>
      <c r="AI1174" s="213"/>
      <c r="AJ1174" s="213"/>
      <c r="AK1174" s="213"/>
      <c r="AL1174" s="213"/>
      <c r="AM1174" s="213"/>
      <c r="AN1174" s="213"/>
      <c r="AO1174" s="213"/>
      <c r="AP1174" s="213"/>
      <c r="AQ1174" s="213"/>
      <c r="AR1174" s="213"/>
      <c r="AS1174" s="213"/>
      <c r="AT1174" s="213"/>
      <c r="AU1174" s="213"/>
      <c r="AV1174" s="213"/>
      <c r="AW1174" s="213"/>
      <c r="AX1174" s="213"/>
      <c r="AY1174" s="213"/>
      <c r="AZ1174" s="213"/>
      <c r="BA1174" s="213"/>
      <c r="BB1174" s="213"/>
      <c r="BC1174" s="213"/>
      <c r="BD1174" s="213"/>
      <c r="BE1174" s="213"/>
      <c r="BF1174" s="213"/>
      <c r="BG1174" s="213"/>
      <c r="BH1174" s="213"/>
    </row>
    <row r="1175" spans="1:60" outlineLevel="3" x14ac:dyDescent="0.2">
      <c r="A1175" s="220"/>
      <c r="B1175" s="221"/>
      <c r="C1175" s="261" t="s">
        <v>1255</v>
      </c>
      <c r="D1175" s="250"/>
      <c r="E1175" s="250"/>
      <c r="F1175" s="250"/>
      <c r="G1175" s="250"/>
      <c r="H1175" s="224"/>
      <c r="I1175" s="224"/>
      <c r="J1175" s="224"/>
      <c r="K1175" s="224"/>
      <c r="L1175" s="224"/>
      <c r="M1175" s="224"/>
      <c r="N1175" s="223"/>
      <c r="O1175" s="223"/>
      <c r="P1175" s="223"/>
      <c r="Q1175" s="223"/>
      <c r="R1175" s="224"/>
      <c r="S1175" s="224"/>
      <c r="T1175" s="224"/>
      <c r="U1175" s="224"/>
      <c r="V1175" s="224"/>
      <c r="W1175" s="224"/>
      <c r="X1175" s="224"/>
      <c r="Y1175" s="224"/>
      <c r="Z1175" s="213"/>
      <c r="AA1175" s="213"/>
      <c r="AB1175" s="213"/>
      <c r="AC1175" s="213"/>
      <c r="AD1175" s="213"/>
      <c r="AE1175" s="213"/>
      <c r="AF1175" s="213"/>
      <c r="AG1175" s="213" t="s">
        <v>287</v>
      </c>
      <c r="AH1175" s="213"/>
      <c r="AI1175" s="213"/>
      <c r="AJ1175" s="213"/>
      <c r="AK1175" s="213"/>
      <c r="AL1175" s="213"/>
      <c r="AM1175" s="213"/>
      <c r="AN1175" s="213"/>
      <c r="AO1175" s="213"/>
      <c r="AP1175" s="213"/>
      <c r="AQ1175" s="213"/>
      <c r="AR1175" s="213"/>
      <c r="AS1175" s="213"/>
      <c r="AT1175" s="213"/>
      <c r="AU1175" s="213"/>
      <c r="AV1175" s="213"/>
      <c r="AW1175" s="213"/>
      <c r="AX1175" s="213"/>
      <c r="AY1175" s="213"/>
      <c r="AZ1175" s="213"/>
      <c r="BA1175" s="213"/>
      <c r="BB1175" s="213"/>
      <c r="BC1175" s="213"/>
      <c r="BD1175" s="213"/>
      <c r="BE1175" s="213"/>
      <c r="BF1175" s="213"/>
      <c r="BG1175" s="213"/>
      <c r="BH1175" s="213"/>
    </row>
    <row r="1176" spans="1:60" ht="22.5" outlineLevel="3" x14ac:dyDescent="0.2">
      <c r="A1176" s="220"/>
      <c r="B1176" s="221"/>
      <c r="C1176" s="261" t="s">
        <v>355</v>
      </c>
      <c r="D1176" s="250"/>
      <c r="E1176" s="250"/>
      <c r="F1176" s="250"/>
      <c r="G1176" s="250"/>
      <c r="H1176" s="224"/>
      <c r="I1176" s="224"/>
      <c r="J1176" s="224"/>
      <c r="K1176" s="224"/>
      <c r="L1176" s="224"/>
      <c r="M1176" s="224"/>
      <c r="N1176" s="223"/>
      <c r="O1176" s="223"/>
      <c r="P1176" s="223"/>
      <c r="Q1176" s="223"/>
      <c r="R1176" s="224"/>
      <c r="S1176" s="224"/>
      <c r="T1176" s="224"/>
      <c r="U1176" s="224"/>
      <c r="V1176" s="224"/>
      <c r="W1176" s="224"/>
      <c r="X1176" s="224"/>
      <c r="Y1176" s="224"/>
      <c r="Z1176" s="213"/>
      <c r="AA1176" s="213"/>
      <c r="AB1176" s="213"/>
      <c r="AC1176" s="213"/>
      <c r="AD1176" s="213"/>
      <c r="AE1176" s="213"/>
      <c r="AF1176" s="213"/>
      <c r="AG1176" s="213" t="s">
        <v>287</v>
      </c>
      <c r="AH1176" s="213"/>
      <c r="AI1176" s="213"/>
      <c r="AJ1176" s="213"/>
      <c r="AK1176" s="213"/>
      <c r="AL1176" s="213"/>
      <c r="AM1176" s="213"/>
      <c r="AN1176" s="213"/>
      <c r="AO1176" s="213"/>
      <c r="AP1176" s="213"/>
      <c r="AQ1176" s="213"/>
      <c r="AR1176" s="213"/>
      <c r="AS1176" s="213"/>
      <c r="AT1176" s="213"/>
      <c r="AU1176" s="213"/>
      <c r="AV1176" s="213"/>
      <c r="AW1176" s="213"/>
      <c r="AX1176" s="213"/>
      <c r="AY1176" s="213"/>
      <c r="AZ1176" s="213"/>
      <c r="BA1176" s="249" t="str">
        <f>C1176</f>
        <v>Kompletní provedení dle veškerých informací obsažených v PD (textová i výkresová část, technologické postupy, restaurátorské záměry atd.).</v>
      </c>
      <c r="BB1176" s="213"/>
      <c r="BC1176" s="213"/>
      <c r="BD1176" s="213"/>
      <c r="BE1176" s="213"/>
      <c r="BF1176" s="213"/>
      <c r="BG1176" s="213"/>
      <c r="BH1176" s="213"/>
    </row>
    <row r="1177" spans="1:60" ht="22.5" outlineLevel="3" x14ac:dyDescent="0.2">
      <c r="A1177" s="220"/>
      <c r="B1177" s="221"/>
      <c r="C1177" s="261" t="s">
        <v>356</v>
      </c>
      <c r="D1177" s="250"/>
      <c r="E1177" s="250"/>
      <c r="F1177" s="250"/>
      <c r="G1177" s="250"/>
      <c r="H1177" s="224"/>
      <c r="I1177" s="224"/>
      <c r="J1177" s="224"/>
      <c r="K1177" s="224"/>
      <c r="L1177" s="224"/>
      <c r="M1177" s="224"/>
      <c r="N1177" s="223"/>
      <c r="O1177" s="223"/>
      <c r="P1177" s="223"/>
      <c r="Q1177" s="223"/>
      <c r="R1177" s="224"/>
      <c r="S1177" s="224"/>
      <c r="T1177" s="224"/>
      <c r="U1177" s="224"/>
      <c r="V1177" s="224"/>
      <c r="W1177" s="224"/>
      <c r="X1177" s="224"/>
      <c r="Y1177" s="224"/>
      <c r="Z1177" s="213"/>
      <c r="AA1177" s="213"/>
      <c r="AB1177" s="213"/>
      <c r="AC1177" s="213"/>
      <c r="AD1177" s="213"/>
      <c r="AE1177" s="213"/>
      <c r="AF1177" s="213"/>
      <c r="AG1177" s="213" t="s">
        <v>287</v>
      </c>
      <c r="AH1177" s="213"/>
      <c r="AI1177" s="213"/>
      <c r="AJ1177" s="213"/>
      <c r="AK1177" s="213"/>
      <c r="AL1177" s="213"/>
      <c r="AM1177" s="213"/>
      <c r="AN1177" s="213"/>
      <c r="AO1177" s="213"/>
      <c r="AP1177" s="213"/>
      <c r="AQ1177" s="213"/>
      <c r="AR1177" s="213"/>
      <c r="AS1177" s="213"/>
      <c r="AT1177" s="213"/>
      <c r="AU1177" s="213"/>
      <c r="AV1177" s="213"/>
      <c r="AW1177" s="213"/>
      <c r="AX1177" s="213"/>
      <c r="AY1177" s="213"/>
      <c r="AZ1177" s="213"/>
      <c r="BA1177" s="249" t="str">
        <f>C1177</f>
        <v>Provedení je včetně montáže, demontáže, dodávky, přesunu hmot, přesunu a likvidace suti, povrchové úpravy, repasí, restaurátorských záměrů,</v>
      </c>
      <c r="BB1177" s="213"/>
      <c r="BC1177" s="213"/>
      <c r="BD1177" s="213"/>
      <c r="BE1177" s="213"/>
      <c r="BF1177" s="213"/>
      <c r="BG1177" s="213"/>
      <c r="BH1177" s="213"/>
    </row>
    <row r="1178" spans="1:60" ht="22.5" outlineLevel="3" x14ac:dyDescent="0.2">
      <c r="A1178" s="220"/>
      <c r="B1178" s="221"/>
      <c r="C1178" s="261" t="s">
        <v>288</v>
      </c>
      <c r="D1178" s="250"/>
      <c r="E1178" s="250"/>
      <c r="F1178" s="250"/>
      <c r="G1178" s="250"/>
      <c r="H1178" s="224"/>
      <c r="I1178" s="224"/>
      <c r="J1178" s="224"/>
      <c r="K1178" s="224"/>
      <c r="L1178" s="224"/>
      <c r="M1178" s="224"/>
      <c r="N1178" s="223"/>
      <c r="O1178" s="223"/>
      <c r="P1178" s="223"/>
      <c r="Q1178" s="223"/>
      <c r="R1178" s="224"/>
      <c r="S1178" s="224"/>
      <c r="T1178" s="224"/>
      <c r="U1178" s="224"/>
      <c r="V1178" s="224"/>
      <c r="W1178" s="224"/>
      <c r="X1178" s="224"/>
      <c r="Y1178" s="224"/>
      <c r="Z1178" s="213"/>
      <c r="AA1178" s="213"/>
      <c r="AB1178" s="213"/>
      <c r="AC1178" s="213"/>
      <c r="AD1178" s="213"/>
      <c r="AE1178" s="213"/>
      <c r="AF1178" s="213"/>
      <c r="AG1178" s="213" t="s">
        <v>287</v>
      </c>
      <c r="AH1178" s="213"/>
      <c r="AI1178" s="213"/>
      <c r="AJ1178" s="213"/>
      <c r="AK1178" s="213"/>
      <c r="AL1178" s="213"/>
      <c r="AM1178" s="213"/>
      <c r="AN1178" s="213"/>
      <c r="AO1178" s="213"/>
      <c r="AP1178" s="213"/>
      <c r="AQ1178" s="213"/>
      <c r="AR1178" s="213"/>
      <c r="AS1178" s="213"/>
      <c r="AT1178" s="213"/>
      <c r="AU1178" s="213"/>
      <c r="AV1178" s="213"/>
      <c r="AW1178" s="213"/>
      <c r="AX1178" s="213"/>
      <c r="AY1178" s="213"/>
      <c r="AZ1178" s="213"/>
      <c r="BA1178" s="249" t="str">
        <f>C1178</f>
        <v>restaurátorských závěrečných zpráv, dílenských dokumentací, vzorkování a veškerých dalších nutných souvisejících plnění a dodávek potřeb.</v>
      </c>
      <c r="BB1178" s="213"/>
      <c r="BC1178" s="213"/>
      <c r="BD1178" s="213"/>
      <c r="BE1178" s="213"/>
      <c r="BF1178" s="213"/>
      <c r="BG1178" s="213"/>
      <c r="BH1178" s="213"/>
    </row>
    <row r="1179" spans="1:60" outlineLevel="1" x14ac:dyDescent="0.2">
      <c r="A1179" s="241">
        <v>108</v>
      </c>
      <c r="B1179" s="242" t="s">
        <v>1170</v>
      </c>
      <c r="C1179" s="259" t="s">
        <v>1171</v>
      </c>
      <c r="D1179" s="243" t="s">
        <v>1055</v>
      </c>
      <c r="E1179" s="244">
        <v>6</v>
      </c>
      <c r="F1179" s="245"/>
      <c r="G1179" s="246">
        <f>ROUND(E1179*F1179,2)</f>
        <v>0</v>
      </c>
      <c r="H1179" s="245"/>
      <c r="I1179" s="246">
        <f>ROUND(E1179*H1179,2)</f>
        <v>0</v>
      </c>
      <c r="J1179" s="245"/>
      <c r="K1179" s="246">
        <f>ROUND(E1179*J1179,2)</f>
        <v>0</v>
      </c>
      <c r="L1179" s="246">
        <v>21</v>
      </c>
      <c r="M1179" s="246">
        <f>G1179*(1+L1179/100)</f>
        <v>0</v>
      </c>
      <c r="N1179" s="244">
        <v>0</v>
      </c>
      <c r="O1179" s="244">
        <f>ROUND(E1179*N1179,2)</f>
        <v>0</v>
      </c>
      <c r="P1179" s="244">
        <v>0</v>
      </c>
      <c r="Q1179" s="244">
        <f>ROUND(E1179*P1179,2)</f>
        <v>0</v>
      </c>
      <c r="R1179" s="246"/>
      <c r="S1179" s="246" t="s">
        <v>281</v>
      </c>
      <c r="T1179" s="247" t="s">
        <v>282</v>
      </c>
      <c r="U1179" s="224">
        <v>0</v>
      </c>
      <c r="V1179" s="224">
        <f>ROUND(E1179*U1179,2)</f>
        <v>0</v>
      </c>
      <c r="W1179" s="224"/>
      <c r="X1179" s="224" t="s">
        <v>283</v>
      </c>
      <c r="Y1179" s="224" t="s">
        <v>284</v>
      </c>
      <c r="Z1179" s="213"/>
      <c r="AA1179" s="213"/>
      <c r="AB1179" s="213"/>
      <c r="AC1179" s="213"/>
      <c r="AD1179" s="213"/>
      <c r="AE1179" s="213"/>
      <c r="AF1179" s="213"/>
      <c r="AG1179" s="213" t="s">
        <v>285</v>
      </c>
      <c r="AH1179" s="213"/>
      <c r="AI1179" s="213"/>
      <c r="AJ1179" s="213"/>
      <c r="AK1179" s="213"/>
      <c r="AL1179" s="213"/>
      <c r="AM1179" s="213"/>
      <c r="AN1179" s="213"/>
      <c r="AO1179" s="213"/>
      <c r="AP1179" s="213"/>
      <c r="AQ1179" s="213"/>
      <c r="AR1179" s="213"/>
      <c r="AS1179" s="213"/>
      <c r="AT1179" s="213"/>
      <c r="AU1179" s="213"/>
      <c r="AV1179" s="213"/>
      <c r="AW1179" s="213"/>
      <c r="AX1179" s="213"/>
      <c r="AY1179" s="213"/>
      <c r="AZ1179" s="213"/>
      <c r="BA1179" s="213"/>
      <c r="BB1179" s="213"/>
      <c r="BC1179" s="213"/>
      <c r="BD1179" s="213"/>
      <c r="BE1179" s="213"/>
      <c r="BF1179" s="213"/>
      <c r="BG1179" s="213"/>
      <c r="BH1179" s="213"/>
    </row>
    <row r="1180" spans="1:60" outlineLevel="2" x14ac:dyDescent="0.2">
      <c r="A1180" s="220"/>
      <c r="B1180" s="221"/>
      <c r="C1180" s="260" t="s">
        <v>1260</v>
      </c>
      <c r="D1180" s="248"/>
      <c r="E1180" s="248"/>
      <c r="F1180" s="248"/>
      <c r="G1180" s="248"/>
      <c r="H1180" s="224"/>
      <c r="I1180" s="224"/>
      <c r="J1180" s="224"/>
      <c r="K1180" s="224"/>
      <c r="L1180" s="224"/>
      <c r="M1180" s="224"/>
      <c r="N1180" s="223"/>
      <c r="O1180" s="223"/>
      <c r="P1180" s="223"/>
      <c r="Q1180" s="223"/>
      <c r="R1180" s="224"/>
      <c r="S1180" s="224"/>
      <c r="T1180" s="224"/>
      <c r="U1180" s="224"/>
      <c r="V1180" s="224"/>
      <c r="W1180" s="224"/>
      <c r="X1180" s="224"/>
      <c r="Y1180" s="224"/>
      <c r="Z1180" s="213"/>
      <c r="AA1180" s="213"/>
      <c r="AB1180" s="213"/>
      <c r="AC1180" s="213"/>
      <c r="AD1180" s="213"/>
      <c r="AE1180" s="213"/>
      <c r="AF1180" s="213"/>
      <c r="AG1180" s="213" t="s">
        <v>287</v>
      </c>
      <c r="AH1180" s="213"/>
      <c r="AI1180" s="213"/>
      <c r="AJ1180" s="213"/>
      <c r="AK1180" s="213"/>
      <c r="AL1180" s="213"/>
      <c r="AM1180" s="213"/>
      <c r="AN1180" s="213"/>
      <c r="AO1180" s="213"/>
      <c r="AP1180" s="213"/>
      <c r="AQ1180" s="213"/>
      <c r="AR1180" s="213"/>
      <c r="AS1180" s="213"/>
      <c r="AT1180" s="213"/>
      <c r="AU1180" s="213"/>
      <c r="AV1180" s="213"/>
      <c r="AW1180" s="213"/>
      <c r="AX1180" s="213"/>
      <c r="AY1180" s="213"/>
      <c r="AZ1180" s="213"/>
      <c r="BA1180" s="213"/>
      <c r="BB1180" s="213"/>
      <c r="BC1180" s="213"/>
      <c r="BD1180" s="213"/>
      <c r="BE1180" s="213"/>
      <c r="BF1180" s="213"/>
      <c r="BG1180" s="213"/>
      <c r="BH1180" s="213"/>
    </row>
    <row r="1181" spans="1:60" outlineLevel="3" x14ac:dyDescent="0.2">
      <c r="A1181" s="220"/>
      <c r="B1181" s="221"/>
      <c r="C1181" s="261" t="s">
        <v>1141</v>
      </c>
      <c r="D1181" s="250"/>
      <c r="E1181" s="250"/>
      <c r="F1181" s="250"/>
      <c r="G1181" s="250"/>
      <c r="H1181" s="224"/>
      <c r="I1181" s="224"/>
      <c r="J1181" s="224"/>
      <c r="K1181" s="224"/>
      <c r="L1181" s="224"/>
      <c r="M1181" s="224"/>
      <c r="N1181" s="223"/>
      <c r="O1181" s="223"/>
      <c r="P1181" s="223"/>
      <c r="Q1181" s="223"/>
      <c r="R1181" s="224"/>
      <c r="S1181" s="224"/>
      <c r="T1181" s="224"/>
      <c r="U1181" s="224"/>
      <c r="V1181" s="224"/>
      <c r="W1181" s="224"/>
      <c r="X1181" s="224"/>
      <c r="Y1181" s="224"/>
      <c r="Z1181" s="213"/>
      <c r="AA1181" s="213"/>
      <c r="AB1181" s="213"/>
      <c r="AC1181" s="213"/>
      <c r="AD1181" s="213"/>
      <c r="AE1181" s="213"/>
      <c r="AF1181" s="213"/>
      <c r="AG1181" s="213" t="s">
        <v>287</v>
      </c>
      <c r="AH1181" s="213"/>
      <c r="AI1181" s="213"/>
      <c r="AJ1181" s="213"/>
      <c r="AK1181" s="213"/>
      <c r="AL1181" s="213"/>
      <c r="AM1181" s="213"/>
      <c r="AN1181" s="213"/>
      <c r="AO1181" s="213"/>
      <c r="AP1181" s="213"/>
      <c r="AQ1181" s="213"/>
      <c r="AR1181" s="213"/>
      <c r="AS1181" s="213"/>
      <c r="AT1181" s="213"/>
      <c r="AU1181" s="213"/>
      <c r="AV1181" s="213"/>
      <c r="AW1181" s="213"/>
      <c r="AX1181" s="213"/>
      <c r="AY1181" s="213"/>
      <c r="AZ1181" s="213"/>
      <c r="BA1181" s="213"/>
      <c r="BB1181" s="213"/>
      <c r="BC1181" s="213"/>
      <c r="BD1181" s="213"/>
      <c r="BE1181" s="213"/>
      <c r="BF1181" s="213"/>
      <c r="BG1181" s="213"/>
      <c r="BH1181" s="213"/>
    </row>
    <row r="1182" spans="1:60" outlineLevel="3" x14ac:dyDescent="0.2">
      <c r="A1182" s="220"/>
      <c r="B1182" s="221"/>
      <c r="C1182" s="261" t="s">
        <v>1142</v>
      </c>
      <c r="D1182" s="250"/>
      <c r="E1182" s="250"/>
      <c r="F1182" s="250"/>
      <c r="G1182" s="250"/>
      <c r="H1182" s="224"/>
      <c r="I1182" s="224"/>
      <c r="J1182" s="224"/>
      <c r="K1182" s="224"/>
      <c r="L1182" s="224"/>
      <c r="M1182" s="224"/>
      <c r="N1182" s="223"/>
      <c r="O1182" s="223"/>
      <c r="P1182" s="223"/>
      <c r="Q1182" s="223"/>
      <c r="R1182" s="224"/>
      <c r="S1182" s="224"/>
      <c r="T1182" s="224"/>
      <c r="U1182" s="224"/>
      <c r="V1182" s="224"/>
      <c r="W1182" s="224"/>
      <c r="X1182" s="224"/>
      <c r="Y1182" s="224"/>
      <c r="Z1182" s="213"/>
      <c r="AA1182" s="213"/>
      <c r="AB1182" s="213"/>
      <c r="AC1182" s="213"/>
      <c r="AD1182" s="213"/>
      <c r="AE1182" s="213"/>
      <c r="AF1182" s="213"/>
      <c r="AG1182" s="213" t="s">
        <v>287</v>
      </c>
      <c r="AH1182" s="213"/>
      <c r="AI1182" s="213"/>
      <c r="AJ1182" s="213"/>
      <c r="AK1182" s="213"/>
      <c r="AL1182" s="213"/>
      <c r="AM1182" s="213"/>
      <c r="AN1182" s="213"/>
      <c r="AO1182" s="213"/>
      <c r="AP1182" s="213"/>
      <c r="AQ1182" s="213"/>
      <c r="AR1182" s="213"/>
      <c r="AS1182" s="213"/>
      <c r="AT1182" s="213"/>
      <c r="AU1182" s="213"/>
      <c r="AV1182" s="213"/>
      <c r="AW1182" s="213"/>
      <c r="AX1182" s="213"/>
      <c r="AY1182" s="213"/>
      <c r="AZ1182" s="213"/>
      <c r="BA1182" s="213"/>
      <c r="BB1182" s="213"/>
      <c r="BC1182" s="213"/>
      <c r="BD1182" s="213"/>
      <c r="BE1182" s="213"/>
      <c r="BF1182" s="213"/>
      <c r="BG1182" s="213"/>
      <c r="BH1182" s="213"/>
    </row>
    <row r="1183" spans="1:60" outlineLevel="3" x14ac:dyDescent="0.2">
      <c r="A1183" s="220"/>
      <c r="B1183" s="221"/>
      <c r="C1183" s="261" t="s">
        <v>1143</v>
      </c>
      <c r="D1183" s="250"/>
      <c r="E1183" s="250"/>
      <c r="F1183" s="250"/>
      <c r="G1183" s="250"/>
      <c r="H1183" s="224"/>
      <c r="I1183" s="224"/>
      <c r="J1183" s="224"/>
      <c r="K1183" s="224"/>
      <c r="L1183" s="224"/>
      <c r="M1183" s="224"/>
      <c r="N1183" s="223"/>
      <c r="O1183" s="223"/>
      <c r="P1183" s="223"/>
      <c r="Q1183" s="223"/>
      <c r="R1183" s="224"/>
      <c r="S1183" s="224"/>
      <c r="T1183" s="224"/>
      <c r="U1183" s="224"/>
      <c r="V1183" s="224"/>
      <c r="W1183" s="224"/>
      <c r="X1183" s="224"/>
      <c r="Y1183" s="224"/>
      <c r="Z1183" s="213"/>
      <c r="AA1183" s="213"/>
      <c r="AB1183" s="213"/>
      <c r="AC1183" s="213"/>
      <c r="AD1183" s="213"/>
      <c r="AE1183" s="213"/>
      <c r="AF1183" s="213"/>
      <c r="AG1183" s="213" t="s">
        <v>287</v>
      </c>
      <c r="AH1183" s="213"/>
      <c r="AI1183" s="213"/>
      <c r="AJ1183" s="213"/>
      <c r="AK1183" s="213"/>
      <c r="AL1183" s="213"/>
      <c r="AM1183" s="213"/>
      <c r="AN1183" s="213"/>
      <c r="AO1183" s="213"/>
      <c r="AP1183" s="213"/>
      <c r="AQ1183" s="213"/>
      <c r="AR1183" s="213"/>
      <c r="AS1183" s="213"/>
      <c r="AT1183" s="213"/>
      <c r="AU1183" s="213"/>
      <c r="AV1183" s="213"/>
      <c r="AW1183" s="213"/>
      <c r="AX1183" s="213"/>
      <c r="AY1183" s="213"/>
      <c r="AZ1183" s="213"/>
      <c r="BA1183" s="213"/>
      <c r="BB1183" s="213"/>
      <c r="BC1183" s="213"/>
      <c r="BD1183" s="213"/>
      <c r="BE1183" s="213"/>
      <c r="BF1183" s="213"/>
      <c r="BG1183" s="213"/>
      <c r="BH1183" s="213"/>
    </row>
    <row r="1184" spans="1:60" outlineLevel="3" x14ac:dyDescent="0.2">
      <c r="A1184" s="220"/>
      <c r="B1184" s="221"/>
      <c r="C1184" s="261" t="s">
        <v>1172</v>
      </c>
      <c r="D1184" s="250"/>
      <c r="E1184" s="250"/>
      <c r="F1184" s="250"/>
      <c r="G1184" s="250"/>
      <c r="H1184" s="224"/>
      <c r="I1184" s="224"/>
      <c r="J1184" s="224"/>
      <c r="K1184" s="224"/>
      <c r="L1184" s="224"/>
      <c r="M1184" s="224"/>
      <c r="N1184" s="223"/>
      <c r="O1184" s="223"/>
      <c r="P1184" s="223"/>
      <c r="Q1184" s="223"/>
      <c r="R1184" s="224"/>
      <c r="S1184" s="224"/>
      <c r="T1184" s="224"/>
      <c r="U1184" s="224"/>
      <c r="V1184" s="224"/>
      <c r="W1184" s="224"/>
      <c r="X1184" s="224"/>
      <c r="Y1184" s="224"/>
      <c r="Z1184" s="213"/>
      <c r="AA1184" s="213"/>
      <c r="AB1184" s="213"/>
      <c r="AC1184" s="213"/>
      <c r="AD1184" s="213"/>
      <c r="AE1184" s="213"/>
      <c r="AF1184" s="213"/>
      <c r="AG1184" s="213" t="s">
        <v>287</v>
      </c>
      <c r="AH1184" s="213"/>
      <c r="AI1184" s="213"/>
      <c r="AJ1184" s="213"/>
      <c r="AK1184" s="213"/>
      <c r="AL1184" s="213"/>
      <c r="AM1184" s="213"/>
      <c r="AN1184" s="213"/>
      <c r="AO1184" s="213"/>
      <c r="AP1184" s="213"/>
      <c r="AQ1184" s="213"/>
      <c r="AR1184" s="213"/>
      <c r="AS1184" s="213"/>
      <c r="AT1184" s="213"/>
      <c r="AU1184" s="213"/>
      <c r="AV1184" s="213"/>
      <c r="AW1184" s="213"/>
      <c r="AX1184" s="213"/>
      <c r="AY1184" s="213"/>
      <c r="AZ1184" s="213"/>
      <c r="BA1184" s="213"/>
      <c r="BB1184" s="213"/>
      <c r="BC1184" s="213"/>
      <c r="BD1184" s="213"/>
      <c r="BE1184" s="213"/>
      <c r="BF1184" s="213"/>
      <c r="BG1184" s="213"/>
      <c r="BH1184" s="213"/>
    </row>
    <row r="1185" spans="1:60" outlineLevel="3" x14ac:dyDescent="0.2">
      <c r="A1185" s="220"/>
      <c r="B1185" s="221"/>
      <c r="C1185" s="261" t="s">
        <v>1173</v>
      </c>
      <c r="D1185" s="250"/>
      <c r="E1185" s="250"/>
      <c r="F1185" s="250"/>
      <c r="G1185" s="250"/>
      <c r="H1185" s="224"/>
      <c r="I1185" s="224"/>
      <c r="J1185" s="224"/>
      <c r="K1185" s="224"/>
      <c r="L1185" s="224"/>
      <c r="M1185" s="224"/>
      <c r="N1185" s="223"/>
      <c r="O1185" s="223"/>
      <c r="P1185" s="223"/>
      <c r="Q1185" s="223"/>
      <c r="R1185" s="224"/>
      <c r="S1185" s="224"/>
      <c r="T1185" s="224"/>
      <c r="U1185" s="224"/>
      <c r="V1185" s="224"/>
      <c r="W1185" s="224"/>
      <c r="X1185" s="224"/>
      <c r="Y1185" s="224"/>
      <c r="Z1185" s="213"/>
      <c r="AA1185" s="213"/>
      <c r="AB1185" s="213"/>
      <c r="AC1185" s="213"/>
      <c r="AD1185" s="213"/>
      <c r="AE1185" s="213"/>
      <c r="AF1185" s="213"/>
      <c r="AG1185" s="213" t="s">
        <v>287</v>
      </c>
      <c r="AH1185" s="213"/>
      <c r="AI1185" s="213"/>
      <c r="AJ1185" s="213"/>
      <c r="AK1185" s="213"/>
      <c r="AL1185" s="213"/>
      <c r="AM1185" s="213"/>
      <c r="AN1185" s="213"/>
      <c r="AO1185" s="213"/>
      <c r="AP1185" s="213"/>
      <c r="AQ1185" s="213"/>
      <c r="AR1185" s="213"/>
      <c r="AS1185" s="213"/>
      <c r="AT1185" s="213"/>
      <c r="AU1185" s="213"/>
      <c r="AV1185" s="213"/>
      <c r="AW1185" s="213"/>
      <c r="AX1185" s="213"/>
      <c r="AY1185" s="213"/>
      <c r="AZ1185" s="213"/>
      <c r="BA1185" s="213"/>
      <c r="BB1185" s="213"/>
      <c r="BC1185" s="213"/>
      <c r="BD1185" s="213"/>
      <c r="BE1185" s="213"/>
      <c r="BF1185" s="213"/>
      <c r="BG1185" s="213"/>
      <c r="BH1185" s="213"/>
    </row>
    <row r="1186" spans="1:60" outlineLevel="3" x14ac:dyDescent="0.2">
      <c r="A1186" s="220"/>
      <c r="B1186" s="221"/>
      <c r="C1186" s="261" t="s">
        <v>1174</v>
      </c>
      <c r="D1186" s="250"/>
      <c r="E1186" s="250"/>
      <c r="F1186" s="250"/>
      <c r="G1186" s="250"/>
      <c r="H1186" s="224"/>
      <c r="I1186" s="224"/>
      <c r="J1186" s="224"/>
      <c r="K1186" s="224"/>
      <c r="L1186" s="224"/>
      <c r="M1186" s="224"/>
      <c r="N1186" s="223"/>
      <c r="O1186" s="223"/>
      <c r="P1186" s="223"/>
      <c r="Q1186" s="223"/>
      <c r="R1186" s="224"/>
      <c r="S1186" s="224"/>
      <c r="T1186" s="224"/>
      <c r="U1186" s="224"/>
      <c r="V1186" s="224"/>
      <c r="W1186" s="224"/>
      <c r="X1186" s="224"/>
      <c r="Y1186" s="224"/>
      <c r="Z1186" s="213"/>
      <c r="AA1186" s="213"/>
      <c r="AB1186" s="213"/>
      <c r="AC1186" s="213"/>
      <c r="AD1186" s="213"/>
      <c r="AE1186" s="213"/>
      <c r="AF1186" s="213"/>
      <c r="AG1186" s="213" t="s">
        <v>287</v>
      </c>
      <c r="AH1186" s="213"/>
      <c r="AI1186" s="213"/>
      <c r="AJ1186" s="213"/>
      <c r="AK1186" s="213"/>
      <c r="AL1186" s="213"/>
      <c r="AM1186" s="213"/>
      <c r="AN1186" s="213"/>
      <c r="AO1186" s="213"/>
      <c r="AP1186" s="213"/>
      <c r="AQ1186" s="213"/>
      <c r="AR1186" s="213"/>
      <c r="AS1186" s="213"/>
      <c r="AT1186" s="213"/>
      <c r="AU1186" s="213"/>
      <c r="AV1186" s="213"/>
      <c r="AW1186" s="213"/>
      <c r="AX1186" s="213"/>
      <c r="AY1186" s="213"/>
      <c r="AZ1186" s="213"/>
      <c r="BA1186" s="213"/>
      <c r="BB1186" s="213"/>
      <c r="BC1186" s="213"/>
      <c r="BD1186" s="213"/>
      <c r="BE1186" s="213"/>
      <c r="BF1186" s="213"/>
      <c r="BG1186" s="213"/>
      <c r="BH1186" s="213"/>
    </row>
    <row r="1187" spans="1:60" outlineLevel="3" x14ac:dyDescent="0.2">
      <c r="A1187" s="220"/>
      <c r="B1187" s="221"/>
      <c r="C1187" s="274" t="s">
        <v>1063</v>
      </c>
      <c r="D1187" s="226"/>
      <c r="E1187" s="227"/>
      <c r="F1187" s="228"/>
      <c r="G1187" s="228"/>
      <c r="H1187" s="224"/>
      <c r="I1187" s="224"/>
      <c r="J1187" s="224"/>
      <c r="K1187" s="224"/>
      <c r="L1187" s="224"/>
      <c r="M1187" s="224"/>
      <c r="N1187" s="223"/>
      <c r="O1187" s="223"/>
      <c r="P1187" s="223"/>
      <c r="Q1187" s="223"/>
      <c r="R1187" s="224"/>
      <c r="S1187" s="224"/>
      <c r="T1187" s="224"/>
      <c r="U1187" s="224"/>
      <c r="V1187" s="224"/>
      <c r="W1187" s="224"/>
      <c r="X1187" s="224"/>
      <c r="Y1187" s="224"/>
      <c r="Z1187" s="213"/>
      <c r="AA1187" s="213"/>
      <c r="AB1187" s="213"/>
      <c r="AC1187" s="213"/>
      <c r="AD1187" s="213"/>
      <c r="AE1187" s="213"/>
      <c r="AF1187" s="213"/>
      <c r="AG1187" s="213" t="s">
        <v>287</v>
      </c>
      <c r="AH1187" s="213"/>
      <c r="AI1187" s="213"/>
      <c r="AJ1187" s="213"/>
      <c r="AK1187" s="213"/>
      <c r="AL1187" s="213"/>
      <c r="AM1187" s="213"/>
      <c r="AN1187" s="213"/>
      <c r="AO1187" s="213"/>
      <c r="AP1187" s="213"/>
      <c r="AQ1187" s="213"/>
      <c r="AR1187" s="213"/>
      <c r="AS1187" s="213"/>
      <c r="AT1187" s="213"/>
      <c r="AU1187" s="213"/>
      <c r="AV1187" s="213"/>
      <c r="AW1187" s="213"/>
      <c r="AX1187" s="213"/>
      <c r="AY1187" s="213"/>
      <c r="AZ1187" s="213"/>
      <c r="BA1187" s="213"/>
      <c r="BB1187" s="213"/>
      <c r="BC1187" s="213"/>
      <c r="BD1187" s="213"/>
      <c r="BE1187" s="213"/>
      <c r="BF1187" s="213"/>
      <c r="BG1187" s="213"/>
      <c r="BH1187" s="213"/>
    </row>
    <row r="1188" spans="1:60" outlineLevel="3" x14ac:dyDescent="0.2">
      <c r="A1188" s="220"/>
      <c r="B1188" s="221"/>
      <c r="C1188" s="261" t="s">
        <v>1148</v>
      </c>
      <c r="D1188" s="250"/>
      <c r="E1188" s="250"/>
      <c r="F1188" s="250"/>
      <c r="G1188" s="250"/>
      <c r="H1188" s="224"/>
      <c r="I1188" s="224"/>
      <c r="J1188" s="224"/>
      <c r="K1188" s="224"/>
      <c r="L1188" s="224"/>
      <c r="M1188" s="224"/>
      <c r="N1188" s="223"/>
      <c r="O1188" s="223"/>
      <c r="P1188" s="223"/>
      <c r="Q1188" s="223"/>
      <c r="R1188" s="224"/>
      <c r="S1188" s="224"/>
      <c r="T1188" s="224"/>
      <c r="U1188" s="224"/>
      <c r="V1188" s="224"/>
      <c r="W1188" s="224"/>
      <c r="X1188" s="224"/>
      <c r="Y1188" s="224"/>
      <c r="Z1188" s="213"/>
      <c r="AA1188" s="213"/>
      <c r="AB1188" s="213"/>
      <c r="AC1188" s="213"/>
      <c r="AD1188" s="213"/>
      <c r="AE1188" s="213"/>
      <c r="AF1188" s="213"/>
      <c r="AG1188" s="213" t="s">
        <v>287</v>
      </c>
      <c r="AH1188" s="213"/>
      <c r="AI1188" s="213"/>
      <c r="AJ1188" s="213"/>
      <c r="AK1188" s="213"/>
      <c r="AL1188" s="213"/>
      <c r="AM1188" s="213"/>
      <c r="AN1188" s="213"/>
      <c r="AO1188" s="213"/>
      <c r="AP1188" s="213"/>
      <c r="AQ1188" s="213"/>
      <c r="AR1188" s="213"/>
      <c r="AS1188" s="213"/>
      <c r="AT1188" s="213"/>
      <c r="AU1188" s="213"/>
      <c r="AV1188" s="213"/>
      <c r="AW1188" s="213"/>
      <c r="AX1188" s="213"/>
      <c r="AY1188" s="213"/>
      <c r="AZ1188" s="213"/>
      <c r="BA1188" s="213"/>
      <c r="BB1188" s="213"/>
      <c r="BC1188" s="213"/>
      <c r="BD1188" s="213"/>
      <c r="BE1188" s="213"/>
      <c r="BF1188" s="213"/>
      <c r="BG1188" s="213"/>
      <c r="BH1188" s="213"/>
    </row>
    <row r="1189" spans="1:60" outlineLevel="3" x14ac:dyDescent="0.2">
      <c r="A1189" s="220"/>
      <c r="B1189" s="221"/>
      <c r="C1189" s="261" t="s">
        <v>1149</v>
      </c>
      <c r="D1189" s="250"/>
      <c r="E1189" s="250"/>
      <c r="F1189" s="250"/>
      <c r="G1189" s="250"/>
      <c r="H1189" s="224"/>
      <c r="I1189" s="224"/>
      <c r="J1189" s="224"/>
      <c r="K1189" s="224"/>
      <c r="L1189" s="224"/>
      <c r="M1189" s="224"/>
      <c r="N1189" s="223"/>
      <c r="O1189" s="223"/>
      <c r="P1189" s="223"/>
      <c r="Q1189" s="223"/>
      <c r="R1189" s="224"/>
      <c r="S1189" s="224"/>
      <c r="T1189" s="224"/>
      <c r="U1189" s="224"/>
      <c r="V1189" s="224"/>
      <c r="W1189" s="224"/>
      <c r="X1189" s="224"/>
      <c r="Y1189" s="224"/>
      <c r="Z1189" s="213"/>
      <c r="AA1189" s="213"/>
      <c r="AB1189" s="213"/>
      <c r="AC1189" s="213"/>
      <c r="AD1189" s="213"/>
      <c r="AE1189" s="213"/>
      <c r="AF1189" s="213"/>
      <c r="AG1189" s="213" t="s">
        <v>287</v>
      </c>
      <c r="AH1189" s="213"/>
      <c r="AI1189" s="213"/>
      <c r="AJ1189" s="213"/>
      <c r="AK1189" s="213"/>
      <c r="AL1189" s="213"/>
      <c r="AM1189" s="213"/>
      <c r="AN1189" s="213"/>
      <c r="AO1189" s="213"/>
      <c r="AP1189" s="213"/>
      <c r="AQ1189" s="213"/>
      <c r="AR1189" s="213"/>
      <c r="AS1189" s="213"/>
      <c r="AT1189" s="213"/>
      <c r="AU1189" s="213"/>
      <c r="AV1189" s="213"/>
      <c r="AW1189" s="213"/>
      <c r="AX1189" s="213"/>
      <c r="AY1189" s="213"/>
      <c r="AZ1189" s="213"/>
      <c r="BA1189" s="213"/>
      <c r="BB1189" s="213"/>
      <c r="BC1189" s="213"/>
      <c r="BD1189" s="213"/>
      <c r="BE1189" s="213"/>
      <c r="BF1189" s="213"/>
      <c r="BG1189" s="213"/>
      <c r="BH1189" s="213"/>
    </row>
    <row r="1190" spans="1:60" outlineLevel="3" x14ac:dyDescent="0.2">
      <c r="A1190" s="220"/>
      <c r="B1190" s="221"/>
      <c r="C1190" s="274" t="s">
        <v>1063</v>
      </c>
      <c r="D1190" s="226"/>
      <c r="E1190" s="227"/>
      <c r="F1190" s="228"/>
      <c r="G1190" s="228"/>
      <c r="H1190" s="224"/>
      <c r="I1190" s="224"/>
      <c r="J1190" s="224"/>
      <c r="K1190" s="224"/>
      <c r="L1190" s="224"/>
      <c r="M1190" s="224"/>
      <c r="N1190" s="223"/>
      <c r="O1190" s="223"/>
      <c r="P1190" s="223"/>
      <c r="Q1190" s="223"/>
      <c r="R1190" s="224"/>
      <c r="S1190" s="224"/>
      <c r="T1190" s="224"/>
      <c r="U1190" s="224"/>
      <c r="V1190" s="224"/>
      <c r="W1190" s="224"/>
      <c r="X1190" s="224"/>
      <c r="Y1190" s="224"/>
      <c r="Z1190" s="213"/>
      <c r="AA1190" s="213"/>
      <c r="AB1190" s="213"/>
      <c r="AC1190" s="213"/>
      <c r="AD1190" s="213"/>
      <c r="AE1190" s="213"/>
      <c r="AF1190" s="213"/>
      <c r="AG1190" s="213" t="s">
        <v>287</v>
      </c>
      <c r="AH1190" s="213"/>
      <c r="AI1190" s="213"/>
      <c r="AJ1190" s="213"/>
      <c r="AK1190" s="213"/>
      <c r="AL1190" s="213"/>
      <c r="AM1190" s="213"/>
      <c r="AN1190" s="213"/>
      <c r="AO1190" s="213"/>
      <c r="AP1190" s="213"/>
      <c r="AQ1190" s="213"/>
      <c r="AR1190" s="213"/>
      <c r="AS1190" s="213"/>
      <c r="AT1190" s="213"/>
      <c r="AU1190" s="213"/>
      <c r="AV1190" s="213"/>
      <c r="AW1190" s="213"/>
      <c r="AX1190" s="213"/>
      <c r="AY1190" s="213"/>
      <c r="AZ1190" s="213"/>
      <c r="BA1190" s="213"/>
      <c r="BB1190" s="213"/>
      <c r="BC1190" s="213"/>
      <c r="BD1190" s="213"/>
      <c r="BE1190" s="213"/>
      <c r="BF1190" s="213"/>
      <c r="BG1190" s="213"/>
      <c r="BH1190" s="213"/>
    </row>
    <row r="1191" spans="1:60" outlineLevel="3" x14ac:dyDescent="0.2">
      <c r="A1191" s="220"/>
      <c r="B1191" s="221"/>
      <c r="C1191" s="261" t="s">
        <v>1066</v>
      </c>
      <c r="D1191" s="250"/>
      <c r="E1191" s="250"/>
      <c r="F1191" s="250"/>
      <c r="G1191" s="250"/>
      <c r="H1191" s="224"/>
      <c r="I1191" s="224"/>
      <c r="J1191" s="224"/>
      <c r="K1191" s="224"/>
      <c r="L1191" s="224"/>
      <c r="M1191" s="224"/>
      <c r="N1191" s="223"/>
      <c r="O1191" s="223"/>
      <c r="P1191" s="223"/>
      <c r="Q1191" s="223"/>
      <c r="R1191" s="224"/>
      <c r="S1191" s="224"/>
      <c r="T1191" s="224"/>
      <c r="U1191" s="224"/>
      <c r="V1191" s="224"/>
      <c r="W1191" s="224"/>
      <c r="X1191" s="224"/>
      <c r="Y1191" s="224"/>
      <c r="Z1191" s="213"/>
      <c r="AA1191" s="213"/>
      <c r="AB1191" s="213"/>
      <c r="AC1191" s="213"/>
      <c r="AD1191" s="213"/>
      <c r="AE1191" s="213"/>
      <c r="AF1191" s="213"/>
      <c r="AG1191" s="213" t="s">
        <v>287</v>
      </c>
      <c r="AH1191" s="213"/>
      <c r="AI1191" s="213"/>
      <c r="AJ1191" s="213"/>
      <c r="AK1191" s="213"/>
      <c r="AL1191" s="213"/>
      <c r="AM1191" s="213"/>
      <c r="AN1191" s="213"/>
      <c r="AO1191" s="213"/>
      <c r="AP1191" s="213"/>
      <c r="AQ1191" s="213"/>
      <c r="AR1191" s="213"/>
      <c r="AS1191" s="213"/>
      <c r="AT1191" s="213"/>
      <c r="AU1191" s="213"/>
      <c r="AV1191" s="213"/>
      <c r="AW1191" s="213"/>
      <c r="AX1191" s="213"/>
      <c r="AY1191" s="213"/>
      <c r="AZ1191" s="213"/>
      <c r="BA1191" s="213"/>
      <c r="BB1191" s="213"/>
      <c r="BC1191" s="213"/>
      <c r="BD1191" s="213"/>
      <c r="BE1191" s="213"/>
      <c r="BF1191" s="213"/>
      <c r="BG1191" s="213"/>
      <c r="BH1191" s="213"/>
    </row>
    <row r="1192" spans="1:60" outlineLevel="3" x14ac:dyDescent="0.2">
      <c r="A1192" s="220"/>
      <c r="B1192" s="221"/>
      <c r="C1192" s="261" t="s">
        <v>1252</v>
      </c>
      <c r="D1192" s="250"/>
      <c r="E1192" s="250"/>
      <c r="F1192" s="250"/>
      <c r="G1192" s="250"/>
      <c r="H1192" s="224"/>
      <c r="I1192" s="224"/>
      <c r="J1192" s="224"/>
      <c r="K1192" s="224"/>
      <c r="L1192" s="224"/>
      <c r="M1192" s="224"/>
      <c r="N1192" s="223"/>
      <c r="O1192" s="223"/>
      <c r="P1192" s="223"/>
      <c r="Q1192" s="223"/>
      <c r="R1192" s="224"/>
      <c r="S1192" s="224"/>
      <c r="T1192" s="224"/>
      <c r="U1192" s="224"/>
      <c r="V1192" s="224"/>
      <c r="W1192" s="224"/>
      <c r="X1192" s="224"/>
      <c r="Y1192" s="224"/>
      <c r="Z1192" s="213"/>
      <c r="AA1192" s="213"/>
      <c r="AB1192" s="213"/>
      <c r="AC1192" s="213"/>
      <c r="AD1192" s="213"/>
      <c r="AE1192" s="213"/>
      <c r="AF1192" s="213"/>
      <c r="AG1192" s="213" t="s">
        <v>287</v>
      </c>
      <c r="AH1192" s="213"/>
      <c r="AI1192" s="213"/>
      <c r="AJ1192" s="213"/>
      <c r="AK1192" s="213"/>
      <c r="AL1192" s="213"/>
      <c r="AM1192" s="213"/>
      <c r="AN1192" s="213"/>
      <c r="AO1192" s="213"/>
      <c r="AP1192" s="213"/>
      <c r="AQ1192" s="213"/>
      <c r="AR1192" s="213"/>
      <c r="AS1192" s="213"/>
      <c r="AT1192" s="213"/>
      <c r="AU1192" s="213"/>
      <c r="AV1192" s="213"/>
      <c r="AW1192" s="213"/>
      <c r="AX1192" s="213"/>
      <c r="AY1192" s="213"/>
      <c r="AZ1192" s="213"/>
      <c r="BA1192" s="213"/>
      <c r="BB1192" s="213"/>
      <c r="BC1192" s="213"/>
      <c r="BD1192" s="213"/>
      <c r="BE1192" s="213"/>
      <c r="BF1192" s="213"/>
      <c r="BG1192" s="213"/>
      <c r="BH1192" s="213"/>
    </row>
    <row r="1193" spans="1:60" outlineLevel="3" x14ac:dyDescent="0.2">
      <c r="A1193" s="220"/>
      <c r="B1193" s="221"/>
      <c r="C1193" s="261" t="s">
        <v>1253</v>
      </c>
      <c r="D1193" s="250"/>
      <c r="E1193" s="250"/>
      <c r="F1193" s="250"/>
      <c r="G1193" s="250"/>
      <c r="H1193" s="224"/>
      <c r="I1193" s="224"/>
      <c r="J1193" s="224"/>
      <c r="K1193" s="224"/>
      <c r="L1193" s="224"/>
      <c r="M1193" s="224"/>
      <c r="N1193" s="223"/>
      <c r="O1193" s="223"/>
      <c r="P1193" s="223"/>
      <c r="Q1193" s="223"/>
      <c r="R1193" s="224"/>
      <c r="S1193" s="224"/>
      <c r="T1193" s="224"/>
      <c r="U1193" s="224"/>
      <c r="V1193" s="224"/>
      <c r="W1193" s="224"/>
      <c r="X1193" s="224"/>
      <c r="Y1193" s="224"/>
      <c r="Z1193" s="213"/>
      <c r="AA1193" s="213"/>
      <c r="AB1193" s="213"/>
      <c r="AC1193" s="213"/>
      <c r="AD1193" s="213"/>
      <c r="AE1193" s="213"/>
      <c r="AF1193" s="213"/>
      <c r="AG1193" s="213" t="s">
        <v>287</v>
      </c>
      <c r="AH1193" s="213"/>
      <c r="AI1193" s="213"/>
      <c r="AJ1193" s="213"/>
      <c r="AK1193" s="213"/>
      <c r="AL1193" s="213"/>
      <c r="AM1193" s="213"/>
      <c r="AN1193" s="213"/>
      <c r="AO1193" s="213"/>
      <c r="AP1193" s="213"/>
      <c r="AQ1193" s="213"/>
      <c r="AR1193" s="213"/>
      <c r="AS1193" s="213"/>
      <c r="AT1193" s="213"/>
      <c r="AU1193" s="213"/>
      <c r="AV1193" s="213"/>
      <c r="AW1193" s="213"/>
      <c r="AX1193" s="213"/>
      <c r="AY1193" s="213"/>
      <c r="AZ1193" s="213"/>
      <c r="BA1193" s="249" t="str">
        <f>C1193</f>
        <v>Před započetím výroby budou předloženy ke schválení vzorky použitých materiálů, způsobu opracování a případné profilace</v>
      </c>
      <c r="BB1193" s="213"/>
      <c r="BC1193" s="213"/>
      <c r="BD1193" s="213"/>
      <c r="BE1193" s="213"/>
      <c r="BF1193" s="213"/>
      <c r="BG1193" s="213"/>
      <c r="BH1193" s="213"/>
    </row>
    <row r="1194" spans="1:60" outlineLevel="3" x14ac:dyDescent="0.2">
      <c r="A1194" s="220"/>
      <c r="B1194" s="221"/>
      <c r="C1194" s="261" t="s">
        <v>1254</v>
      </c>
      <c r="D1194" s="250"/>
      <c r="E1194" s="250"/>
      <c r="F1194" s="250"/>
      <c r="G1194" s="250"/>
      <c r="H1194" s="224"/>
      <c r="I1194" s="224"/>
      <c r="J1194" s="224"/>
      <c r="K1194" s="224"/>
      <c r="L1194" s="224"/>
      <c r="M1194" s="224"/>
      <c r="N1194" s="223"/>
      <c r="O1194" s="223"/>
      <c r="P1194" s="223"/>
      <c r="Q1194" s="223"/>
      <c r="R1194" s="224"/>
      <c r="S1194" s="224"/>
      <c r="T1194" s="224"/>
      <c r="U1194" s="224"/>
      <c r="V1194" s="224"/>
      <c r="W1194" s="224"/>
      <c r="X1194" s="224"/>
      <c r="Y1194" s="224"/>
      <c r="Z1194" s="213"/>
      <c r="AA1194" s="213"/>
      <c r="AB1194" s="213"/>
      <c r="AC1194" s="213"/>
      <c r="AD1194" s="213"/>
      <c r="AE1194" s="213"/>
      <c r="AF1194" s="213"/>
      <c r="AG1194" s="213" t="s">
        <v>287</v>
      </c>
      <c r="AH1194" s="213"/>
      <c r="AI1194" s="213"/>
      <c r="AJ1194" s="213"/>
      <c r="AK1194" s="213"/>
      <c r="AL1194" s="213"/>
      <c r="AM1194" s="213"/>
      <c r="AN1194" s="213"/>
      <c r="AO1194" s="213"/>
      <c r="AP1194" s="213"/>
      <c r="AQ1194" s="213"/>
      <c r="AR1194" s="213"/>
      <c r="AS1194" s="213"/>
      <c r="AT1194" s="213"/>
      <c r="AU1194" s="213"/>
      <c r="AV1194" s="213"/>
      <c r="AW1194" s="213"/>
      <c r="AX1194" s="213"/>
      <c r="AY1194" s="213"/>
      <c r="AZ1194" s="213"/>
      <c r="BA1194" s="213"/>
      <c r="BB1194" s="213"/>
      <c r="BC1194" s="213"/>
      <c r="BD1194" s="213"/>
      <c r="BE1194" s="213"/>
      <c r="BF1194" s="213"/>
      <c r="BG1194" s="213"/>
      <c r="BH1194" s="213"/>
    </row>
    <row r="1195" spans="1:60" outlineLevel="3" x14ac:dyDescent="0.2">
      <c r="A1195" s="220"/>
      <c r="B1195" s="221"/>
      <c r="C1195" s="261" t="s">
        <v>1255</v>
      </c>
      <c r="D1195" s="250"/>
      <c r="E1195" s="250"/>
      <c r="F1195" s="250"/>
      <c r="G1195" s="250"/>
      <c r="H1195" s="224"/>
      <c r="I1195" s="224"/>
      <c r="J1195" s="224"/>
      <c r="K1195" s="224"/>
      <c r="L1195" s="224"/>
      <c r="M1195" s="224"/>
      <c r="N1195" s="223"/>
      <c r="O1195" s="223"/>
      <c r="P1195" s="223"/>
      <c r="Q1195" s="223"/>
      <c r="R1195" s="224"/>
      <c r="S1195" s="224"/>
      <c r="T1195" s="224"/>
      <c r="U1195" s="224"/>
      <c r="V1195" s="224"/>
      <c r="W1195" s="224"/>
      <c r="X1195" s="224"/>
      <c r="Y1195" s="224"/>
      <c r="Z1195" s="213"/>
      <c r="AA1195" s="213"/>
      <c r="AB1195" s="213"/>
      <c r="AC1195" s="213"/>
      <c r="AD1195" s="213"/>
      <c r="AE1195" s="213"/>
      <c r="AF1195" s="213"/>
      <c r="AG1195" s="213" t="s">
        <v>287</v>
      </c>
      <c r="AH1195" s="213"/>
      <c r="AI1195" s="213"/>
      <c r="AJ1195" s="213"/>
      <c r="AK1195" s="213"/>
      <c r="AL1195" s="213"/>
      <c r="AM1195" s="213"/>
      <c r="AN1195" s="213"/>
      <c r="AO1195" s="213"/>
      <c r="AP1195" s="213"/>
      <c r="AQ1195" s="213"/>
      <c r="AR1195" s="213"/>
      <c r="AS1195" s="213"/>
      <c r="AT1195" s="213"/>
      <c r="AU1195" s="213"/>
      <c r="AV1195" s="213"/>
      <c r="AW1195" s="213"/>
      <c r="AX1195" s="213"/>
      <c r="AY1195" s="213"/>
      <c r="AZ1195" s="213"/>
      <c r="BA1195" s="213"/>
      <c r="BB1195" s="213"/>
      <c r="BC1195" s="213"/>
      <c r="BD1195" s="213"/>
      <c r="BE1195" s="213"/>
      <c r="BF1195" s="213"/>
      <c r="BG1195" s="213"/>
      <c r="BH1195" s="213"/>
    </row>
    <row r="1196" spans="1:60" ht="22.5" outlineLevel="3" x14ac:dyDescent="0.2">
      <c r="A1196" s="220"/>
      <c r="B1196" s="221"/>
      <c r="C1196" s="261" t="s">
        <v>355</v>
      </c>
      <c r="D1196" s="250"/>
      <c r="E1196" s="250"/>
      <c r="F1196" s="250"/>
      <c r="G1196" s="250"/>
      <c r="H1196" s="224"/>
      <c r="I1196" s="224"/>
      <c r="J1196" s="224"/>
      <c r="K1196" s="224"/>
      <c r="L1196" s="224"/>
      <c r="M1196" s="224"/>
      <c r="N1196" s="223"/>
      <c r="O1196" s="223"/>
      <c r="P1196" s="223"/>
      <c r="Q1196" s="223"/>
      <c r="R1196" s="224"/>
      <c r="S1196" s="224"/>
      <c r="T1196" s="224"/>
      <c r="U1196" s="224"/>
      <c r="V1196" s="224"/>
      <c r="W1196" s="224"/>
      <c r="X1196" s="224"/>
      <c r="Y1196" s="224"/>
      <c r="Z1196" s="213"/>
      <c r="AA1196" s="213"/>
      <c r="AB1196" s="213"/>
      <c r="AC1196" s="213"/>
      <c r="AD1196" s="213"/>
      <c r="AE1196" s="213"/>
      <c r="AF1196" s="213"/>
      <c r="AG1196" s="213" t="s">
        <v>287</v>
      </c>
      <c r="AH1196" s="213"/>
      <c r="AI1196" s="213"/>
      <c r="AJ1196" s="213"/>
      <c r="AK1196" s="213"/>
      <c r="AL1196" s="213"/>
      <c r="AM1196" s="213"/>
      <c r="AN1196" s="213"/>
      <c r="AO1196" s="213"/>
      <c r="AP1196" s="213"/>
      <c r="AQ1196" s="213"/>
      <c r="AR1196" s="213"/>
      <c r="AS1196" s="213"/>
      <c r="AT1196" s="213"/>
      <c r="AU1196" s="213"/>
      <c r="AV1196" s="213"/>
      <c r="AW1196" s="213"/>
      <c r="AX1196" s="213"/>
      <c r="AY1196" s="213"/>
      <c r="AZ1196" s="213"/>
      <c r="BA1196" s="249" t="str">
        <f>C1196</f>
        <v>Kompletní provedení dle veškerých informací obsažených v PD (textová i výkresová část, technologické postupy, restaurátorské záměry atd.).</v>
      </c>
      <c r="BB1196" s="213"/>
      <c r="BC1196" s="213"/>
      <c r="BD1196" s="213"/>
      <c r="BE1196" s="213"/>
      <c r="BF1196" s="213"/>
      <c r="BG1196" s="213"/>
      <c r="BH1196" s="213"/>
    </row>
    <row r="1197" spans="1:60" ht="22.5" outlineLevel="3" x14ac:dyDescent="0.2">
      <c r="A1197" s="220"/>
      <c r="B1197" s="221"/>
      <c r="C1197" s="261" t="s">
        <v>356</v>
      </c>
      <c r="D1197" s="250"/>
      <c r="E1197" s="250"/>
      <c r="F1197" s="250"/>
      <c r="G1197" s="250"/>
      <c r="H1197" s="224"/>
      <c r="I1197" s="224"/>
      <c r="J1197" s="224"/>
      <c r="K1197" s="224"/>
      <c r="L1197" s="224"/>
      <c r="M1197" s="224"/>
      <c r="N1197" s="223"/>
      <c r="O1197" s="223"/>
      <c r="P1197" s="223"/>
      <c r="Q1197" s="223"/>
      <c r="R1197" s="224"/>
      <c r="S1197" s="224"/>
      <c r="T1197" s="224"/>
      <c r="U1197" s="224"/>
      <c r="V1197" s="224"/>
      <c r="W1197" s="224"/>
      <c r="X1197" s="224"/>
      <c r="Y1197" s="224"/>
      <c r="Z1197" s="213"/>
      <c r="AA1197" s="213"/>
      <c r="AB1197" s="213"/>
      <c r="AC1197" s="213"/>
      <c r="AD1197" s="213"/>
      <c r="AE1197" s="213"/>
      <c r="AF1197" s="213"/>
      <c r="AG1197" s="213" t="s">
        <v>287</v>
      </c>
      <c r="AH1197" s="213"/>
      <c r="AI1197" s="213"/>
      <c r="AJ1197" s="213"/>
      <c r="AK1197" s="213"/>
      <c r="AL1197" s="213"/>
      <c r="AM1197" s="213"/>
      <c r="AN1197" s="213"/>
      <c r="AO1197" s="213"/>
      <c r="AP1197" s="213"/>
      <c r="AQ1197" s="213"/>
      <c r="AR1197" s="213"/>
      <c r="AS1197" s="213"/>
      <c r="AT1197" s="213"/>
      <c r="AU1197" s="213"/>
      <c r="AV1197" s="213"/>
      <c r="AW1197" s="213"/>
      <c r="AX1197" s="213"/>
      <c r="AY1197" s="213"/>
      <c r="AZ1197" s="213"/>
      <c r="BA1197" s="249" t="str">
        <f>C1197</f>
        <v>Provedení je včetně montáže, demontáže, dodávky, přesunu hmot, přesunu a likvidace suti, povrchové úpravy, repasí, restaurátorských záměrů,</v>
      </c>
      <c r="BB1197" s="213"/>
      <c r="BC1197" s="213"/>
      <c r="BD1197" s="213"/>
      <c r="BE1197" s="213"/>
      <c r="BF1197" s="213"/>
      <c r="BG1197" s="213"/>
      <c r="BH1197" s="213"/>
    </row>
    <row r="1198" spans="1:60" ht="22.5" outlineLevel="3" x14ac:dyDescent="0.2">
      <c r="A1198" s="220"/>
      <c r="B1198" s="221"/>
      <c r="C1198" s="261" t="s">
        <v>288</v>
      </c>
      <c r="D1198" s="250"/>
      <c r="E1198" s="250"/>
      <c r="F1198" s="250"/>
      <c r="G1198" s="250"/>
      <c r="H1198" s="224"/>
      <c r="I1198" s="224"/>
      <c r="J1198" s="224"/>
      <c r="K1198" s="224"/>
      <c r="L1198" s="224"/>
      <c r="M1198" s="224"/>
      <c r="N1198" s="223"/>
      <c r="O1198" s="223"/>
      <c r="P1198" s="223"/>
      <c r="Q1198" s="223"/>
      <c r="R1198" s="224"/>
      <c r="S1198" s="224"/>
      <c r="T1198" s="224"/>
      <c r="U1198" s="224"/>
      <c r="V1198" s="224"/>
      <c r="W1198" s="224"/>
      <c r="X1198" s="224"/>
      <c r="Y1198" s="224"/>
      <c r="Z1198" s="213"/>
      <c r="AA1198" s="213"/>
      <c r="AB1198" s="213"/>
      <c r="AC1198" s="213"/>
      <c r="AD1198" s="213"/>
      <c r="AE1198" s="213"/>
      <c r="AF1198" s="213"/>
      <c r="AG1198" s="213" t="s">
        <v>287</v>
      </c>
      <c r="AH1198" s="213"/>
      <c r="AI1198" s="213"/>
      <c r="AJ1198" s="213"/>
      <c r="AK1198" s="213"/>
      <c r="AL1198" s="213"/>
      <c r="AM1198" s="213"/>
      <c r="AN1198" s="213"/>
      <c r="AO1198" s="213"/>
      <c r="AP1198" s="213"/>
      <c r="AQ1198" s="213"/>
      <c r="AR1198" s="213"/>
      <c r="AS1198" s="213"/>
      <c r="AT1198" s="213"/>
      <c r="AU1198" s="213"/>
      <c r="AV1198" s="213"/>
      <c r="AW1198" s="213"/>
      <c r="AX1198" s="213"/>
      <c r="AY1198" s="213"/>
      <c r="AZ1198" s="213"/>
      <c r="BA1198" s="249" t="str">
        <f>C1198</f>
        <v>restaurátorských závěrečných zpráv, dílenských dokumentací, vzorkování a veškerých dalších nutných souvisejících plnění a dodávek potřeb.</v>
      </c>
      <c r="BB1198" s="213"/>
      <c r="BC1198" s="213"/>
      <c r="BD1198" s="213"/>
      <c r="BE1198" s="213"/>
      <c r="BF1198" s="213"/>
      <c r="BG1198" s="213"/>
      <c r="BH1198" s="213"/>
    </row>
    <row r="1199" spans="1:60" outlineLevel="1" x14ac:dyDescent="0.2">
      <c r="A1199" s="241">
        <v>109</v>
      </c>
      <c r="B1199" s="242" t="s">
        <v>1175</v>
      </c>
      <c r="C1199" s="259" t="s">
        <v>1176</v>
      </c>
      <c r="D1199" s="243" t="s">
        <v>598</v>
      </c>
      <c r="E1199" s="244">
        <v>4.9000000000000004</v>
      </c>
      <c r="F1199" s="245"/>
      <c r="G1199" s="246">
        <f>ROUND(E1199*F1199,2)</f>
        <v>0</v>
      </c>
      <c r="H1199" s="245"/>
      <c r="I1199" s="246">
        <f>ROUND(E1199*H1199,2)</f>
        <v>0</v>
      </c>
      <c r="J1199" s="245"/>
      <c r="K1199" s="246">
        <f>ROUND(E1199*J1199,2)</f>
        <v>0</v>
      </c>
      <c r="L1199" s="246">
        <v>21</v>
      </c>
      <c r="M1199" s="246">
        <f>G1199*(1+L1199/100)</f>
        <v>0</v>
      </c>
      <c r="N1199" s="244">
        <v>0</v>
      </c>
      <c r="O1199" s="244">
        <f>ROUND(E1199*N1199,2)</f>
        <v>0</v>
      </c>
      <c r="P1199" s="244">
        <v>0</v>
      </c>
      <c r="Q1199" s="244">
        <f>ROUND(E1199*P1199,2)</f>
        <v>0</v>
      </c>
      <c r="R1199" s="246"/>
      <c r="S1199" s="246" t="s">
        <v>281</v>
      </c>
      <c r="T1199" s="247" t="s">
        <v>282</v>
      </c>
      <c r="U1199" s="224">
        <v>0</v>
      </c>
      <c r="V1199" s="224">
        <f>ROUND(E1199*U1199,2)</f>
        <v>0</v>
      </c>
      <c r="W1199" s="224"/>
      <c r="X1199" s="224" t="s">
        <v>283</v>
      </c>
      <c r="Y1199" s="224" t="s">
        <v>284</v>
      </c>
      <c r="Z1199" s="213"/>
      <c r="AA1199" s="213"/>
      <c r="AB1199" s="213"/>
      <c r="AC1199" s="213"/>
      <c r="AD1199" s="213"/>
      <c r="AE1199" s="213"/>
      <c r="AF1199" s="213"/>
      <c r="AG1199" s="213" t="s">
        <v>285</v>
      </c>
      <c r="AH1199" s="213"/>
      <c r="AI1199" s="213"/>
      <c r="AJ1199" s="213"/>
      <c r="AK1199" s="213"/>
      <c r="AL1199" s="213"/>
      <c r="AM1199" s="213"/>
      <c r="AN1199" s="213"/>
      <c r="AO1199" s="213"/>
      <c r="AP1199" s="213"/>
      <c r="AQ1199" s="213"/>
      <c r="AR1199" s="213"/>
      <c r="AS1199" s="213"/>
      <c r="AT1199" s="213"/>
      <c r="AU1199" s="213"/>
      <c r="AV1199" s="213"/>
      <c r="AW1199" s="213"/>
      <c r="AX1199" s="213"/>
      <c r="AY1199" s="213"/>
      <c r="AZ1199" s="213"/>
      <c r="BA1199" s="213"/>
      <c r="BB1199" s="213"/>
      <c r="BC1199" s="213"/>
      <c r="BD1199" s="213"/>
      <c r="BE1199" s="213"/>
      <c r="BF1199" s="213"/>
      <c r="BG1199" s="213"/>
      <c r="BH1199" s="213"/>
    </row>
    <row r="1200" spans="1:60" outlineLevel="2" x14ac:dyDescent="0.2">
      <c r="A1200" s="220"/>
      <c r="B1200" s="221"/>
      <c r="C1200" s="260" t="s">
        <v>1261</v>
      </c>
      <c r="D1200" s="248"/>
      <c r="E1200" s="248"/>
      <c r="F1200" s="248"/>
      <c r="G1200" s="248"/>
      <c r="H1200" s="224"/>
      <c r="I1200" s="224"/>
      <c r="J1200" s="224"/>
      <c r="K1200" s="224"/>
      <c r="L1200" s="224"/>
      <c r="M1200" s="224"/>
      <c r="N1200" s="223"/>
      <c r="O1200" s="223"/>
      <c r="P1200" s="223"/>
      <c r="Q1200" s="223"/>
      <c r="R1200" s="224"/>
      <c r="S1200" s="224"/>
      <c r="T1200" s="224"/>
      <c r="U1200" s="224"/>
      <c r="V1200" s="224"/>
      <c r="W1200" s="224"/>
      <c r="X1200" s="224"/>
      <c r="Y1200" s="224"/>
      <c r="Z1200" s="213"/>
      <c r="AA1200" s="213"/>
      <c r="AB1200" s="213"/>
      <c r="AC1200" s="213"/>
      <c r="AD1200" s="213"/>
      <c r="AE1200" s="213"/>
      <c r="AF1200" s="213"/>
      <c r="AG1200" s="213" t="s">
        <v>287</v>
      </c>
      <c r="AH1200" s="213"/>
      <c r="AI1200" s="213"/>
      <c r="AJ1200" s="213"/>
      <c r="AK1200" s="213"/>
      <c r="AL1200" s="213"/>
      <c r="AM1200" s="213"/>
      <c r="AN1200" s="213"/>
      <c r="AO1200" s="213"/>
      <c r="AP1200" s="213"/>
      <c r="AQ1200" s="213"/>
      <c r="AR1200" s="213"/>
      <c r="AS1200" s="213"/>
      <c r="AT1200" s="213"/>
      <c r="AU1200" s="213"/>
      <c r="AV1200" s="213"/>
      <c r="AW1200" s="213"/>
      <c r="AX1200" s="213"/>
      <c r="AY1200" s="213"/>
      <c r="AZ1200" s="213"/>
      <c r="BA1200" s="213"/>
      <c r="BB1200" s="213"/>
      <c r="BC1200" s="213"/>
      <c r="BD1200" s="213"/>
      <c r="BE1200" s="213"/>
      <c r="BF1200" s="213"/>
      <c r="BG1200" s="213"/>
      <c r="BH1200" s="213"/>
    </row>
    <row r="1201" spans="1:60" outlineLevel="3" x14ac:dyDescent="0.2">
      <c r="A1201" s="220"/>
      <c r="B1201" s="221"/>
      <c r="C1201" s="261" t="s">
        <v>1141</v>
      </c>
      <c r="D1201" s="250"/>
      <c r="E1201" s="250"/>
      <c r="F1201" s="250"/>
      <c r="G1201" s="250"/>
      <c r="H1201" s="224"/>
      <c r="I1201" s="224"/>
      <c r="J1201" s="224"/>
      <c r="K1201" s="224"/>
      <c r="L1201" s="224"/>
      <c r="M1201" s="224"/>
      <c r="N1201" s="223"/>
      <c r="O1201" s="223"/>
      <c r="P1201" s="223"/>
      <c r="Q1201" s="223"/>
      <c r="R1201" s="224"/>
      <c r="S1201" s="224"/>
      <c r="T1201" s="224"/>
      <c r="U1201" s="224"/>
      <c r="V1201" s="224"/>
      <c r="W1201" s="224"/>
      <c r="X1201" s="224"/>
      <c r="Y1201" s="224"/>
      <c r="Z1201" s="213"/>
      <c r="AA1201" s="213"/>
      <c r="AB1201" s="213"/>
      <c r="AC1201" s="213"/>
      <c r="AD1201" s="213"/>
      <c r="AE1201" s="213"/>
      <c r="AF1201" s="213"/>
      <c r="AG1201" s="213" t="s">
        <v>287</v>
      </c>
      <c r="AH1201" s="213"/>
      <c r="AI1201" s="213"/>
      <c r="AJ1201" s="213"/>
      <c r="AK1201" s="213"/>
      <c r="AL1201" s="213"/>
      <c r="AM1201" s="213"/>
      <c r="AN1201" s="213"/>
      <c r="AO1201" s="213"/>
      <c r="AP1201" s="213"/>
      <c r="AQ1201" s="213"/>
      <c r="AR1201" s="213"/>
      <c r="AS1201" s="213"/>
      <c r="AT1201" s="213"/>
      <c r="AU1201" s="213"/>
      <c r="AV1201" s="213"/>
      <c r="AW1201" s="213"/>
      <c r="AX1201" s="213"/>
      <c r="AY1201" s="213"/>
      <c r="AZ1201" s="213"/>
      <c r="BA1201" s="213"/>
      <c r="BB1201" s="213"/>
      <c r="BC1201" s="213"/>
      <c r="BD1201" s="213"/>
      <c r="BE1201" s="213"/>
      <c r="BF1201" s="213"/>
      <c r="BG1201" s="213"/>
      <c r="BH1201" s="213"/>
    </row>
    <row r="1202" spans="1:60" outlineLevel="3" x14ac:dyDescent="0.2">
      <c r="A1202" s="220"/>
      <c r="B1202" s="221"/>
      <c r="C1202" s="261" t="s">
        <v>1142</v>
      </c>
      <c r="D1202" s="250"/>
      <c r="E1202" s="250"/>
      <c r="F1202" s="250"/>
      <c r="G1202" s="250"/>
      <c r="H1202" s="224"/>
      <c r="I1202" s="224"/>
      <c r="J1202" s="224"/>
      <c r="K1202" s="224"/>
      <c r="L1202" s="224"/>
      <c r="M1202" s="224"/>
      <c r="N1202" s="223"/>
      <c r="O1202" s="223"/>
      <c r="P1202" s="223"/>
      <c r="Q1202" s="223"/>
      <c r="R1202" s="224"/>
      <c r="S1202" s="224"/>
      <c r="T1202" s="224"/>
      <c r="U1202" s="224"/>
      <c r="V1202" s="224"/>
      <c r="W1202" s="224"/>
      <c r="X1202" s="224"/>
      <c r="Y1202" s="224"/>
      <c r="Z1202" s="213"/>
      <c r="AA1202" s="213"/>
      <c r="AB1202" s="213"/>
      <c r="AC1202" s="213"/>
      <c r="AD1202" s="213"/>
      <c r="AE1202" s="213"/>
      <c r="AF1202" s="213"/>
      <c r="AG1202" s="213" t="s">
        <v>287</v>
      </c>
      <c r="AH1202" s="213"/>
      <c r="AI1202" s="213"/>
      <c r="AJ1202" s="213"/>
      <c r="AK1202" s="213"/>
      <c r="AL1202" s="213"/>
      <c r="AM1202" s="213"/>
      <c r="AN1202" s="213"/>
      <c r="AO1202" s="213"/>
      <c r="AP1202" s="213"/>
      <c r="AQ1202" s="213"/>
      <c r="AR1202" s="213"/>
      <c r="AS1202" s="213"/>
      <c r="AT1202" s="213"/>
      <c r="AU1202" s="213"/>
      <c r="AV1202" s="213"/>
      <c r="AW1202" s="213"/>
      <c r="AX1202" s="213"/>
      <c r="AY1202" s="213"/>
      <c r="AZ1202" s="213"/>
      <c r="BA1202" s="213"/>
      <c r="BB1202" s="213"/>
      <c r="BC1202" s="213"/>
      <c r="BD1202" s="213"/>
      <c r="BE1202" s="213"/>
      <c r="BF1202" s="213"/>
      <c r="BG1202" s="213"/>
      <c r="BH1202" s="213"/>
    </row>
    <row r="1203" spans="1:60" outlineLevel="3" x14ac:dyDescent="0.2">
      <c r="A1203" s="220"/>
      <c r="B1203" s="221"/>
      <c r="C1203" s="261" t="s">
        <v>1143</v>
      </c>
      <c r="D1203" s="250"/>
      <c r="E1203" s="250"/>
      <c r="F1203" s="250"/>
      <c r="G1203" s="250"/>
      <c r="H1203" s="224"/>
      <c r="I1203" s="224"/>
      <c r="J1203" s="224"/>
      <c r="K1203" s="224"/>
      <c r="L1203" s="224"/>
      <c r="M1203" s="224"/>
      <c r="N1203" s="223"/>
      <c r="O1203" s="223"/>
      <c r="P1203" s="223"/>
      <c r="Q1203" s="223"/>
      <c r="R1203" s="224"/>
      <c r="S1203" s="224"/>
      <c r="T1203" s="224"/>
      <c r="U1203" s="224"/>
      <c r="V1203" s="224"/>
      <c r="W1203" s="224"/>
      <c r="X1203" s="224"/>
      <c r="Y1203" s="224"/>
      <c r="Z1203" s="213"/>
      <c r="AA1203" s="213"/>
      <c r="AB1203" s="213"/>
      <c r="AC1203" s="213"/>
      <c r="AD1203" s="213"/>
      <c r="AE1203" s="213"/>
      <c r="AF1203" s="213"/>
      <c r="AG1203" s="213" t="s">
        <v>287</v>
      </c>
      <c r="AH1203" s="213"/>
      <c r="AI1203" s="213"/>
      <c r="AJ1203" s="213"/>
      <c r="AK1203" s="213"/>
      <c r="AL1203" s="213"/>
      <c r="AM1203" s="213"/>
      <c r="AN1203" s="213"/>
      <c r="AO1203" s="213"/>
      <c r="AP1203" s="213"/>
      <c r="AQ1203" s="213"/>
      <c r="AR1203" s="213"/>
      <c r="AS1203" s="213"/>
      <c r="AT1203" s="213"/>
      <c r="AU1203" s="213"/>
      <c r="AV1203" s="213"/>
      <c r="AW1203" s="213"/>
      <c r="AX1203" s="213"/>
      <c r="AY1203" s="213"/>
      <c r="AZ1203" s="213"/>
      <c r="BA1203" s="213"/>
      <c r="BB1203" s="213"/>
      <c r="BC1203" s="213"/>
      <c r="BD1203" s="213"/>
      <c r="BE1203" s="213"/>
      <c r="BF1203" s="213"/>
      <c r="BG1203" s="213"/>
      <c r="BH1203" s="213"/>
    </row>
    <row r="1204" spans="1:60" outlineLevel="3" x14ac:dyDescent="0.2">
      <c r="A1204" s="220"/>
      <c r="B1204" s="221"/>
      <c r="C1204" s="261" t="s">
        <v>1177</v>
      </c>
      <c r="D1204" s="250"/>
      <c r="E1204" s="250"/>
      <c r="F1204" s="250"/>
      <c r="G1204" s="250"/>
      <c r="H1204" s="224"/>
      <c r="I1204" s="224"/>
      <c r="J1204" s="224"/>
      <c r="K1204" s="224"/>
      <c r="L1204" s="224"/>
      <c r="M1204" s="224"/>
      <c r="N1204" s="223"/>
      <c r="O1204" s="223"/>
      <c r="P1204" s="223"/>
      <c r="Q1204" s="223"/>
      <c r="R1204" s="224"/>
      <c r="S1204" s="224"/>
      <c r="T1204" s="224"/>
      <c r="U1204" s="224"/>
      <c r="V1204" s="224"/>
      <c r="W1204" s="224"/>
      <c r="X1204" s="224"/>
      <c r="Y1204" s="224"/>
      <c r="Z1204" s="213"/>
      <c r="AA1204" s="213"/>
      <c r="AB1204" s="213"/>
      <c r="AC1204" s="213"/>
      <c r="AD1204" s="213"/>
      <c r="AE1204" s="213"/>
      <c r="AF1204" s="213"/>
      <c r="AG1204" s="213" t="s">
        <v>287</v>
      </c>
      <c r="AH1204" s="213"/>
      <c r="AI1204" s="213"/>
      <c r="AJ1204" s="213"/>
      <c r="AK1204" s="213"/>
      <c r="AL1204" s="213"/>
      <c r="AM1204" s="213"/>
      <c r="AN1204" s="213"/>
      <c r="AO1204" s="213"/>
      <c r="AP1204" s="213"/>
      <c r="AQ1204" s="213"/>
      <c r="AR1204" s="213"/>
      <c r="AS1204" s="213"/>
      <c r="AT1204" s="213"/>
      <c r="AU1204" s="213"/>
      <c r="AV1204" s="213"/>
      <c r="AW1204" s="213"/>
      <c r="AX1204" s="213"/>
      <c r="AY1204" s="213"/>
      <c r="AZ1204" s="213"/>
      <c r="BA1204" s="213"/>
      <c r="BB1204" s="213"/>
      <c r="BC1204" s="213"/>
      <c r="BD1204" s="213"/>
      <c r="BE1204" s="213"/>
      <c r="BF1204" s="213"/>
      <c r="BG1204" s="213"/>
      <c r="BH1204" s="213"/>
    </row>
    <row r="1205" spans="1:60" outlineLevel="3" x14ac:dyDescent="0.2">
      <c r="A1205" s="220"/>
      <c r="B1205" s="221"/>
      <c r="C1205" s="261" t="s">
        <v>1178</v>
      </c>
      <c r="D1205" s="250"/>
      <c r="E1205" s="250"/>
      <c r="F1205" s="250"/>
      <c r="G1205" s="250"/>
      <c r="H1205" s="224"/>
      <c r="I1205" s="224"/>
      <c r="J1205" s="224"/>
      <c r="K1205" s="224"/>
      <c r="L1205" s="224"/>
      <c r="M1205" s="224"/>
      <c r="N1205" s="223"/>
      <c r="O1205" s="223"/>
      <c r="P1205" s="223"/>
      <c r="Q1205" s="223"/>
      <c r="R1205" s="224"/>
      <c r="S1205" s="224"/>
      <c r="T1205" s="224"/>
      <c r="U1205" s="224"/>
      <c r="V1205" s="224"/>
      <c r="W1205" s="224"/>
      <c r="X1205" s="224"/>
      <c r="Y1205" s="224"/>
      <c r="Z1205" s="213"/>
      <c r="AA1205" s="213"/>
      <c r="AB1205" s="213"/>
      <c r="AC1205" s="213"/>
      <c r="AD1205" s="213"/>
      <c r="AE1205" s="213"/>
      <c r="AF1205" s="213"/>
      <c r="AG1205" s="213" t="s">
        <v>287</v>
      </c>
      <c r="AH1205" s="213"/>
      <c r="AI1205" s="213"/>
      <c r="AJ1205" s="213"/>
      <c r="AK1205" s="213"/>
      <c r="AL1205" s="213"/>
      <c r="AM1205" s="213"/>
      <c r="AN1205" s="213"/>
      <c r="AO1205" s="213"/>
      <c r="AP1205" s="213"/>
      <c r="AQ1205" s="213"/>
      <c r="AR1205" s="213"/>
      <c r="AS1205" s="213"/>
      <c r="AT1205" s="213"/>
      <c r="AU1205" s="213"/>
      <c r="AV1205" s="213"/>
      <c r="AW1205" s="213"/>
      <c r="AX1205" s="213"/>
      <c r="AY1205" s="213"/>
      <c r="AZ1205" s="213"/>
      <c r="BA1205" s="213"/>
      <c r="BB1205" s="213"/>
      <c r="BC1205" s="213"/>
      <c r="BD1205" s="213"/>
      <c r="BE1205" s="213"/>
      <c r="BF1205" s="213"/>
      <c r="BG1205" s="213"/>
      <c r="BH1205" s="213"/>
    </row>
    <row r="1206" spans="1:60" outlineLevel="3" x14ac:dyDescent="0.2">
      <c r="A1206" s="220"/>
      <c r="B1206" s="221"/>
      <c r="C1206" s="274" t="s">
        <v>1063</v>
      </c>
      <c r="D1206" s="226"/>
      <c r="E1206" s="227"/>
      <c r="F1206" s="228"/>
      <c r="G1206" s="228"/>
      <c r="H1206" s="224"/>
      <c r="I1206" s="224"/>
      <c r="J1206" s="224"/>
      <c r="K1206" s="224"/>
      <c r="L1206" s="224"/>
      <c r="M1206" s="224"/>
      <c r="N1206" s="223"/>
      <c r="O1206" s="223"/>
      <c r="P1206" s="223"/>
      <c r="Q1206" s="223"/>
      <c r="R1206" s="224"/>
      <c r="S1206" s="224"/>
      <c r="T1206" s="224"/>
      <c r="U1206" s="224"/>
      <c r="V1206" s="224"/>
      <c r="W1206" s="224"/>
      <c r="X1206" s="224"/>
      <c r="Y1206" s="224"/>
      <c r="Z1206" s="213"/>
      <c r="AA1206" s="213"/>
      <c r="AB1206" s="213"/>
      <c r="AC1206" s="213"/>
      <c r="AD1206" s="213"/>
      <c r="AE1206" s="213"/>
      <c r="AF1206" s="213"/>
      <c r="AG1206" s="213" t="s">
        <v>287</v>
      </c>
      <c r="AH1206" s="213"/>
      <c r="AI1206" s="213"/>
      <c r="AJ1206" s="213"/>
      <c r="AK1206" s="213"/>
      <c r="AL1206" s="213"/>
      <c r="AM1206" s="213"/>
      <c r="AN1206" s="213"/>
      <c r="AO1206" s="213"/>
      <c r="AP1206" s="213"/>
      <c r="AQ1206" s="213"/>
      <c r="AR1206" s="213"/>
      <c r="AS1206" s="213"/>
      <c r="AT1206" s="213"/>
      <c r="AU1206" s="213"/>
      <c r="AV1206" s="213"/>
      <c r="AW1206" s="213"/>
      <c r="AX1206" s="213"/>
      <c r="AY1206" s="213"/>
      <c r="AZ1206" s="213"/>
      <c r="BA1206" s="213"/>
      <c r="BB1206" s="213"/>
      <c r="BC1206" s="213"/>
      <c r="BD1206" s="213"/>
      <c r="BE1206" s="213"/>
      <c r="BF1206" s="213"/>
      <c r="BG1206" s="213"/>
      <c r="BH1206" s="213"/>
    </row>
    <row r="1207" spans="1:60" outlineLevel="3" x14ac:dyDescent="0.2">
      <c r="A1207" s="220"/>
      <c r="B1207" s="221"/>
      <c r="C1207" s="261" t="s">
        <v>1148</v>
      </c>
      <c r="D1207" s="250"/>
      <c r="E1207" s="250"/>
      <c r="F1207" s="250"/>
      <c r="G1207" s="250"/>
      <c r="H1207" s="224"/>
      <c r="I1207" s="224"/>
      <c r="J1207" s="224"/>
      <c r="K1207" s="224"/>
      <c r="L1207" s="224"/>
      <c r="M1207" s="224"/>
      <c r="N1207" s="223"/>
      <c r="O1207" s="223"/>
      <c r="P1207" s="223"/>
      <c r="Q1207" s="223"/>
      <c r="R1207" s="224"/>
      <c r="S1207" s="224"/>
      <c r="T1207" s="224"/>
      <c r="U1207" s="224"/>
      <c r="V1207" s="224"/>
      <c r="W1207" s="224"/>
      <c r="X1207" s="224"/>
      <c r="Y1207" s="224"/>
      <c r="Z1207" s="213"/>
      <c r="AA1207" s="213"/>
      <c r="AB1207" s="213"/>
      <c r="AC1207" s="213"/>
      <c r="AD1207" s="213"/>
      <c r="AE1207" s="213"/>
      <c r="AF1207" s="213"/>
      <c r="AG1207" s="213" t="s">
        <v>287</v>
      </c>
      <c r="AH1207" s="213"/>
      <c r="AI1207" s="213"/>
      <c r="AJ1207" s="213"/>
      <c r="AK1207" s="213"/>
      <c r="AL1207" s="213"/>
      <c r="AM1207" s="213"/>
      <c r="AN1207" s="213"/>
      <c r="AO1207" s="213"/>
      <c r="AP1207" s="213"/>
      <c r="AQ1207" s="213"/>
      <c r="AR1207" s="213"/>
      <c r="AS1207" s="213"/>
      <c r="AT1207" s="213"/>
      <c r="AU1207" s="213"/>
      <c r="AV1207" s="213"/>
      <c r="AW1207" s="213"/>
      <c r="AX1207" s="213"/>
      <c r="AY1207" s="213"/>
      <c r="AZ1207" s="213"/>
      <c r="BA1207" s="213"/>
      <c r="BB1207" s="213"/>
      <c r="BC1207" s="213"/>
      <c r="BD1207" s="213"/>
      <c r="BE1207" s="213"/>
      <c r="BF1207" s="213"/>
      <c r="BG1207" s="213"/>
      <c r="BH1207" s="213"/>
    </row>
    <row r="1208" spans="1:60" outlineLevel="3" x14ac:dyDescent="0.2">
      <c r="A1208" s="220"/>
      <c r="B1208" s="221"/>
      <c r="C1208" s="261" t="s">
        <v>1149</v>
      </c>
      <c r="D1208" s="250"/>
      <c r="E1208" s="250"/>
      <c r="F1208" s="250"/>
      <c r="G1208" s="250"/>
      <c r="H1208" s="224"/>
      <c r="I1208" s="224"/>
      <c r="J1208" s="224"/>
      <c r="K1208" s="224"/>
      <c r="L1208" s="224"/>
      <c r="M1208" s="224"/>
      <c r="N1208" s="223"/>
      <c r="O1208" s="223"/>
      <c r="P1208" s="223"/>
      <c r="Q1208" s="223"/>
      <c r="R1208" s="224"/>
      <c r="S1208" s="224"/>
      <c r="T1208" s="224"/>
      <c r="U1208" s="224"/>
      <c r="V1208" s="224"/>
      <c r="W1208" s="224"/>
      <c r="X1208" s="224"/>
      <c r="Y1208" s="224"/>
      <c r="Z1208" s="213"/>
      <c r="AA1208" s="213"/>
      <c r="AB1208" s="213"/>
      <c r="AC1208" s="213"/>
      <c r="AD1208" s="213"/>
      <c r="AE1208" s="213"/>
      <c r="AF1208" s="213"/>
      <c r="AG1208" s="213" t="s">
        <v>287</v>
      </c>
      <c r="AH1208" s="213"/>
      <c r="AI1208" s="213"/>
      <c r="AJ1208" s="213"/>
      <c r="AK1208" s="213"/>
      <c r="AL1208" s="213"/>
      <c r="AM1208" s="213"/>
      <c r="AN1208" s="213"/>
      <c r="AO1208" s="213"/>
      <c r="AP1208" s="213"/>
      <c r="AQ1208" s="213"/>
      <c r="AR1208" s="213"/>
      <c r="AS1208" s="213"/>
      <c r="AT1208" s="213"/>
      <c r="AU1208" s="213"/>
      <c r="AV1208" s="213"/>
      <c r="AW1208" s="213"/>
      <c r="AX1208" s="213"/>
      <c r="AY1208" s="213"/>
      <c r="AZ1208" s="213"/>
      <c r="BA1208" s="213"/>
      <c r="BB1208" s="213"/>
      <c r="BC1208" s="213"/>
      <c r="BD1208" s="213"/>
      <c r="BE1208" s="213"/>
      <c r="BF1208" s="213"/>
      <c r="BG1208" s="213"/>
      <c r="BH1208" s="213"/>
    </row>
    <row r="1209" spans="1:60" outlineLevel="3" x14ac:dyDescent="0.2">
      <c r="A1209" s="220"/>
      <c r="B1209" s="221"/>
      <c r="C1209" s="274" t="s">
        <v>1063</v>
      </c>
      <c r="D1209" s="226"/>
      <c r="E1209" s="227"/>
      <c r="F1209" s="228"/>
      <c r="G1209" s="228"/>
      <c r="H1209" s="224"/>
      <c r="I1209" s="224"/>
      <c r="J1209" s="224"/>
      <c r="K1209" s="224"/>
      <c r="L1209" s="224"/>
      <c r="M1209" s="224"/>
      <c r="N1209" s="223"/>
      <c r="O1209" s="223"/>
      <c r="P1209" s="223"/>
      <c r="Q1209" s="223"/>
      <c r="R1209" s="224"/>
      <c r="S1209" s="224"/>
      <c r="T1209" s="224"/>
      <c r="U1209" s="224"/>
      <c r="V1209" s="224"/>
      <c r="W1209" s="224"/>
      <c r="X1209" s="224"/>
      <c r="Y1209" s="224"/>
      <c r="Z1209" s="213"/>
      <c r="AA1209" s="213"/>
      <c r="AB1209" s="213"/>
      <c r="AC1209" s="213"/>
      <c r="AD1209" s="213"/>
      <c r="AE1209" s="213"/>
      <c r="AF1209" s="213"/>
      <c r="AG1209" s="213" t="s">
        <v>287</v>
      </c>
      <c r="AH1209" s="213"/>
      <c r="AI1209" s="213"/>
      <c r="AJ1209" s="213"/>
      <c r="AK1209" s="213"/>
      <c r="AL1209" s="213"/>
      <c r="AM1209" s="213"/>
      <c r="AN1209" s="213"/>
      <c r="AO1209" s="213"/>
      <c r="AP1209" s="213"/>
      <c r="AQ1209" s="213"/>
      <c r="AR1209" s="213"/>
      <c r="AS1209" s="213"/>
      <c r="AT1209" s="213"/>
      <c r="AU1209" s="213"/>
      <c r="AV1209" s="213"/>
      <c r="AW1209" s="213"/>
      <c r="AX1209" s="213"/>
      <c r="AY1209" s="213"/>
      <c r="AZ1209" s="213"/>
      <c r="BA1209" s="213"/>
      <c r="BB1209" s="213"/>
      <c r="BC1209" s="213"/>
      <c r="BD1209" s="213"/>
      <c r="BE1209" s="213"/>
      <c r="BF1209" s="213"/>
      <c r="BG1209" s="213"/>
      <c r="BH1209" s="213"/>
    </row>
    <row r="1210" spans="1:60" outlineLevel="3" x14ac:dyDescent="0.2">
      <c r="A1210" s="220"/>
      <c r="B1210" s="221"/>
      <c r="C1210" s="261" t="s">
        <v>1066</v>
      </c>
      <c r="D1210" s="250"/>
      <c r="E1210" s="250"/>
      <c r="F1210" s="250"/>
      <c r="G1210" s="250"/>
      <c r="H1210" s="224"/>
      <c r="I1210" s="224"/>
      <c r="J1210" s="224"/>
      <c r="K1210" s="224"/>
      <c r="L1210" s="224"/>
      <c r="M1210" s="224"/>
      <c r="N1210" s="223"/>
      <c r="O1210" s="223"/>
      <c r="P1210" s="223"/>
      <c r="Q1210" s="223"/>
      <c r="R1210" s="224"/>
      <c r="S1210" s="224"/>
      <c r="T1210" s="224"/>
      <c r="U1210" s="224"/>
      <c r="V1210" s="224"/>
      <c r="W1210" s="224"/>
      <c r="X1210" s="224"/>
      <c r="Y1210" s="224"/>
      <c r="Z1210" s="213"/>
      <c r="AA1210" s="213"/>
      <c r="AB1210" s="213"/>
      <c r="AC1210" s="213"/>
      <c r="AD1210" s="213"/>
      <c r="AE1210" s="213"/>
      <c r="AF1210" s="213"/>
      <c r="AG1210" s="213" t="s">
        <v>287</v>
      </c>
      <c r="AH1210" s="213"/>
      <c r="AI1210" s="213"/>
      <c r="AJ1210" s="213"/>
      <c r="AK1210" s="213"/>
      <c r="AL1210" s="213"/>
      <c r="AM1210" s="213"/>
      <c r="AN1210" s="213"/>
      <c r="AO1210" s="213"/>
      <c r="AP1210" s="213"/>
      <c r="AQ1210" s="213"/>
      <c r="AR1210" s="213"/>
      <c r="AS1210" s="213"/>
      <c r="AT1210" s="213"/>
      <c r="AU1210" s="213"/>
      <c r="AV1210" s="213"/>
      <c r="AW1210" s="213"/>
      <c r="AX1210" s="213"/>
      <c r="AY1210" s="213"/>
      <c r="AZ1210" s="213"/>
      <c r="BA1210" s="213"/>
      <c r="BB1210" s="213"/>
      <c r="BC1210" s="213"/>
      <c r="BD1210" s="213"/>
      <c r="BE1210" s="213"/>
      <c r="BF1210" s="213"/>
      <c r="BG1210" s="213"/>
      <c r="BH1210" s="213"/>
    </row>
    <row r="1211" spans="1:60" outlineLevel="3" x14ac:dyDescent="0.2">
      <c r="A1211" s="220"/>
      <c r="B1211" s="221"/>
      <c r="C1211" s="261" t="s">
        <v>1252</v>
      </c>
      <c r="D1211" s="250"/>
      <c r="E1211" s="250"/>
      <c r="F1211" s="250"/>
      <c r="G1211" s="250"/>
      <c r="H1211" s="224"/>
      <c r="I1211" s="224"/>
      <c r="J1211" s="224"/>
      <c r="K1211" s="224"/>
      <c r="L1211" s="224"/>
      <c r="M1211" s="224"/>
      <c r="N1211" s="223"/>
      <c r="O1211" s="223"/>
      <c r="P1211" s="223"/>
      <c r="Q1211" s="223"/>
      <c r="R1211" s="224"/>
      <c r="S1211" s="224"/>
      <c r="T1211" s="224"/>
      <c r="U1211" s="224"/>
      <c r="V1211" s="224"/>
      <c r="W1211" s="224"/>
      <c r="X1211" s="224"/>
      <c r="Y1211" s="224"/>
      <c r="Z1211" s="213"/>
      <c r="AA1211" s="213"/>
      <c r="AB1211" s="213"/>
      <c r="AC1211" s="213"/>
      <c r="AD1211" s="213"/>
      <c r="AE1211" s="213"/>
      <c r="AF1211" s="213"/>
      <c r="AG1211" s="213" t="s">
        <v>287</v>
      </c>
      <c r="AH1211" s="213"/>
      <c r="AI1211" s="213"/>
      <c r="AJ1211" s="213"/>
      <c r="AK1211" s="213"/>
      <c r="AL1211" s="213"/>
      <c r="AM1211" s="213"/>
      <c r="AN1211" s="213"/>
      <c r="AO1211" s="213"/>
      <c r="AP1211" s="213"/>
      <c r="AQ1211" s="213"/>
      <c r="AR1211" s="213"/>
      <c r="AS1211" s="213"/>
      <c r="AT1211" s="213"/>
      <c r="AU1211" s="213"/>
      <c r="AV1211" s="213"/>
      <c r="AW1211" s="213"/>
      <c r="AX1211" s="213"/>
      <c r="AY1211" s="213"/>
      <c r="AZ1211" s="213"/>
      <c r="BA1211" s="213"/>
      <c r="BB1211" s="213"/>
      <c r="BC1211" s="213"/>
      <c r="BD1211" s="213"/>
      <c r="BE1211" s="213"/>
      <c r="BF1211" s="213"/>
      <c r="BG1211" s="213"/>
      <c r="BH1211" s="213"/>
    </row>
    <row r="1212" spans="1:60" outlineLevel="3" x14ac:dyDescent="0.2">
      <c r="A1212" s="220"/>
      <c r="B1212" s="221"/>
      <c r="C1212" s="261" t="s">
        <v>1253</v>
      </c>
      <c r="D1212" s="250"/>
      <c r="E1212" s="250"/>
      <c r="F1212" s="250"/>
      <c r="G1212" s="250"/>
      <c r="H1212" s="224"/>
      <c r="I1212" s="224"/>
      <c r="J1212" s="224"/>
      <c r="K1212" s="224"/>
      <c r="L1212" s="224"/>
      <c r="M1212" s="224"/>
      <c r="N1212" s="223"/>
      <c r="O1212" s="223"/>
      <c r="P1212" s="223"/>
      <c r="Q1212" s="223"/>
      <c r="R1212" s="224"/>
      <c r="S1212" s="224"/>
      <c r="T1212" s="224"/>
      <c r="U1212" s="224"/>
      <c r="V1212" s="224"/>
      <c r="W1212" s="224"/>
      <c r="X1212" s="224"/>
      <c r="Y1212" s="224"/>
      <c r="Z1212" s="213"/>
      <c r="AA1212" s="213"/>
      <c r="AB1212" s="213"/>
      <c r="AC1212" s="213"/>
      <c r="AD1212" s="213"/>
      <c r="AE1212" s="213"/>
      <c r="AF1212" s="213"/>
      <c r="AG1212" s="213" t="s">
        <v>287</v>
      </c>
      <c r="AH1212" s="213"/>
      <c r="AI1212" s="213"/>
      <c r="AJ1212" s="213"/>
      <c r="AK1212" s="213"/>
      <c r="AL1212" s="213"/>
      <c r="AM1212" s="213"/>
      <c r="AN1212" s="213"/>
      <c r="AO1212" s="213"/>
      <c r="AP1212" s="213"/>
      <c r="AQ1212" s="213"/>
      <c r="AR1212" s="213"/>
      <c r="AS1212" s="213"/>
      <c r="AT1212" s="213"/>
      <c r="AU1212" s="213"/>
      <c r="AV1212" s="213"/>
      <c r="AW1212" s="213"/>
      <c r="AX1212" s="213"/>
      <c r="AY1212" s="213"/>
      <c r="AZ1212" s="213"/>
      <c r="BA1212" s="249" t="str">
        <f>C1212</f>
        <v>Před započetím výroby budou předloženy ke schválení vzorky použitých materiálů, způsobu opracování a případné profilace</v>
      </c>
      <c r="BB1212" s="213"/>
      <c r="BC1212" s="213"/>
      <c r="BD1212" s="213"/>
      <c r="BE1212" s="213"/>
      <c r="BF1212" s="213"/>
      <c r="BG1212" s="213"/>
      <c r="BH1212" s="213"/>
    </row>
    <row r="1213" spans="1:60" outlineLevel="3" x14ac:dyDescent="0.2">
      <c r="A1213" s="220"/>
      <c r="B1213" s="221"/>
      <c r="C1213" s="261" t="s">
        <v>1254</v>
      </c>
      <c r="D1213" s="250"/>
      <c r="E1213" s="250"/>
      <c r="F1213" s="250"/>
      <c r="G1213" s="250"/>
      <c r="H1213" s="224"/>
      <c r="I1213" s="224"/>
      <c r="J1213" s="224"/>
      <c r="K1213" s="224"/>
      <c r="L1213" s="224"/>
      <c r="M1213" s="224"/>
      <c r="N1213" s="223"/>
      <c r="O1213" s="223"/>
      <c r="P1213" s="223"/>
      <c r="Q1213" s="223"/>
      <c r="R1213" s="224"/>
      <c r="S1213" s="224"/>
      <c r="T1213" s="224"/>
      <c r="U1213" s="224"/>
      <c r="V1213" s="224"/>
      <c r="W1213" s="224"/>
      <c r="X1213" s="224"/>
      <c r="Y1213" s="224"/>
      <c r="Z1213" s="213"/>
      <c r="AA1213" s="213"/>
      <c r="AB1213" s="213"/>
      <c r="AC1213" s="213"/>
      <c r="AD1213" s="213"/>
      <c r="AE1213" s="213"/>
      <c r="AF1213" s="213"/>
      <c r="AG1213" s="213" t="s">
        <v>287</v>
      </c>
      <c r="AH1213" s="213"/>
      <c r="AI1213" s="213"/>
      <c r="AJ1213" s="213"/>
      <c r="AK1213" s="213"/>
      <c r="AL1213" s="213"/>
      <c r="AM1213" s="213"/>
      <c r="AN1213" s="213"/>
      <c r="AO1213" s="213"/>
      <c r="AP1213" s="213"/>
      <c r="AQ1213" s="213"/>
      <c r="AR1213" s="213"/>
      <c r="AS1213" s="213"/>
      <c r="AT1213" s="213"/>
      <c r="AU1213" s="213"/>
      <c r="AV1213" s="213"/>
      <c r="AW1213" s="213"/>
      <c r="AX1213" s="213"/>
      <c r="AY1213" s="213"/>
      <c r="AZ1213" s="213"/>
      <c r="BA1213" s="213"/>
      <c r="BB1213" s="213"/>
      <c r="BC1213" s="213"/>
      <c r="BD1213" s="213"/>
      <c r="BE1213" s="213"/>
      <c r="BF1213" s="213"/>
      <c r="BG1213" s="213"/>
      <c r="BH1213" s="213"/>
    </row>
    <row r="1214" spans="1:60" outlineLevel="3" x14ac:dyDescent="0.2">
      <c r="A1214" s="220"/>
      <c r="B1214" s="221"/>
      <c r="C1214" s="261" t="s">
        <v>1255</v>
      </c>
      <c r="D1214" s="250"/>
      <c r="E1214" s="250"/>
      <c r="F1214" s="250"/>
      <c r="G1214" s="250"/>
      <c r="H1214" s="224"/>
      <c r="I1214" s="224"/>
      <c r="J1214" s="224"/>
      <c r="K1214" s="224"/>
      <c r="L1214" s="224"/>
      <c r="M1214" s="224"/>
      <c r="N1214" s="223"/>
      <c r="O1214" s="223"/>
      <c r="P1214" s="223"/>
      <c r="Q1214" s="223"/>
      <c r="R1214" s="224"/>
      <c r="S1214" s="224"/>
      <c r="T1214" s="224"/>
      <c r="U1214" s="224"/>
      <c r="V1214" s="224"/>
      <c r="W1214" s="224"/>
      <c r="X1214" s="224"/>
      <c r="Y1214" s="224"/>
      <c r="Z1214" s="213"/>
      <c r="AA1214" s="213"/>
      <c r="AB1214" s="213"/>
      <c r="AC1214" s="213"/>
      <c r="AD1214" s="213"/>
      <c r="AE1214" s="213"/>
      <c r="AF1214" s="213"/>
      <c r="AG1214" s="213" t="s">
        <v>287</v>
      </c>
      <c r="AH1214" s="213"/>
      <c r="AI1214" s="213"/>
      <c r="AJ1214" s="213"/>
      <c r="AK1214" s="213"/>
      <c r="AL1214" s="213"/>
      <c r="AM1214" s="213"/>
      <c r="AN1214" s="213"/>
      <c r="AO1214" s="213"/>
      <c r="AP1214" s="213"/>
      <c r="AQ1214" s="213"/>
      <c r="AR1214" s="213"/>
      <c r="AS1214" s="213"/>
      <c r="AT1214" s="213"/>
      <c r="AU1214" s="213"/>
      <c r="AV1214" s="213"/>
      <c r="AW1214" s="213"/>
      <c r="AX1214" s="213"/>
      <c r="AY1214" s="213"/>
      <c r="AZ1214" s="213"/>
      <c r="BA1214" s="213"/>
      <c r="BB1214" s="213"/>
      <c r="BC1214" s="213"/>
      <c r="BD1214" s="213"/>
      <c r="BE1214" s="213"/>
      <c r="BF1214" s="213"/>
      <c r="BG1214" s="213"/>
      <c r="BH1214" s="213"/>
    </row>
    <row r="1215" spans="1:60" ht="22.5" outlineLevel="3" x14ac:dyDescent="0.2">
      <c r="A1215" s="220"/>
      <c r="B1215" s="221"/>
      <c r="C1215" s="261" t="s">
        <v>355</v>
      </c>
      <c r="D1215" s="250"/>
      <c r="E1215" s="250"/>
      <c r="F1215" s="250"/>
      <c r="G1215" s="250"/>
      <c r="H1215" s="224"/>
      <c r="I1215" s="224"/>
      <c r="J1215" s="224"/>
      <c r="K1215" s="224"/>
      <c r="L1215" s="224"/>
      <c r="M1215" s="224"/>
      <c r="N1215" s="223"/>
      <c r="O1215" s="223"/>
      <c r="P1215" s="223"/>
      <c r="Q1215" s="223"/>
      <c r="R1215" s="224"/>
      <c r="S1215" s="224"/>
      <c r="T1215" s="224"/>
      <c r="U1215" s="224"/>
      <c r="V1215" s="224"/>
      <c r="W1215" s="224"/>
      <c r="X1215" s="224"/>
      <c r="Y1215" s="224"/>
      <c r="Z1215" s="213"/>
      <c r="AA1215" s="213"/>
      <c r="AB1215" s="213"/>
      <c r="AC1215" s="213"/>
      <c r="AD1215" s="213"/>
      <c r="AE1215" s="213"/>
      <c r="AF1215" s="213"/>
      <c r="AG1215" s="213" t="s">
        <v>287</v>
      </c>
      <c r="AH1215" s="213"/>
      <c r="AI1215" s="213"/>
      <c r="AJ1215" s="213"/>
      <c r="AK1215" s="213"/>
      <c r="AL1215" s="213"/>
      <c r="AM1215" s="213"/>
      <c r="AN1215" s="213"/>
      <c r="AO1215" s="213"/>
      <c r="AP1215" s="213"/>
      <c r="AQ1215" s="213"/>
      <c r="AR1215" s="213"/>
      <c r="AS1215" s="213"/>
      <c r="AT1215" s="213"/>
      <c r="AU1215" s="213"/>
      <c r="AV1215" s="213"/>
      <c r="AW1215" s="213"/>
      <c r="AX1215" s="213"/>
      <c r="AY1215" s="213"/>
      <c r="AZ1215" s="213"/>
      <c r="BA1215" s="249" t="str">
        <f>C1215</f>
        <v>Kompletní provedení dle veškerých informací obsažených v PD (textová i výkresová část, technologické postupy, restaurátorské záměry atd.).</v>
      </c>
      <c r="BB1215" s="213"/>
      <c r="BC1215" s="213"/>
      <c r="BD1215" s="213"/>
      <c r="BE1215" s="213"/>
      <c r="BF1215" s="213"/>
      <c r="BG1215" s="213"/>
      <c r="BH1215" s="213"/>
    </row>
    <row r="1216" spans="1:60" ht="22.5" outlineLevel="3" x14ac:dyDescent="0.2">
      <c r="A1216" s="220"/>
      <c r="B1216" s="221"/>
      <c r="C1216" s="261" t="s">
        <v>356</v>
      </c>
      <c r="D1216" s="250"/>
      <c r="E1216" s="250"/>
      <c r="F1216" s="250"/>
      <c r="G1216" s="250"/>
      <c r="H1216" s="224"/>
      <c r="I1216" s="224"/>
      <c r="J1216" s="224"/>
      <c r="K1216" s="224"/>
      <c r="L1216" s="224"/>
      <c r="M1216" s="224"/>
      <c r="N1216" s="223"/>
      <c r="O1216" s="223"/>
      <c r="P1216" s="223"/>
      <c r="Q1216" s="223"/>
      <c r="R1216" s="224"/>
      <c r="S1216" s="224"/>
      <c r="T1216" s="224"/>
      <c r="U1216" s="224"/>
      <c r="V1216" s="224"/>
      <c r="W1216" s="224"/>
      <c r="X1216" s="224"/>
      <c r="Y1216" s="224"/>
      <c r="Z1216" s="213"/>
      <c r="AA1216" s="213"/>
      <c r="AB1216" s="213"/>
      <c r="AC1216" s="213"/>
      <c r="AD1216" s="213"/>
      <c r="AE1216" s="213"/>
      <c r="AF1216" s="213"/>
      <c r="AG1216" s="213" t="s">
        <v>287</v>
      </c>
      <c r="AH1216" s="213"/>
      <c r="AI1216" s="213"/>
      <c r="AJ1216" s="213"/>
      <c r="AK1216" s="213"/>
      <c r="AL1216" s="213"/>
      <c r="AM1216" s="213"/>
      <c r="AN1216" s="213"/>
      <c r="AO1216" s="213"/>
      <c r="AP1216" s="213"/>
      <c r="AQ1216" s="213"/>
      <c r="AR1216" s="213"/>
      <c r="AS1216" s="213"/>
      <c r="AT1216" s="213"/>
      <c r="AU1216" s="213"/>
      <c r="AV1216" s="213"/>
      <c r="AW1216" s="213"/>
      <c r="AX1216" s="213"/>
      <c r="AY1216" s="213"/>
      <c r="AZ1216" s="213"/>
      <c r="BA1216" s="249" t="str">
        <f>C1216</f>
        <v>Provedení je včetně montáže, demontáže, dodávky, přesunu hmot, přesunu a likvidace suti, povrchové úpravy, repasí, restaurátorských záměrů,</v>
      </c>
      <c r="BB1216" s="213"/>
      <c r="BC1216" s="213"/>
      <c r="BD1216" s="213"/>
      <c r="BE1216" s="213"/>
      <c r="BF1216" s="213"/>
      <c r="BG1216" s="213"/>
      <c r="BH1216" s="213"/>
    </row>
    <row r="1217" spans="1:60" ht="22.5" outlineLevel="3" x14ac:dyDescent="0.2">
      <c r="A1217" s="220"/>
      <c r="B1217" s="221"/>
      <c r="C1217" s="261" t="s">
        <v>288</v>
      </c>
      <c r="D1217" s="250"/>
      <c r="E1217" s="250"/>
      <c r="F1217" s="250"/>
      <c r="G1217" s="250"/>
      <c r="H1217" s="224"/>
      <c r="I1217" s="224"/>
      <c r="J1217" s="224"/>
      <c r="K1217" s="224"/>
      <c r="L1217" s="224"/>
      <c r="M1217" s="224"/>
      <c r="N1217" s="223"/>
      <c r="O1217" s="223"/>
      <c r="P1217" s="223"/>
      <c r="Q1217" s="223"/>
      <c r="R1217" s="224"/>
      <c r="S1217" s="224"/>
      <c r="T1217" s="224"/>
      <c r="U1217" s="224"/>
      <c r="V1217" s="224"/>
      <c r="W1217" s="224"/>
      <c r="X1217" s="224"/>
      <c r="Y1217" s="224"/>
      <c r="Z1217" s="213"/>
      <c r="AA1217" s="213"/>
      <c r="AB1217" s="213"/>
      <c r="AC1217" s="213"/>
      <c r="AD1217" s="213"/>
      <c r="AE1217" s="213"/>
      <c r="AF1217" s="213"/>
      <c r="AG1217" s="213" t="s">
        <v>287</v>
      </c>
      <c r="AH1217" s="213"/>
      <c r="AI1217" s="213"/>
      <c r="AJ1217" s="213"/>
      <c r="AK1217" s="213"/>
      <c r="AL1217" s="213"/>
      <c r="AM1217" s="213"/>
      <c r="AN1217" s="213"/>
      <c r="AO1217" s="213"/>
      <c r="AP1217" s="213"/>
      <c r="AQ1217" s="213"/>
      <c r="AR1217" s="213"/>
      <c r="AS1217" s="213"/>
      <c r="AT1217" s="213"/>
      <c r="AU1217" s="213"/>
      <c r="AV1217" s="213"/>
      <c r="AW1217" s="213"/>
      <c r="AX1217" s="213"/>
      <c r="AY1217" s="213"/>
      <c r="AZ1217" s="213"/>
      <c r="BA1217" s="249" t="str">
        <f>C1217</f>
        <v>restaurátorských závěrečných zpráv, dílenských dokumentací, vzorkování a veškerých dalších nutných souvisejících plnění a dodávek potřeb.</v>
      </c>
      <c r="BB1217" s="213"/>
      <c r="BC1217" s="213"/>
      <c r="BD1217" s="213"/>
      <c r="BE1217" s="213"/>
      <c r="BF1217" s="213"/>
      <c r="BG1217" s="213"/>
      <c r="BH1217" s="213"/>
    </row>
    <row r="1218" spans="1:60" outlineLevel="2" x14ac:dyDescent="0.2">
      <c r="A1218" s="220"/>
      <c r="B1218" s="221"/>
      <c r="C1218" s="262" t="s">
        <v>1179</v>
      </c>
      <c r="D1218" s="229"/>
      <c r="E1218" s="230">
        <v>3.2</v>
      </c>
      <c r="F1218" s="224"/>
      <c r="G1218" s="224"/>
      <c r="H1218" s="224"/>
      <c r="I1218" s="224"/>
      <c r="J1218" s="224"/>
      <c r="K1218" s="224"/>
      <c r="L1218" s="224"/>
      <c r="M1218" s="224"/>
      <c r="N1218" s="223"/>
      <c r="O1218" s="223"/>
      <c r="P1218" s="223"/>
      <c r="Q1218" s="223"/>
      <c r="R1218" s="224"/>
      <c r="S1218" s="224"/>
      <c r="T1218" s="224"/>
      <c r="U1218" s="224"/>
      <c r="V1218" s="224"/>
      <c r="W1218" s="224"/>
      <c r="X1218" s="224"/>
      <c r="Y1218" s="224"/>
      <c r="Z1218" s="213"/>
      <c r="AA1218" s="213"/>
      <c r="AB1218" s="213"/>
      <c r="AC1218" s="213"/>
      <c r="AD1218" s="213"/>
      <c r="AE1218" s="213"/>
      <c r="AF1218" s="213"/>
      <c r="AG1218" s="213" t="s">
        <v>290</v>
      </c>
      <c r="AH1218" s="213">
        <v>0</v>
      </c>
      <c r="AI1218" s="213"/>
      <c r="AJ1218" s="213"/>
      <c r="AK1218" s="213"/>
      <c r="AL1218" s="213"/>
      <c r="AM1218" s="213"/>
      <c r="AN1218" s="213"/>
      <c r="AO1218" s="213"/>
      <c r="AP1218" s="213"/>
      <c r="AQ1218" s="213"/>
      <c r="AR1218" s="213"/>
      <c r="AS1218" s="213"/>
      <c r="AT1218" s="213"/>
      <c r="AU1218" s="213"/>
      <c r="AV1218" s="213"/>
      <c r="AW1218" s="213"/>
      <c r="AX1218" s="213"/>
      <c r="AY1218" s="213"/>
      <c r="AZ1218" s="213"/>
      <c r="BA1218" s="213"/>
      <c r="BB1218" s="213"/>
      <c r="BC1218" s="213"/>
      <c r="BD1218" s="213"/>
      <c r="BE1218" s="213"/>
      <c r="BF1218" s="213"/>
      <c r="BG1218" s="213"/>
      <c r="BH1218" s="213"/>
    </row>
    <row r="1219" spans="1:60" outlineLevel="3" x14ac:dyDescent="0.2">
      <c r="A1219" s="220"/>
      <c r="B1219" s="221"/>
      <c r="C1219" s="262" t="s">
        <v>1180</v>
      </c>
      <c r="D1219" s="229"/>
      <c r="E1219" s="230">
        <v>1.7</v>
      </c>
      <c r="F1219" s="224"/>
      <c r="G1219" s="224"/>
      <c r="H1219" s="224"/>
      <c r="I1219" s="224"/>
      <c r="J1219" s="224"/>
      <c r="K1219" s="224"/>
      <c r="L1219" s="224"/>
      <c r="M1219" s="224"/>
      <c r="N1219" s="223"/>
      <c r="O1219" s="223"/>
      <c r="P1219" s="223"/>
      <c r="Q1219" s="223"/>
      <c r="R1219" s="224"/>
      <c r="S1219" s="224"/>
      <c r="T1219" s="224"/>
      <c r="U1219" s="224"/>
      <c r="V1219" s="224"/>
      <c r="W1219" s="224"/>
      <c r="X1219" s="224"/>
      <c r="Y1219" s="224"/>
      <c r="Z1219" s="213"/>
      <c r="AA1219" s="213"/>
      <c r="AB1219" s="213"/>
      <c r="AC1219" s="213"/>
      <c r="AD1219" s="213"/>
      <c r="AE1219" s="213"/>
      <c r="AF1219" s="213"/>
      <c r="AG1219" s="213" t="s">
        <v>290</v>
      </c>
      <c r="AH1219" s="213">
        <v>0</v>
      </c>
      <c r="AI1219" s="213"/>
      <c r="AJ1219" s="213"/>
      <c r="AK1219" s="213"/>
      <c r="AL1219" s="213"/>
      <c r="AM1219" s="213"/>
      <c r="AN1219" s="213"/>
      <c r="AO1219" s="213"/>
      <c r="AP1219" s="213"/>
      <c r="AQ1219" s="213"/>
      <c r="AR1219" s="213"/>
      <c r="AS1219" s="213"/>
      <c r="AT1219" s="213"/>
      <c r="AU1219" s="213"/>
      <c r="AV1219" s="213"/>
      <c r="AW1219" s="213"/>
      <c r="AX1219" s="213"/>
      <c r="AY1219" s="213"/>
      <c r="AZ1219" s="213"/>
      <c r="BA1219" s="213"/>
      <c r="BB1219" s="213"/>
      <c r="BC1219" s="213"/>
      <c r="BD1219" s="213"/>
      <c r="BE1219" s="213"/>
      <c r="BF1219" s="213"/>
      <c r="BG1219" s="213"/>
      <c r="BH1219" s="213"/>
    </row>
    <row r="1220" spans="1:60" outlineLevel="1" x14ac:dyDescent="0.2">
      <c r="A1220" s="241">
        <v>110</v>
      </c>
      <c r="B1220" s="242" t="s">
        <v>1181</v>
      </c>
      <c r="C1220" s="259" t="s">
        <v>1182</v>
      </c>
      <c r="D1220" s="243" t="s">
        <v>598</v>
      </c>
      <c r="E1220" s="244">
        <v>9.5500000000000007</v>
      </c>
      <c r="F1220" s="245"/>
      <c r="G1220" s="246">
        <f>ROUND(E1220*F1220,2)</f>
        <v>0</v>
      </c>
      <c r="H1220" s="245"/>
      <c r="I1220" s="246">
        <f>ROUND(E1220*H1220,2)</f>
        <v>0</v>
      </c>
      <c r="J1220" s="245"/>
      <c r="K1220" s="246">
        <f>ROUND(E1220*J1220,2)</f>
        <v>0</v>
      </c>
      <c r="L1220" s="246">
        <v>21</v>
      </c>
      <c r="M1220" s="246">
        <f>G1220*(1+L1220/100)</f>
        <v>0</v>
      </c>
      <c r="N1220" s="244">
        <v>0</v>
      </c>
      <c r="O1220" s="244">
        <f>ROUND(E1220*N1220,2)</f>
        <v>0</v>
      </c>
      <c r="P1220" s="244">
        <v>0</v>
      </c>
      <c r="Q1220" s="244">
        <f>ROUND(E1220*P1220,2)</f>
        <v>0</v>
      </c>
      <c r="R1220" s="246"/>
      <c r="S1220" s="246" t="s">
        <v>281</v>
      </c>
      <c r="T1220" s="247" t="s">
        <v>282</v>
      </c>
      <c r="U1220" s="224">
        <v>0</v>
      </c>
      <c r="V1220" s="224">
        <f>ROUND(E1220*U1220,2)</f>
        <v>0</v>
      </c>
      <c r="W1220" s="224"/>
      <c r="X1220" s="224" t="s">
        <v>283</v>
      </c>
      <c r="Y1220" s="224" t="s">
        <v>284</v>
      </c>
      <c r="Z1220" s="213"/>
      <c r="AA1220" s="213"/>
      <c r="AB1220" s="213"/>
      <c r="AC1220" s="213"/>
      <c r="AD1220" s="213"/>
      <c r="AE1220" s="213"/>
      <c r="AF1220" s="213"/>
      <c r="AG1220" s="213" t="s">
        <v>285</v>
      </c>
      <c r="AH1220" s="213"/>
      <c r="AI1220" s="213"/>
      <c r="AJ1220" s="213"/>
      <c r="AK1220" s="213"/>
      <c r="AL1220" s="213"/>
      <c r="AM1220" s="213"/>
      <c r="AN1220" s="213"/>
      <c r="AO1220" s="213"/>
      <c r="AP1220" s="213"/>
      <c r="AQ1220" s="213"/>
      <c r="AR1220" s="213"/>
      <c r="AS1220" s="213"/>
      <c r="AT1220" s="213"/>
      <c r="AU1220" s="213"/>
      <c r="AV1220" s="213"/>
      <c r="AW1220" s="213"/>
      <c r="AX1220" s="213"/>
      <c r="AY1220" s="213"/>
      <c r="AZ1220" s="213"/>
      <c r="BA1220" s="213"/>
      <c r="BB1220" s="213"/>
      <c r="BC1220" s="213"/>
      <c r="BD1220" s="213"/>
      <c r="BE1220" s="213"/>
      <c r="BF1220" s="213"/>
      <c r="BG1220" s="213"/>
      <c r="BH1220" s="213"/>
    </row>
    <row r="1221" spans="1:60" outlineLevel="2" x14ac:dyDescent="0.2">
      <c r="A1221" s="220"/>
      <c r="B1221" s="221"/>
      <c r="C1221" s="260" t="s">
        <v>1262</v>
      </c>
      <c r="D1221" s="248"/>
      <c r="E1221" s="248"/>
      <c r="F1221" s="248"/>
      <c r="G1221" s="248"/>
      <c r="H1221" s="224"/>
      <c r="I1221" s="224"/>
      <c r="J1221" s="224"/>
      <c r="K1221" s="224"/>
      <c r="L1221" s="224"/>
      <c r="M1221" s="224"/>
      <c r="N1221" s="223"/>
      <c r="O1221" s="223"/>
      <c r="P1221" s="223"/>
      <c r="Q1221" s="223"/>
      <c r="R1221" s="224"/>
      <c r="S1221" s="224"/>
      <c r="T1221" s="224"/>
      <c r="U1221" s="224"/>
      <c r="V1221" s="224"/>
      <c r="W1221" s="224"/>
      <c r="X1221" s="224"/>
      <c r="Y1221" s="224"/>
      <c r="Z1221" s="213"/>
      <c r="AA1221" s="213"/>
      <c r="AB1221" s="213"/>
      <c r="AC1221" s="213"/>
      <c r="AD1221" s="213"/>
      <c r="AE1221" s="213"/>
      <c r="AF1221" s="213"/>
      <c r="AG1221" s="213" t="s">
        <v>287</v>
      </c>
      <c r="AH1221" s="213"/>
      <c r="AI1221" s="213"/>
      <c r="AJ1221" s="213"/>
      <c r="AK1221" s="213"/>
      <c r="AL1221" s="213"/>
      <c r="AM1221" s="213"/>
      <c r="AN1221" s="213"/>
      <c r="AO1221" s="213"/>
      <c r="AP1221" s="213"/>
      <c r="AQ1221" s="213"/>
      <c r="AR1221" s="213"/>
      <c r="AS1221" s="213"/>
      <c r="AT1221" s="213"/>
      <c r="AU1221" s="213"/>
      <c r="AV1221" s="213"/>
      <c r="AW1221" s="213"/>
      <c r="AX1221" s="213"/>
      <c r="AY1221" s="213"/>
      <c r="AZ1221" s="213"/>
      <c r="BA1221" s="213"/>
      <c r="BB1221" s="213"/>
      <c r="BC1221" s="213"/>
      <c r="BD1221" s="213"/>
      <c r="BE1221" s="213"/>
      <c r="BF1221" s="213"/>
      <c r="BG1221" s="213"/>
      <c r="BH1221" s="213"/>
    </row>
    <row r="1222" spans="1:60" outlineLevel="3" x14ac:dyDescent="0.2">
      <c r="A1222" s="220"/>
      <c r="B1222" s="221"/>
      <c r="C1222" s="261" t="s">
        <v>1141</v>
      </c>
      <c r="D1222" s="250"/>
      <c r="E1222" s="250"/>
      <c r="F1222" s="250"/>
      <c r="G1222" s="250"/>
      <c r="H1222" s="224"/>
      <c r="I1222" s="224"/>
      <c r="J1222" s="224"/>
      <c r="K1222" s="224"/>
      <c r="L1222" s="224"/>
      <c r="M1222" s="224"/>
      <c r="N1222" s="223"/>
      <c r="O1222" s="223"/>
      <c r="P1222" s="223"/>
      <c r="Q1222" s="223"/>
      <c r="R1222" s="224"/>
      <c r="S1222" s="224"/>
      <c r="T1222" s="224"/>
      <c r="U1222" s="224"/>
      <c r="V1222" s="224"/>
      <c r="W1222" s="224"/>
      <c r="X1222" s="224"/>
      <c r="Y1222" s="224"/>
      <c r="Z1222" s="213"/>
      <c r="AA1222" s="213"/>
      <c r="AB1222" s="213"/>
      <c r="AC1222" s="213"/>
      <c r="AD1222" s="213"/>
      <c r="AE1222" s="213"/>
      <c r="AF1222" s="213"/>
      <c r="AG1222" s="213" t="s">
        <v>287</v>
      </c>
      <c r="AH1222" s="213"/>
      <c r="AI1222" s="213"/>
      <c r="AJ1222" s="213"/>
      <c r="AK1222" s="213"/>
      <c r="AL1222" s="213"/>
      <c r="AM1222" s="213"/>
      <c r="AN1222" s="213"/>
      <c r="AO1222" s="213"/>
      <c r="AP1222" s="213"/>
      <c r="AQ1222" s="213"/>
      <c r="AR1222" s="213"/>
      <c r="AS1222" s="213"/>
      <c r="AT1222" s="213"/>
      <c r="AU1222" s="213"/>
      <c r="AV1222" s="213"/>
      <c r="AW1222" s="213"/>
      <c r="AX1222" s="213"/>
      <c r="AY1222" s="213"/>
      <c r="AZ1222" s="213"/>
      <c r="BA1222" s="213"/>
      <c r="BB1222" s="213"/>
      <c r="BC1222" s="213"/>
      <c r="BD1222" s="213"/>
      <c r="BE1222" s="213"/>
      <c r="BF1222" s="213"/>
      <c r="BG1222" s="213"/>
      <c r="BH1222" s="213"/>
    </row>
    <row r="1223" spans="1:60" outlineLevel="3" x14ac:dyDescent="0.2">
      <c r="A1223" s="220"/>
      <c r="B1223" s="221"/>
      <c r="C1223" s="261" t="s">
        <v>1142</v>
      </c>
      <c r="D1223" s="250"/>
      <c r="E1223" s="250"/>
      <c r="F1223" s="250"/>
      <c r="G1223" s="250"/>
      <c r="H1223" s="224"/>
      <c r="I1223" s="224"/>
      <c r="J1223" s="224"/>
      <c r="K1223" s="224"/>
      <c r="L1223" s="224"/>
      <c r="M1223" s="224"/>
      <c r="N1223" s="223"/>
      <c r="O1223" s="223"/>
      <c r="P1223" s="223"/>
      <c r="Q1223" s="223"/>
      <c r="R1223" s="224"/>
      <c r="S1223" s="224"/>
      <c r="T1223" s="224"/>
      <c r="U1223" s="224"/>
      <c r="V1223" s="224"/>
      <c r="W1223" s="224"/>
      <c r="X1223" s="224"/>
      <c r="Y1223" s="224"/>
      <c r="Z1223" s="213"/>
      <c r="AA1223" s="213"/>
      <c r="AB1223" s="213"/>
      <c r="AC1223" s="213"/>
      <c r="AD1223" s="213"/>
      <c r="AE1223" s="213"/>
      <c r="AF1223" s="213"/>
      <c r="AG1223" s="213" t="s">
        <v>287</v>
      </c>
      <c r="AH1223" s="213"/>
      <c r="AI1223" s="213"/>
      <c r="AJ1223" s="213"/>
      <c r="AK1223" s="213"/>
      <c r="AL1223" s="213"/>
      <c r="AM1223" s="213"/>
      <c r="AN1223" s="213"/>
      <c r="AO1223" s="213"/>
      <c r="AP1223" s="213"/>
      <c r="AQ1223" s="213"/>
      <c r="AR1223" s="213"/>
      <c r="AS1223" s="213"/>
      <c r="AT1223" s="213"/>
      <c r="AU1223" s="213"/>
      <c r="AV1223" s="213"/>
      <c r="AW1223" s="213"/>
      <c r="AX1223" s="213"/>
      <c r="AY1223" s="213"/>
      <c r="AZ1223" s="213"/>
      <c r="BA1223" s="213"/>
      <c r="BB1223" s="213"/>
      <c r="BC1223" s="213"/>
      <c r="BD1223" s="213"/>
      <c r="BE1223" s="213"/>
      <c r="BF1223" s="213"/>
      <c r="BG1223" s="213"/>
      <c r="BH1223" s="213"/>
    </row>
    <row r="1224" spans="1:60" outlineLevel="3" x14ac:dyDescent="0.2">
      <c r="A1224" s="220"/>
      <c r="B1224" s="221"/>
      <c r="C1224" s="261" t="s">
        <v>1143</v>
      </c>
      <c r="D1224" s="250"/>
      <c r="E1224" s="250"/>
      <c r="F1224" s="250"/>
      <c r="G1224" s="250"/>
      <c r="H1224" s="224"/>
      <c r="I1224" s="224"/>
      <c r="J1224" s="224"/>
      <c r="K1224" s="224"/>
      <c r="L1224" s="224"/>
      <c r="M1224" s="224"/>
      <c r="N1224" s="223"/>
      <c r="O1224" s="223"/>
      <c r="P1224" s="223"/>
      <c r="Q1224" s="223"/>
      <c r="R1224" s="224"/>
      <c r="S1224" s="224"/>
      <c r="T1224" s="224"/>
      <c r="U1224" s="224"/>
      <c r="V1224" s="224"/>
      <c r="W1224" s="224"/>
      <c r="X1224" s="224"/>
      <c r="Y1224" s="224"/>
      <c r="Z1224" s="213"/>
      <c r="AA1224" s="213"/>
      <c r="AB1224" s="213"/>
      <c r="AC1224" s="213"/>
      <c r="AD1224" s="213"/>
      <c r="AE1224" s="213"/>
      <c r="AF1224" s="213"/>
      <c r="AG1224" s="213" t="s">
        <v>287</v>
      </c>
      <c r="AH1224" s="213"/>
      <c r="AI1224" s="213"/>
      <c r="AJ1224" s="213"/>
      <c r="AK1224" s="213"/>
      <c r="AL1224" s="213"/>
      <c r="AM1224" s="213"/>
      <c r="AN1224" s="213"/>
      <c r="AO1224" s="213"/>
      <c r="AP1224" s="213"/>
      <c r="AQ1224" s="213"/>
      <c r="AR1224" s="213"/>
      <c r="AS1224" s="213"/>
      <c r="AT1224" s="213"/>
      <c r="AU1224" s="213"/>
      <c r="AV1224" s="213"/>
      <c r="AW1224" s="213"/>
      <c r="AX1224" s="213"/>
      <c r="AY1224" s="213"/>
      <c r="AZ1224" s="213"/>
      <c r="BA1224" s="213"/>
      <c r="BB1224" s="213"/>
      <c r="BC1224" s="213"/>
      <c r="BD1224" s="213"/>
      <c r="BE1224" s="213"/>
      <c r="BF1224" s="213"/>
      <c r="BG1224" s="213"/>
      <c r="BH1224" s="213"/>
    </row>
    <row r="1225" spans="1:60" outlineLevel="3" x14ac:dyDescent="0.2">
      <c r="A1225" s="220"/>
      <c r="B1225" s="221"/>
      <c r="C1225" s="261" t="s">
        <v>1183</v>
      </c>
      <c r="D1225" s="250"/>
      <c r="E1225" s="250"/>
      <c r="F1225" s="250"/>
      <c r="G1225" s="250"/>
      <c r="H1225" s="224"/>
      <c r="I1225" s="224"/>
      <c r="J1225" s="224"/>
      <c r="K1225" s="224"/>
      <c r="L1225" s="224"/>
      <c r="M1225" s="224"/>
      <c r="N1225" s="223"/>
      <c r="O1225" s="223"/>
      <c r="P1225" s="223"/>
      <c r="Q1225" s="223"/>
      <c r="R1225" s="224"/>
      <c r="S1225" s="224"/>
      <c r="T1225" s="224"/>
      <c r="U1225" s="224"/>
      <c r="V1225" s="224"/>
      <c r="W1225" s="224"/>
      <c r="X1225" s="224"/>
      <c r="Y1225" s="224"/>
      <c r="Z1225" s="213"/>
      <c r="AA1225" s="213"/>
      <c r="AB1225" s="213"/>
      <c r="AC1225" s="213"/>
      <c r="AD1225" s="213"/>
      <c r="AE1225" s="213"/>
      <c r="AF1225" s="213"/>
      <c r="AG1225" s="213" t="s">
        <v>287</v>
      </c>
      <c r="AH1225" s="213"/>
      <c r="AI1225" s="213"/>
      <c r="AJ1225" s="213"/>
      <c r="AK1225" s="213"/>
      <c r="AL1225" s="213"/>
      <c r="AM1225" s="213"/>
      <c r="AN1225" s="213"/>
      <c r="AO1225" s="213"/>
      <c r="AP1225" s="213"/>
      <c r="AQ1225" s="213"/>
      <c r="AR1225" s="213"/>
      <c r="AS1225" s="213"/>
      <c r="AT1225" s="213"/>
      <c r="AU1225" s="213"/>
      <c r="AV1225" s="213"/>
      <c r="AW1225" s="213"/>
      <c r="AX1225" s="213"/>
      <c r="AY1225" s="213"/>
      <c r="AZ1225" s="213"/>
      <c r="BA1225" s="213"/>
      <c r="BB1225" s="213"/>
      <c r="BC1225" s="213"/>
      <c r="BD1225" s="213"/>
      <c r="BE1225" s="213"/>
      <c r="BF1225" s="213"/>
      <c r="BG1225" s="213"/>
      <c r="BH1225" s="213"/>
    </row>
    <row r="1226" spans="1:60" outlineLevel="3" x14ac:dyDescent="0.2">
      <c r="A1226" s="220"/>
      <c r="B1226" s="221"/>
      <c r="C1226" s="261" t="s">
        <v>1184</v>
      </c>
      <c r="D1226" s="250"/>
      <c r="E1226" s="250"/>
      <c r="F1226" s="250"/>
      <c r="G1226" s="250"/>
      <c r="H1226" s="224"/>
      <c r="I1226" s="224"/>
      <c r="J1226" s="224"/>
      <c r="K1226" s="224"/>
      <c r="L1226" s="224"/>
      <c r="M1226" s="224"/>
      <c r="N1226" s="223"/>
      <c r="O1226" s="223"/>
      <c r="P1226" s="223"/>
      <c r="Q1226" s="223"/>
      <c r="R1226" s="224"/>
      <c r="S1226" s="224"/>
      <c r="T1226" s="224"/>
      <c r="U1226" s="224"/>
      <c r="V1226" s="224"/>
      <c r="W1226" s="224"/>
      <c r="X1226" s="224"/>
      <c r="Y1226" s="224"/>
      <c r="Z1226" s="213"/>
      <c r="AA1226" s="213"/>
      <c r="AB1226" s="213"/>
      <c r="AC1226" s="213"/>
      <c r="AD1226" s="213"/>
      <c r="AE1226" s="213"/>
      <c r="AF1226" s="213"/>
      <c r="AG1226" s="213" t="s">
        <v>287</v>
      </c>
      <c r="AH1226" s="213"/>
      <c r="AI1226" s="213"/>
      <c r="AJ1226" s="213"/>
      <c r="AK1226" s="213"/>
      <c r="AL1226" s="213"/>
      <c r="AM1226" s="213"/>
      <c r="AN1226" s="213"/>
      <c r="AO1226" s="213"/>
      <c r="AP1226" s="213"/>
      <c r="AQ1226" s="213"/>
      <c r="AR1226" s="213"/>
      <c r="AS1226" s="213"/>
      <c r="AT1226" s="213"/>
      <c r="AU1226" s="213"/>
      <c r="AV1226" s="213"/>
      <c r="AW1226" s="213"/>
      <c r="AX1226" s="213"/>
      <c r="AY1226" s="213"/>
      <c r="AZ1226" s="213"/>
      <c r="BA1226" s="213"/>
      <c r="BB1226" s="213"/>
      <c r="BC1226" s="213"/>
      <c r="BD1226" s="213"/>
      <c r="BE1226" s="213"/>
      <c r="BF1226" s="213"/>
      <c r="BG1226" s="213"/>
      <c r="BH1226" s="213"/>
    </row>
    <row r="1227" spans="1:60" outlineLevel="3" x14ac:dyDescent="0.2">
      <c r="A1227" s="220"/>
      <c r="B1227" s="221"/>
      <c r="C1227" s="261" t="s">
        <v>1185</v>
      </c>
      <c r="D1227" s="250"/>
      <c r="E1227" s="250"/>
      <c r="F1227" s="250"/>
      <c r="G1227" s="250"/>
      <c r="H1227" s="224"/>
      <c r="I1227" s="224"/>
      <c r="J1227" s="224"/>
      <c r="K1227" s="224"/>
      <c r="L1227" s="224"/>
      <c r="M1227" s="224"/>
      <c r="N1227" s="223"/>
      <c r="O1227" s="223"/>
      <c r="P1227" s="223"/>
      <c r="Q1227" s="223"/>
      <c r="R1227" s="224"/>
      <c r="S1227" s="224"/>
      <c r="T1227" s="224"/>
      <c r="U1227" s="224"/>
      <c r="V1227" s="224"/>
      <c r="W1227" s="224"/>
      <c r="X1227" s="224"/>
      <c r="Y1227" s="224"/>
      <c r="Z1227" s="213"/>
      <c r="AA1227" s="213"/>
      <c r="AB1227" s="213"/>
      <c r="AC1227" s="213"/>
      <c r="AD1227" s="213"/>
      <c r="AE1227" s="213"/>
      <c r="AF1227" s="213"/>
      <c r="AG1227" s="213" t="s">
        <v>287</v>
      </c>
      <c r="AH1227" s="213"/>
      <c r="AI1227" s="213"/>
      <c r="AJ1227" s="213"/>
      <c r="AK1227" s="213"/>
      <c r="AL1227" s="213"/>
      <c r="AM1227" s="213"/>
      <c r="AN1227" s="213"/>
      <c r="AO1227" s="213"/>
      <c r="AP1227" s="213"/>
      <c r="AQ1227" s="213"/>
      <c r="AR1227" s="213"/>
      <c r="AS1227" s="213"/>
      <c r="AT1227" s="213"/>
      <c r="AU1227" s="213"/>
      <c r="AV1227" s="213"/>
      <c r="AW1227" s="213"/>
      <c r="AX1227" s="213"/>
      <c r="AY1227" s="213"/>
      <c r="AZ1227" s="213"/>
      <c r="BA1227" s="213"/>
      <c r="BB1227" s="213"/>
      <c r="BC1227" s="213"/>
      <c r="BD1227" s="213"/>
      <c r="BE1227" s="213"/>
      <c r="BF1227" s="213"/>
      <c r="BG1227" s="213"/>
      <c r="BH1227" s="213"/>
    </row>
    <row r="1228" spans="1:60" outlineLevel="3" x14ac:dyDescent="0.2">
      <c r="A1228" s="220"/>
      <c r="B1228" s="221"/>
      <c r="C1228" s="274" t="s">
        <v>1063</v>
      </c>
      <c r="D1228" s="226"/>
      <c r="E1228" s="227"/>
      <c r="F1228" s="228"/>
      <c r="G1228" s="228"/>
      <c r="H1228" s="224"/>
      <c r="I1228" s="224"/>
      <c r="J1228" s="224"/>
      <c r="K1228" s="224"/>
      <c r="L1228" s="224"/>
      <c r="M1228" s="224"/>
      <c r="N1228" s="223"/>
      <c r="O1228" s="223"/>
      <c r="P1228" s="223"/>
      <c r="Q1228" s="223"/>
      <c r="R1228" s="224"/>
      <c r="S1228" s="224"/>
      <c r="T1228" s="224"/>
      <c r="U1228" s="224"/>
      <c r="V1228" s="224"/>
      <c r="W1228" s="224"/>
      <c r="X1228" s="224"/>
      <c r="Y1228" s="224"/>
      <c r="Z1228" s="213"/>
      <c r="AA1228" s="213"/>
      <c r="AB1228" s="213"/>
      <c r="AC1228" s="213"/>
      <c r="AD1228" s="213"/>
      <c r="AE1228" s="213"/>
      <c r="AF1228" s="213"/>
      <c r="AG1228" s="213" t="s">
        <v>287</v>
      </c>
      <c r="AH1228" s="213"/>
      <c r="AI1228" s="213"/>
      <c r="AJ1228" s="213"/>
      <c r="AK1228" s="213"/>
      <c r="AL1228" s="213"/>
      <c r="AM1228" s="213"/>
      <c r="AN1228" s="213"/>
      <c r="AO1228" s="213"/>
      <c r="AP1228" s="213"/>
      <c r="AQ1228" s="213"/>
      <c r="AR1228" s="213"/>
      <c r="AS1228" s="213"/>
      <c r="AT1228" s="213"/>
      <c r="AU1228" s="213"/>
      <c r="AV1228" s="213"/>
      <c r="AW1228" s="213"/>
      <c r="AX1228" s="213"/>
      <c r="AY1228" s="213"/>
      <c r="AZ1228" s="213"/>
      <c r="BA1228" s="213"/>
      <c r="BB1228" s="213"/>
      <c r="BC1228" s="213"/>
      <c r="BD1228" s="213"/>
      <c r="BE1228" s="213"/>
      <c r="BF1228" s="213"/>
      <c r="BG1228" s="213"/>
      <c r="BH1228" s="213"/>
    </row>
    <row r="1229" spans="1:60" outlineLevel="3" x14ac:dyDescent="0.2">
      <c r="A1229" s="220"/>
      <c r="B1229" s="221"/>
      <c r="C1229" s="261" t="s">
        <v>1148</v>
      </c>
      <c r="D1229" s="250"/>
      <c r="E1229" s="250"/>
      <c r="F1229" s="250"/>
      <c r="G1229" s="250"/>
      <c r="H1229" s="224"/>
      <c r="I1229" s="224"/>
      <c r="J1229" s="224"/>
      <c r="K1229" s="224"/>
      <c r="L1229" s="224"/>
      <c r="M1229" s="224"/>
      <c r="N1229" s="223"/>
      <c r="O1229" s="223"/>
      <c r="P1229" s="223"/>
      <c r="Q1229" s="223"/>
      <c r="R1229" s="224"/>
      <c r="S1229" s="224"/>
      <c r="T1229" s="224"/>
      <c r="U1229" s="224"/>
      <c r="V1229" s="224"/>
      <c r="W1229" s="224"/>
      <c r="X1229" s="224"/>
      <c r="Y1229" s="224"/>
      <c r="Z1229" s="213"/>
      <c r="AA1229" s="213"/>
      <c r="AB1229" s="213"/>
      <c r="AC1229" s="213"/>
      <c r="AD1229" s="213"/>
      <c r="AE1229" s="213"/>
      <c r="AF1229" s="213"/>
      <c r="AG1229" s="213" t="s">
        <v>287</v>
      </c>
      <c r="AH1229" s="213"/>
      <c r="AI1229" s="213"/>
      <c r="AJ1229" s="213"/>
      <c r="AK1229" s="213"/>
      <c r="AL1229" s="213"/>
      <c r="AM1229" s="213"/>
      <c r="AN1229" s="213"/>
      <c r="AO1229" s="213"/>
      <c r="AP1229" s="213"/>
      <c r="AQ1229" s="213"/>
      <c r="AR1229" s="213"/>
      <c r="AS1229" s="213"/>
      <c r="AT1229" s="213"/>
      <c r="AU1229" s="213"/>
      <c r="AV1229" s="213"/>
      <c r="AW1229" s="213"/>
      <c r="AX1229" s="213"/>
      <c r="AY1229" s="213"/>
      <c r="AZ1229" s="213"/>
      <c r="BA1229" s="213"/>
      <c r="BB1229" s="213"/>
      <c r="BC1229" s="213"/>
      <c r="BD1229" s="213"/>
      <c r="BE1229" s="213"/>
      <c r="BF1229" s="213"/>
      <c r="BG1229" s="213"/>
      <c r="BH1229" s="213"/>
    </row>
    <row r="1230" spans="1:60" outlineLevel="3" x14ac:dyDescent="0.2">
      <c r="A1230" s="220"/>
      <c r="B1230" s="221"/>
      <c r="C1230" s="261" t="s">
        <v>1149</v>
      </c>
      <c r="D1230" s="250"/>
      <c r="E1230" s="250"/>
      <c r="F1230" s="250"/>
      <c r="G1230" s="250"/>
      <c r="H1230" s="224"/>
      <c r="I1230" s="224"/>
      <c r="J1230" s="224"/>
      <c r="K1230" s="224"/>
      <c r="L1230" s="224"/>
      <c r="M1230" s="224"/>
      <c r="N1230" s="223"/>
      <c r="O1230" s="223"/>
      <c r="P1230" s="223"/>
      <c r="Q1230" s="223"/>
      <c r="R1230" s="224"/>
      <c r="S1230" s="224"/>
      <c r="T1230" s="224"/>
      <c r="U1230" s="224"/>
      <c r="V1230" s="224"/>
      <c r="W1230" s="224"/>
      <c r="X1230" s="224"/>
      <c r="Y1230" s="224"/>
      <c r="Z1230" s="213"/>
      <c r="AA1230" s="213"/>
      <c r="AB1230" s="213"/>
      <c r="AC1230" s="213"/>
      <c r="AD1230" s="213"/>
      <c r="AE1230" s="213"/>
      <c r="AF1230" s="213"/>
      <c r="AG1230" s="213" t="s">
        <v>287</v>
      </c>
      <c r="AH1230" s="213"/>
      <c r="AI1230" s="213"/>
      <c r="AJ1230" s="213"/>
      <c r="AK1230" s="213"/>
      <c r="AL1230" s="213"/>
      <c r="AM1230" s="213"/>
      <c r="AN1230" s="213"/>
      <c r="AO1230" s="213"/>
      <c r="AP1230" s="213"/>
      <c r="AQ1230" s="213"/>
      <c r="AR1230" s="213"/>
      <c r="AS1230" s="213"/>
      <c r="AT1230" s="213"/>
      <c r="AU1230" s="213"/>
      <c r="AV1230" s="213"/>
      <c r="AW1230" s="213"/>
      <c r="AX1230" s="213"/>
      <c r="AY1230" s="213"/>
      <c r="AZ1230" s="213"/>
      <c r="BA1230" s="213"/>
      <c r="BB1230" s="213"/>
      <c r="BC1230" s="213"/>
      <c r="BD1230" s="213"/>
      <c r="BE1230" s="213"/>
      <c r="BF1230" s="213"/>
      <c r="BG1230" s="213"/>
      <c r="BH1230" s="213"/>
    </row>
    <row r="1231" spans="1:60" outlineLevel="3" x14ac:dyDescent="0.2">
      <c r="A1231" s="220"/>
      <c r="B1231" s="221"/>
      <c r="C1231" s="274" t="s">
        <v>1063</v>
      </c>
      <c r="D1231" s="226"/>
      <c r="E1231" s="227"/>
      <c r="F1231" s="228"/>
      <c r="G1231" s="228"/>
      <c r="H1231" s="224"/>
      <c r="I1231" s="224"/>
      <c r="J1231" s="224"/>
      <c r="K1231" s="224"/>
      <c r="L1231" s="224"/>
      <c r="M1231" s="224"/>
      <c r="N1231" s="223"/>
      <c r="O1231" s="223"/>
      <c r="P1231" s="223"/>
      <c r="Q1231" s="223"/>
      <c r="R1231" s="224"/>
      <c r="S1231" s="224"/>
      <c r="T1231" s="224"/>
      <c r="U1231" s="224"/>
      <c r="V1231" s="224"/>
      <c r="W1231" s="224"/>
      <c r="X1231" s="224"/>
      <c r="Y1231" s="224"/>
      <c r="Z1231" s="213"/>
      <c r="AA1231" s="213"/>
      <c r="AB1231" s="213"/>
      <c r="AC1231" s="213"/>
      <c r="AD1231" s="213"/>
      <c r="AE1231" s="213"/>
      <c r="AF1231" s="213"/>
      <c r="AG1231" s="213" t="s">
        <v>287</v>
      </c>
      <c r="AH1231" s="213"/>
      <c r="AI1231" s="213"/>
      <c r="AJ1231" s="213"/>
      <c r="AK1231" s="213"/>
      <c r="AL1231" s="213"/>
      <c r="AM1231" s="213"/>
      <c r="AN1231" s="213"/>
      <c r="AO1231" s="213"/>
      <c r="AP1231" s="213"/>
      <c r="AQ1231" s="213"/>
      <c r="AR1231" s="213"/>
      <c r="AS1231" s="213"/>
      <c r="AT1231" s="213"/>
      <c r="AU1231" s="213"/>
      <c r="AV1231" s="213"/>
      <c r="AW1231" s="213"/>
      <c r="AX1231" s="213"/>
      <c r="AY1231" s="213"/>
      <c r="AZ1231" s="213"/>
      <c r="BA1231" s="213"/>
      <c r="BB1231" s="213"/>
      <c r="BC1231" s="213"/>
      <c r="BD1231" s="213"/>
      <c r="BE1231" s="213"/>
      <c r="BF1231" s="213"/>
      <c r="BG1231" s="213"/>
      <c r="BH1231" s="213"/>
    </row>
    <row r="1232" spans="1:60" outlineLevel="3" x14ac:dyDescent="0.2">
      <c r="A1232" s="220"/>
      <c r="B1232" s="221"/>
      <c r="C1232" s="261" t="s">
        <v>1066</v>
      </c>
      <c r="D1232" s="250"/>
      <c r="E1232" s="250"/>
      <c r="F1232" s="250"/>
      <c r="G1232" s="250"/>
      <c r="H1232" s="224"/>
      <c r="I1232" s="224"/>
      <c r="J1232" s="224"/>
      <c r="K1232" s="224"/>
      <c r="L1232" s="224"/>
      <c r="M1232" s="224"/>
      <c r="N1232" s="223"/>
      <c r="O1232" s="223"/>
      <c r="P1232" s="223"/>
      <c r="Q1232" s="223"/>
      <c r="R1232" s="224"/>
      <c r="S1232" s="224"/>
      <c r="T1232" s="224"/>
      <c r="U1232" s="224"/>
      <c r="V1232" s="224"/>
      <c r="W1232" s="224"/>
      <c r="X1232" s="224"/>
      <c r="Y1232" s="224"/>
      <c r="Z1232" s="213"/>
      <c r="AA1232" s="213"/>
      <c r="AB1232" s="213"/>
      <c r="AC1232" s="213"/>
      <c r="AD1232" s="213"/>
      <c r="AE1232" s="213"/>
      <c r="AF1232" s="213"/>
      <c r="AG1232" s="213" t="s">
        <v>287</v>
      </c>
      <c r="AH1232" s="213"/>
      <c r="AI1232" s="213"/>
      <c r="AJ1232" s="213"/>
      <c r="AK1232" s="213"/>
      <c r="AL1232" s="213"/>
      <c r="AM1232" s="213"/>
      <c r="AN1232" s="213"/>
      <c r="AO1232" s="213"/>
      <c r="AP1232" s="213"/>
      <c r="AQ1232" s="213"/>
      <c r="AR1232" s="213"/>
      <c r="AS1232" s="213"/>
      <c r="AT1232" s="213"/>
      <c r="AU1232" s="213"/>
      <c r="AV1232" s="213"/>
      <c r="AW1232" s="213"/>
      <c r="AX1232" s="213"/>
      <c r="AY1232" s="213"/>
      <c r="AZ1232" s="213"/>
      <c r="BA1232" s="213"/>
      <c r="BB1232" s="213"/>
      <c r="BC1232" s="213"/>
      <c r="BD1232" s="213"/>
      <c r="BE1232" s="213"/>
      <c r="BF1232" s="213"/>
      <c r="BG1232" s="213"/>
      <c r="BH1232" s="213"/>
    </row>
    <row r="1233" spans="1:60" outlineLevel="3" x14ac:dyDescent="0.2">
      <c r="A1233" s="220"/>
      <c r="B1233" s="221"/>
      <c r="C1233" s="261" t="s">
        <v>1252</v>
      </c>
      <c r="D1233" s="250"/>
      <c r="E1233" s="250"/>
      <c r="F1233" s="250"/>
      <c r="G1233" s="250"/>
      <c r="H1233" s="224"/>
      <c r="I1233" s="224"/>
      <c r="J1233" s="224"/>
      <c r="K1233" s="224"/>
      <c r="L1233" s="224"/>
      <c r="M1233" s="224"/>
      <c r="N1233" s="223"/>
      <c r="O1233" s="223"/>
      <c r="P1233" s="223"/>
      <c r="Q1233" s="223"/>
      <c r="R1233" s="224"/>
      <c r="S1233" s="224"/>
      <c r="T1233" s="224"/>
      <c r="U1233" s="224"/>
      <c r="V1233" s="224"/>
      <c r="W1233" s="224"/>
      <c r="X1233" s="224"/>
      <c r="Y1233" s="224"/>
      <c r="Z1233" s="213"/>
      <c r="AA1233" s="213"/>
      <c r="AB1233" s="213"/>
      <c r="AC1233" s="213"/>
      <c r="AD1233" s="213"/>
      <c r="AE1233" s="213"/>
      <c r="AF1233" s="213"/>
      <c r="AG1233" s="213" t="s">
        <v>287</v>
      </c>
      <c r="AH1233" s="213"/>
      <c r="AI1233" s="213"/>
      <c r="AJ1233" s="213"/>
      <c r="AK1233" s="213"/>
      <c r="AL1233" s="213"/>
      <c r="AM1233" s="213"/>
      <c r="AN1233" s="213"/>
      <c r="AO1233" s="213"/>
      <c r="AP1233" s="213"/>
      <c r="AQ1233" s="213"/>
      <c r="AR1233" s="213"/>
      <c r="AS1233" s="213"/>
      <c r="AT1233" s="213"/>
      <c r="AU1233" s="213"/>
      <c r="AV1233" s="213"/>
      <c r="AW1233" s="213"/>
      <c r="AX1233" s="213"/>
      <c r="AY1233" s="213"/>
      <c r="AZ1233" s="213"/>
      <c r="BA1233" s="213"/>
      <c r="BB1233" s="213"/>
      <c r="BC1233" s="213"/>
      <c r="BD1233" s="213"/>
      <c r="BE1233" s="213"/>
      <c r="BF1233" s="213"/>
      <c r="BG1233" s="213"/>
      <c r="BH1233" s="213"/>
    </row>
    <row r="1234" spans="1:60" outlineLevel="3" x14ac:dyDescent="0.2">
      <c r="A1234" s="220"/>
      <c r="B1234" s="221"/>
      <c r="C1234" s="261" t="s">
        <v>1253</v>
      </c>
      <c r="D1234" s="250"/>
      <c r="E1234" s="250"/>
      <c r="F1234" s="250"/>
      <c r="G1234" s="250"/>
      <c r="H1234" s="224"/>
      <c r="I1234" s="224"/>
      <c r="J1234" s="224"/>
      <c r="K1234" s="224"/>
      <c r="L1234" s="224"/>
      <c r="M1234" s="224"/>
      <c r="N1234" s="223"/>
      <c r="O1234" s="223"/>
      <c r="P1234" s="223"/>
      <c r="Q1234" s="223"/>
      <c r="R1234" s="224"/>
      <c r="S1234" s="224"/>
      <c r="T1234" s="224"/>
      <c r="U1234" s="224"/>
      <c r="V1234" s="224"/>
      <c r="W1234" s="224"/>
      <c r="X1234" s="224"/>
      <c r="Y1234" s="224"/>
      <c r="Z1234" s="213"/>
      <c r="AA1234" s="213"/>
      <c r="AB1234" s="213"/>
      <c r="AC1234" s="213"/>
      <c r="AD1234" s="213"/>
      <c r="AE1234" s="213"/>
      <c r="AF1234" s="213"/>
      <c r="AG1234" s="213" t="s">
        <v>287</v>
      </c>
      <c r="AH1234" s="213"/>
      <c r="AI1234" s="213"/>
      <c r="AJ1234" s="213"/>
      <c r="AK1234" s="213"/>
      <c r="AL1234" s="213"/>
      <c r="AM1234" s="213"/>
      <c r="AN1234" s="213"/>
      <c r="AO1234" s="213"/>
      <c r="AP1234" s="213"/>
      <c r="AQ1234" s="213"/>
      <c r="AR1234" s="213"/>
      <c r="AS1234" s="213"/>
      <c r="AT1234" s="213"/>
      <c r="AU1234" s="213"/>
      <c r="AV1234" s="213"/>
      <c r="AW1234" s="213"/>
      <c r="AX1234" s="213"/>
      <c r="AY1234" s="213"/>
      <c r="AZ1234" s="213"/>
      <c r="BA1234" s="249" t="str">
        <f>C1234</f>
        <v>Před započetím výroby budou předloženy ke schválení vzorky použitých materiálů, způsobu opracování a případné profilace</v>
      </c>
      <c r="BB1234" s="213"/>
      <c r="BC1234" s="213"/>
      <c r="BD1234" s="213"/>
      <c r="BE1234" s="213"/>
      <c r="BF1234" s="213"/>
      <c r="BG1234" s="213"/>
      <c r="BH1234" s="213"/>
    </row>
    <row r="1235" spans="1:60" outlineLevel="3" x14ac:dyDescent="0.2">
      <c r="A1235" s="220"/>
      <c r="B1235" s="221"/>
      <c r="C1235" s="261" t="s">
        <v>1254</v>
      </c>
      <c r="D1235" s="250"/>
      <c r="E1235" s="250"/>
      <c r="F1235" s="250"/>
      <c r="G1235" s="250"/>
      <c r="H1235" s="224"/>
      <c r="I1235" s="224"/>
      <c r="J1235" s="224"/>
      <c r="K1235" s="224"/>
      <c r="L1235" s="224"/>
      <c r="M1235" s="224"/>
      <c r="N1235" s="223"/>
      <c r="O1235" s="223"/>
      <c r="P1235" s="223"/>
      <c r="Q1235" s="223"/>
      <c r="R1235" s="224"/>
      <c r="S1235" s="224"/>
      <c r="T1235" s="224"/>
      <c r="U1235" s="224"/>
      <c r="V1235" s="224"/>
      <c r="W1235" s="224"/>
      <c r="X1235" s="224"/>
      <c r="Y1235" s="224"/>
      <c r="Z1235" s="213"/>
      <c r="AA1235" s="213"/>
      <c r="AB1235" s="213"/>
      <c r="AC1235" s="213"/>
      <c r="AD1235" s="213"/>
      <c r="AE1235" s="213"/>
      <c r="AF1235" s="213"/>
      <c r="AG1235" s="213" t="s">
        <v>287</v>
      </c>
      <c r="AH1235" s="213"/>
      <c r="AI1235" s="213"/>
      <c r="AJ1235" s="213"/>
      <c r="AK1235" s="213"/>
      <c r="AL1235" s="213"/>
      <c r="AM1235" s="213"/>
      <c r="AN1235" s="213"/>
      <c r="AO1235" s="213"/>
      <c r="AP1235" s="213"/>
      <c r="AQ1235" s="213"/>
      <c r="AR1235" s="213"/>
      <c r="AS1235" s="213"/>
      <c r="AT1235" s="213"/>
      <c r="AU1235" s="213"/>
      <c r="AV1235" s="213"/>
      <c r="AW1235" s="213"/>
      <c r="AX1235" s="213"/>
      <c r="AY1235" s="213"/>
      <c r="AZ1235" s="213"/>
      <c r="BA1235" s="213"/>
      <c r="BB1235" s="213"/>
      <c r="BC1235" s="213"/>
      <c r="BD1235" s="213"/>
      <c r="BE1235" s="213"/>
      <c r="BF1235" s="213"/>
      <c r="BG1235" s="213"/>
      <c r="BH1235" s="213"/>
    </row>
    <row r="1236" spans="1:60" outlineLevel="3" x14ac:dyDescent="0.2">
      <c r="A1236" s="220"/>
      <c r="B1236" s="221"/>
      <c r="C1236" s="261" t="s">
        <v>1255</v>
      </c>
      <c r="D1236" s="250"/>
      <c r="E1236" s="250"/>
      <c r="F1236" s="250"/>
      <c r="G1236" s="250"/>
      <c r="H1236" s="224"/>
      <c r="I1236" s="224"/>
      <c r="J1236" s="224"/>
      <c r="K1236" s="224"/>
      <c r="L1236" s="224"/>
      <c r="M1236" s="224"/>
      <c r="N1236" s="223"/>
      <c r="O1236" s="223"/>
      <c r="P1236" s="223"/>
      <c r="Q1236" s="223"/>
      <c r="R1236" s="224"/>
      <c r="S1236" s="224"/>
      <c r="T1236" s="224"/>
      <c r="U1236" s="224"/>
      <c r="V1236" s="224"/>
      <c r="W1236" s="224"/>
      <c r="X1236" s="224"/>
      <c r="Y1236" s="224"/>
      <c r="Z1236" s="213"/>
      <c r="AA1236" s="213"/>
      <c r="AB1236" s="213"/>
      <c r="AC1236" s="213"/>
      <c r="AD1236" s="213"/>
      <c r="AE1236" s="213"/>
      <c r="AF1236" s="213"/>
      <c r="AG1236" s="213" t="s">
        <v>287</v>
      </c>
      <c r="AH1236" s="213"/>
      <c r="AI1236" s="213"/>
      <c r="AJ1236" s="213"/>
      <c r="AK1236" s="213"/>
      <c r="AL1236" s="213"/>
      <c r="AM1236" s="213"/>
      <c r="AN1236" s="213"/>
      <c r="AO1236" s="213"/>
      <c r="AP1236" s="213"/>
      <c r="AQ1236" s="213"/>
      <c r="AR1236" s="213"/>
      <c r="AS1236" s="213"/>
      <c r="AT1236" s="213"/>
      <c r="AU1236" s="213"/>
      <c r="AV1236" s="213"/>
      <c r="AW1236" s="213"/>
      <c r="AX1236" s="213"/>
      <c r="AY1236" s="213"/>
      <c r="AZ1236" s="213"/>
      <c r="BA1236" s="213"/>
      <c r="BB1236" s="213"/>
      <c r="BC1236" s="213"/>
      <c r="BD1236" s="213"/>
      <c r="BE1236" s="213"/>
      <c r="BF1236" s="213"/>
      <c r="BG1236" s="213"/>
      <c r="BH1236" s="213"/>
    </row>
    <row r="1237" spans="1:60" ht="22.5" outlineLevel="3" x14ac:dyDescent="0.2">
      <c r="A1237" s="220"/>
      <c r="B1237" s="221"/>
      <c r="C1237" s="261" t="s">
        <v>355</v>
      </c>
      <c r="D1237" s="250"/>
      <c r="E1237" s="250"/>
      <c r="F1237" s="250"/>
      <c r="G1237" s="250"/>
      <c r="H1237" s="224"/>
      <c r="I1237" s="224"/>
      <c r="J1237" s="224"/>
      <c r="K1237" s="224"/>
      <c r="L1237" s="224"/>
      <c r="M1237" s="224"/>
      <c r="N1237" s="223"/>
      <c r="O1237" s="223"/>
      <c r="P1237" s="223"/>
      <c r="Q1237" s="223"/>
      <c r="R1237" s="224"/>
      <c r="S1237" s="224"/>
      <c r="T1237" s="224"/>
      <c r="U1237" s="224"/>
      <c r="V1237" s="224"/>
      <c r="W1237" s="224"/>
      <c r="X1237" s="224"/>
      <c r="Y1237" s="224"/>
      <c r="Z1237" s="213"/>
      <c r="AA1237" s="213"/>
      <c r="AB1237" s="213"/>
      <c r="AC1237" s="213"/>
      <c r="AD1237" s="213"/>
      <c r="AE1237" s="213"/>
      <c r="AF1237" s="213"/>
      <c r="AG1237" s="213" t="s">
        <v>287</v>
      </c>
      <c r="AH1237" s="213"/>
      <c r="AI1237" s="213"/>
      <c r="AJ1237" s="213"/>
      <c r="AK1237" s="213"/>
      <c r="AL1237" s="213"/>
      <c r="AM1237" s="213"/>
      <c r="AN1237" s="213"/>
      <c r="AO1237" s="213"/>
      <c r="AP1237" s="213"/>
      <c r="AQ1237" s="213"/>
      <c r="AR1237" s="213"/>
      <c r="AS1237" s="213"/>
      <c r="AT1237" s="213"/>
      <c r="AU1237" s="213"/>
      <c r="AV1237" s="213"/>
      <c r="AW1237" s="213"/>
      <c r="AX1237" s="213"/>
      <c r="AY1237" s="213"/>
      <c r="AZ1237" s="213"/>
      <c r="BA1237" s="249" t="str">
        <f>C1237</f>
        <v>Kompletní provedení dle veškerých informací obsažených v PD (textová i výkresová část, technologické postupy, restaurátorské záměry atd.).</v>
      </c>
      <c r="BB1237" s="213"/>
      <c r="BC1237" s="213"/>
      <c r="BD1237" s="213"/>
      <c r="BE1237" s="213"/>
      <c r="BF1237" s="213"/>
      <c r="BG1237" s="213"/>
      <c r="BH1237" s="213"/>
    </row>
    <row r="1238" spans="1:60" ht="22.5" outlineLevel="3" x14ac:dyDescent="0.2">
      <c r="A1238" s="220"/>
      <c r="B1238" s="221"/>
      <c r="C1238" s="261" t="s">
        <v>356</v>
      </c>
      <c r="D1238" s="250"/>
      <c r="E1238" s="250"/>
      <c r="F1238" s="250"/>
      <c r="G1238" s="250"/>
      <c r="H1238" s="224"/>
      <c r="I1238" s="224"/>
      <c r="J1238" s="224"/>
      <c r="K1238" s="224"/>
      <c r="L1238" s="224"/>
      <c r="M1238" s="224"/>
      <c r="N1238" s="223"/>
      <c r="O1238" s="223"/>
      <c r="P1238" s="223"/>
      <c r="Q1238" s="223"/>
      <c r="R1238" s="224"/>
      <c r="S1238" s="224"/>
      <c r="T1238" s="224"/>
      <c r="U1238" s="224"/>
      <c r="V1238" s="224"/>
      <c r="W1238" s="224"/>
      <c r="X1238" s="224"/>
      <c r="Y1238" s="224"/>
      <c r="Z1238" s="213"/>
      <c r="AA1238" s="213"/>
      <c r="AB1238" s="213"/>
      <c r="AC1238" s="213"/>
      <c r="AD1238" s="213"/>
      <c r="AE1238" s="213"/>
      <c r="AF1238" s="213"/>
      <c r="AG1238" s="213" t="s">
        <v>287</v>
      </c>
      <c r="AH1238" s="213"/>
      <c r="AI1238" s="213"/>
      <c r="AJ1238" s="213"/>
      <c r="AK1238" s="213"/>
      <c r="AL1238" s="213"/>
      <c r="AM1238" s="213"/>
      <c r="AN1238" s="213"/>
      <c r="AO1238" s="213"/>
      <c r="AP1238" s="213"/>
      <c r="AQ1238" s="213"/>
      <c r="AR1238" s="213"/>
      <c r="AS1238" s="213"/>
      <c r="AT1238" s="213"/>
      <c r="AU1238" s="213"/>
      <c r="AV1238" s="213"/>
      <c r="AW1238" s="213"/>
      <c r="AX1238" s="213"/>
      <c r="AY1238" s="213"/>
      <c r="AZ1238" s="213"/>
      <c r="BA1238" s="249" t="str">
        <f>C1238</f>
        <v>Provedení je včetně montáže, demontáže, dodávky, přesunu hmot, přesunu a likvidace suti, povrchové úpravy, repasí, restaurátorských záměrů,</v>
      </c>
      <c r="BB1238" s="213"/>
      <c r="BC1238" s="213"/>
      <c r="BD1238" s="213"/>
      <c r="BE1238" s="213"/>
      <c r="BF1238" s="213"/>
      <c r="BG1238" s="213"/>
      <c r="BH1238" s="213"/>
    </row>
    <row r="1239" spans="1:60" ht="22.5" outlineLevel="3" x14ac:dyDescent="0.2">
      <c r="A1239" s="220"/>
      <c r="B1239" s="221"/>
      <c r="C1239" s="261" t="s">
        <v>288</v>
      </c>
      <c r="D1239" s="250"/>
      <c r="E1239" s="250"/>
      <c r="F1239" s="250"/>
      <c r="G1239" s="250"/>
      <c r="H1239" s="224"/>
      <c r="I1239" s="224"/>
      <c r="J1239" s="224"/>
      <c r="K1239" s="224"/>
      <c r="L1239" s="224"/>
      <c r="M1239" s="224"/>
      <c r="N1239" s="223"/>
      <c r="O1239" s="223"/>
      <c r="P1239" s="223"/>
      <c r="Q1239" s="223"/>
      <c r="R1239" s="224"/>
      <c r="S1239" s="224"/>
      <c r="T1239" s="224"/>
      <c r="U1239" s="224"/>
      <c r="V1239" s="224"/>
      <c r="W1239" s="224"/>
      <c r="X1239" s="224"/>
      <c r="Y1239" s="224"/>
      <c r="Z1239" s="213"/>
      <c r="AA1239" s="213"/>
      <c r="AB1239" s="213"/>
      <c r="AC1239" s="213"/>
      <c r="AD1239" s="213"/>
      <c r="AE1239" s="213"/>
      <c r="AF1239" s="213"/>
      <c r="AG1239" s="213" t="s">
        <v>287</v>
      </c>
      <c r="AH1239" s="213"/>
      <c r="AI1239" s="213"/>
      <c r="AJ1239" s="213"/>
      <c r="AK1239" s="213"/>
      <c r="AL1239" s="213"/>
      <c r="AM1239" s="213"/>
      <c r="AN1239" s="213"/>
      <c r="AO1239" s="213"/>
      <c r="AP1239" s="213"/>
      <c r="AQ1239" s="213"/>
      <c r="AR1239" s="213"/>
      <c r="AS1239" s="213"/>
      <c r="AT1239" s="213"/>
      <c r="AU1239" s="213"/>
      <c r="AV1239" s="213"/>
      <c r="AW1239" s="213"/>
      <c r="AX1239" s="213"/>
      <c r="AY1239" s="213"/>
      <c r="AZ1239" s="213"/>
      <c r="BA1239" s="249" t="str">
        <f>C1239</f>
        <v>restaurátorských závěrečných zpráv, dílenských dokumentací, vzorkování a veškerých dalších nutných souvisejících plnění a dodávek potřeb.</v>
      </c>
      <c r="BB1239" s="213"/>
      <c r="BC1239" s="213"/>
      <c r="BD1239" s="213"/>
      <c r="BE1239" s="213"/>
      <c r="BF1239" s="213"/>
      <c r="BG1239" s="213"/>
      <c r="BH1239" s="213"/>
    </row>
    <row r="1240" spans="1:60" outlineLevel="2" x14ac:dyDescent="0.2">
      <c r="A1240" s="220"/>
      <c r="B1240" s="221"/>
      <c r="C1240" s="262" t="s">
        <v>1186</v>
      </c>
      <c r="D1240" s="229"/>
      <c r="E1240" s="230">
        <v>4.5</v>
      </c>
      <c r="F1240" s="224"/>
      <c r="G1240" s="224"/>
      <c r="H1240" s="224"/>
      <c r="I1240" s="224"/>
      <c r="J1240" s="224"/>
      <c r="K1240" s="224"/>
      <c r="L1240" s="224"/>
      <c r="M1240" s="224"/>
      <c r="N1240" s="223"/>
      <c r="O1240" s="223"/>
      <c r="P1240" s="223"/>
      <c r="Q1240" s="223"/>
      <c r="R1240" s="224"/>
      <c r="S1240" s="224"/>
      <c r="T1240" s="224"/>
      <c r="U1240" s="224"/>
      <c r="V1240" s="224"/>
      <c r="W1240" s="224"/>
      <c r="X1240" s="224"/>
      <c r="Y1240" s="224"/>
      <c r="Z1240" s="213"/>
      <c r="AA1240" s="213"/>
      <c r="AB1240" s="213"/>
      <c r="AC1240" s="213"/>
      <c r="AD1240" s="213"/>
      <c r="AE1240" s="213"/>
      <c r="AF1240" s="213"/>
      <c r="AG1240" s="213" t="s">
        <v>290</v>
      </c>
      <c r="AH1240" s="213">
        <v>0</v>
      </c>
      <c r="AI1240" s="213"/>
      <c r="AJ1240" s="213"/>
      <c r="AK1240" s="213"/>
      <c r="AL1240" s="213"/>
      <c r="AM1240" s="213"/>
      <c r="AN1240" s="213"/>
      <c r="AO1240" s="213"/>
      <c r="AP1240" s="213"/>
      <c r="AQ1240" s="213"/>
      <c r="AR1240" s="213"/>
      <c r="AS1240" s="213"/>
      <c r="AT1240" s="213"/>
      <c r="AU1240" s="213"/>
      <c r="AV1240" s="213"/>
      <c r="AW1240" s="213"/>
      <c r="AX1240" s="213"/>
      <c r="AY1240" s="213"/>
      <c r="AZ1240" s="213"/>
      <c r="BA1240" s="213"/>
      <c r="BB1240" s="213"/>
      <c r="BC1240" s="213"/>
      <c r="BD1240" s="213"/>
      <c r="BE1240" s="213"/>
      <c r="BF1240" s="213"/>
      <c r="BG1240" s="213"/>
      <c r="BH1240" s="213"/>
    </row>
    <row r="1241" spans="1:60" outlineLevel="3" x14ac:dyDescent="0.2">
      <c r="A1241" s="220"/>
      <c r="B1241" s="221"/>
      <c r="C1241" s="262" t="s">
        <v>1187</v>
      </c>
      <c r="D1241" s="229"/>
      <c r="E1241" s="230">
        <v>3.2</v>
      </c>
      <c r="F1241" s="224"/>
      <c r="G1241" s="224"/>
      <c r="H1241" s="224"/>
      <c r="I1241" s="224"/>
      <c r="J1241" s="224"/>
      <c r="K1241" s="224"/>
      <c r="L1241" s="224"/>
      <c r="M1241" s="224"/>
      <c r="N1241" s="223"/>
      <c r="O1241" s="223"/>
      <c r="P1241" s="223"/>
      <c r="Q1241" s="223"/>
      <c r="R1241" s="224"/>
      <c r="S1241" s="224"/>
      <c r="T1241" s="224"/>
      <c r="U1241" s="224"/>
      <c r="V1241" s="224"/>
      <c r="W1241" s="224"/>
      <c r="X1241" s="224"/>
      <c r="Y1241" s="224"/>
      <c r="Z1241" s="213"/>
      <c r="AA1241" s="213"/>
      <c r="AB1241" s="213"/>
      <c r="AC1241" s="213"/>
      <c r="AD1241" s="213"/>
      <c r="AE1241" s="213"/>
      <c r="AF1241" s="213"/>
      <c r="AG1241" s="213" t="s">
        <v>290</v>
      </c>
      <c r="AH1241" s="213">
        <v>0</v>
      </c>
      <c r="AI1241" s="213"/>
      <c r="AJ1241" s="213"/>
      <c r="AK1241" s="213"/>
      <c r="AL1241" s="213"/>
      <c r="AM1241" s="213"/>
      <c r="AN1241" s="213"/>
      <c r="AO1241" s="213"/>
      <c r="AP1241" s="213"/>
      <c r="AQ1241" s="213"/>
      <c r="AR1241" s="213"/>
      <c r="AS1241" s="213"/>
      <c r="AT1241" s="213"/>
      <c r="AU1241" s="213"/>
      <c r="AV1241" s="213"/>
      <c r="AW1241" s="213"/>
      <c r="AX1241" s="213"/>
      <c r="AY1241" s="213"/>
      <c r="AZ1241" s="213"/>
      <c r="BA1241" s="213"/>
      <c r="BB1241" s="213"/>
      <c r="BC1241" s="213"/>
      <c r="BD1241" s="213"/>
      <c r="BE1241" s="213"/>
      <c r="BF1241" s="213"/>
      <c r="BG1241" s="213"/>
      <c r="BH1241" s="213"/>
    </row>
    <row r="1242" spans="1:60" outlineLevel="3" x14ac:dyDescent="0.2">
      <c r="A1242" s="220"/>
      <c r="B1242" s="221"/>
      <c r="C1242" s="262" t="s">
        <v>1188</v>
      </c>
      <c r="D1242" s="229"/>
      <c r="E1242" s="230">
        <v>1.85</v>
      </c>
      <c r="F1242" s="224"/>
      <c r="G1242" s="224"/>
      <c r="H1242" s="224"/>
      <c r="I1242" s="224"/>
      <c r="J1242" s="224"/>
      <c r="K1242" s="224"/>
      <c r="L1242" s="224"/>
      <c r="M1242" s="224"/>
      <c r="N1242" s="223"/>
      <c r="O1242" s="223"/>
      <c r="P1242" s="223"/>
      <c r="Q1242" s="223"/>
      <c r="R1242" s="224"/>
      <c r="S1242" s="224"/>
      <c r="T1242" s="224"/>
      <c r="U1242" s="224"/>
      <c r="V1242" s="224"/>
      <c r="W1242" s="224"/>
      <c r="X1242" s="224"/>
      <c r="Y1242" s="224"/>
      <c r="Z1242" s="213"/>
      <c r="AA1242" s="213"/>
      <c r="AB1242" s="213"/>
      <c r="AC1242" s="213"/>
      <c r="AD1242" s="213"/>
      <c r="AE1242" s="213"/>
      <c r="AF1242" s="213"/>
      <c r="AG1242" s="213" t="s">
        <v>290</v>
      </c>
      <c r="AH1242" s="213">
        <v>0</v>
      </c>
      <c r="AI1242" s="213"/>
      <c r="AJ1242" s="213"/>
      <c r="AK1242" s="213"/>
      <c r="AL1242" s="213"/>
      <c r="AM1242" s="213"/>
      <c r="AN1242" s="213"/>
      <c r="AO1242" s="213"/>
      <c r="AP1242" s="213"/>
      <c r="AQ1242" s="213"/>
      <c r="AR1242" s="213"/>
      <c r="AS1242" s="213"/>
      <c r="AT1242" s="213"/>
      <c r="AU1242" s="213"/>
      <c r="AV1242" s="213"/>
      <c r="AW1242" s="213"/>
      <c r="AX1242" s="213"/>
      <c r="AY1242" s="213"/>
      <c r="AZ1242" s="213"/>
      <c r="BA1242" s="213"/>
      <c r="BB1242" s="213"/>
      <c r="BC1242" s="213"/>
      <c r="BD1242" s="213"/>
      <c r="BE1242" s="213"/>
      <c r="BF1242" s="213"/>
      <c r="BG1242" s="213"/>
      <c r="BH1242" s="213"/>
    </row>
    <row r="1243" spans="1:60" outlineLevel="1" x14ac:dyDescent="0.2">
      <c r="A1243" s="241">
        <v>111</v>
      </c>
      <c r="B1243" s="242" t="s">
        <v>1189</v>
      </c>
      <c r="C1243" s="259" t="s">
        <v>1190</v>
      </c>
      <c r="D1243" s="243" t="s">
        <v>598</v>
      </c>
      <c r="E1243" s="244">
        <v>128</v>
      </c>
      <c r="F1243" s="245"/>
      <c r="G1243" s="246">
        <f>ROUND(E1243*F1243,2)</f>
        <v>0</v>
      </c>
      <c r="H1243" s="245"/>
      <c r="I1243" s="246">
        <f>ROUND(E1243*H1243,2)</f>
        <v>0</v>
      </c>
      <c r="J1243" s="245"/>
      <c r="K1243" s="246">
        <f>ROUND(E1243*J1243,2)</f>
        <v>0</v>
      </c>
      <c r="L1243" s="246">
        <v>21</v>
      </c>
      <c r="M1243" s="246">
        <f>G1243*(1+L1243/100)</f>
        <v>0</v>
      </c>
      <c r="N1243" s="244">
        <v>0</v>
      </c>
      <c r="O1243" s="244">
        <f>ROUND(E1243*N1243,2)</f>
        <v>0</v>
      </c>
      <c r="P1243" s="244">
        <v>0</v>
      </c>
      <c r="Q1243" s="244">
        <f>ROUND(E1243*P1243,2)</f>
        <v>0</v>
      </c>
      <c r="R1243" s="246"/>
      <c r="S1243" s="246" t="s">
        <v>281</v>
      </c>
      <c r="T1243" s="247" t="s">
        <v>282</v>
      </c>
      <c r="U1243" s="224">
        <v>0</v>
      </c>
      <c r="V1243" s="224">
        <f>ROUND(E1243*U1243,2)</f>
        <v>0</v>
      </c>
      <c r="W1243" s="224"/>
      <c r="X1243" s="224" t="s">
        <v>283</v>
      </c>
      <c r="Y1243" s="224" t="s">
        <v>284</v>
      </c>
      <c r="Z1243" s="213"/>
      <c r="AA1243" s="213"/>
      <c r="AB1243" s="213"/>
      <c r="AC1243" s="213"/>
      <c r="AD1243" s="213"/>
      <c r="AE1243" s="213"/>
      <c r="AF1243" s="213"/>
      <c r="AG1243" s="213" t="s">
        <v>285</v>
      </c>
      <c r="AH1243" s="213"/>
      <c r="AI1243" s="213"/>
      <c r="AJ1243" s="213"/>
      <c r="AK1243" s="213"/>
      <c r="AL1243" s="213"/>
      <c r="AM1243" s="213"/>
      <c r="AN1243" s="213"/>
      <c r="AO1243" s="213"/>
      <c r="AP1243" s="213"/>
      <c r="AQ1243" s="213"/>
      <c r="AR1243" s="213"/>
      <c r="AS1243" s="213"/>
      <c r="AT1243" s="213"/>
      <c r="AU1243" s="213"/>
      <c r="AV1243" s="213"/>
      <c r="AW1243" s="213"/>
      <c r="AX1243" s="213"/>
      <c r="AY1243" s="213"/>
      <c r="AZ1243" s="213"/>
      <c r="BA1243" s="213"/>
      <c r="BB1243" s="213"/>
      <c r="BC1243" s="213"/>
      <c r="BD1243" s="213"/>
      <c r="BE1243" s="213"/>
      <c r="BF1243" s="213"/>
      <c r="BG1243" s="213"/>
      <c r="BH1243" s="213"/>
    </row>
    <row r="1244" spans="1:60" outlineLevel="2" x14ac:dyDescent="0.2">
      <c r="A1244" s="220"/>
      <c r="B1244" s="221"/>
      <c r="C1244" s="260" t="s">
        <v>1191</v>
      </c>
      <c r="D1244" s="248"/>
      <c r="E1244" s="248"/>
      <c r="F1244" s="248"/>
      <c r="G1244" s="248"/>
      <c r="H1244" s="224"/>
      <c r="I1244" s="224"/>
      <c r="J1244" s="224"/>
      <c r="K1244" s="224"/>
      <c r="L1244" s="224"/>
      <c r="M1244" s="224"/>
      <c r="N1244" s="223"/>
      <c r="O1244" s="223"/>
      <c r="P1244" s="223"/>
      <c r="Q1244" s="223"/>
      <c r="R1244" s="224"/>
      <c r="S1244" s="224"/>
      <c r="T1244" s="224"/>
      <c r="U1244" s="224"/>
      <c r="V1244" s="224"/>
      <c r="W1244" s="224"/>
      <c r="X1244" s="224"/>
      <c r="Y1244" s="224"/>
      <c r="Z1244" s="213"/>
      <c r="AA1244" s="213"/>
      <c r="AB1244" s="213"/>
      <c r="AC1244" s="213"/>
      <c r="AD1244" s="213"/>
      <c r="AE1244" s="213"/>
      <c r="AF1244" s="213"/>
      <c r="AG1244" s="213" t="s">
        <v>287</v>
      </c>
      <c r="AH1244" s="213"/>
      <c r="AI1244" s="213"/>
      <c r="AJ1244" s="213"/>
      <c r="AK1244" s="213"/>
      <c r="AL1244" s="213"/>
      <c r="AM1244" s="213"/>
      <c r="AN1244" s="213"/>
      <c r="AO1244" s="213"/>
      <c r="AP1244" s="213"/>
      <c r="AQ1244" s="213"/>
      <c r="AR1244" s="213"/>
      <c r="AS1244" s="213"/>
      <c r="AT1244" s="213"/>
      <c r="AU1244" s="213"/>
      <c r="AV1244" s="213"/>
      <c r="AW1244" s="213"/>
      <c r="AX1244" s="213"/>
      <c r="AY1244" s="213"/>
      <c r="AZ1244" s="213"/>
      <c r="BA1244" s="213"/>
      <c r="BB1244" s="213"/>
      <c r="BC1244" s="213"/>
      <c r="BD1244" s="213"/>
      <c r="BE1244" s="213"/>
      <c r="BF1244" s="213"/>
      <c r="BG1244" s="213"/>
      <c r="BH1244" s="213"/>
    </row>
    <row r="1245" spans="1:60" outlineLevel="3" x14ac:dyDescent="0.2">
      <c r="A1245" s="220"/>
      <c r="B1245" s="221"/>
      <c r="C1245" s="261" t="s">
        <v>1192</v>
      </c>
      <c r="D1245" s="250"/>
      <c r="E1245" s="250"/>
      <c r="F1245" s="250"/>
      <c r="G1245" s="250"/>
      <c r="H1245" s="224"/>
      <c r="I1245" s="224"/>
      <c r="J1245" s="224"/>
      <c r="K1245" s="224"/>
      <c r="L1245" s="224"/>
      <c r="M1245" s="224"/>
      <c r="N1245" s="223"/>
      <c r="O1245" s="223"/>
      <c r="P1245" s="223"/>
      <c r="Q1245" s="223"/>
      <c r="R1245" s="224"/>
      <c r="S1245" s="224"/>
      <c r="T1245" s="224"/>
      <c r="U1245" s="224"/>
      <c r="V1245" s="224"/>
      <c r="W1245" s="224"/>
      <c r="X1245" s="224"/>
      <c r="Y1245" s="224"/>
      <c r="Z1245" s="213"/>
      <c r="AA1245" s="213"/>
      <c r="AB1245" s="213"/>
      <c r="AC1245" s="213"/>
      <c r="AD1245" s="213"/>
      <c r="AE1245" s="213"/>
      <c r="AF1245" s="213"/>
      <c r="AG1245" s="213" t="s">
        <v>287</v>
      </c>
      <c r="AH1245" s="213"/>
      <c r="AI1245" s="213"/>
      <c r="AJ1245" s="213"/>
      <c r="AK1245" s="213"/>
      <c r="AL1245" s="213"/>
      <c r="AM1245" s="213"/>
      <c r="AN1245" s="213"/>
      <c r="AO1245" s="213"/>
      <c r="AP1245" s="213"/>
      <c r="AQ1245" s="213"/>
      <c r="AR1245" s="213"/>
      <c r="AS1245" s="213"/>
      <c r="AT1245" s="213"/>
      <c r="AU1245" s="213"/>
      <c r="AV1245" s="213"/>
      <c r="AW1245" s="213"/>
      <c r="AX1245" s="213"/>
      <c r="AY1245" s="213"/>
      <c r="AZ1245" s="213"/>
      <c r="BA1245" s="213"/>
      <c r="BB1245" s="213"/>
      <c r="BC1245" s="213"/>
      <c r="BD1245" s="213"/>
      <c r="BE1245" s="213"/>
      <c r="BF1245" s="213"/>
      <c r="BG1245" s="213"/>
      <c r="BH1245" s="213"/>
    </row>
    <row r="1246" spans="1:60" outlineLevel="3" x14ac:dyDescent="0.2">
      <c r="A1246" s="220"/>
      <c r="B1246" s="221"/>
      <c r="C1246" s="261" t="s">
        <v>1193</v>
      </c>
      <c r="D1246" s="250"/>
      <c r="E1246" s="250"/>
      <c r="F1246" s="250"/>
      <c r="G1246" s="250"/>
      <c r="H1246" s="224"/>
      <c r="I1246" s="224"/>
      <c r="J1246" s="224"/>
      <c r="K1246" s="224"/>
      <c r="L1246" s="224"/>
      <c r="M1246" s="224"/>
      <c r="N1246" s="223"/>
      <c r="O1246" s="223"/>
      <c r="P1246" s="223"/>
      <c r="Q1246" s="223"/>
      <c r="R1246" s="224"/>
      <c r="S1246" s="224"/>
      <c r="T1246" s="224"/>
      <c r="U1246" s="224"/>
      <c r="V1246" s="224"/>
      <c r="W1246" s="224"/>
      <c r="X1246" s="224"/>
      <c r="Y1246" s="224"/>
      <c r="Z1246" s="213"/>
      <c r="AA1246" s="213"/>
      <c r="AB1246" s="213"/>
      <c r="AC1246" s="213"/>
      <c r="AD1246" s="213"/>
      <c r="AE1246" s="213"/>
      <c r="AF1246" s="213"/>
      <c r="AG1246" s="213" t="s">
        <v>287</v>
      </c>
      <c r="AH1246" s="213"/>
      <c r="AI1246" s="213"/>
      <c r="AJ1246" s="213"/>
      <c r="AK1246" s="213"/>
      <c r="AL1246" s="213"/>
      <c r="AM1246" s="213"/>
      <c r="AN1246" s="213"/>
      <c r="AO1246" s="213"/>
      <c r="AP1246" s="213"/>
      <c r="AQ1246" s="213"/>
      <c r="AR1246" s="213"/>
      <c r="AS1246" s="213"/>
      <c r="AT1246" s="213"/>
      <c r="AU1246" s="213"/>
      <c r="AV1246" s="213"/>
      <c r="AW1246" s="213"/>
      <c r="AX1246" s="213"/>
      <c r="AY1246" s="213"/>
      <c r="AZ1246" s="213"/>
      <c r="BA1246" s="213"/>
      <c r="BB1246" s="213"/>
      <c r="BC1246" s="213"/>
      <c r="BD1246" s="213"/>
      <c r="BE1246" s="213"/>
      <c r="BF1246" s="213"/>
      <c r="BG1246" s="213"/>
      <c r="BH1246" s="213"/>
    </row>
    <row r="1247" spans="1:60" outlineLevel="3" x14ac:dyDescent="0.2">
      <c r="A1247" s="220"/>
      <c r="B1247" s="221"/>
      <c r="C1247" s="274" t="s">
        <v>1063</v>
      </c>
      <c r="D1247" s="226"/>
      <c r="E1247" s="227"/>
      <c r="F1247" s="228"/>
      <c r="G1247" s="228"/>
      <c r="H1247" s="224"/>
      <c r="I1247" s="224"/>
      <c r="J1247" s="224"/>
      <c r="K1247" s="224"/>
      <c r="L1247" s="224"/>
      <c r="M1247" s="224"/>
      <c r="N1247" s="223"/>
      <c r="O1247" s="223"/>
      <c r="P1247" s="223"/>
      <c r="Q1247" s="223"/>
      <c r="R1247" s="224"/>
      <c r="S1247" s="224"/>
      <c r="T1247" s="224"/>
      <c r="U1247" s="224"/>
      <c r="V1247" s="224"/>
      <c r="W1247" s="224"/>
      <c r="X1247" s="224"/>
      <c r="Y1247" s="224"/>
      <c r="Z1247" s="213"/>
      <c r="AA1247" s="213"/>
      <c r="AB1247" s="213"/>
      <c r="AC1247" s="213"/>
      <c r="AD1247" s="213"/>
      <c r="AE1247" s="213"/>
      <c r="AF1247" s="213"/>
      <c r="AG1247" s="213" t="s">
        <v>287</v>
      </c>
      <c r="AH1247" s="213"/>
      <c r="AI1247" s="213"/>
      <c r="AJ1247" s="213"/>
      <c r="AK1247" s="213"/>
      <c r="AL1247" s="213"/>
      <c r="AM1247" s="213"/>
      <c r="AN1247" s="213"/>
      <c r="AO1247" s="213"/>
      <c r="AP1247" s="213"/>
      <c r="AQ1247" s="213"/>
      <c r="AR1247" s="213"/>
      <c r="AS1247" s="213"/>
      <c r="AT1247" s="213"/>
      <c r="AU1247" s="213"/>
      <c r="AV1247" s="213"/>
      <c r="AW1247" s="213"/>
      <c r="AX1247" s="213"/>
      <c r="AY1247" s="213"/>
      <c r="AZ1247" s="213"/>
      <c r="BA1247" s="213"/>
      <c r="BB1247" s="213"/>
      <c r="BC1247" s="213"/>
      <c r="BD1247" s="213"/>
      <c r="BE1247" s="213"/>
      <c r="BF1247" s="213"/>
      <c r="BG1247" s="213"/>
      <c r="BH1247" s="213"/>
    </row>
    <row r="1248" spans="1:60" outlineLevel="3" x14ac:dyDescent="0.2">
      <c r="A1248" s="220"/>
      <c r="B1248" s="221"/>
      <c r="C1248" s="261" t="s">
        <v>1148</v>
      </c>
      <c r="D1248" s="250"/>
      <c r="E1248" s="250"/>
      <c r="F1248" s="250"/>
      <c r="G1248" s="250"/>
      <c r="H1248" s="224"/>
      <c r="I1248" s="224"/>
      <c r="J1248" s="224"/>
      <c r="K1248" s="224"/>
      <c r="L1248" s="224"/>
      <c r="M1248" s="224"/>
      <c r="N1248" s="223"/>
      <c r="O1248" s="223"/>
      <c r="P1248" s="223"/>
      <c r="Q1248" s="223"/>
      <c r="R1248" s="224"/>
      <c r="S1248" s="224"/>
      <c r="T1248" s="224"/>
      <c r="U1248" s="224"/>
      <c r="V1248" s="224"/>
      <c r="W1248" s="224"/>
      <c r="X1248" s="224"/>
      <c r="Y1248" s="224"/>
      <c r="Z1248" s="213"/>
      <c r="AA1248" s="213"/>
      <c r="AB1248" s="213"/>
      <c r="AC1248" s="213"/>
      <c r="AD1248" s="213"/>
      <c r="AE1248" s="213"/>
      <c r="AF1248" s="213"/>
      <c r="AG1248" s="213" t="s">
        <v>287</v>
      </c>
      <c r="AH1248" s="213"/>
      <c r="AI1248" s="213"/>
      <c r="AJ1248" s="213"/>
      <c r="AK1248" s="213"/>
      <c r="AL1248" s="213"/>
      <c r="AM1248" s="213"/>
      <c r="AN1248" s="213"/>
      <c r="AO1248" s="213"/>
      <c r="AP1248" s="213"/>
      <c r="AQ1248" s="213"/>
      <c r="AR1248" s="213"/>
      <c r="AS1248" s="213"/>
      <c r="AT1248" s="213"/>
      <c r="AU1248" s="213"/>
      <c r="AV1248" s="213"/>
      <c r="AW1248" s="213"/>
      <c r="AX1248" s="213"/>
      <c r="AY1248" s="213"/>
      <c r="AZ1248" s="213"/>
      <c r="BA1248" s="213"/>
      <c r="BB1248" s="213"/>
      <c r="BC1248" s="213"/>
      <c r="BD1248" s="213"/>
      <c r="BE1248" s="213"/>
      <c r="BF1248" s="213"/>
      <c r="BG1248" s="213"/>
      <c r="BH1248" s="213"/>
    </row>
    <row r="1249" spans="1:60" outlineLevel="3" x14ac:dyDescent="0.2">
      <c r="A1249" s="220"/>
      <c r="B1249" s="221"/>
      <c r="C1249" s="261" t="s">
        <v>1149</v>
      </c>
      <c r="D1249" s="250"/>
      <c r="E1249" s="250"/>
      <c r="F1249" s="250"/>
      <c r="G1249" s="250"/>
      <c r="H1249" s="224"/>
      <c r="I1249" s="224"/>
      <c r="J1249" s="224"/>
      <c r="K1249" s="224"/>
      <c r="L1249" s="224"/>
      <c r="M1249" s="224"/>
      <c r="N1249" s="223"/>
      <c r="O1249" s="223"/>
      <c r="P1249" s="223"/>
      <c r="Q1249" s="223"/>
      <c r="R1249" s="224"/>
      <c r="S1249" s="224"/>
      <c r="T1249" s="224"/>
      <c r="U1249" s="224"/>
      <c r="V1249" s="224"/>
      <c r="W1249" s="224"/>
      <c r="X1249" s="224"/>
      <c r="Y1249" s="224"/>
      <c r="Z1249" s="213"/>
      <c r="AA1249" s="213"/>
      <c r="AB1249" s="213"/>
      <c r="AC1249" s="213"/>
      <c r="AD1249" s="213"/>
      <c r="AE1249" s="213"/>
      <c r="AF1249" s="213"/>
      <c r="AG1249" s="213" t="s">
        <v>287</v>
      </c>
      <c r="AH1249" s="213"/>
      <c r="AI1249" s="213"/>
      <c r="AJ1249" s="213"/>
      <c r="AK1249" s="213"/>
      <c r="AL1249" s="213"/>
      <c r="AM1249" s="213"/>
      <c r="AN1249" s="213"/>
      <c r="AO1249" s="213"/>
      <c r="AP1249" s="213"/>
      <c r="AQ1249" s="213"/>
      <c r="AR1249" s="213"/>
      <c r="AS1249" s="213"/>
      <c r="AT1249" s="213"/>
      <c r="AU1249" s="213"/>
      <c r="AV1249" s="213"/>
      <c r="AW1249" s="213"/>
      <c r="AX1249" s="213"/>
      <c r="AY1249" s="213"/>
      <c r="AZ1249" s="213"/>
      <c r="BA1249" s="213"/>
      <c r="BB1249" s="213"/>
      <c r="BC1249" s="213"/>
      <c r="BD1249" s="213"/>
      <c r="BE1249" s="213"/>
      <c r="BF1249" s="213"/>
      <c r="BG1249" s="213"/>
      <c r="BH1249" s="213"/>
    </row>
    <row r="1250" spans="1:60" outlineLevel="3" x14ac:dyDescent="0.2">
      <c r="A1250" s="220"/>
      <c r="B1250" s="221"/>
      <c r="C1250" s="274" t="s">
        <v>1063</v>
      </c>
      <c r="D1250" s="226"/>
      <c r="E1250" s="227"/>
      <c r="F1250" s="228"/>
      <c r="G1250" s="228"/>
      <c r="H1250" s="224"/>
      <c r="I1250" s="224"/>
      <c r="J1250" s="224"/>
      <c r="K1250" s="224"/>
      <c r="L1250" s="224"/>
      <c r="M1250" s="224"/>
      <c r="N1250" s="223"/>
      <c r="O1250" s="223"/>
      <c r="P1250" s="223"/>
      <c r="Q1250" s="223"/>
      <c r="R1250" s="224"/>
      <c r="S1250" s="224"/>
      <c r="T1250" s="224"/>
      <c r="U1250" s="224"/>
      <c r="V1250" s="224"/>
      <c r="W1250" s="224"/>
      <c r="X1250" s="224"/>
      <c r="Y1250" s="224"/>
      <c r="Z1250" s="213"/>
      <c r="AA1250" s="213"/>
      <c r="AB1250" s="213"/>
      <c r="AC1250" s="213"/>
      <c r="AD1250" s="213"/>
      <c r="AE1250" s="213"/>
      <c r="AF1250" s="213"/>
      <c r="AG1250" s="213" t="s">
        <v>287</v>
      </c>
      <c r="AH1250" s="213"/>
      <c r="AI1250" s="213"/>
      <c r="AJ1250" s="213"/>
      <c r="AK1250" s="213"/>
      <c r="AL1250" s="213"/>
      <c r="AM1250" s="213"/>
      <c r="AN1250" s="213"/>
      <c r="AO1250" s="213"/>
      <c r="AP1250" s="213"/>
      <c r="AQ1250" s="213"/>
      <c r="AR1250" s="213"/>
      <c r="AS1250" s="213"/>
      <c r="AT1250" s="213"/>
      <c r="AU1250" s="213"/>
      <c r="AV1250" s="213"/>
      <c r="AW1250" s="213"/>
      <c r="AX1250" s="213"/>
      <c r="AY1250" s="213"/>
      <c r="AZ1250" s="213"/>
      <c r="BA1250" s="213"/>
      <c r="BB1250" s="213"/>
      <c r="BC1250" s="213"/>
      <c r="BD1250" s="213"/>
      <c r="BE1250" s="213"/>
      <c r="BF1250" s="213"/>
      <c r="BG1250" s="213"/>
      <c r="BH1250" s="213"/>
    </row>
    <row r="1251" spans="1:60" outlineLevel="3" x14ac:dyDescent="0.2">
      <c r="A1251" s="220"/>
      <c r="B1251" s="221"/>
      <c r="C1251" s="261" t="s">
        <v>1066</v>
      </c>
      <c r="D1251" s="250"/>
      <c r="E1251" s="250"/>
      <c r="F1251" s="250"/>
      <c r="G1251" s="250"/>
      <c r="H1251" s="224"/>
      <c r="I1251" s="224"/>
      <c r="J1251" s="224"/>
      <c r="K1251" s="224"/>
      <c r="L1251" s="224"/>
      <c r="M1251" s="224"/>
      <c r="N1251" s="223"/>
      <c r="O1251" s="223"/>
      <c r="P1251" s="223"/>
      <c r="Q1251" s="223"/>
      <c r="R1251" s="224"/>
      <c r="S1251" s="224"/>
      <c r="T1251" s="224"/>
      <c r="U1251" s="224"/>
      <c r="V1251" s="224"/>
      <c r="W1251" s="224"/>
      <c r="X1251" s="224"/>
      <c r="Y1251" s="224"/>
      <c r="Z1251" s="213"/>
      <c r="AA1251" s="213"/>
      <c r="AB1251" s="213"/>
      <c r="AC1251" s="213"/>
      <c r="AD1251" s="213"/>
      <c r="AE1251" s="213"/>
      <c r="AF1251" s="213"/>
      <c r="AG1251" s="213" t="s">
        <v>287</v>
      </c>
      <c r="AH1251" s="213"/>
      <c r="AI1251" s="213"/>
      <c r="AJ1251" s="213"/>
      <c r="AK1251" s="213"/>
      <c r="AL1251" s="213"/>
      <c r="AM1251" s="213"/>
      <c r="AN1251" s="213"/>
      <c r="AO1251" s="213"/>
      <c r="AP1251" s="213"/>
      <c r="AQ1251" s="213"/>
      <c r="AR1251" s="213"/>
      <c r="AS1251" s="213"/>
      <c r="AT1251" s="213"/>
      <c r="AU1251" s="213"/>
      <c r="AV1251" s="213"/>
      <c r="AW1251" s="213"/>
      <c r="AX1251" s="213"/>
      <c r="AY1251" s="213"/>
      <c r="AZ1251" s="213"/>
      <c r="BA1251" s="213"/>
      <c r="BB1251" s="213"/>
      <c r="BC1251" s="213"/>
      <c r="BD1251" s="213"/>
      <c r="BE1251" s="213"/>
      <c r="BF1251" s="213"/>
      <c r="BG1251" s="213"/>
      <c r="BH1251" s="213"/>
    </row>
    <row r="1252" spans="1:60" outlineLevel="3" x14ac:dyDescent="0.2">
      <c r="A1252" s="220"/>
      <c r="B1252" s="221"/>
      <c r="C1252" s="261" t="s">
        <v>1253</v>
      </c>
      <c r="D1252" s="250"/>
      <c r="E1252" s="250"/>
      <c r="F1252" s="250"/>
      <c r="G1252" s="250"/>
      <c r="H1252" s="224"/>
      <c r="I1252" s="224"/>
      <c r="J1252" s="224"/>
      <c r="K1252" s="224"/>
      <c r="L1252" s="224"/>
      <c r="M1252" s="224"/>
      <c r="N1252" s="223"/>
      <c r="O1252" s="223"/>
      <c r="P1252" s="223"/>
      <c r="Q1252" s="223"/>
      <c r="R1252" s="224"/>
      <c r="S1252" s="224"/>
      <c r="T1252" s="224"/>
      <c r="U1252" s="224"/>
      <c r="V1252" s="224"/>
      <c r="W1252" s="224"/>
      <c r="X1252" s="224"/>
      <c r="Y1252" s="224"/>
      <c r="Z1252" s="213"/>
      <c r="AA1252" s="213"/>
      <c r="AB1252" s="213"/>
      <c r="AC1252" s="213"/>
      <c r="AD1252" s="213"/>
      <c r="AE1252" s="213"/>
      <c r="AF1252" s="213"/>
      <c r="AG1252" s="213" t="s">
        <v>287</v>
      </c>
      <c r="AH1252" s="213"/>
      <c r="AI1252" s="213"/>
      <c r="AJ1252" s="213"/>
      <c r="AK1252" s="213"/>
      <c r="AL1252" s="213"/>
      <c r="AM1252" s="213"/>
      <c r="AN1252" s="213"/>
      <c r="AO1252" s="213"/>
      <c r="AP1252" s="213"/>
      <c r="AQ1252" s="213"/>
      <c r="AR1252" s="213"/>
      <c r="AS1252" s="213"/>
      <c r="AT1252" s="213"/>
      <c r="AU1252" s="213"/>
      <c r="AV1252" s="213"/>
      <c r="AW1252" s="213"/>
      <c r="AX1252" s="213"/>
      <c r="AY1252" s="213"/>
      <c r="AZ1252" s="213"/>
      <c r="BA1252" s="249" t="str">
        <f>C1252</f>
        <v>Před započetím výroby budou předloženy ke schválení vzorky použitých materiálů, způsobu opracování a případné profilace</v>
      </c>
      <c r="BB1252" s="213"/>
      <c r="BC1252" s="213"/>
      <c r="BD1252" s="213"/>
      <c r="BE1252" s="213"/>
      <c r="BF1252" s="213"/>
      <c r="BG1252" s="213"/>
      <c r="BH1252" s="213"/>
    </row>
    <row r="1253" spans="1:60" outlineLevel="3" x14ac:dyDescent="0.2">
      <c r="A1253" s="220"/>
      <c r="B1253" s="221"/>
      <c r="C1253" s="261" t="s">
        <v>1254</v>
      </c>
      <c r="D1253" s="250"/>
      <c r="E1253" s="250"/>
      <c r="F1253" s="250"/>
      <c r="G1253" s="250"/>
      <c r="H1253" s="224"/>
      <c r="I1253" s="224"/>
      <c r="J1253" s="224"/>
      <c r="K1253" s="224"/>
      <c r="L1253" s="224"/>
      <c r="M1253" s="224"/>
      <c r="N1253" s="223"/>
      <c r="O1253" s="223"/>
      <c r="P1253" s="223"/>
      <c r="Q1253" s="223"/>
      <c r="R1253" s="224"/>
      <c r="S1253" s="224"/>
      <c r="T1253" s="224"/>
      <c r="U1253" s="224"/>
      <c r="V1253" s="224"/>
      <c r="W1253" s="224"/>
      <c r="X1253" s="224"/>
      <c r="Y1253" s="224"/>
      <c r="Z1253" s="213"/>
      <c r="AA1253" s="213"/>
      <c r="AB1253" s="213"/>
      <c r="AC1253" s="213"/>
      <c r="AD1253" s="213"/>
      <c r="AE1253" s="213"/>
      <c r="AF1253" s="213"/>
      <c r="AG1253" s="213" t="s">
        <v>287</v>
      </c>
      <c r="AH1253" s="213"/>
      <c r="AI1253" s="213"/>
      <c r="AJ1253" s="213"/>
      <c r="AK1253" s="213"/>
      <c r="AL1253" s="213"/>
      <c r="AM1253" s="213"/>
      <c r="AN1253" s="213"/>
      <c r="AO1253" s="213"/>
      <c r="AP1253" s="213"/>
      <c r="AQ1253" s="213"/>
      <c r="AR1253" s="213"/>
      <c r="AS1253" s="213"/>
      <c r="AT1253" s="213"/>
      <c r="AU1253" s="213"/>
      <c r="AV1253" s="213"/>
      <c r="AW1253" s="213"/>
      <c r="AX1253" s="213"/>
      <c r="AY1253" s="213"/>
      <c r="AZ1253" s="213"/>
      <c r="BA1253" s="213"/>
      <c r="BB1253" s="213"/>
      <c r="BC1253" s="213"/>
      <c r="BD1253" s="213"/>
      <c r="BE1253" s="213"/>
      <c r="BF1253" s="213"/>
      <c r="BG1253" s="213"/>
      <c r="BH1253" s="213"/>
    </row>
    <row r="1254" spans="1:60" outlineLevel="3" x14ac:dyDescent="0.2">
      <c r="A1254" s="220"/>
      <c r="B1254" s="221"/>
      <c r="C1254" s="261" t="s">
        <v>1255</v>
      </c>
      <c r="D1254" s="250"/>
      <c r="E1254" s="250"/>
      <c r="F1254" s="250"/>
      <c r="G1254" s="250"/>
      <c r="H1254" s="224"/>
      <c r="I1254" s="224"/>
      <c r="J1254" s="224"/>
      <c r="K1254" s="224"/>
      <c r="L1254" s="224"/>
      <c r="M1254" s="224"/>
      <c r="N1254" s="223"/>
      <c r="O1254" s="223"/>
      <c r="P1254" s="223"/>
      <c r="Q1254" s="223"/>
      <c r="R1254" s="224"/>
      <c r="S1254" s="224"/>
      <c r="T1254" s="224"/>
      <c r="U1254" s="224"/>
      <c r="V1254" s="224"/>
      <c r="W1254" s="224"/>
      <c r="X1254" s="224"/>
      <c r="Y1254" s="224"/>
      <c r="Z1254" s="213"/>
      <c r="AA1254" s="213"/>
      <c r="AB1254" s="213"/>
      <c r="AC1254" s="213"/>
      <c r="AD1254" s="213"/>
      <c r="AE1254" s="213"/>
      <c r="AF1254" s="213"/>
      <c r="AG1254" s="213" t="s">
        <v>287</v>
      </c>
      <c r="AH1254" s="213"/>
      <c r="AI1254" s="213"/>
      <c r="AJ1254" s="213"/>
      <c r="AK1254" s="213"/>
      <c r="AL1254" s="213"/>
      <c r="AM1254" s="213"/>
      <c r="AN1254" s="213"/>
      <c r="AO1254" s="213"/>
      <c r="AP1254" s="213"/>
      <c r="AQ1254" s="213"/>
      <c r="AR1254" s="213"/>
      <c r="AS1254" s="213"/>
      <c r="AT1254" s="213"/>
      <c r="AU1254" s="213"/>
      <c r="AV1254" s="213"/>
      <c r="AW1254" s="213"/>
      <c r="AX1254" s="213"/>
      <c r="AY1254" s="213"/>
      <c r="AZ1254" s="213"/>
      <c r="BA1254" s="213"/>
      <c r="BB1254" s="213"/>
      <c r="BC1254" s="213"/>
      <c r="BD1254" s="213"/>
      <c r="BE1254" s="213"/>
      <c r="BF1254" s="213"/>
      <c r="BG1254" s="213"/>
      <c r="BH1254" s="213"/>
    </row>
    <row r="1255" spans="1:60" ht="22.5" outlineLevel="3" x14ac:dyDescent="0.2">
      <c r="A1255" s="220"/>
      <c r="B1255" s="221"/>
      <c r="C1255" s="261" t="s">
        <v>355</v>
      </c>
      <c r="D1255" s="250"/>
      <c r="E1255" s="250"/>
      <c r="F1255" s="250"/>
      <c r="G1255" s="250"/>
      <c r="H1255" s="224"/>
      <c r="I1255" s="224"/>
      <c r="J1255" s="224"/>
      <c r="K1255" s="224"/>
      <c r="L1255" s="224"/>
      <c r="M1255" s="224"/>
      <c r="N1255" s="223"/>
      <c r="O1255" s="223"/>
      <c r="P1255" s="223"/>
      <c r="Q1255" s="223"/>
      <c r="R1255" s="224"/>
      <c r="S1255" s="224"/>
      <c r="T1255" s="224"/>
      <c r="U1255" s="224"/>
      <c r="V1255" s="224"/>
      <c r="W1255" s="224"/>
      <c r="X1255" s="224"/>
      <c r="Y1255" s="224"/>
      <c r="Z1255" s="213"/>
      <c r="AA1255" s="213"/>
      <c r="AB1255" s="213"/>
      <c r="AC1255" s="213"/>
      <c r="AD1255" s="213"/>
      <c r="AE1255" s="213"/>
      <c r="AF1255" s="213"/>
      <c r="AG1255" s="213" t="s">
        <v>287</v>
      </c>
      <c r="AH1255" s="213"/>
      <c r="AI1255" s="213"/>
      <c r="AJ1255" s="213"/>
      <c r="AK1255" s="213"/>
      <c r="AL1255" s="213"/>
      <c r="AM1255" s="213"/>
      <c r="AN1255" s="213"/>
      <c r="AO1255" s="213"/>
      <c r="AP1255" s="213"/>
      <c r="AQ1255" s="213"/>
      <c r="AR1255" s="213"/>
      <c r="AS1255" s="213"/>
      <c r="AT1255" s="213"/>
      <c r="AU1255" s="213"/>
      <c r="AV1255" s="213"/>
      <c r="AW1255" s="213"/>
      <c r="AX1255" s="213"/>
      <c r="AY1255" s="213"/>
      <c r="AZ1255" s="213"/>
      <c r="BA1255" s="249" t="str">
        <f>C1255</f>
        <v>Kompletní provedení dle veškerých informací obsažených v PD (textová i výkresová část, technologické postupy, restaurátorské záměry atd.).</v>
      </c>
      <c r="BB1255" s="213"/>
      <c r="BC1255" s="213"/>
      <c r="BD1255" s="213"/>
      <c r="BE1255" s="213"/>
      <c r="BF1255" s="213"/>
      <c r="BG1255" s="213"/>
      <c r="BH1255" s="213"/>
    </row>
    <row r="1256" spans="1:60" ht="22.5" outlineLevel="3" x14ac:dyDescent="0.2">
      <c r="A1256" s="220"/>
      <c r="B1256" s="221"/>
      <c r="C1256" s="261" t="s">
        <v>356</v>
      </c>
      <c r="D1256" s="250"/>
      <c r="E1256" s="250"/>
      <c r="F1256" s="250"/>
      <c r="G1256" s="250"/>
      <c r="H1256" s="224"/>
      <c r="I1256" s="224"/>
      <c r="J1256" s="224"/>
      <c r="K1256" s="224"/>
      <c r="L1256" s="224"/>
      <c r="M1256" s="224"/>
      <c r="N1256" s="223"/>
      <c r="O1256" s="223"/>
      <c r="P1256" s="223"/>
      <c r="Q1256" s="223"/>
      <c r="R1256" s="224"/>
      <c r="S1256" s="224"/>
      <c r="T1256" s="224"/>
      <c r="U1256" s="224"/>
      <c r="V1256" s="224"/>
      <c r="W1256" s="224"/>
      <c r="X1256" s="224"/>
      <c r="Y1256" s="224"/>
      <c r="Z1256" s="213"/>
      <c r="AA1256" s="213"/>
      <c r="AB1256" s="213"/>
      <c r="AC1256" s="213"/>
      <c r="AD1256" s="213"/>
      <c r="AE1256" s="213"/>
      <c r="AF1256" s="213"/>
      <c r="AG1256" s="213" t="s">
        <v>287</v>
      </c>
      <c r="AH1256" s="213"/>
      <c r="AI1256" s="213"/>
      <c r="AJ1256" s="213"/>
      <c r="AK1256" s="213"/>
      <c r="AL1256" s="213"/>
      <c r="AM1256" s="213"/>
      <c r="AN1256" s="213"/>
      <c r="AO1256" s="213"/>
      <c r="AP1256" s="213"/>
      <c r="AQ1256" s="213"/>
      <c r="AR1256" s="213"/>
      <c r="AS1256" s="213"/>
      <c r="AT1256" s="213"/>
      <c r="AU1256" s="213"/>
      <c r="AV1256" s="213"/>
      <c r="AW1256" s="213"/>
      <c r="AX1256" s="213"/>
      <c r="AY1256" s="213"/>
      <c r="AZ1256" s="213"/>
      <c r="BA1256" s="249" t="str">
        <f>C1256</f>
        <v>Provedení je včetně montáže, demontáže, dodávky, přesunu hmot, přesunu a likvidace suti, povrchové úpravy, repasí, restaurátorských záměrů,</v>
      </c>
      <c r="BB1256" s="213"/>
      <c r="BC1256" s="213"/>
      <c r="BD1256" s="213"/>
      <c r="BE1256" s="213"/>
      <c r="BF1256" s="213"/>
      <c r="BG1256" s="213"/>
      <c r="BH1256" s="213"/>
    </row>
    <row r="1257" spans="1:60" ht="22.5" outlineLevel="3" x14ac:dyDescent="0.2">
      <c r="A1257" s="220"/>
      <c r="B1257" s="221"/>
      <c r="C1257" s="261" t="s">
        <v>288</v>
      </c>
      <c r="D1257" s="250"/>
      <c r="E1257" s="250"/>
      <c r="F1257" s="250"/>
      <c r="G1257" s="250"/>
      <c r="H1257" s="224"/>
      <c r="I1257" s="224"/>
      <c r="J1257" s="224"/>
      <c r="K1257" s="224"/>
      <c r="L1257" s="224"/>
      <c r="M1257" s="224"/>
      <c r="N1257" s="223"/>
      <c r="O1257" s="223"/>
      <c r="P1257" s="223"/>
      <c r="Q1257" s="223"/>
      <c r="R1257" s="224"/>
      <c r="S1257" s="224"/>
      <c r="T1257" s="224"/>
      <c r="U1257" s="224"/>
      <c r="V1257" s="224"/>
      <c r="W1257" s="224"/>
      <c r="X1257" s="224"/>
      <c r="Y1257" s="224"/>
      <c r="Z1257" s="213"/>
      <c r="AA1257" s="213"/>
      <c r="AB1257" s="213"/>
      <c r="AC1257" s="213"/>
      <c r="AD1257" s="213"/>
      <c r="AE1257" s="213"/>
      <c r="AF1257" s="213"/>
      <c r="AG1257" s="213" t="s">
        <v>287</v>
      </c>
      <c r="AH1257" s="213"/>
      <c r="AI1257" s="213"/>
      <c r="AJ1257" s="213"/>
      <c r="AK1257" s="213"/>
      <c r="AL1257" s="213"/>
      <c r="AM1257" s="213"/>
      <c r="AN1257" s="213"/>
      <c r="AO1257" s="213"/>
      <c r="AP1257" s="213"/>
      <c r="AQ1257" s="213"/>
      <c r="AR1257" s="213"/>
      <c r="AS1257" s="213"/>
      <c r="AT1257" s="213"/>
      <c r="AU1257" s="213"/>
      <c r="AV1257" s="213"/>
      <c r="AW1257" s="213"/>
      <c r="AX1257" s="213"/>
      <c r="AY1257" s="213"/>
      <c r="AZ1257" s="213"/>
      <c r="BA1257" s="249" t="str">
        <f>C1257</f>
        <v>restaurátorských závěrečných zpráv, dílenských dokumentací, vzorkování a veškerých dalších nutných souvisejících plnění a dodávek potřeb.</v>
      </c>
      <c r="BB1257" s="213"/>
      <c r="BC1257" s="213"/>
      <c r="BD1257" s="213"/>
      <c r="BE1257" s="213"/>
      <c r="BF1257" s="213"/>
      <c r="BG1257" s="213"/>
      <c r="BH1257" s="213"/>
    </row>
    <row r="1258" spans="1:60" outlineLevel="1" x14ac:dyDescent="0.2">
      <c r="A1258" s="241">
        <v>112</v>
      </c>
      <c r="B1258" s="242" t="s">
        <v>1194</v>
      </c>
      <c r="C1258" s="259" t="s">
        <v>1195</v>
      </c>
      <c r="D1258" s="243" t="s">
        <v>473</v>
      </c>
      <c r="E1258" s="244">
        <v>5.9450000000000003</v>
      </c>
      <c r="F1258" s="245"/>
      <c r="G1258" s="246">
        <f>ROUND(E1258*F1258,2)</f>
        <v>0</v>
      </c>
      <c r="H1258" s="245"/>
      <c r="I1258" s="246">
        <f>ROUND(E1258*H1258,2)</f>
        <v>0</v>
      </c>
      <c r="J1258" s="245"/>
      <c r="K1258" s="246">
        <f>ROUND(E1258*J1258,2)</f>
        <v>0</v>
      </c>
      <c r="L1258" s="246">
        <v>21</v>
      </c>
      <c r="M1258" s="246">
        <f>G1258*(1+L1258/100)</f>
        <v>0</v>
      </c>
      <c r="N1258" s="244">
        <v>0</v>
      </c>
      <c r="O1258" s="244">
        <f>ROUND(E1258*N1258,2)</f>
        <v>0</v>
      </c>
      <c r="P1258" s="244">
        <v>0</v>
      </c>
      <c r="Q1258" s="244">
        <f>ROUND(E1258*P1258,2)</f>
        <v>0</v>
      </c>
      <c r="R1258" s="246"/>
      <c r="S1258" s="246" t="s">
        <v>281</v>
      </c>
      <c r="T1258" s="247" t="s">
        <v>282</v>
      </c>
      <c r="U1258" s="224">
        <v>0</v>
      </c>
      <c r="V1258" s="224">
        <f>ROUND(E1258*U1258,2)</f>
        <v>0</v>
      </c>
      <c r="W1258" s="224"/>
      <c r="X1258" s="224" t="s">
        <v>283</v>
      </c>
      <c r="Y1258" s="224" t="s">
        <v>284</v>
      </c>
      <c r="Z1258" s="213"/>
      <c r="AA1258" s="213"/>
      <c r="AB1258" s="213"/>
      <c r="AC1258" s="213"/>
      <c r="AD1258" s="213"/>
      <c r="AE1258" s="213"/>
      <c r="AF1258" s="213"/>
      <c r="AG1258" s="213" t="s">
        <v>285</v>
      </c>
      <c r="AH1258" s="213"/>
      <c r="AI1258" s="213"/>
      <c r="AJ1258" s="213"/>
      <c r="AK1258" s="213"/>
      <c r="AL1258" s="213"/>
      <c r="AM1258" s="213"/>
      <c r="AN1258" s="213"/>
      <c r="AO1258" s="213"/>
      <c r="AP1258" s="213"/>
      <c r="AQ1258" s="213"/>
      <c r="AR1258" s="213"/>
      <c r="AS1258" s="213"/>
      <c r="AT1258" s="213"/>
      <c r="AU1258" s="213"/>
      <c r="AV1258" s="213"/>
      <c r="AW1258" s="213"/>
      <c r="AX1258" s="213"/>
      <c r="AY1258" s="213"/>
      <c r="AZ1258" s="213"/>
      <c r="BA1258" s="213"/>
      <c r="BB1258" s="213"/>
      <c r="BC1258" s="213"/>
      <c r="BD1258" s="213"/>
      <c r="BE1258" s="213"/>
      <c r="BF1258" s="213"/>
      <c r="BG1258" s="213"/>
      <c r="BH1258" s="213"/>
    </row>
    <row r="1259" spans="1:60" outlineLevel="2" x14ac:dyDescent="0.2">
      <c r="A1259" s="220"/>
      <c r="B1259" s="221"/>
      <c r="C1259" s="260" t="s">
        <v>1263</v>
      </c>
      <c r="D1259" s="248"/>
      <c r="E1259" s="248"/>
      <c r="F1259" s="248"/>
      <c r="G1259" s="248"/>
      <c r="H1259" s="224"/>
      <c r="I1259" s="224"/>
      <c r="J1259" s="224"/>
      <c r="K1259" s="224"/>
      <c r="L1259" s="224"/>
      <c r="M1259" s="224"/>
      <c r="N1259" s="223"/>
      <c r="O1259" s="223"/>
      <c r="P1259" s="223"/>
      <c r="Q1259" s="223"/>
      <c r="R1259" s="224"/>
      <c r="S1259" s="224"/>
      <c r="T1259" s="224"/>
      <c r="U1259" s="224"/>
      <c r="V1259" s="224"/>
      <c r="W1259" s="224"/>
      <c r="X1259" s="224"/>
      <c r="Y1259" s="224"/>
      <c r="Z1259" s="213"/>
      <c r="AA1259" s="213"/>
      <c r="AB1259" s="213"/>
      <c r="AC1259" s="213"/>
      <c r="AD1259" s="213"/>
      <c r="AE1259" s="213"/>
      <c r="AF1259" s="213"/>
      <c r="AG1259" s="213" t="s">
        <v>287</v>
      </c>
      <c r="AH1259" s="213"/>
      <c r="AI1259" s="213"/>
      <c r="AJ1259" s="213"/>
      <c r="AK1259" s="213"/>
      <c r="AL1259" s="213"/>
      <c r="AM1259" s="213"/>
      <c r="AN1259" s="213"/>
      <c r="AO1259" s="213"/>
      <c r="AP1259" s="213"/>
      <c r="AQ1259" s="213"/>
      <c r="AR1259" s="213"/>
      <c r="AS1259" s="213"/>
      <c r="AT1259" s="213"/>
      <c r="AU1259" s="213"/>
      <c r="AV1259" s="213"/>
      <c r="AW1259" s="213"/>
      <c r="AX1259" s="213"/>
      <c r="AY1259" s="213"/>
      <c r="AZ1259" s="213"/>
      <c r="BA1259" s="213"/>
      <c r="BB1259" s="213"/>
      <c r="BC1259" s="213"/>
      <c r="BD1259" s="213"/>
      <c r="BE1259" s="213"/>
      <c r="BF1259" s="213"/>
      <c r="BG1259" s="213"/>
      <c r="BH1259" s="213"/>
    </row>
    <row r="1260" spans="1:60" outlineLevel="3" x14ac:dyDescent="0.2">
      <c r="A1260" s="220"/>
      <c r="B1260" s="221"/>
      <c r="C1260" s="261" t="s">
        <v>1196</v>
      </c>
      <c r="D1260" s="250"/>
      <c r="E1260" s="250"/>
      <c r="F1260" s="250"/>
      <c r="G1260" s="250"/>
      <c r="H1260" s="224"/>
      <c r="I1260" s="224"/>
      <c r="J1260" s="224"/>
      <c r="K1260" s="224"/>
      <c r="L1260" s="224"/>
      <c r="M1260" s="224"/>
      <c r="N1260" s="223"/>
      <c r="O1260" s="223"/>
      <c r="P1260" s="223"/>
      <c r="Q1260" s="223"/>
      <c r="R1260" s="224"/>
      <c r="S1260" s="224"/>
      <c r="T1260" s="224"/>
      <c r="U1260" s="224"/>
      <c r="V1260" s="224"/>
      <c r="W1260" s="224"/>
      <c r="X1260" s="224"/>
      <c r="Y1260" s="224"/>
      <c r="Z1260" s="213"/>
      <c r="AA1260" s="213"/>
      <c r="AB1260" s="213"/>
      <c r="AC1260" s="213"/>
      <c r="AD1260" s="213"/>
      <c r="AE1260" s="213"/>
      <c r="AF1260" s="213"/>
      <c r="AG1260" s="213" t="s">
        <v>287</v>
      </c>
      <c r="AH1260" s="213"/>
      <c r="AI1260" s="213"/>
      <c r="AJ1260" s="213"/>
      <c r="AK1260" s="213"/>
      <c r="AL1260" s="213"/>
      <c r="AM1260" s="213"/>
      <c r="AN1260" s="213"/>
      <c r="AO1260" s="213"/>
      <c r="AP1260" s="213"/>
      <c r="AQ1260" s="213"/>
      <c r="AR1260" s="213"/>
      <c r="AS1260" s="213"/>
      <c r="AT1260" s="213"/>
      <c r="AU1260" s="213"/>
      <c r="AV1260" s="213"/>
      <c r="AW1260" s="213"/>
      <c r="AX1260" s="213"/>
      <c r="AY1260" s="213"/>
      <c r="AZ1260" s="213"/>
      <c r="BA1260" s="213"/>
      <c r="BB1260" s="213"/>
      <c r="BC1260" s="213"/>
      <c r="BD1260" s="213"/>
      <c r="BE1260" s="213"/>
      <c r="BF1260" s="213"/>
      <c r="BG1260" s="213"/>
      <c r="BH1260" s="213"/>
    </row>
    <row r="1261" spans="1:60" outlineLevel="3" x14ac:dyDescent="0.2">
      <c r="A1261" s="220"/>
      <c r="B1261" s="221"/>
      <c r="C1261" s="261" t="s">
        <v>1197</v>
      </c>
      <c r="D1261" s="250"/>
      <c r="E1261" s="250"/>
      <c r="F1261" s="250"/>
      <c r="G1261" s="250"/>
      <c r="H1261" s="224"/>
      <c r="I1261" s="224"/>
      <c r="J1261" s="224"/>
      <c r="K1261" s="224"/>
      <c r="L1261" s="224"/>
      <c r="M1261" s="224"/>
      <c r="N1261" s="223"/>
      <c r="O1261" s="223"/>
      <c r="P1261" s="223"/>
      <c r="Q1261" s="223"/>
      <c r="R1261" s="224"/>
      <c r="S1261" s="224"/>
      <c r="T1261" s="224"/>
      <c r="U1261" s="224"/>
      <c r="V1261" s="224"/>
      <c r="W1261" s="224"/>
      <c r="X1261" s="224"/>
      <c r="Y1261" s="224"/>
      <c r="Z1261" s="213"/>
      <c r="AA1261" s="213"/>
      <c r="AB1261" s="213"/>
      <c r="AC1261" s="213"/>
      <c r="AD1261" s="213"/>
      <c r="AE1261" s="213"/>
      <c r="AF1261" s="213"/>
      <c r="AG1261" s="213" t="s">
        <v>287</v>
      </c>
      <c r="AH1261" s="213"/>
      <c r="AI1261" s="213"/>
      <c r="AJ1261" s="213"/>
      <c r="AK1261" s="213"/>
      <c r="AL1261" s="213"/>
      <c r="AM1261" s="213"/>
      <c r="AN1261" s="213"/>
      <c r="AO1261" s="213"/>
      <c r="AP1261" s="213"/>
      <c r="AQ1261" s="213"/>
      <c r="AR1261" s="213"/>
      <c r="AS1261" s="213"/>
      <c r="AT1261" s="213"/>
      <c r="AU1261" s="213"/>
      <c r="AV1261" s="213"/>
      <c r="AW1261" s="213"/>
      <c r="AX1261" s="213"/>
      <c r="AY1261" s="213"/>
      <c r="AZ1261" s="213"/>
      <c r="BA1261" s="213"/>
      <c r="BB1261" s="213"/>
      <c r="BC1261" s="213"/>
      <c r="BD1261" s="213"/>
      <c r="BE1261" s="213"/>
      <c r="BF1261" s="213"/>
      <c r="BG1261" s="213"/>
      <c r="BH1261" s="213"/>
    </row>
    <row r="1262" spans="1:60" outlineLevel="3" x14ac:dyDescent="0.2">
      <c r="A1262" s="220"/>
      <c r="B1262" s="221"/>
      <c r="C1262" s="261" t="s">
        <v>1198</v>
      </c>
      <c r="D1262" s="250"/>
      <c r="E1262" s="250"/>
      <c r="F1262" s="250"/>
      <c r="G1262" s="250"/>
      <c r="H1262" s="224"/>
      <c r="I1262" s="224"/>
      <c r="J1262" s="224"/>
      <c r="K1262" s="224"/>
      <c r="L1262" s="224"/>
      <c r="M1262" s="224"/>
      <c r="N1262" s="223"/>
      <c r="O1262" s="223"/>
      <c r="P1262" s="223"/>
      <c r="Q1262" s="223"/>
      <c r="R1262" s="224"/>
      <c r="S1262" s="224"/>
      <c r="T1262" s="224"/>
      <c r="U1262" s="224"/>
      <c r="V1262" s="224"/>
      <c r="W1262" s="224"/>
      <c r="X1262" s="224"/>
      <c r="Y1262" s="224"/>
      <c r="Z1262" s="213"/>
      <c r="AA1262" s="213"/>
      <c r="AB1262" s="213"/>
      <c r="AC1262" s="213"/>
      <c r="AD1262" s="213"/>
      <c r="AE1262" s="213"/>
      <c r="AF1262" s="213"/>
      <c r="AG1262" s="213" t="s">
        <v>287</v>
      </c>
      <c r="AH1262" s="213"/>
      <c r="AI1262" s="213"/>
      <c r="AJ1262" s="213"/>
      <c r="AK1262" s="213"/>
      <c r="AL1262" s="213"/>
      <c r="AM1262" s="213"/>
      <c r="AN1262" s="213"/>
      <c r="AO1262" s="213"/>
      <c r="AP1262" s="213"/>
      <c r="AQ1262" s="213"/>
      <c r="AR1262" s="213"/>
      <c r="AS1262" s="213"/>
      <c r="AT1262" s="213"/>
      <c r="AU1262" s="213"/>
      <c r="AV1262" s="213"/>
      <c r="AW1262" s="213"/>
      <c r="AX1262" s="213"/>
      <c r="AY1262" s="213"/>
      <c r="AZ1262" s="213"/>
      <c r="BA1262" s="213"/>
      <c r="BB1262" s="213"/>
      <c r="BC1262" s="213"/>
      <c r="BD1262" s="213"/>
      <c r="BE1262" s="213"/>
      <c r="BF1262" s="213"/>
      <c r="BG1262" s="213"/>
      <c r="BH1262" s="213"/>
    </row>
    <row r="1263" spans="1:60" outlineLevel="3" x14ac:dyDescent="0.2">
      <c r="A1263" s="220"/>
      <c r="B1263" s="221"/>
      <c r="C1263" s="261" t="s">
        <v>1199</v>
      </c>
      <c r="D1263" s="250"/>
      <c r="E1263" s="250"/>
      <c r="F1263" s="250"/>
      <c r="G1263" s="250"/>
      <c r="H1263" s="224"/>
      <c r="I1263" s="224"/>
      <c r="J1263" s="224"/>
      <c r="K1263" s="224"/>
      <c r="L1263" s="224"/>
      <c r="M1263" s="224"/>
      <c r="N1263" s="223"/>
      <c r="O1263" s="223"/>
      <c r="P1263" s="223"/>
      <c r="Q1263" s="223"/>
      <c r="R1263" s="224"/>
      <c r="S1263" s="224"/>
      <c r="T1263" s="224"/>
      <c r="U1263" s="224"/>
      <c r="V1263" s="224"/>
      <c r="W1263" s="224"/>
      <c r="X1263" s="224"/>
      <c r="Y1263" s="224"/>
      <c r="Z1263" s="213"/>
      <c r="AA1263" s="213"/>
      <c r="AB1263" s="213"/>
      <c r="AC1263" s="213"/>
      <c r="AD1263" s="213"/>
      <c r="AE1263" s="213"/>
      <c r="AF1263" s="213"/>
      <c r="AG1263" s="213" t="s">
        <v>287</v>
      </c>
      <c r="AH1263" s="213"/>
      <c r="AI1263" s="213"/>
      <c r="AJ1263" s="213"/>
      <c r="AK1263" s="213"/>
      <c r="AL1263" s="213"/>
      <c r="AM1263" s="213"/>
      <c r="AN1263" s="213"/>
      <c r="AO1263" s="213"/>
      <c r="AP1263" s="213"/>
      <c r="AQ1263" s="213"/>
      <c r="AR1263" s="213"/>
      <c r="AS1263" s="213"/>
      <c r="AT1263" s="213"/>
      <c r="AU1263" s="213"/>
      <c r="AV1263" s="213"/>
      <c r="AW1263" s="213"/>
      <c r="AX1263" s="213"/>
      <c r="AY1263" s="213"/>
      <c r="AZ1263" s="213"/>
      <c r="BA1263" s="213"/>
      <c r="BB1263" s="213"/>
      <c r="BC1263" s="213"/>
      <c r="BD1263" s="213"/>
      <c r="BE1263" s="213"/>
      <c r="BF1263" s="213"/>
      <c r="BG1263" s="213"/>
      <c r="BH1263" s="213"/>
    </row>
    <row r="1264" spans="1:60" outlineLevel="3" x14ac:dyDescent="0.2">
      <c r="A1264" s="220"/>
      <c r="B1264" s="221"/>
      <c r="C1264" s="274" t="s">
        <v>1063</v>
      </c>
      <c r="D1264" s="226"/>
      <c r="E1264" s="227"/>
      <c r="F1264" s="228"/>
      <c r="G1264" s="228"/>
      <c r="H1264" s="224"/>
      <c r="I1264" s="224"/>
      <c r="J1264" s="224"/>
      <c r="K1264" s="224"/>
      <c r="L1264" s="224"/>
      <c r="M1264" s="224"/>
      <c r="N1264" s="223"/>
      <c r="O1264" s="223"/>
      <c r="P1264" s="223"/>
      <c r="Q1264" s="223"/>
      <c r="R1264" s="224"/>
      <c r="S1264" s="224"/>
      <c r="T1264" s="224"/>
      <c r="U1264" s="224"/>
      <c r="V1264" s="224"/>
      <c r="W1264" s="224"/>
      <c r="X1264" s="224"/>
      <c r="Y1264" s="224"/>
      <c r="Z1264" s="213"/>
      <c r="AA1264" s="213"/>
      <c r="AB1264" s="213"/>
      <c r="AC1264" s="213"/>
      <c r="AD1264" s="213"/>
      <c r="AE1264" s="213"/>
      <c r="AF1264" s="213"/>
      <c r="AG1264" s="213" t="s">
        <v>287</v>
      </c>
      <c r="AH1264" s="213"/>
      <c r="AI1264" s="213"/>
      <c r="AJ1264" s="213"/>
      <c r="AK1264" s="213"/>
      <c r="AL1264" s="213"/>
      <c r="AM1264" s="213"/>
      <c r="AN1264" s="213"/>
      <c r="AO1264" s="213"/>
      <c r="AP1264" s="213"/>
      <c r="AQ1264" s="213"/>
      <c r="AR1264" s="213"/>
      <c r="AS1264" s="213"/>
      <c r="AT1264" s="213"/>
      <c r="AU1264" s="213"/>
      <c r="AV1264" s="213"/>
      <c r="AW1264" s="213"/>
      <c r="AX1264" s="213"/>
      <c r="AY1264" s="213"/>
      <c r="AZ1264" s="213"/>
      <c r="BA1264" s="213"/>
      <c r="BB1264" s="213"/>
      <c r="BC1264" s="213"/>
      <c r="BD1264" s="213"/>
      <c r="BE1264" s="213"/>
      <c r="BF1264" s="213"/>
      <c r="BG1264" s="213"/>
      <c r="BH1264" s="213"/>
    </row>
    <row r="1265" spans="1:60" outlineLevel="3" x14ac:dyDescent="0.2">
      <c r="A1265" s="220"/>
      <c r="B1265" s="221"/>
      <c r="C1265" s="261" t="s">
        <v>1148</v>
      </c>
      <c r="D1265" s="250"/>
      <c r="E1265" s="250"/>
      <c r="F1265" s="250"/>
      <c r="G1265" s="250"/>
      <c r="H1265" s="224"/>
      <c r="I1265" s="224"/>
      <c r="J1265" s="224"/>
      <c r="K1265" s="224"/>
      <c r="L1265" s="224"/>
      <c r="M1265" s="224"/>
      <c r="N1265" s="223"/>
      <c r="O1265" s="223"/>
      <c r="P1265" s="223"/>
      <c r="Q1265" s="223"/>
      <c r="R1265" s="224"/>
      <c r="S1265" s="224"/>
      <c r="T1265" s="224"/>
      <c r="U1265" s="224"/>
      <c r="V1265" s="224"/>
      <c r="W1265" s="224"/>
      <c r="X1265" s="224"/>
      <c r="Y1265" s="224"/>
      <c r="Z1265" s="213"/>
      <c r="AA1265" s="213"/>
      <c r="AB1265" s="213"/>
      <c r="AC1265" s="213"/>
      <c r="AD1265" s="213"/>
      <c r="AE1265" s="213"/>
      <c r="AF1265" s="213"/>
      <c r="AG1265" s="213" t="s">
        <v>287</v>
      </c>
      <c r="AH1265" s="213"/>
      <c r="AI1265" s="213"/>
      <c r="AJ1265" s="213"/>
      <c r="AK1265" s="213"/>
      <c r="AL1265" s="213"/>
      <c r="AM1265" s="213"/>
      <c r="AN1265" s="213"/>
      <c r="AO1265" s="213"/>
      <c r="AP1265" s="213"/>
      <c r="AQ1265" s="213"/>
      <c r="AR1265" s="213"/>
      <c r="AS1265" s="213"/>
      <c r="AT1265" s="213"/>
      <c r="AU1265" s="213"/>
      <c r="AV1265" s="213"/>
      <c r="AW1265" s="213"/>
      <c r="AX1265" s="213"/>
      <c r="AY1265" s="213"/>
      <c r="AZ1265" s="213"/>
      <c r="BA1265" s="213"/>
      <c r="BB1265" s="213"/>
      <c r="BC1265" s="213"/>
      <c r="BD1265" s="213"/>
      <c r="BE1265" s="213"/>
      <c r="BF1265" s="213"/>
      <c r="BG1265" s="213"/>
      <c r="BH1265" s="213"/>
    </row>
    <row r="1266" spans="1:60" outlineLevel="3" x14ac:dyDescent="0.2">
      <c r="A1266" s="220"/>
      <c r="B1266" s="221"/>
      <c r="C1266" s="261" t="s">
        <v>1149</v>
      </c>
      <c r="D1266" s="250"/>
      <c r="E1266" s="250"/>
      <c r="F1266" s="250"/>
      <c r="G1266" s="250"/>
      <c r="H1266" s="224"/>
      <c r="I1266" s="224"/>
      <c r="J1266" s="224"/>
      <c r="K1266" s="224"/>
      <c r="L1266" s="224"/>
      <c r="M1266" s="224"/>
      <c r="N1266" s="223"/>
      <c r="O1266" s="223"/>
      <c r="P1266" s="223"/>
      <c r="Q1266" s="223"/>
      <c r="R1266" s="224"/>
      <c r="S1266" s="224"/>
      <c r="T1266" s="224"/>
      <c r="U1266" s="224"/>
      <c r="V1266" s="224"/>
      <c r="W1266" s="224"/>
      <c r="X1266" s="224"/>
      <c r="Y1266" s="224"/>
      <c r="Z1266" s="213"/>
      <c r="AA1266" s="213"/>
      <c r="AB1266" s="213"/>
      <c r="AC1266" s="213"/>
      <c r="AD1266" s="213"/>
      <c r="AE1266" s="213"/>
      <c r="AF1266" s="213"/>
      <c r="AG1266" s="213" t="s">
        <v>287</v>
      </c>
      <c r="AH1266" s="213"/>
      <c r="AI1266" s="213"/>
      <c r="AJ1266" s="213"/>
      <c r="AK1266" s="213"/>
      <c r="AL1266" s="213"/>
      <c r="AM1266" s="213"/>
      <c r="AN1266" s="213"/>
      <c r="AO1266" s="213"/>
      <c r="AP1266" s="213"/>
      <c r="AQ1266" s="213"/>
      <c r="AR1266" s="213"/>
      <c r="AS1266" s="213"/>
      <c r="AT1266" s="213"/>
      <c r="AU1266" s="213"/>
      <c r="AV1266" s="213"/>
      <c r="AW1266" s="213"/>
      <c r="AX1266" s="213"/>
      <c r="AY1266" s="213"/>
      <c r="AZ1266" s="213"/>
      <c r="BA1266" s="213"/>
      <c r="BB1266" s="213"/>
      <c r="BC1266" s="213"/>
      <c r="BD1266" s="213"/>
      <c r="BE1266" s="213"/>
      <c r="BF1266" s="213"/>
      <c r="BG1266" s="213"/>
      <c r="BH1266" s="213"/>
    </row>
    <row r="1267" spans="1:60" outlineLevel="3" x14ac:dyDescent="0.2">
      <c r="A1267" s="220"/>
      <c r="B1267" s="221"/>
      <c r="C1267" s="274" t="s">
        <v>1063</v>
      </c>
      <c r="D1267" s="226"/>
      <c r="E1267" s="227"/>
      <c r="F1267" s="228"/>
      <c r="G1267" s="228"/>
      <c r="H1267" s="224"/>
      <c r="I1267" s="224"/>
      <c r="J1267" s="224"/>
      <c r="K1267" s="224"/>
      <c r="L1267" s="224"/>
      <c r="M1267" s="224"/>
      <c r="N1267" s="223"/>
      <c r="O1267" s="223"/>
      <c r="P1267" s="223"/>
      <c r="Q1267" s="223"/>
      <c r="R1267" s="224"/>
      <c r="S1267" s="224"/>
      <c r="T1267" s="224"/>
      <c r="U1267" s="224"/>
      <c r="V1267" s="224"/>
      <c r="W1267" s="224"/>
      <c r="X1267" s="224"/>
      <c r="Y1267" s="224"/>
      <c r="Z1267" s="213"/>
      <c r="AA1267" s="213"/>
      <c r="AB1267" s="213"/>
      <c r="AC1267" s="213"/>
      <c r="AD1267" s="213"/>
      <c r="AE1267" s="213"/>
      <c r="AF1267" s="213"/>
      <c r="AG1267" s="213" t="s">
        <v>287</v>
      </c>
      <c r="AH1267" s="213"/>
      <c r="AI1267" s="213"/>
      <c r="AJ1267" s="213"/>
      <c r="AK1267" s="213"/>
      <c r="AL1267" s="213"/>
      <c r="AM1267" s="213"/>
      <c r="AN1267" s="213"/>
      <c r="AO1267" s="213"/>
      <c r="AP1267" s="213"/>
      <c r="AQ1267" s="213"/>
      <c r="AR1267" s="213"/>
      <c r="AS1267" s="213"/>
      <c r="AT1267" s="213"/>
      <c r="AU1267" s="213"/>
      <c r="AV1267" s="213"/>
      <c r="AW1267" s="213"/>
      <c r="AX1267" s="213"/>
      <c r="AY1267" s="213"/>
      <c r="AZ1267" s="213"/>
      <c r="BA1267" s="213"/>
      <c r="BB1267" s="213"/>
      <c r="BC1267" s="213"/>
      <c r="BD1267" s="213"/>
      <c r="BE1267" s="213"/>
      <c r="BF1267" s="213"/>
      <c r="BG1267" s="213"/>
      <c r="BH1267" s="213"/>
    </row>
    <row r="1268" spans="1:60" outlineLevel="3" x14ac:dyDescent="0.2">
      <c r="A1268" s="220"/>
      <c r="B1268" s="221"/>
      <c r="C1268" s="261" t="s">
        <v>1066</v>
      </c>
      <c r="D1268" s="250"/>
      <c r="E1268" s="250"/>
      <c r="F1268" s="250"/>
      <c r="G1268" s="250"/>
      <c r="H1268" s="224"/>
      <c r="I1268" s="224"/>
      <c r="J1268" s="224"/>
      <c r="K1268" s="224"/>
      <c r="L1268" s="224"/>
      <c r="M1268" s="224"/>
      <c r="N1268" s="223"/>
      <c r="O1268" s="223"/>
      <c r="P1268" s="223"/>
      <c r="Q1268" s="223"/>
      <c r="R1268" s="224"/>
      <c r="S1268" s="224"/>
      <c r="T1268" s="224"/>
      <c r="U1268" s="224"/>
      <c r="V1268" s="224"/>
      <c r="W1268" s="224"/>
      <c r="X1268" s="224"/>
      <c r="Y1268" s="224"/>
      <c r="Z1268" s="213"/>
      <c r="AA1268" s="213"/>
      <c r="AB1268" s="213"/>
      <c r="AC1268" s="213"/>
      <c r="AD1268" s="213"/>
      <c r="AE1268" s="213"/>
      <c r="AF1268" s="213"/>
      <c r="AG1268" s="213" t="s">
        <v>287</v>
      </c>
      <c r="AH1268" s="213"/>
      <c r="AI1268" s="213"/>
      <c r="AJ1268" s="213"/>
      <c r="AK1268" s="213"/>
      <c r="AL1268" s="213"/>
      <c r="AM1268" s="213"/>
      <c r="AN1268" s="213"/>
      <c r="AO1268" s="213"/>
      <c r="AP1268" s="213"/>
      <c r="AQ1268" s="213"/>
      <c r="AR1268" s="213"/>
      <c r="AS1268" s="213"/>
      <c r="AT1268" s="213"/>
      <c r="AU1268" s="213"/>
      <c r="AV1268" s="213"/>
      <c r="AW1268" s="213"/>
      <c r="AX1268" s="213"/>
      <c r="AY1268" s="213"/>
      <c r="AZ1268" s="213"/>
      <c r="BA1268" s="213"/>
      <c r="BB1268" s="213"/>
      <c r="BC1268" s="213"/>
      <c r="BD1268" s="213"/>
      <c r="BE1268" s="213"/>
      <c r="BF1268" s="213"/>
      <c r="BG1268" s="213"/>
      <c r="BH1268" s="213"/>
    </row>
    <row r="1269" spans="1:60" outlineLevel="3" x14ac:dyDescent="0.2">
      <c r="A1269" s="220"/>
      <c r="B1269" s="221"/>
      <c r="C1269" s="261" t="s">
        <v>1253</v>
      </c>
      <c r="D1269" s="250"/>
      <c r="E1269" s="250"/>
      <c r="F1269" s="250"/>
      <c r="G1269" s="250"/>
      <c r="H1269" s="224"/>
      <c r="I1269" s="224"/>
      <c r="J1269" s="224"/>
      <c r="K1269" s="224"/>
      <c r="L1269" s="224"/>
      <c r="M1269" s="224"/>
      <c r="N1269" s="223"/>
      <c r="O1269" s="223"/>
      <c r="P1269" s="223"/>
      <c r="Q1269" s="223"/>
      <c r="R1269" s="224"/>
      <c r="S1269" s="224"/>
      <c r="T1269" s="224"/>
      <c r="U1269" s="224"/>
      <c r="V1269" s="224"/>
      <c r="W1269" s="224"/>
      <c r="X1269" s="224"/>
      <c r="Y1269" s="224"/>
      <c r="Z1269" s="213"/>
      <c r="AA1269" s="213"/>
      <c r="AB1269" s="213"/>
      <c r="AC1269" s="213"/>
      <c r="AD1269" s="213"/>
      <c r="AE1269" s="213"/>
      <c r="AF1269" s="213"/>
      <c r="AG1269" s="213" t="s">
        <v>287</v>
      </c>
      <c r="AH1269" s="213"/>
      <c r="AI1269" s="213"/>
      <c r="AJ1269" s="213"/>
      <c r="AK1269" s="213"/>
      <c r="AL1269" s="213"/>
      <c r="AM1269" s="213"/>
      <c r="AN1269" s="213"/>
      <c r="AO1269" s="213"/>
      <c r="AP1269" s="213"/>
      <c r="AQ1269" s="213"/>
      <c r="AR1269" s="213"/>
      <c r="AS1269" s="213"/>
      <c r="AT1269" s="213"/>
      <c r="AU1269" s="213"/>
      <c r="AV1269" s="213"/>
      <c r="AW1269" s="213"/>
      <c r="AX1269" s="213"/>
      <c r="AY1269" s="213"/>
      <c r="AZ1269" s="213"/>
      <c r="BA1269" s="249" t="str">
        <f>C1269</f>
        <v>Před započetím výroby budou předloženy ke schválení vzorky použitých materiálů, způsobu opracování a případné profilace</v>
      </c>
      <c r="BB1269" s="213"/>
      <c r="BC1269" s="213"/>
      <c r="BD1269" s="213"/>
      <c r="BE1269" s="213"/>
      <c r="BF1269" s="213"/>
      <c r="BG1269" s="213"/>
      <c r="BH1269" s="213"/>
    </row>
    <row r="1270" spans="1:60" outlineLevel="3" x14ac:dyDescent="0.2">
      <c r="A1270" s="220"/>
      <c r="B1270" s="221"/>
      <c r="C1270" s="261" t="s">
        <v>1254</v>
      </c>
      <c r="D1270" s="250"/>
      <c r="E1270" s="250"/>
      <c r="F1270" s="250"/>
      <c r="G1270" s="250"/>
      <c r="H1270" s="224"/>
      <c r="I1270" s="224"/>
      <c r="J1270" s="224"/>
      <c r="K1270" s="224"/>
      <c r="L1270" s="224"/>
      <c r="M1270" s="224"/>
      <c r="N1270" s="223"/>
      <c r="O1270" s="223"/>
      <c r="P1270" s="223"/>
      <c r="Q1270" s="223"/>
      <c r="R1270" s="224"/>
      <c r="S1270" s="224"/>
      <c r="T1270" s="224"/>
      <c r="U1270" s="224"/>
      <c r="V1270" s="224"/>
      <c r="W1270" s="224"/>
      <c r="X1270" s="224"/>
      <c r="Y1270" s="224"/>
      <c r="Z1270" s="213"/>
      <c r="AA1270" s="213"/>
      <c r="AB1270" s="213"/>
      <c r="AC1270" s="213"/>
      <c r="AD1270" s="213"/>
      <c r="AE1270" s="213"/>
      <c r="AF1270" s="213"/>
      <c r="AG1270" s="213" t="s">
        <v>287</v>
      </c>
      <c r="AH1270" s="213"/>
      <c r="AI1270" s="213"/>
      <c r="AJ1270" s="213"/>
      <c r="AK1270" s="213"/>
      <c r="AL1270" s="213"/>
      <c r="AM1270" s="213"/>
      <c r="AN1270" s="213"/>
      <c r="AO1270" s="213"/>
      <c r="AP1270" s="213"/>
      <c r="AQ1270" s="213"/>
      <c r="AR1270" s="213"/>
      <c r="AS1270" s="213"/>
      <c r="AT1270" s="213"/>
      <c r="AU1270" s="213"/>
      <c r="AV1270" s="213"/>
      <c r="AW1270" s="213"/>
      <c r="AX1270" s="213"/>
      <c r="AY1270" s="213"/>
      <c r="AZ1270" s="213"/>
      <c r="BA1270" s="213"/>
      <c r="BB1270" s="213"/>
      <c r="BC1270" s="213"/>
      <c r="BD1270" s="213"/>
      <c r="BE1270" s="213"/>
      <c r="BF1270" s="213"/>
      <c r="BG1270" s="213"/>
      <c r="BH1270" s="213"/>
    </row>
    <row r="1271" spans="1:60" outlineLevel="3" x14ac:dyDescent="0.2">
      <c r="A1271" s="220"/>
      <c r="B1271" s="221"/>
      <c r="C1271" s="261" t="s">
        <v>1255</v>
      </c>
      <c r="D1271" s="250"/>
      <c r="E1271" s="250"/>
      <c r="F1271" s="250"/>
      <c r="G1271" s="250"/>
      <c r="H1271" s="224"/>
      <c r="I1271" s="224"/>
      <c r="J1271" s="224"/>
      <c r="K1271" s="224"/>
      <c r="L1271" s="224"/>
      <c r="M1271" s="224"/>
      <c r="N1271" s="223"/>
      <c r="O1271" s="223"/>
      <c r="P1271" s="223"/>
      <c r="Q1271" s="223"/>
      <c r="R1271" s="224"/>
      <c r="S1271" s="224"/>
      <c r="T1271" s="224"/>
      <c r="U1271" s="224"/>
      <c r="V1271" s="224"/>
      <c r="W1271" s="224"/>
      <c r="X1271" s="224"/>
      <c r="Y1271" s="224"/>
      <c r="Z1271" s="213"/>
      <c r="AA1271" s="213"/>
      <c r="AB1271" s="213"/>
      <c r="AC1271" s="213"/>
      <c r="AD1271" s="213"/>
      <c r="AE1271" s="213"/>
      <c r="AF1271" s="213"/>
      <c r="AG1271" s="213" t="s">
        <v>287</v>
      </c>
      <c r="AH1271" s="213"/>
      <c r="AI1271" s="213"/>
      <c r="AJ1271" s="213"/>
      <c r="AK1271" s="213"/>
      <c r="AL1271" s="213"/>
      <c r="AM1271" s="213"/>
      <c r="AN1271" s="213"/>
      <c r="AO1271" s="213"/>
      <c r="AP1271" s="213"/>
      <c r="AQ1271" s="213"/>
      <c r="AR1271" s="213"/>
      <c r="AS1271" s="213"/>
      <c r="AT1271" s="213"/>
      <c r="AU1271" s="213"/>
      <c r="AV1271" s="213"/>
      <c r="AW1271" s="213"/>
      <c r="AX1271" s="213"/>
      <c r="AY1271" s="213"/>
      <c r="AZ1271" s="213"/>
      <c r="BA1271" s="213"/>
      <c r="BB1271" s="213"/>
      <c r="BC1271" s="213"/>
      <c r="BD1271" s="213"/>
      <c r="BE1271" s="213"/>
      <c r="BF1271" s="213"/>
      <c r="BG1271" s="213"/>
      <c r="BH1271" s="213"/>
    </row>
    <row r="1272" spans="1:60" ht="22.5" outlineLevel="3" x14ac:dyDescent="0.2">
      <c r="A1272" s="220"/>
      <c r="B1272" s="221"/>
      <c r="C1272" s="261" t="s">
        <v>355</v>
      </c>
      <c r="D1272" s="250"/>
      <c r="E1272" s="250"/>
      <c r="F1272" s="250"/>
      <c r="G1272" s="250"/>
      <c r="H1272" s="224"/>
      <c r="I1272" s="224"/>
      <c r="J1272" s="224"/>
      <c r="K1272" s="224"/>
      <c r="L1272" s="224"/>
      <c r="M1272" s="224"/>
      <c r="N1272" s="223"/>
      <c r="O1272" s="223"/>
      <c r="P1272" s="223"/>
      <c r="Q1272" s="223"/>
      <c r="R1272" s="224"/>
      <c r="S1272" s="224"/>
      <c r="T1272" s="224"/>
      <c r="U1272" s="224"/>
      <c r="V1272" s="224"/>
      <c r="W1272" s="224"/>
      <c r="X1272" s="224"/>
      <c r="Y1272" s="224"/>
      <c r="Z1272" s="213"/>
      <c r="AA1272" s="213"/>
      <c r="AB1272" s="213"/>
      <c r="AC1272" s="213"/>
      <c r="AD1272" s="213"/>
      <c r="AE1272" s="213"/>
      <c r="AF1272" s="213"/>
      <c r="AG1272" s="213" t="s">
        <v>287</v>
      </c>
      <c r="AH1272" s="213"/>
      <c r="AI1272" s="213"/>
      <c r="AJ1272" s="213"/>
      <c r="AK1272" s="213"/>
      <c r="AL1272" s="213"/>
      <c r="AM1272" s="213"/>
      <c r="AN1272" s="213"/>
      <c r="AO1272" s="213"/>
      <c r="AP1272" s="213"/>
      <c r="AQ1272" s="213"/>
      <c r="AR1272" s="213"/>
      <c r="AS1272" s="213"/>
      <c r="AT1272" s="213"/>
      <c r="AU1272" s="213"/>
      <c r="AV1272" s="213"/>
      <c r="AW1272" s="213"/>
      <c r="AX1272" s="213"/>
      <c r="AY1272" s="213"/>
      <c r="AZ1272" s="213"/>
      <c r="BA1272" s="249" t="str">
        <f>C1272</f>
        <v>Kompletní provedení dle veškerých informací obsažených v PD (textová i výkresová část, technologické postupy, restaurátorské záměry atd.).</v>
      </c>
      <c r="BB1272" s="213"/>
      <c r="BC1272" s="213"/>
      <c r="BD1272" s="213"/>
      <c r="BE1272" s="213"/>
      <c r="BF1272" s="213"/>
      <c r="BG1272" s="213"/>
      <c r="BH1272" s="213"/>
    </row>
    <row r="1273" spans="1:60" ht="22.5" outlineLevel="3" x14ac:dyDescent="0.2">
      <c r="A1273" s="220"/>
      <c r="B1273" s="221"/>
      <c r="C1273" s="261" t="s">
        <v>356</v>
      </c>
      <c r="D1273" s="250"/>
      <c r="E1273" s="250"/>
      <c r="F1273" s="250"/>
      <c r="G1273" s="250"/>
      <c r="H1273" s="224"/>
      <c r="I1273" s="224"/>
      <c r="J1273" s="224"/>
      <c r="K1273" s="224"/>
      <c r="L1273" s="224"/>
      <c r="M1273" s="224"/>
      <c r="N1273" s="223"/>
      <c r="O1273" s="223"/>
      <c r="P1273" s="223"/>
      <c r="Q1273" s="223"/>
      <c r="R1273" s="224"/>
      <c r="S1273" s="224"/>
      <c r="T1273" s="224"/>
      <c r="U1273" s="224"/>
      <c r="V1273" s="224"/>
      <c r="W1273" s="224"/>
      <c r="X1273" s="224"/>
      <c r="Y1273" s="224"/>
      <c r="Z1273" s="213"/>
      <c r="AA1273" s="213"/>
      <c r="AB1273" s="213"/>
      <c r="AC1273" s="213"/>
      <c r="AD1273" s="213"/>
      <c r="AE1273" s="213"/>
      <c r="AF1273" s="213"/>
      <c r="AG1273" s="213" t="s">
        <v>287</v>
      </c>
      <c r="AH1273" s="213"/>
      <c r="AI1273" s="213"/>
      <c r="AJ1273" s="213"/>
      <c r="AK1273" s="213"/>
      <c r="AL1273" s="213"/>
      <c r="AM1273" s="213"/>
      <c r="AN1273" s="213"/>
      <c r="AO1273" s="213"/>
      <c r="AP1273" s="213"/>
      <c r="AQ1273" s="213"/>
      <c r="AR1273" s="213"/>
      <c r="AS1273" s="213"/>
      <c r="AT1273" s="213"/>
      <c r="AU1273" s="213"/>
      <c r="AV1273" s="213"/>
      <c r="AW1273" s="213"/>
      <c r="AX1273" s="213"/>
      <c r="AY1273" s="213"/>
      <c r="AZ1273" s="213"/>
      <c r="BA1273" s="249" t="str">
        <f>C1273</f>
        <v>Provedení je včetně montáže, demontáže, dodávky, přesunu hmot, přesunu a likvidace suti, povrchové úpravy, repasí, restaurátorských záměrů,</v>
      </c>
      <c r="BB1273" s="213"/>
      <c r="BC1273" s="213"/>
      <c r="BD1273" s="213"/>
      <c r="BE1273" s="213"/>
      <c r="BF1273" s="213"/>
      <c r="BG1273" s="213"/>
      <c r="BH1273" s="213"/>
    </row>
    <row r="1274" spans="1:60" ht="22.5" outlineLevel="3" x14ac:dyDescent="0.2">
      <c r="A1274" s="220"/>
      <c r="B1274" s="221"/>
      <c r="C1274" s="261" t="s">
        <v>288</v>
      </c>
      <c r="D1274" s="250"/>
      <c r="E1274" s="250"/>
      <c r="F1274" s="250"/>
      <c r="G1274" s="250"/>
      <c r="H1274" s="224"/>
      <c r="I1274" s="224"/>
      <c r="J1274" s="224"/>
      <c r="K1274" s="224"/>
      <c r="L1274" s="224"/>
      <c r="M1274" s="224"/>
      <c r="N1274" s="223"/>
      <c r="O1274" s="223"/>
      <c r="P1274" s="223"/>
      <c r="Q1274" s="223"/>
      <c r="R1274" s="224"/>
      <c r="S1274" s="224"/>
      <c r="T1274" s="224"/>
      <c r="U1274" s="224"/>
      <c r="V1274" s="224"/>
      <c r="W1274" s="224"/>
      <c r="X1274" s="224"/>
      <c r="Y1274" s="224"/>
      <c r="Z1274" s="213"/>
      <c r="AA1274" s="213"/>
      <c r="AB1274" s="213"/>
      <c r="AC1274" s="213"/>
      <c r="AD1274" s="213"/>
      <c r="AE1274" s="213"/>
      <c r="AF1274" s="213"/>
      <c r="AG1274" s="213" t="s">
        <v>287</v>
      </c>
      <c r="AH1274" s="213"/>
      <c r="AI1274" s="213"/>
      <c r="AJ1274" s="213"/>
      <c r="AK1274" s="213"/>
      <c r="AL1274" s="213"/>
      <c r="AM1274" s="213"/>
      <c r="AN1274" s="213"/>
      <c r="AO1274" s="213"/>
      <c r="AP1274" s="213"/>
      <c r="AQ1274" s="213"/>
      <c r="AR1274" s="213"/>
      <c r="AS1274" s="213"/>
      <c r="AT1274" s="213"/>
      <c r="AU1274" s="213"/>
      <c r="AV1274" s="213"/>
      <c r="AW1274" s="213"/>
      <c r="AX1274" s="213"/>
      <c r="AY1274" s="213"/>
      <c r="AZ1274" s="213"/>
      <c r="BA1274" s="249" t="str">
        <f>C1274</f>
        <v>restaurátorských závěrečných zpráv, dílenských dokumentací, vzorkování a veškerých dalších nutných souvisejících plnění a dodávek potřeb.</v>
      </c>
      <c r="BB1274" s="213"/>
      <c r="BC1274" s="213"/>
      <c r="BD1274" s="213"/>
      <c r="BE1274" s="213"/>
      <c r="BF1274" s="213"/>
      <c r="BG1274" s="213"/>
      <c r="BH1274" s="213"/>
    </row>
    <row r="1275" spans="1:60" outlineLevel="2" x14ac:dyDescent="0.2">
      <c r="A1275" s="220"/>
      <c r="B1275" s="221"/>
      <c r="C1275" s="262" t="s">
        <v>1200</v>
      </c>
      <c r="D1275" s="229"/>
      <c r="E1275" s="230">
        <v>4.9000000000000004</v>
      </c>
      <c r="F1275" s="224"/>
      <c r="G1275" s="224"/>
      <c r="H1275" s="224"/>
      <c r="I1275" s="224"/>
      <c r="J1275" s="224"/>
      <c r="K1275" s="224"/>
      <c r="L1275" s="224"/>
      <c r="M1275" s="224"/>
      <c r="N1275" s="223"/>
      <c r="O1275" s="223"/>
      <c r="P1275" s="223"/>
      <c r="Q1275" s="223"/>
      <c r="R1275" s="224"/>
      <c r="S1275" s="224"/>
      <c r="T1275" s="224"/>
      <c r="U1275" s="224"/>
      <c r="V1275" s="224"/>
      <c r="W1275" s="224"/>
      <c r="X1275" s="224"/>
      <c r="Y1275" s="224"/>
      <c r="Z1275" s="213"/>
      <c r="AA1275" s="213"/>
      <c r="AB1275" s="213"/>
      <c r="AC1275" s="213"/>
      <c r="AD1275" s="213"/>
      <c r="AE1275" s="213"/>
      <c r="AF1275" s="213"/>
      <c r="AG1275" s="213" t="s">
        <v>290</v>
      </c>
      <c r="AH1275" s="213">
        <v>0</v>
      </c>
      <c r="AI1275" s="213"/>
      <c r="AJ1275" s="213"/>
      <c r="AK1275" s="213"/>
      <c r="AL1275" s="213"/>
      <c r="AM1275" s="213"/>
      <c r="AN1275" s="213"/>
      <c r="AO1275" s="213"/>
      <c r="AP1275" s="213"/>
      <c r="AQ1275" s="213"/>
      <c r="AR1275" s="213"/>
      <c r="AS1275" s="213"/>
      <c r="AT1275" s="213"/>
      <c r="AU1275" s="213"/>
      <c r="AV1275" s="213"/>
      <c r="AW1275" s="213"/>
      <c r="AX1275" s="213"/>
      <c r="AY1275" s="213"/>
      <c r="AZ1275" s="213"/>
      <c r="BA1275" s="213"/>
      <c r="BB1275" s="213"/>
      <c r="BC1275" s="213"/>
      <c r="BD1275" s="213"/>
      <c r="BE1275" s="213"/>
      <c r="BF1275" s="213"/>
      <c r="BG1275" s="213"/>
      <c r="BH1275" s="213"/>
    </row>
    <row r="1276" spans="1:60" outlineLevel="3" x14ac:dyDescent="0.2">
      <c r="A1276" s="220"/>
      <c r="B1276" s="221"/>
      <c r="C1276" s="262" t="s">
        <v>1201</v>
      </c>
      <c r="D1276" s="229"/>
      <c r="E1276" s="230">
        <v>0.59499999999999997</v>
      </c>
      <c r="F1276" s="224"/>
      <c r="G1276" s="224"/>
      <c r="H1276" s="224"/>
      <c r="I1276" s="224"/>
      <c r="J1276" s="224"/>
      <c r="K1276" s="224"/>
      <c r="L1276" s="224"/>
      <c r="M1276" s="224"/>
      <c r="N1276" s="223"/>
      <c r="O1276" s="223"/>
      <c r="P1276" s="223"/>
      <c r="Q1276" s="223"/>
      <c r="R1276" s="224"/>
      <c r="S1276" s="224"/>
      <c r="T1276" s="224"/>
      <c r="U1276" s="224"/>
      <c r="V1276" s="224"/>
      <c r="W1276" s="224"/>
      <c r="X1276" s="224"/>
      <c r="Y1276" s="224"/>
      <c r="Z1276" s="213"/>
      <c r="AA1276" s="213"/>
      <c r="AB1276" s="213"/>
      <c r="AC1276" s="213"/>
      <c r="AD1276" s="213"/>
      <c r="AE1276" s="213"/>
      <c r="AF1276" s="213"/>
      <c r="AG1276" s="213" t="s">
        <v>290</v>
      </c>
      <c r="AH1276" s="213">
        <v>0</v>
      </c>
      <c r="AI1276" s="213"/>
      <c r="AJ1276" s="213"/>
      <c r="AK1276" s="213"/>
      <c r="AL1276" s="213"/>
      <c r="AM1276" s="213"/>
      <c r="AN1276" s="213"/>
      <c r="AO1276" s="213"/>
      <c r="AP1276" s="213"/>
      <c r="AQ1276" s="213"/>
      <c r="AR1276" s="213"/>
      <c r="AS1276" s="213"/>
      <c r="AT1276" s="213"/>
      <c r="AU1276" s="213"/>
      <c r="AV1276" s="213"/>
      <c r="AW1276" s="213"/>
      <c r="AX1276" s="213"/>
      <c r="AY1276" s="213"/>
      <c r="AZ1276" s="213"/>
      <c r="BA1276" s="213"/>
      <c r="BB1276" s="213"/>
      <c r="BC1276" s="213"/>
      <c r="BD1276" s="213"/>
      <c r="BE1276" s="213"/>
      <c r="BF1276" s="213"/>
      <c r="BG1276" s="213"/>
      <c r="BH1276" s="213"/>
    </row>
    <row r="1277" spans="1:60" outlineLevel="3" x14ac:dyDescent="0.2">
      <c r="A1277" s="220"/>
      <c r="B1277" s="221"/>
      <c r="C1277" s="262" t="s">
        <v>1202</v>
      </c>
      <c r="D1277" s="229"/>
      <c r="E1277" s="230">
        <v>0.45</v>
      </c>
      <c r="F1277" s="224"/>
      <c r="G1277" s="224"/>
      <c r="H1277" s="224"/>
      <c r="I1277" s="224"/>
      <c r="J1277" s="224"/>
      <c r="K1277" s="224"/>
      <c r="L1277" s="224"/>
      <c r="M1277" s="224"/>
      <c r="N1277" s="223"/>
      <c r="O1277" s="223"/>
      <c r="P1277" s="223"/>
      <c r="Q1277" s="223"/>
      <c r="R1277" s="224"/>
      <c r="S1277" s="224"/>
      <c r="T1277" s="224"/>
      <c r="U1277" s="224"/>
      <c r="V1277" s="224"/>
      <c r="W1277" s="224"/>
      <c r="X1277" s="224"/>
      <c r="Y1277" s="224"/>
      <c r="Z1277" s="213"/>
      <c r="AA1277" s="213"/>
      <c r="AB1277" s="213"/>
      <c r="AC1277" s="213"/>
      <c r="AD1277" s="213"/>
      <c r="AE1277" s="213"/>
      <c r="AF1277" s="213"/>
      <c r="AG1277" s="213" t="s">
        <v>290</v>
      </c>
      <c r="AH1277" s="213">
        <v>0</v>
      </c>
      <c r="AI1277" s="213"/>
      <c r="AJ1277" s="213"/>
      <c r="AK1277" s="213"/>
      <c r="AL1277" s="213"/>
      <c r="AM1277" s="213"/>
      <c r="AN1277" s="213"/>
      <c r="AO1277" s="213"/>
      <c r="AP1277" s="213"/>
      <c r="AQ1277" s="213"/>
      <c r="AR1277" s="213"/>
      <c r="AS1277" s="213"/>
      <c r="AT1277" s="213"/>
      <c r="AU1277" s="213"/>
      <c r="AV1277" s="213"/>
      <c r="AW1277" s="213"/>
      <c r="AX1277" s="213"/>
      <c r="AY1277" s="213"/>
      <c r="AZ1277" s="213"/>
      <c r="BA1277" s="213"/>
      <c r="BB1277" s="213"/>
      <c r="BC1277" s="213"/>
      <c r="BD1277" s="213"/>
      <c r="BE1277" s="213"/>
      <c r="BF1277" s="213"/>
      <c r="BG1277" s="213"/>
      <c r="BH1277" s="213"/>
    </row>
    <row r="1278" spans="1:60" outlineLevel="1" x14ac:dyDescent="0.2">
      <c r="A1278" s="241">
        <v>113</v>
      </c>
      <c r="B1278" s="242" t="s">
        <v>1203</v>
      </c>
      <c r="C1278" s="259" t="s">
        <v>1204</v>
      </c>
      <c r="D1278" s="243" t="s">
        <v>1205</v>
      </c>
      <c r="E1278" s="244">
        <v>48</v>
      </c>
      <c r="F1278" s="245"/>
      <c r="G1278" s="246">
        <f>ROUND(E1278*F1278,2)</f>
        <v>0</v>
      </c>
      <c r="H1278" s="245"/>
      <c r="I1278" s="246">
        <f>ROUND(E1278*H1278,2)</f>
        <v>0</v>
      </c>
      <c r="J1278" s="245"/>
      <c r="K1278" s="246">
        <f>ROUND(E1278*J1278,2)</f>
        <v>0</v>
      </c>
      <c r="L1278" s="246">
        <v>21</v>
      </c>
      <c r="M1278" s="246">
        <f>G1278*(1+L1278/100)</f>
        <v>0</v>
      </c>
      <c r="N1278" s="244">
        <v>0</v>
      </c>
      <c r="O1278" s="244">
        <f>ROUND(E1278*N1278,2)</f>
        <v>0</v>
      </c>
      <c r="P1278" s="244">
        <v>0</v>
      </c>
      <c r="Q1278" s="244">
        <f>ROUND(E1278*P1278,2)</f>
        <v>0</v>
      </c>
      <c r="R1278" s="246"/>
      <c r="S1278" s="246" t="s">
        <v>281</v>
      </c>
      <c r="T1278" s="247" t="s">
        <v>282</v>
      </c>
      <c r="U1278" s="224">
        <v>0</v>
      </c>
      <c r="V1278" s="224">
        <f>ROUND(E1278*U1278,2)</f>
        <v>0</v>
      </c>
      <c r="W1278" s="224"/>
      <c r="X1278" s="224" t="s">
        <v>283</v>
      </c>
      <c r="Y1278" s="224" t="s">
        <v>284</v>
      </c>
      <c r="Z1278" s="213"/>
      <c r="AA1278" s="213"/>
      <c r="AB1278" s="213"/>
      <c r="AC1278" s="213"/>
      <c r="AD1278" s="213"/>
      <c r="AE1278" s="213"/>
      <c r="AF1278" s="213"/>
      <c r="AG1278" s="213" t="s">
        <v>285</v>
      </c>
      <c r="AH1278" s="213"/>
      <c r="AI1278" s="213"/>
      <c r="AJ1278" s="213"/>
      <c r="AK1278" s="213"/>
      <c r="AL1278" s="213"/>
      <c r="AM1278" s="213"/>
      <c r="AN1278" s="213"/>
      <c r="AO1278" s="213"/>
      <c r="AP1278" s="213"/>
      <c r="AQ1278" s="213"/>
      <c r="AR1278" s="213"/>
      <c r="AS1278" s="213"/>
      <c r="AT1278" s="213"/>
      <c r="AU1278" s="213"/>
      <c r="AV1278" s="213"/>
      <c r="AW1278" s="213"/>
      <c r="AX1278" s="213"/>
      <c r="AY1278" s="213"/>
      <c r="AZ1278" s="213"/>
      <c r="BA1278" s="213"/>
      <c r="BB1278" s="213"/>
      <c r="BC1278" s="213"/>
      <c r="BD1278" s="213"/>
      <c r="BE1278" s="213"/>
      <c r="BF1278" s="213"/>
      <c r="BG1278" s="213"/>
      <c r="BH1278" s="213"/>
    </row>
    <row r="1279" spans="1:60" outlineLevel="2" x14ac:dyDescent="0.2">
      <c r="A1279" s="220"/>
      <c r="B1279" s="221"/>
      <c r="C1279" s="260" t="s">
        <v>1206</v>
      </c>
      <c r="D1279" s="248"/>
      <c r="E1279" s="248"/>
      <c r="F1279" s="248"/>
      <c r="G1279" s="248"/>
      <c r="H1279" s="224"/>
      <c r="I1279" s="224"/>
      <c r="J1279" s="224"/>
      <c r="K1279" s="224"/>
      <c r="L1279" s="224"/>
      <c r="M1279" s="224"/>
      <c r="N1279" s="223"/>
      <c r="O1279" s="223"/>
      <c r="P1279" s="223"/>
      <c r="Q1279" s="223"/>
      <c r="R1279" s="224"/>
      <c r="S1279" s="224"/>
      <c r="T1279" s="224"/>
      <c r="U1279" s="224"/>
      <c r="V1279" s="224"/>
      <c r="W1279" s="224"/>
      <c r="X1279" s="224"/>
      <c r="Y1279" s="224"/>
      <c r="Z1279" s="213"/>
      <c r="AA1279" s="213"/>
      <c r="AB1279" s="213"/>
      <c r="AC1279" s="213"/>
      <c r="AD1279" s="213"/>
      <c r="AE1279" s="213"/>
      <c r="AF1279" s="213"/>
      <c r="AG1279" s="213" t="s">
        <v>287</v>
      </c>
      <c r="AH1279" s="213"/>
      <c r="AI1279" s="213"/>
      <c r="AJ1279" s="213"/>
      <c r="AK1279" s="213"/>
      <c r="AL1279" s="213"/>
      <c r="AM1279" s="213"/>
      <c r="AN1279" s="213"/>
      <c r="AO1279" s="213"/>
      <c r="AP1279" s="213"/>
      <c r="AQ1279" s="213"/>
      <c r="AR1279" s="213"/>
      <c r="AS1279" s="213"/>
      <c r="AT1279" s="213"/>
      <c r="AU1279" s="213"/>
      <c r="AV1279" s="213"/>
      <c r="AW1279" s="213"/>
      <c r="AX1279" s="213"/>
      <c r="AY1279" s="213"/>
      <c r="AZ1279" s="213"/>
      <c r="BA1279" s="213"/>
      <c r="BB1279" s="213"/>
      <c r="BC1279" s="213"/>
      <c r="BD1279" s="213"/>
      <c r="BE1279" s="213"/>
      <c r="BF1279" s="213"/>
      <c r="BG1279" s="213"/>
      <c r="BH1279" s="213"/>
    </row>
    <row r="1280" spans="1:60" outlineLevel="3" x14ac:dyDescent="0.2">
      <c r="A1280" s="220"/>
      <c r="B1280" s="221"/>
      <c r="C1280" s="261" t="s">
        <v>1207</v>
      </c>
      <c r="D1280" s="250"/>
      <c r="E1280" s="250"/>
      <c r="F1280" s="250"/>
      <c r="G1280" s="250"/>
      <c r="H1280" s="224"/>
      <c r="I1280" s="224"/>
      <c r="J1280" s="224"/>
      <c r="K1280" s="224"/>
      <c r="L1280" s="224"/>
      <c r="M1280" s="224"/>
      <c r="N1280" s="223"/>
      <c r="O1280" s="223"/>
      <c r="P1280" s="223"/>
      <c r="Q1280" s="223"/>
      <c r="R1280" s="224"/>
      <c r="S1280" s="224"/>
      <c r="T1280" s="224"/>
      <c r="U1280" s="224"/>
      <c r="V1280" s="224"/>
      <c r="W1280" s="224"/>
      <c r="X1280" s="224"/>
      <c r="Y1280" s="224"/>
      <c r="Z1280" s="213"/>
      <c r="AA1280" s="213"/>
      <c r="AB1280" s="213"/>
      <c r="AC1280" s="213"/>
      <c r="AD1280" s="213"/>
      <c r="AE1280" s="213"/>
      <c r="AF1280" s="213"/>
      <c r="AG1280" s="213" t="s">
        <v>287</v>
      </c>
      <c r="AH1280" s="213"/>
      <c r="AI1280" s="213"/>
      <c r="AJ1280" s="213"/>
      <c r="AK1280" s="213"/>
      <c r="AL1280" s="213"/>
      <c r="AM1280" s="213"/>
      <c r="AN1280" s="213"/>
      <c r="AO1280" s="213"/>
      <c r="AP1280" s="213"/>
      <c r="AQ1280" s="213"/>
      <c r="AR1280" s="213"/>
      <c r="AS1280" s="213"/>
      <c r="AT1280" s="213"/>
      <c r="AU1280" s="213"/>
      <c r="AV1280" s="213"/>
      <c r="AW1280" s="213"/>
      <c r="AX1280" s="213"/>
      <c r="AY1280" s="213"/>
      <c r="AZ1280" s="213"/>
      <c r="BA1280" s="213"/>
      <c r="BB1280" s="213"/>
      <c r="BC1280" s="213"/>
      <c r="BD1280" s="213"/>
      <c r="BE1280" s="213"/>
      <c r="BF1280" s="213"/>
      <c r="BG1280" s="213"/>
      <c r="BH1280" s="213"/>
    </row>
    <row r="1281" spans="1:60" outlineLevel="3" x14ac:dyDescent="0.2">
      <c r="A1281" s="220"/>
      <c r="B1281" s="221"/>
      <c r="C1281" s="261" t="s">
        <v>1208</v>
      </c>
      <c r="D1281" s="250"/>
      <c r="E1281" s="250"/>
      <c r="F1281" s="250"/>
      <c r="G1281" s="250"/>
      <c r="H1281" s="224"/>
      <c r="I1281" s="224"/>
      <c r="J1281" s="224"/>
      <c r="K1281" s="224"/>
      <c r="L1281" s="224"/>
      <c r="M1281" s="224"/>
      <c r="N1281" s="223"/>
      <c r="O1281" s="223"/>
      <c r="P1281" s="223"/>
      <c r="Q1281" s="223"/>
      <c r="R1281" s="224"/>
      <c r="S1281" s="224"/>
      <c r="T1281" s="224"/>
      <c r="U1281" s="224"/>
      <c r="V1281" s="224"/>
      <c r="W1281" s="224"/>
      <c r="X1281" s="224"/>
      <c r="Y1281" s="224"/>
      <c r="Z1281" s="213"/>
      <c r="AA1281" s="213"/>
      <c r="AB1281" s="213"/>
      <c r="AC1281" s="213"/>
      <c r="AD1281" s="213"/>
      <c r="AE1281" s="213"/>
      <c r="AF1281" s="213"/>
      <c r="AG1281" s="213" t="s">
        <v>287</v>
      </c>
      <c r="AH1281" s="213"/>
      <c r="AI1281" s="213"/>
      <c r="AJ1281" s="213"/>
      <c r="AK1281" s="213"/>
      <c r="AL1281" s="213"/>
      <c r="AM1281" s="213"/>
      <c r="AN1281" s="213"/>
      <c r="AO1281" s="213"/>
      <c r="AP1281" s="213"/>
      <c r="AQ1281" s="213"/>
      <c r="AR1281" s="213"/>
      <c r="AS1281" s="213"/>
      <c r="AT1281" s="213"/>
      <c r="AU1281" s="213"/>
      <c r="AV1281" s="213"/>
      <c r="AW1281" s="213"/>
      <c r="AX1281" s="213"/>
      <c r="AY1281" s="213"/>
      <c r="AZ1281" s="213"/>
      <c r="BA1281" s="213"/>
      <c r="BB1281" s="213"/>
      <c r="BC1281" s="213"/>
      <c r="BD1281" s="213"/>
      <c r="BE1281" s="213"/>
      <c r="BF1281" s="213"/>
      <c r="BG1281" s="213"/>
      <c r="BH1281" s="213"/>
    </row>
    <row r="1282" spans="1:60" outlineLevel="3" x14ac:dyDescent="0.2">
      <c r="A1282" s="220"/>
      <c r="B1282" s="221"/>
      <c r="C1282" s="261" t="s">
        <v>1264</v>
      </c>
      <c r="D1282" s="250"/>
      <c r="E1282" s="250"/>
      <c r="F1282" s="250"/>
      <c r="G1282" s="250"/>
      <c r="H1282" s="224"/>
      <c r="I1282" s="224"/>
      <c r="J1282" s="224"/>
      <c r="K1282" s="224"/>
      <c r="L1282" s="224"/>
      <c r="M1282" s="224"/>
      <c r="N1282" s="223"/>
      <c r="O1282" s="223"/>
      <c r="P1282" s="223"/>
      <c r="Q1282" s="223"/>
      <c r="R1282" s="224"/>
      <c r="S1282" s="224"/>
      <c r="T1282" s="224"/>
      <c r="U1282" s="224"/>
      <c r="V1282" s="224"/>
      <c r="W1282" s="224"/>
      <c r="X1282" s="224"/>
      <c r="Y1282" s="224"/>
      <c r="Z1282" s="213"/>
      <c r="AA1282" s="213"/>
      <c r="AB1282" s="213"/>
      <c r="AC1282" s="213"/>
      <c r="AD1282" s="213"/>
      <c r="AE1282" s="213"/>
      <c r="AF1282" s="213"/>
      <c r="AG1282" s="213" t="s">
        <v>287</v>
      </c>
      <c r="AH1282" s="213"/>
      <c r="AI1282" s="213"/>
      <c r="AJ1282" s="213"/>
      <c r="AK1282" s="213"/>
      <c r="AL1282" s="213"/>
      <c r="AM1282" s="213"/>
      <c r="AN1282" s="213"/>
      <c r="AO1282" s="213"/>
      <c r="AP1282" s="213"/>
      <c r="AQ1282" s="213"/>
      <c r="AR1282" s="213"/>
      <c r="AS1282" s="213"/>
      <c r="AT1282" s="213"/>
      <c r="AU1282" s="213"/>
      <c r="AV1282" s="213"/>
      <c r="AW1282" s="213"/>
      <c r="AX1282" s="213"/>
      <c r="AY1282" s="213"/>
      <c r="AZ1282" s="213"/>
      <c r="BA1282" s="213"/>
      <c r="BB1282" s="213"/>
      <c r="BC1282" s="213"/>
      <c r="BD1282" s="213"/>
      <c r="BE1282" s="213"/>
      <c r="BF1282" s="213"/>
      <c r="BG1282" s="213"/>
      <c r="BH1282" s="213"/>
    </row>
    <row r="1283" spans="1:60" outlineLevel="3" x14ac:dyDescent="0.2">
      <c r="A1283" s="220"/>
      <c r="B1283" s="221"/>
      <c r="C1283" s="274" t="s">
        <v>1063</v>
      </c>
      <c r="D1283" s="226"/>
      <c r="E1283" s="227"/>
      <c r="F1283" s="228"/>
      <c r="G1283" s="228"/>
      <c r="H1283" s="224"/>
      <c r="I1283" s="224"/>
      <c r="J1283" s="224"/>
      <c r="K1283" s="224"/>
      <c r="L1283" s="224"/>
      <c r="M1283" s="224"/>
      <c r="N1283" s="223"/>
      <c r="O1283" s="223"/>
      <c r="P1283" s="223"/>
      <c r="Q1283" s="223"/>
      <c r="R1283" s="224"/>
      <c r="S1283" s="224"/>
      <c r="T1283" s="224"/>
      <c r="U1283" s="224"/>
      <c r="V1283" s="224"/>
      <c r="W1283" s="224"/>
      <c r="X1283" s="224"/>
      <c r="Y1283" s="224"/>
      <c r="Z1283" s="213"/>
      <c r="AA1283" s="213"/>
      <c r="AB1283" s="213"/>
      <c r="AC1283" s="213"/>
      <c r="AD1283" s="213"/>
      <c r="AE1283" s="213"/>
      <c r="AF1283" s="213"/>
      <c r="AG1283" s="213" t="s">
        <v>287</v>
      </c>
      <c r="AH1283" s="213"/>
      <c r="AI1283" s="213"/>
      <c r="AJ1283" s="213"/>
      <c r="AK1283" s="213"/>
      <c r="AL1283" s="213"/>
      <c r="AM1283" s="213"/>
      <c r="AN1283" s="213"/>
      <c r="AO1283" s="213"/>
      <c r="AP1283" s="213"/>
      <c r="AQ1283" s="213"/>
      <c r="AR1283" s="213"/>
      <c r="AS1283" s="213"/>
      <c r="AT1283" s="213"/>
      <c r="AU1283" s="213"/>
      <c r="AV1283" s="213"/>
      <c r="AW1283" s="213"/>
      <c r="AX1283" s="213"/>
      <c r="AY1283" s="213"/>
      <c r="AZ1283" s="213"/>
      <c r="BA1283" s="213"/>
      <c r="BB1283" s="213"/>
      <c r="BC1283" s="213"/>
      <c r="BD1283" s="213"/>
      <c r="BE1283" s="213"/>
      <c r="BF1283" s="213"/>
      <c r="BG1283" s="213"/>
      <c r="BH1283" s="213"/>
    </row>
    <row r="1284" spans="1:60" outlineLevel="3" x14ac:dyDescent="0.2">
      <c r="A1284" s="220"/>
      <c r="B1284" s="221"/>
      <c r="C1284" s="261" t="s">
        <v>1209</v>
      </c>
      <c r="D1284" s="250"/>
      <c r="E1284" s="250"/>
      <c r="F1284" s="250"/>
      <c r="G1284" s="250"/>
      <c r="H1284" s="224"/>
      <c r="I1284" s="224"/>
      <c r="J1284" s="224"/>
      <c r="K1284" s="224"/>
      <c r="L1284" s="224"/>
      <c r="M1284" s="224"/>
      <c r="N1284" s="223"/>
      <c r="O1284" s="223"/>
      <c r="P1284" s="223"/>
      <c r="Q1284" s="223"/>
      <c r="R1284" s="224"/>
      <c r="S1284" s="224"/>
      <c r="T1284" s="224"/>
      <c r="U1284" s="224"/>
      <c r="V1284" s="224"/>
      <c r="W1284" s="224"/>
      <c r="X1284" s="224"/>
      <c r="Y1284" s="224"/>
      <c r="Z1284" s="213"/>
      <c r="AA1284" s="213"/>
      <c r="AB1284" s="213"/>
      <c r="AC1284" s="213"/>
      <c r="AD1284" s="213"/>
      <c r="AE1284" s="213"/>
      <c r="AF1284" s="213"/>
      <c r="AG1284" s="213" t="s">
        <v>287</v>
      </c>
      <c r="AH1284" s="213"/>
      <c r="AI1284" s="213"/>
      <c r="AJ1284" s="213"/>
      <c r="AK1284" s="213"/>
      <c r="AL1284" s="213"/>
      <c r="AM1284" s="213"/>
      <c r="AN1284" s="213"/>
      <c r="AO1284" s="213"/>
      <c r="AP1284" s="213"/>
      <c r="AQ1284" s="213"/>
      <c r="AR1284" s="213"/>
      <c r="AS1284" s="213"/>
      <c r="AT1284" s="213"/>
      <c r="AU1284" s="213"/>
      <c r="AV1284" s="213"/>
      <c r="AW1284" s="213"/>
      <c r="AX1284" s="213"/>
      <c r="AY1284" s="213"/>
      <c r="AZ1284" s="213"/>
      <c r="BA1284" s="213"/>
      <c r="BB1284" s="213"/>
      <c r="BC1284" s="213"/>
      <c r="BD1284" s="213"/>
      <c r="BE1284" s="213"/>
      <c r="BF1284" s="213"/>
      <c r="BG1284" s="213"/>
      <c r="BH1284" s="213"/>
    </row>
    <row r="1285" spans="1:60" outlineLevel="3" x14ac:dyDescent="0.2">
      <c r="A1285" s="220"/>
      <c r="B1285" s="221"/>
      <c r="C1285" s="261" t="s">
        <v>1210</v>
      </c>
      <c r="D1285" s="250"/>
      <c r="E1285" s="250"/>
      <c r="F1285" s="250"/>
      <c r="G1285" s="250"/>
      <c r="H1285" s="224"/>
      <c r="I1285" s="224"/>
      <c r="J1285" s="224"/>
      <c r="K1285" s="224"/>
      <c r="L1285" s="224"/>
      <c r="M1285" s="224"/>
      <c r="N1285" s="223"/>
      <c r="O1285" s="223"/>
      <c r="P1285" s="223"/>
      <c r="Q1285" s="223"/>
      <c r="R1285" s="224"/>
      <c r="S1285" s="224"/>
      <c r="T1285" s="224"/>
      <c r="U1285" s="224"/>
      <c r="V1285" s="224"/>
      <c r="W1285" s="224"/>
      <c r="X1285" s="224"/>
      <c r="Y1285" s="224"/>
      <c r="Z1285" s="213"/>
      <c r="AA1285" s="213"/>
      <c r="AB1285" s="213"/>
      <c r="AC1285" s="213"/>
      <c r="AD1285" s="213"/>
      <c r="AE1285" s="213"/>
      <c r="AF1285" s="213"/>
      <c r="AG1285" s="213" t="s">
        <v>287</v>
      </c>
      <c r="AH1285" s="213"/>
      <c r="AI1285" s="213"/>
      <c r="AJ1285" s="213"/>
      <c r="AK1285" s="213"/>
      <c r="AL1285" s="213"/>
      <c r="AM1285" s="213"/>
      <c r="AN1285" s="213"/>
      <c r="AO1285" s="213"/>
      <c r="AP1285" s="213"/>
      <c r="AQ1285" s="213"/>
      <c r="AR1285" s="213"/>
      <c r="AS1285" s="213"/>
      <c r="AT1285" s="213"/>
      <c r="AU1285" s="213"/>
      <c r="AV1285" s="213"/>
      <c r="AW1285" s="213"/>
      <c r="AX1285" s="213"/>
      <c r="AY1285" s="213"/>
      <c r="AZ1285" s="213"/>
      <c r="BA1285" s="213"/>
      <c r="BB1285" s="213"/>
      <c r="BC1285" s="213"/>
      <c r="BD1285" s="213"/>
      <c r="BE1285" s="213"/>
      <c r="BF1285" s="213"/>
      <c r="BG1285" s="213"/>
      <c r="BH1285" s="213"/>
    </row>
    <row r="1286" spans="1:60" outlineLevel="3" x14ac:dyDescent="0.2">
      <c r="A1286" s="220"/>
      <c r="B1286" s="221"/>
      <c r="C1286" s="274" t="s">
        <v>1063</v>
      </c>
      <c r="D1286" s="226"/>
      <c r="E1286" s="227"/>
      <c r="F1286" s="228"/>
      <c r="G1286" s="228"/>
      <c r="H1286" s="224"/>
      <c r="I1286" s="224"/>
      <c r="J1286" s="224"/>
      <c r="K1286" s="224"/>
      <c r="L1286" s="224"/>
      <c r="M1286" s="224"/>
      <c r="N1286" s="223"/>
      <c r="O1286" s="223"/>
      <c r="P1286" s="223"/>
      <c r="Q1286" s="223"/>
      <c r="R1286" s="224"/>
      <c r="S1286" s="224"/>
      <c r="T1286" s="224"/>
      <c r="U1286" s="224"/>
      <c r="V1286" s="224"/>
      <c r="W1286" s="224"/>
      <c r="X1286" s="224"/>
      <c r="Y1286" s="224"/>
      <c r="Z1286" s="213"/>
      <c r="AA1286" s="213"/>
      <c r="AB1286" s="213"/>
      <c r="AC1286" s="213"/>
      <c r="AD1286" s="213"/>
      <c r="AE1286" s="213"/>
      <c r="AF1286" s="213"/>
      <c r="AG1286" s="213" t="s">
        <v>287</v>
      </c>
      <c r="AH1286" s="213"/>
      <c r="AI1286" s="213"/>
      <c r="AJ1286" s="213"/>
      <c r="AK1286" s="213"/>
      <c r="AL1286" s="213"/>
      <c r="AM1286" s="213"/>
      <c r="AN1286" s="213"/>
      <c r="AO1286" s="213"/>
      <c r="AP1286" s="213"/>
      <c r="AQ1286" s="213"/>
      <c r="AR1286" s="213"/>
      <c r="AS1286" s="213"/>
      <c r="AT1286" s="213"/>
      <c r="AU1286" s="213"/>
      <c r="AV1286" s="213"/>
      <c r="AW1286" s="213"/>
      <c r="AX1286" s="213"/>
      <c r="AY1286" s="213"/>
      <c r="AZ1286" s="213"/>
      <c r="BA1286" s="213"/>
      <c r="BB1286" s="213"/>
      <c r="BC1286" s="213"/>
      <c r="BD1286" s="213"/>
      <c r="BE1286" s="213"/>
      <c r="BF1286" s="213"/>
      <c r="BG1286" s="213"/>
      <c r="BH1286" s="213"/>
    </row>
    <row r="1287" spans="1:60" outlineLevel="3" x14ac:dyDescent="0.2">
      <c r="A1287" s="220"/>
      <c r="B1287" s="221"/>
      <c r="C1287" s="261" t="s">
        <v>1066</v>
      </c>
      <c r="D1287" s="250"/>
      <c r="E1287" s="250"/>
      <c r="F1287" s="250"/>
      <c r="G1287" s="250"/>
      <c r="H1287" s="224"/>
      <c r="I1287" s="224"/>
      <c r="J1287" s="224"/>
      <c r="K1287" s="224"/>
      <c r="L1287" s="224"/>
      <c r="M1287" s="224"/>
      <c r="N1287" s="223"/>
      <c r="O1287" s="223"/>
      <c r="P1287" s="223"/>
      <c r="Q1287" s="223"/>
      <c r="R1287" s="224"/>
      <c r="S1287" s="224"/>
      <c r="T1287" s="224"/>
      <c r="U1287" s="224"/>
      <c r="V1287" s="224"/>
      <c r="W1287" s="224"/>
      <c r="X1287" s="224"/>
      <c r="Y1287" s="224"/>
      <c r="Z1287" s="213"/>
      <c r="AA1287" s="213"/>
      <c r="AB1287" s="213"/>
      <c r="AC1287" s="213"/>
      <c r="AD1287" s="213"/>
      <c r="AE1287" s="213"/>
      <c r="AF1287" s="213"/>
      <c r="AG1287" s="213" t="s">
        <v>287</v>
      </c>
      <c r="AH1287" s="213"/>
      <c r="AI1287" s="213"/>
      <c r="AJ1287" s="213"/>
      <c r="AK1287" s="213"/>
      <c r="AL1287" s="213"/>
      <c r="AM1287" s="213"/>
      <c r="AN1287" s="213"/>
      <c r="AO1287" s="213"/>
      <c r="AP1287" s="213"/>
      <c r="AQ1287" s="213"/>
      <c r="AR1287" s="213"/>
      <c r="AS1287" s="213"/>
      <c r="AT1287" s="213"/>
      <c r="AU1287" s="213"/>
      <c r="AV1287" s="213"/>
      <c r="AW1287" s="213"/>
      <c r="AX1287" s="213"/>
      <c r="AY1287" s="213"/>
      <c r="AZ1287" s="213"/>
      <c r="BA1287" s="213"/>
      <c r="BB1287" s="213"/>
      <c r="BC1287" s="213"/>
      <c r="BD1287" s="213"/>
      <c r="BE1287" s="213"/>
      <c r="BF1287" s="213"/>
      <c r="BG1287" s="213"/>
      <c r="BH1287" s="213"/>
    </row>
    <row r="1288" spans="1:60" outlineLevel="3" x14ac:dyDescent="0.2">
      <c r="A1288" s="220"/>
      <c r="B1288" s="221"/>
      <c r="C1288" s="261" t="s">
        <v>1253</v>
      </c>
      <c r="D1288" s="250"/>
      <c r="E1288" s="250"/>
      <c r="F1288" s="250"/>
      <c r="G1288" s="250"/>
      <c r="H1288" s="224"/>
      <c r="I1288" s="224"/>
      <c r="J1288" s="224"/>
      <c r="K1288" s="224"/>
      <c r="L1288" s="224"/>
      <c r="M1288" s="224"/>
      <c r="N1288" s="223"/>
      <c r="O1288" s="223"/>
      <c r="P1288" s="223"/>
      <c r="Q1288" s="223"/>
      <c r="R1288" s="224"/>
      <c r="S1288" s="224"/>
      <c r="T1288" s="224"/>
      <c r="U1288" s="224"/>
      <c r="V1288" s="224"/>
      <c r="W1288" s="224"/>
      <c r="X1288" s="224"/>
      <c r="Y1288" s="224"/>
      <c r="Z1288" s="213"/>
      <c r="AA1288" s="213"/>
      <c r="AB1288" s="213"/>
      <c r="AC1288" s="213"/>
      <c r="AD1288" s="213"/>
      <c r="AE1288" s="213"/>
      <c r="AF1288" s="213"/>
      <c r="AG1288" s="213" t="s">
        <v>287</v>
      </c>
      <c r="AH1288" s="213"/>
      <c r="AI1288" s="213"/>
      <c r="AJ1288" s="213"/>
      <c r="AK1288" s="213"/>
      <c r="AL1288" s="213"/>
      <c r="AM1288" s="213"/>
      <c r="AN1288" s="213"/>
      <c r="AO1288" s="213"/>
      <c r="AP1288" s="213"/>
      <c r="AQ1288" s="213"/>
      <c r="AR1288" s="213"/>
      <c r="AS1288" s="213"/>
      <c r="AT1288" s="213"/>
      <c r="AU1288" s="213"/>
      <c r="AV1288" s="213"/>
      <c r="AW1288" s="213"/>
      <c r="AX1288" s="213"/>
      <c r="AY1288" s="213"/>
      <c r="AZ1288" s="213"/>
      <c r="BA1288" s="249" t="str">
        <f>C1288</f>
        <v>Před započetím výroby budou předloženy ke schválení vzorky použitých materiálů, způsobu opracování a případné profilace</v>
      </c>
      <c r="BB1288" s="213"/>
      <c r="BC1288" s="213"/>
      <c r="BD1288" s="213"/>
      <c r="BE1288" s="213"/>
      <c r="BF1288" s="213"/>
      <c r="BG1288" s="213"/>
      <c r="BH1288" s="213"/>
    </row>
    <row r="1289" spans="1:60" outlineLevel="3" x14ac:dyDescent="0.2">
      <c r="A1289" s="220"/>
      <c r="B1289" s="221"/>
      <c r="C1289" s="261" t="s">
        <v>1254</v>
      </c>
      <c r="D1289" s="250"/>
      <c r="E1289" s="250"/>
      <c r="F1289" s="250"/>
      <c r="G1289" s="250"/>
      <c r="H1289" s="224"/>
      <c r="I1289" s="224"/>
      <c r="J1289" s="224"/>
      <c r="K1289" s="224"/>
      <c r="L1289" s="224"/>
      <c r="M1289" s="224"/>
      <c r="N1289" s="223"/>
      <c r="O1289" s="223"/>
      <c r="P1289" s="223"/>
      <c r="Q1289" s="223"/>
      <c r="R1289" s="224"/>
      <c r="S1289" s="224"/>
      <c r="T1289" s="224"/>
      <c r="U1289" s="224"/>
      <c r="V1289" s="224"/>
      <c r="W1289" s="224"/>
      <c r="X1289" s="224"/>
      <c r="Y1289" s="224"/>
      <c r="Z1289" s="213"/>
      <c r="AA1289" s="213"/>
      <c r="AB1289" s="213"/>
      <c r="AC1289" s="213"/>
      <c r="AD1289" s="213"/>
      <c r="AE1289" s="213"/>
      <c r="AF1289" s="213"/>
      <c r="AG1289" s="213" t="s">
        <v>287</v>
      </c>
      <c r="AH1289" s="213"/>
      <c r="AI1289" s="213"/>
      <c r="AJ1289" s="213"/>
      <c r="AK1289" s="213"/>
      <c r="AL1289" s="213"/>
      <c r="AM1289" s="213"/>
      <c r="AN1289" s="213"/>
      <c r="AO1289" s="213"/>
      <c r="AP1289" s="213"/>
      <c r="AQ1289" s="213"/>
      <c r="AR1289" s="213"/>
      <c r="AS1289" s="213"/>
      <c r="AT1289" s="213"/>
      <c r="AU1289" s="213"/>
      <c r="AV1289" s="213"/>
      <c r="AW1289" s="213"/>
      <c r="AX1289" s="213"/>
      <c r="AY1289" s="213"/>
      <c r="AZ1289" s="213"/>
      <c r="BA1289" s="213"/>
      <c r="BB1289" s="213"/>
      <c r="BC1289" s="213"/>
      <c r="BD1289" s="213"/>
      <c r="BE1289" s="213"/>
      <c r="BF1289" s="213"/>
      <c r="BG1289" s="213"/>
      <c r="BH1289" s="213"/>
    </row>
    <row r="1290" spans="1:60" outlineLevel="3" x14ac:dyDescent="0.2">
      <c r="A1290" s="220"/>
      <c r="B1290" s="221"/>
      <c r="C1290" s="261" t="s">
        <v>1255</v>
      </c>
      <c r="D1290" s="250"/>
      <c r="E1290" s="250"/>
      <c r="F1290" s="250"/>
      <c r="G1290" s="250"/>
      <c r="H1290" s="224"/>
      <c r="I1290" s="224"/>
      <c r="J1290" s="224"/>
      <c r="K1290" s="224"/>
      <c r="L1290" s="224"/>
      <c r="M1290" s="224"/>
      <c r="N1290" s="223"/>
      <c r="O1290" s="223"/>
      <c r="P1290" s="223"/>
      <c r="Q1290" s="223"/>
      <c r="R1290" s="224"/>
      <c r="S1290" s="224"/>
      <c r="T1290" s="224"/>
      <c r="U1290" s="224"/>
      <c r="V1290" s="224"/>
      <c r="W1290" s="224"/>
      <c r="X1290" s="224"/>
      <c r="Y1290" s="224"/>
      <c r="Z1290" s="213"/>
      <c r="AA1290" s="213"/>
      <c r="AB1290" s="213"/>
      <c r="AC1290" s="213"/>
      <c r="AD1290" s="213"/>
      <c r="AE1290" s="213"/>
      <c r="AF1290" s="213"/>
      <c r="AG1290" s="213" t="s">
        <v>287</v>
      </c>
      <c r="AH1290" s="213"/>
      <c r="AI1290" s="213"/>
      <c r="AJ1290" s="213"/>
      <c r="AK1290" s="213"/>
      <c r="AL1290" s="213"/>
      <c r="AM1290" s="213"/>
      <c r="AN1290" s="213"/>
      <c r="AO1290" s="213"/>
      <c r="AP1290" s="213"/>
      <c r="AQ1290" s="213"/>
      <c r="AR1290" s="213"/>
      <c r="AS1290" s="213"/>
      <c r="AT1290" s="213"/>
      <c r="AU1290" s="213"/>
      <c r="AV1290" s="213"/>
      <c r="AW1290" s="213"/>
      <c r="AX1290" s="213"/>
      <c r="AY1290" s="213"/>
      <c r="AZ1290" s="213"/>
      <c r="BA1290" s="213"/>
      <c r="BB1290" s="213"/>
      <c r="BC1290" s="213"/>
      <c r="BD1290" s="213"/>
      <c r="BE1290" s="213"/>
      <c r="BF1290" s="213"/>
      <c r="BG1290" s="213"/>
      <c r="BH1290" s="213"/>
    </row>
    <row r="1291" spans="1:60" ht="22.5" outlineLevel="3" x14ac:dyDescent="0.2">
      <c r="A1291" s="220"/>
      <c r="B1291" s="221"/>
      <c r="C1291" s="261" t="s">
        <v>355</v>
      </c>
      <c r="D1291" s="250"/>
      <c r="E1291" s="250"/>
      <c r="F1291" s="250"/>
      <c r="G1291" s="250"/>
      <c r="H1291" s="224"/>
      <c r="I1291" s="224"/>
      <c r="J1291" s="224"/>
      <c r="K1291" s="224"/>
      <c r="L1291" s="224"/>
      <c r="M1291" s="224"/>
      <c r="N1291" s="223"/>
      <c r="O1291" s="223"/>
      <c r="P1291" s="223"/>
      <c r="Q1291" s="223"/>
      <c r="R1291" s="224"/>
      <c r="S1291" s="224"/>
      <c r="T1291" s="224"/>
      <c r="U1291" s="224"/>
      <c r="V1291" s="224"/>
      <c r="W1291" s="224"/>
      <c r="X1291" s="224"/>
      <c r="Y1291" s="224"/>
      <c r="Z1291" s="213"/>
      <c r="AA1291" s="213"/>
      <c r="AB1291" s="213"/>
      <c r="AC1291" s="213"/>
      <c r="AD1291" s="213"/>
      <c r="AE1291" s="213"/>
      <c r="AF1291" s="213"/>
      <c r="AG1291" s="213" t="s">
        <v>287</v>
      </c>
      <c r="AH1291" s="213"/>
      <c r="AI1291" s="213"/>
      <c r="AJ1291" s="213"/>
      <c r="AK1291" s="213"/>
      <c r="AL1291" s="213"/>
      <c r="AM1291" s="213"/>
      <c r="AN1291" s="213"/>
      <c r="AO1291" s="213"/>
      <c r="AP1291" s="213"/>
      <c r="AQ1291" s="213"/>
      <c r="AR1291" s="213"/>
      <c r="AS1291" s="213"/>
      <c r="AT1291" s="213"/>
      <c r="AU1291" s="213"/>
      <c r="AV1291" s="213"/>
      <c r="AW1291" s="213"/>
      <c r="AX1291" s="213"/>
      <c r="AY1291" s="213"/>
      <c r="AZ1291" s="213"/>
      <c r="BA1291" s="249" t="str">
        <f>C1291</f>
        <v>Kompletní provedení dle veškerých informací obsažených v PD (textová i výkresová část, technologické postupy, restaurátorské záměry atd.).</v>
      </c>
      <c r="BB1291" s="213"/>
      <c r="BC1291" s="213"/>
      <c r="BD1291" s="213"/>
      <c r="BE1291" s="213"/>
      <c r="BF1291" s="213"/>
      <c r="BG1291" s="213"/>
      <c r="BH1291" s="213"/>
    </row>
    <row r="1292" spans="1:60" ht="22.5" outlineLevel="3" x14ac:dyDescent="0.2">
      <c r="A1292" s="220"/>
      <c r="B1292" s="221"/>
      <c r="C1292" s="261" t="s">
        <v>356</v>
      </c>
      <c r="D1292" s="250"/>
      <c r="E1292" s="250"/>
      <c r="F1292" s="250"/>
      <c r="G1292" s="250"/>
      <c r="H1292" s="224"/>
      <c r="I1292" s="224"/>
      <c r="J1292" s="224"/>
      <c r="K1292" s="224"/>
      <c r="L1292" s="224"/>
      <c r="M1292" s="224"/>
      <c r="N1292" s="223"/>
      <c r="O1292" s="223"/>
      <c r="P1292" s="223"/>
      <c r="Q1292" s="223"/>
      <c r="R1292" s="224"/>
      <c r="S1292" s="224"/>
      <c r="T1292" s="224"/>
      <c r="U1292" s="224"/>
      <c r="V1292" s="224"/>
      <c r="W1292" s="224"/>
      <c r="X1292" s="224"/>
      <c r="Y1292" s="224"/>
      <c r="Z1292" s="213"/>
      <c r="AA1292" s="213"/>
      <c r="AB1292" s="213"/>
      <c r="AC1292" s="213"/>
      <c r="AD1292" s="213"/>
      <c r="AE1292" s="213"/>
      <c r="AF1292" s="213"/>
      <c r="AG1292" s="213" t="s">
        <v>287</v>
      </c>
      <c r="AH1292" s="213"/>
      <c r="AI1292" s="213"/>
      <c r="AJ1292" s="213"/>
      <c r="AK1292" s="213"/>
      <c r="AL1292" s="213"/>
      <c r="AM1292" s="213"/>
      <c r="AN1292" s="213"/>
      <c r="AO1292" s="213"/>
      <c r="AP1292" s="213"/>
      <c r="AQ1292" s="213"/>
      <c r="AR1292" s="213"/>
      <c r="AS1292" s="213"/>
      <c r="AT1292" s="213"/>
      <c r="AU1292" s="213"/>
      <c r="AV1292" s="213"/>
      <c r="AW1292" s="213"/>
      <c r="AX1292" s="213"/>
      <c r="AY1292" s="213"/>
      <c r="AZ1292" s="213"/>
      <c r="BA1292" s="249" t="str">
        <f>C1292</f>
        <v>Provedení je včetně montáže, demontáže, dodávky, přesunu hmot, přesunu a likvidace suti, povrchové úpravy, repasí, restaurátorských záměrů,</v>
      </c>
      <c r="BB1292" s="213"/>
      <c r="BC1292" s="213"/>
      <c r="BD1292" s="213"/>
      <c r="BE1292" s="213"/>
      <c r="BF1292" s="213"/>
      <c r="BG1292" s="213"/>
      <c r="BH1292" s="213"/>
    </row>
    <row r="1293" spans="1:60" ht="22.5" outlineLevel="3" x14ac:dyDescent="0.2">
      <c r="A1293" s="220"/>
      <c r="B1293" s="221"/>
      <c r="C1293" s="261" t="s">
        <v>288</v>
      </c>
      <c r="D1293" s="250"/>
      <c r="E1293" s="250"/>
      <c r="F1293" s="250"/>
      <c r="G1293" s="250"/>
      <c r="H1293" s="224"/>
      <c r="I1293" s="224"/>
      <c r="J1293" s="224"/>
      <c r="K1293" s="224"/>
      <c r="L1293" s="224"/>
      <c r="M1293" s="224"/>
      <c r="N1293" s="223"/>
      <c r="O1293" s="223"/>
      <c r="P1293" s="223"/>
      <c r="Q1293" s="223"/>
      <c r="R1293" s="224"/>
      <c r="S1293" s="224"/>
      <c r="T1293" s="224"/>
      <c r="U1293" s="224"/>
      <c r="V1293" s="224"/>
      <c r="W1293" s="224"/>
      <c r="X1293" s="224"/>
      <c r="Y1293" s="224"/>
      <c r="Z1293" s="213"/>
      <c r="AA1293" s="213"/>
      <c r="AB1293" s="213"/>
      <c r="AC1293" s="213"/>
      <c r="AD1293" s="213"/>
      <c r="AE1293" s="213"/>
      <c r="AF1293" s="213"/>
      <c r="AG1293" s="213" t="s">
        <v>287</v>
      </c>
      <c r="AH1293" s="213"/>
      <c r="AI1293" s="213"/>
      <c r="AJ1293" s="213"/>
      <c r="AK1293" s="213"/>
      <c r="AL1293" s="213"/>
      <c r="AM1293" s="213"/>
      <c r="AN1293" s="213"/>
      <c r="AO1293" s="213"/>
      <c r="AP1293" s="213"/>
      <c r="AQ1293" s="213"/>
      <c r="AR1293" s="213"/>
      <c r="AS1293" s="213"/>
      <c r="AT1293" s="213"/>
      <c r="AU1293" s="213"/>
      <c r="AV1293" s="213"/>
      <c r="AW1293" s="213"/>
      <c r="AX1293" s="213"/>
      <c r="AY1293" s="213"/>
      <c r="AZ1293" s="213"/>
      <c r="BA1293" s="249" t="str">
        <f>C1293</f>
        <v>restaurátorských závěrečných zpráv, dílenských dokumentací, vzorkování a veškerých dalších nutných souvisejících plnění a dodávek potřeb.</v>
      </c>
      <c r="BB1293" s="213"/>
      <c r="BC1293" s="213"/>
      <c r="BD1293" s="213"/>
      <c r="BE1293" s="213"/>
      <c r="BF1293" s="213"/>
      <c r="BG1293" s="213"/>
      <c r="BH1293" s="213"/>
    </row>
    <row r="1294" spans="1:60" outlineLevel="1" x14ac:dyDescent="0.2">
      <c r="A1294" s="220">
        <v>114</v>
      </c>
      <c r="B1294" s="221" t="s">
        <v>1211</v>
      </c>
      <c r="C1294" s="272" t="s">
        <v>1212</v>
      </c>
      <c r="D1294" s="222" t="s">
        <v>0</v>
      </c>
      <c r="E1294" s="269"/>
      <c r="F1294" s="225"/>
      <c r="G1294" s="224">
        <f>ROUND(E1294*F1294,2)</f>
        <v>0</v>
      </c>
      <c r="H1294" s="225"/>
      <c r="I1294" s="224">
        <f>ROUND(E1294*H1294,2)</f>
        <v>0</v>
      </c>
      <c r="J1294" s="225"/>
      <c r="K1294" s="224">
        <f>ROUND(E1294*J1294,2)</f>
        <v>0</v>
      </c>
      <c r="L1294" s="224">
        <v>21</v>
      </c>
      <c r="M1294" s="224">
        <f>G1294*(1+L1294/100)</f>
        <v>0</v>
      </c>
      <c r="N1294" s="223">
        <v>0</v>
      </c>
      <c r="O1294" s="223">
        <f>ROUND(E1294*N1294,2)</f>
        <v>0</v>
      </c>
      <c r="P1294" s="223">
        <v>0</v>
      </c>
      <c r="Q1294" s="223">
        <f>ROUND(E1294*P1294,2)</f>
        <v>0</v>
      </c>
      <c r="R1294" s="224" t="s">
        <v>1121</v>
      </c>
      <c r="S1294" s="224" t="s">
        <v>298</v>
      </c>
      <c r="T1294" s="224" t="s">
        <v>364</v>
      </c>
      <c r="U1294" s="224">
        <v>0</v>
      </c>
      <c r="V1294" s="224">
        <f>ROUND(E1294*U1294,2)</f>
        <v>0</v>
      </c>
      <c r="W1294" s="224"/>
      <c r="X1294" s="224" t="s">
        <v>944</v>
      </c>
      <c r="Y1294" s="224" t="s">
        <v>284</v>
      </c>
      <c r="Z1294" s="213"/>
      <c r="AA1294" s="213"/>
      <c r="AB1294" s="213"/>
      <c r="AC1294" s="213"/>
      <c r="AD1294" s="213"/>
      <c r="AE1294" s="213"/>
      <c r="AF1294" s="213"/>
      <c r="AG1294" s="213" t="s">
        <v>945</v>
      </c>
      <c r="AH1294" s="213"/>
      <c r="AI1294" s="213"/>
      <c r="AJ1294" s="213"/>
      <c r="AK1294" s="213"/>
      <c r="AL1294" s="213"/>
      <c r="AM1294" s="213"/>
      <c r="AN1294" s="213"/>
      <c r="AO1294" s="213"/>
      <c r="AP1294" s="213"/>
      <c r="AQ1294" s="213"/>
      <c r="AR1294" s="213"/>
      <c r="AS1294" s="213"/>
      <c r="AT1294" s="213"/>
      <c r="AU1294" s="213"/>
      <c r="AV1294" s="213"/>
      <c r="AW1294" s="213"/>
      <c r="AX1294" s="213"/>
      <c r="AY1294" s="213"/>
      <c r="AZ1294" s="213"/>
      <c r="BA1294" s="213"/>
      <c r="BB1294" s="213"/>
      <c r="BC1294" s="213"/>
      <c r="BD1294" s="213"/>
      <c r="BE1294" s="213"/>
      <c r="BF1294" s="213"/>
      <c r="BG1294" s="213"/>
      <c r="BH1294" s="213"/>
    </row>
    <row r="1295" spans="1:60" outlineLevel="2" x14ac:dyDescent="0.2">
      <c r="A1295" s="220"/>
      <c r="B1295" s="221"/>
      <c r="C1295" s="273" t="s">
        <v>1118</v>
      </c>
      <c r="D1295" s="270"/>
      <c r="E1295" s="270"/>
      <c r="F1295" s="270"/>
      <c r="G1295" s="270"/>
      <c r="H1295" s="224"/>
      <c r="I1295" s="224"/>
      <c r="J1295" s="224"/>
      <c r="K1295" s="224"/>
      <c r="L1295" s="224"/>
      <c r="M1295" s="224"/>
      <c r="N1295" s="223"/>
      <c r="O1295" s="223"/>
      <c r="P1295" s="223"/>
      <c r="Q1295" s="223"/>
      <c r="R1295" s="224"/>
      <c r="S1295" s="224"/>
      <c r="T1295" s="224"/>
      <c r="U1295" s="224"/>
      <c r="V1295" s="224"/>
      <c r="W1295" s="224"/>
      <c r="X1295" s="224"/>
      <c r="Y1295" s="224"/>
      <c r="Z1295" s="213"/>
      <c r="AA1295" s="213"/>
      <c r="AB1295" s="213"/>
      <c r="AC1295" s="213"/>
      <c r="AD1295" s="213"/>
      <c r="AE1295" s="213"/>
      <c r="AF1295" s="213"/>
      <c r="AG1295" s="213" t="s">
        <v>366</v>
      </c>
      <c r="AH1295" s="213"/>
      <c r="AI1295" s="213"/>
      <c r="AJ1295" s="213"/>
      <c r="AK1295" s="213"/>
      <c r="AL1295" s="213"/>
      <c r="AM1295" s="213"/>
      <c r="AN1295" s="213"/>
      <c r="AO1295" s="213"/>
      <c r="AP1295" s="213"/>
      <c r="AQ1295" s="213"/>
      <c r="AR1295" s="213"/>
      <c r="AS1295" s="213"/>
      <c r="AT1295" s="213"/>
      <c r="AU1295" s="213"/>
      <c r="AV1295" s="213"/>
      <c r="AW1295" s="213"/>
      <c r="AX1295" s="213"/>
      <c r="AY1295" s="213"/>
      <c r="AZ1295" s="213"/>
      <c r="BA1295" s="213"/>
      <c r="BB1295" s="213"/>
      <c r="BC1295" s="213"/>
      <c r="BD1295" s="213"/>
      <c r="BE1295" s="213"/>
      <c r="BF1295" s="213"/>
      <c r="BG1295" s="213"/>
      <c r="BH1295" s="213"/>
    </row>
    <row r="1296" spans="1:60" x14ac:dyDescent="0.2">
      <c r="A1296" s="234" t="s">
        <v>276</v>
      </c>
      <c r="B1296" s="235" t="s">
        <v>242</v>
      </c>
      <c r="C1296" s="258" t="s">
        <v>243</v>
      </c>
      <c r="D1296" s="236"/>
      <c r="E1296" s="237"/>
      <c r="F1296" s="238"/>
      <c r="G1296" s="238">
        <f>SUMIF(AG1297:AG1331,"&lt;&gt;NOR",G1297:G1331)</f>
        <v>0</v>
      </c>
      <c r="H1296" s="238"/>
      <c r="I1296" s="238">
        <f>SUM(I1297:I1331)</f>
        <v>0</v>
      </c>
      <c r="J1296" s="238"/>
      <c r="K1296" s="238">
        <f>SUM(K1297:K1331)</f>
        <v>0</v>
      </c>
      <c r="L1296" s="238"/>
      <c r="M1296" s="238">
        <f>SUM(M1297:M1331)</f>
        <v>0</v>
      </c>
      <c r="N1296" s="237"/>
      <c r="O1296" s="237">
        <f>SUM(O1297:O1331)</f>
        <v>0</v>
      </c>
      <c r="P1296" s="237"/>
      <c r="Q1296" s="237">
        <f>SUM(Q1297:Q1331)</f>
        <v>0</v>
      </c>
      <c r="R1296" s="238"/>
      <c r="S1296" s="238"/>
      <c r="T1296" s="239"/>
      <c r="U1296" s="233"/>
      <c r="V1296" s="233">
        <f>SUM(V1297:V1331)</f>
        <v>2179.87</v>
      </c>
      <c r="W1296" s="233"/>
      <c r="X1296" s="233"/>
      <c r="Y1296" s="233"/>
      <c r="AG1296" t="s">
        <v>277</v>
      </c>
    </row>
    <row r="1297" spans="1:60" ht="22.5" outlineLevel="1" x14ac:dyDescent="0.2">
      <c r="A1297" s="241">
        <v>115</v>
      </c>
      <c r="B1297" s="242" t="s">
        <v>1213</v>
      </c>
      <c r="C1297" s="259" t="s">
        <v>1214</v>
      </c>
      <c r="D1297" s="243" t="s">
        <v>737</v>
      </c>
      <c r="E1297" s="244">
        <v>776.58560999999997</v>
      </c>
      <c r="F1297" s="245"/>
      <c r="G1297" s="246">
        <f>ROUND(E1297*F1297,2)</f>
        <v>0</v>
      </c>
      <c r="H1297" s="245"/>
      <c r="I1297" s="246">
        <f>ROUND(E1297*H1297,2)</f>
        <v>0</v>
      </c>
      <c r="J1297" s="245"/>
      <c r="K1297" s="246">
        <f>ROUND(E1297*J1297,2)</f>
        <v>0</v>
      </c>
      <c r="L1297" s="246">
        <v>21</v>
      </c>
      <c r="M1297" s="246">
        <f>G1297*(1+L1297/100)</f>
        <v>0</v>
      </c>
      <c r="N1297" s="244">
        <v>0</v>
      </c>
      <c r="O1297" s="244">
        <f>ROUND(E1297*N1297,2)</f>
        <v>0</v>
      </c>
      <c r="P1297" s="244">
        <v>0</v>
      </c>
      <c r="Q1297" s="244">
        <f>ROUND(E1297*P1297,2)</f>
        <v>0</v>
      </c>
      <c r="R1297" s="246" t="s">
        <v>1215</v>
      </c>
      <c r="S1297" s="246" t="s">
        <v>298</v>
      </c>
      <c r="T1297" s="247" t="s">
        <v>364</v>
      </c>
      <c r="U1297" s="224">
        <v>0.27700000000000002</v>
      </c>
      <c r="V1297" s="224">
        <f>ROUND(E1297*U1297,2)</f>
        <v>215.11</v>
      </c>
      <c r="W1297" s="224"/>
      <c r="X1297" s="224" t="s">
        <v>1216</v>
      </c>
      <c r="Y1297" s="224" t="s">
        <v>284</v>
      </c>
      <c r="Z1297" s="213"/>
      <c r="AA1297" s="213"/>
      <c r="AB1297" s="213"/>
      <c r="AC1297" s="213"/>
      <c r="AD1297" s="213"/>
      <c r="AE1297" s="213"/>
      <c r="AF1297" s="213"/>
      <c r="AG1297" s="213" t="s">
        <v>1217</v>
      </c>
      <c r="AH1297" s="213"/>
      <c r="AI1297" s="213"/>
      <c r="AJ1297" s="213"/>
      <c r="AK1297" s="213"/>
      <c r="AL1297" s="213"/>
      <c r="AM1297" s="213"/>
      <c r="AN1297" s="213"/>
      <c r="AO1297" s="213"/>
      <c r="AP1297" s="213"/>
      <c r="AQ1297" s="213"/>
      <c r="AR1297" s="213"/>
      <c r="AS1297" s="213"/>
      <c r="AT1297" s="213"/>
      <c r="AU1297" s="213"/>
      <c r="AV1297" s="213"/>
      <c r="AW1297" s="213"/>
      <c r="AX1297" s="213"/>
      <c r="AY1297" s="213"/>
      <c r="AZ1297" s="213"/>
      <c r="BA1297" s="213"/>
      <c r="BB1297" s="213"/>
      <c r="BC1297" s="213"/>
      <c r="BD1297" s="213"/>
      <c r="BE1297" s="213"/>
      <c r="BF1297" s="213"/>
      <c r="BG1297" s="213"/>
      <c r="BH1297" s="213"/>
    </row>
    <row r="1298" spans="1:60" outlineLevel="2" x14ac:dyDescent="0.2">
      <c r="A1298" s="220"/>
      <c r="B1298" s="221"/>
      <c r="C1298" s="271" t="s">
        <v>1218</v>
      </c>
      <c r="D1298" s="268"/>
      <c r="E1298" s="268"/>
      <c r="F1298" s="268"/>
      <c r="G1298" s="268"/>
      <c r="H1298" s="224"/>
      <c r="I1298" s="224"/>
      <c r="J1298" s="224"/>
      <c r="K1298" s="224"/>
      <c r="L1298" s="224"/>
      <c r="M1298" s="224"/>
      <c r="N1298" s="223"/>
      <c r="O1298" s="223"/>
      <c r="P1298" s="223"/>
      <c r="Q1298" s="223"/>
      <c r="R1298" s="224"/>
      <c r="S1298" s="224"/>
      <c r="T1298" s="224"/>
      <c r="U1298" s="224"/>
      <c r="V1298" s="224"/>
      <c r="W1298" s="224"/>
      <c r="X1298" s="224"/>
      <c r="Y1298" s="224"/>
      <c r="Z1298" s="213"/>
      <c r="AA1298" s="213"/>
      <c r="AB1298" s="213"/>
      <c r="AC1298" s="213"/>
      <c r="AD1298" s="213"/>
      <c r="AE1298" s="213"/>
      <c r="AF1298" s="213"/>
      <c r="AG1298" s="213" t="s">
        <v>366</v>
      </c>
      <c r="AH1298" s="213"/>
      <c r="AI1298" s="213"/>
      <c r="AJ1298" s="213"/>
      <c r="AK1298" s="213"/>
      <c r="AL1298" s="213"/>
      <c r="AM1298" s="213"/>
      <c r="AN1298" s="213"/>
      <c r="AO1298" s="213"/>
      <c r="AP1298" s="213"/>
      <c r="AQ1298" s="213"/>
      <c r="AR1298" s="213"/>
      <c r="AS1298" s="213"/>
      <c r="AT1298" s="213"/>
      <c r="AU1298" s="213"/>
      <c r="AV1298" s="213"/>
      <c r="AW1298" s="213"/>
      <c r="AX1298" s="213"/>
      <c r="AY1298" s="213"/>
      <c r="AZ1298" s="213"/>
      <c r="BA1298" s="213"/>
      <c r="BB1298" s="213"/>
      <c r="BC1298" s="213"/>
      <c r="BD1298" s="213"/>
      <c r="BE1298" s="213"/>
      <c r="BF1298" s="213"/>
      <c r="BG1298" s="213"/>
      <c r="BH1298" s="213"/>
    </row>
    <row r="1299" spans="1:60" outlineLevel="2" x14ac:dyDescent="0.2">
      <c r="A1299" s="220"/>
      <c r="B1299" s="221"/>
      <c r="C1299" s="261" t="s">
        <v>1219</v>
      </c>
      <c r="D1299" s="250"/>
      <c r="E1299" s="250"/>
      <c r="F1299" s="250"/>
      <c r="G1299" s="250"/>
      <c r="H1299" s="224"/>
      <c r="I1299" s="224"/>
      <c r="J1299" s="224"/>
      <c r="K1299" s="224"/>
      <c r="L1299" s="224"/>
      <c r="M1299" s="224"/>
      <c r="N1299" s="223"/>
      <c r="O1299" s="223"/>
      <c r="P1299" s="223"/>
      <c r="Q1299" s="223"/>
      <c r="R1299" s="224"/>
      <c r="S1299" s="224"/>
      <c r="T1299" s="224"/>
      <c r="U1299" s="224"/>
      <c r="V1299" s="224"/>
      <c r="W1299" s="224"/>
      <c r="X1299" s="224"/>
      <c r="Y1299" s="224"/>
      <c r="Z1299" s="213"/>
      <c r="AA1299" s="213"/>
      <c r="AB1299" s="213"/>
      <c r="AC1299" s="213"/>
      <c r="AD1299" s="213"/>
      <c r="AE1299" s="213"/>
      <c r="AF1299" s="213"/>
      <c r="AG1299" s="213" t="s">
        <v>287</v>
      </c>
      <c r="AH1299" s="213"/>
      <c r="AI1299" s="213"/>
      <c r="AJ1299" s="213"/>
      <c r="AK1299" s="213"/>
      <c r="AL1299" s="213"/>
      <c r="AM1299" s="213"/>
      <c r="AN1299" s="213"/>
      <c r="AO1299" s="213"/>
      <c r="AP1299" s="213"/>
      <c r="AQ1299" s="213"/>
      <c r="AR1299" s="213"/>
      <c r="AS1299" s="213"/>
      <c r="AT1299" s="213"/>
      <c r="AU1299" s="213"/>
      <c r="AV1299" s="213"/>
      <c r="AW1299" s="213"/>
      <c r="AX1299" s="213"/>
      <c r="AY1299" s="213"/>
      <c r="AZ1299" s="213"/>
      <c r="BA1299" s="213"/>
      <c r="BB1299" s="213"/>
      <c r="BC1299" s="213"/>
      <c r="BD1299" s="213"/>
      <c r="BE1299" s="213"/>
      <c r="BF1299" s="213"/>
      <c r="BG1299" s="213"/>
      <c r="BH1299" s="213"/>
    </row>
    <row r="1300" spans="1:60" outlineLevel="3" x14ac:dyDescent="0.2">
      <c r="A1300" s="220"/>
      <c r="B1300" s="221"/>
      <c r="C1300" s="261" t="s">
        <v>1220</v>
      </c>
      <c r="D1300" s="250"/>
      <c r="E1300" s="250"/>
      <c r="F1300" s="250"/>
      <c r="G1300" s="250"/>
      <c r="H1300" s="224"/>
      <c r="I1300" s="224"/>
      <c r="J1300" s="224"/>
      <c r="K1300" s="224"/>
      <c r="L1300" s="224"/>
      <c r="M1300" s="224"/>
      <c r="N1300" s="223"/>
      <c r="O1300" s="223"/>
      <c r="P1300" s="223"/>
      <c r="Q1300" s="223"/>
      <c r="R1300" s="224"/>
      <c r="S1300" s="224"/>
      <c r="T1300" s="224"/>
      <c r="U1300" s="224"/>
      <c r="V1300" s="224"/>
      <c r="W1300" s="224"/>
      <c r="X1300" s="224"/>
      <c r="Y1300" s="224"/>
      <c r="Z1300" s="213"/>
      <c r="AA1300" s="213"/>
      <c r="AB1300" s="213"/>
      <c r="AC1300" s="213"/>
      <c r="AD1300" s="213"/>
      <c r="AE1300" s="213"/>
      <c r="AF1300" s="213"/>
      <c r="AG1300" s="213" t="s">
        <v>287</v>
      </c>
      <c r="AH1300" s="213"/>
      <c r="AI1300" s="213"/>
      <c r="AJ1300" s="213"/>
      <c r="AK1300" s="213"/>
      <c r="AL1300" s="213"/>
      <c r="AM1300" s="213"/>
      <c r="AN1300" s="213"/>
      <c r="AO1300" s="213"/>
      <c r="AP1300" s="213"/>
      <c r="AQ1300" s="213"/>
      <c r="AR1300" s="213"/>
      <c r="AS1300" s="213"/>
      <c r="AT1300" s="213"/>
      <c r="AU1300" s="213"/>
      <c r="AV1300" s="213"/>
      <c r="AW1300" s="213"/>
      <c r="AX1300" s="213"/>
      <c r="AY1300" s="213"/>
      <c r="AZ1300" s="213"/>
      <c r="BA1300" s="213"/>
      <c r="BB1300" s="213"/>
      <c r="BC1300" s="213"/>
      <c r="BD1300" s="213"/>
      <c r="BE1300" s="213"/>
      <c r="BF1300" s="213"/>
      <c r="BG1300" s="213"/>
      <c r="BH1300" s="213"/>
    </row>
    <row r="1301" spans="1:60" ht="22.5" outlineLevel="3" x14ac:dyDescent="0.2">
      <c r="A1301" s="220"/>
      <c r="B1301" s="221"/>
      <c r="C1301" s="261" t="s">
        <v>1221</v>
      </c>
      <c r="D1301" s="250"/>
      <c r="E1301" s="250"/>
      <c r="F1301" s="250"/>
      <c r="G1301" s="250"/>
      <c r="H1301" s="224"/>
      <c r="I1301" s="224"/>
      <c r="J1301" s="224"/>
      <c r="K1301" s="224"/>
      <c r="L1301" s="224"/>
      <c r="M1301" s="224"/>
      <c r="N1301" s="223"/>
      <c r="O1301" s="223"/>
      <c r="P1301" s="223"/>
      <c r="Q1301" s="223"/>
      <c r="R1301" s="224"/>
      <c r="S1301" s="224"/>
      <c r="T1301" s="224"/>
      <c r="U1301" s="224"/>
      <c r="V1301" s="224"/>
      <c r="W1301" s="224"/>
      <c r="X1301" s="224"/>
      <c r="Y1301" s="224"/>
      <c r="Z1301" s="213"/>
      <c r="AA1301" s="213"/>
      <c r="AB1301" s="213"/>
      <c r="AC1301" s="213"/>
      <c r="AD1301" s="213"/>
      <c r="AE1301" s="213"/>
      <c r="AF1301" s="213"/>
      <c r="AG1301" s="213" t="s">
        <v>287</v>
      </c>
      <c r="AH1301" s="213"/>
      <c r="AI1301" s="213"/>
      <c r="AJ1301" s="213"/>
      <c r="AK1301" s="213"/>
      <c r="AL1301" s="213"/>
      <c r="AM1301" s="213"/>
      <c r="AN1301" s="213"/>
      <c r="AO1301" s="213"/>
      <c r="AP1301" s="213"/>
      <c r="AQ1301" s="213"/>
      <c r="AR1301" s="213"/>
      <c r="AS1301" s="213"/>
      <c r="AT1301" s="213"/>
      <c r="AU1301" s="213"/>
      <c r="AV1301" s="213"/>
      <c r="AW1301" s="213"/>
      <c r="AX1301" s="213"/>
      <c r="AY1301" s="213"/>
      <c r="AZ1301" s="213"/>
      <c r="BA1301" s="249" t="str">
        <f>C1301</f>
        <v>- při vodorovné dopravě po vodě : vyložení na hromady na suchu nebo na přeložení na dopravní prostředek na suchu do 15 m vodorovně a současně do 4 m svisle,</v>
      </c>
      <c r="BB1301" s="213"/>
      <c r="BC1301" s="213"/>
      <c r="BD1301" s="213"/>
      <c r="BE1301" s="213"/>
      <c r="BF1301" s="213"/>
      <c r="BG1301" s="213"/>
      <c r="BH1301" s="213"/>
    </row>
    <row r="1302" spans="1:60" outlineLevel="3" x14ac:dyDescent="0.2">
      <c r="A1302" s="220"/>
      <c r="B1302" s="221"/>
      <c r="C1302" s="261" t="s">
        <v>1222</v>
      </c>
      <c r="D1302" s="250"/>
      <c r="E1302" s="250"/>
      <c r="F1302" s="250"/>
      <c r="G1302" s="250"/>
      <c r="H1302" s="224"/>
      <c r="I1302" s="224"/>
      <c r="J1302" s="224"/>
      <c r="K1302" s="224"/>
      <c r="L1302" s="224"/>
      <c r="M1302" s="224"/>
      <c r="N1302" s="223"/>
      <c r="O1302" s="223"/>
      <c r="P1302" s="223"/>
      <c r="Q1302" s="223"/>
      <c r="R1302" s="224"/>
      <c r="S1302" s="224"/>
      <c r="T1302" s="224"/>
      <c r="U1302" s="224"/>
      <c r="V1302" s="224"/>
      <c r="W1302" s="224"/>
      <c r="X1302" s="224"/>
      <c r="Y1302" s="224"/>
      <c r="Z1302" s="213"/>
      <c r="AA1302" s="213"/>
      <c r="AB1302" s="213"/>
      <c r="AC1302" s="213"/>
      <c r="AD1302" s="213"/>
      <c r="AE1302" s="213"/>
      <c r="AF1302" s="213"/>
      <c r="AG1302" s="213" t="s">
        <v>287</v>
      </c>
      <c r="AH1302" s="213"/>
      <c r="AI1302" s="213"/>
      <c r="AJ1302" s="213"/>
      <c r="AK1302" s="213"/>
      <c r="AL1302" s="213"/>
      <c r="AM1302" s="213"/>
      <c r="AN1302" s="213"/>
      <c r="AO1302" s="213"/>
      <c r="AP1302" s="213"/>
      <c r="AQ1302" s="213"/>
      <c r="AR1302" s="213"/>
      <c r="AS1302" s="213"/>
      <c r="AT1302" s="213"/>
      <c r="AU1302" s="213"/>
      <c r="AV1302" s="213"/>
      <c r="AW1302" s="213"/>
      <c r="AX1302" s="213"/>
      <c r="AY1302" s="213"/>
      <c r="AZ1302" s="213"/>
      <c r="BA1302" s="213"/>
      <c r="BB1302" s="213"/>
      <c r="BC1302" s="213"/>
      <c r="BD1302" s="213"/>
      <c r="BE1302" s="213"/>
      <c r="BF1302" s="213"/>
      <c r="BG1302" s="213"/>
      <c r="BH1302" s="213"/>
    </row>
    <row r="1303" spans="1:60" outlineLevel="2" x14ac:dyDescent="0.2">
      <c r="A1303" s="220"/>
      <c r="B1303" s="221"/>
      <c r="C1303" s="262" t="s">
        <v>1223</v>
      </c>
      <c r="D1303" s="229"/>
      <c r="E1303" s="230"/>
      <c r="F1303" s="224"/>
      <c r="G1303" s="224"/>
      <c r="H1303" s="224"/>
      <c r="I1303" s="224"/>
      <c r="J1303" s="224"/>
      <c r="K1303" s="224"/>
      <c r="L1303" s="224"/>
      <c r="M1303" s="224"/>
      <c r="N1303" s="223"/>
      <c r="O1303" s="223"/>
      <c r="P1303" s="223"/>
      <c r="Q1303" s="223"/>
      <c r="R1303" s="224"/>
      <c r="S1303" s="224"/>
      <c r="T1303" s="224"/>
      <c r="U1303" s="224"/>
      <c r="V1303" s="224"/>
      <c r="W1303" s="224"/>
      <c r="X1303" s="224"/>
      <c r="Y1303" s="224"/>
      <c r="Z1303" s="213"/>
      <c r="AA1303" s="213"/>
      <c r="AB1303" s="213"/>
      <c r="AC1303" s="213"/>
      <c r="AD1303" s="213"/>
      <c r="AE1303" s="213"/>
      <c r="AF1303" s="213"/>
      <c r="AG1303" s="213" t="s">
        <v>290</v>
      </c>
      <c r="AH1303" s="213">
        <v>0</v>
      </c>
      <c r="AI1303" s="213"/>
      <c r="AJ1303" s="213"/>
      <c r="AK1303" s="213"/>
      <c r="AL1303" s="213"/>
      <c r="AM1303" s="213"/>
      <c r="AN1303" s="213"/>
      <c r="AO1303" s="213"/>
      <c r="AP1303" s="213"/>
      <c r="AQ1303" s="213"/>
      <c r="AR1303" s="213"/>
      <c r="AS1303" s="213"/>
      <c r="AT1303" s="213"/>
      <c r="AU1303" s="213"/>
      <c r="AV1303" s="213"/>
      <c r="AW1303" s="213"/>
      <c r="AX1303" s="213"/>
      <c r="AY1303" s="213"/>
      <c r="AZ1303" s="213"/>
      <c r="BA1303" s="213"/>
      <c r="BB1303" s="213"/>
      <c r="BC1303" s="213"/>
      <c r="BD1303" s="213"/>
      <c r="BE1303" s="213"/>
      <c r="BF1303" s="213"/>
      <c r="BG1303" s="213"/>
      <c r="BH1303" s="213"/>
    </row>
    <row r="1304" spans="1:60" outlineLevel="3" x14ac:dyDescent="0.2">
      <c r="A1304" s="220"/>
      <c r="B1304" s="221"/>
      <c r="C1304" s="262" t="s">
        <v>1224</v>
      </c>
      <c r="D1304" s="229"/>
      <c r="E1304" s="230"/>
      <c r="F1304" s="224"/>
      <c r="G1304" s="224"/>
      <c r="H1304" s="224"/>
      <c r="I1304" s="224"/>
      <c r="J1304" s="224"/>
      <c r="K1304" s="224"/>
      <c r="L1304" s="224"/>
      <c r="M1304" s="224"/>
      <c r="N1304" s="223"/>
      <c r="O1304" s="223"/>
      <c r="P1304" s="223"/>
      <c r="Q1304" s="223"/>
      <c r="R1304" s="224"/>
      <c r="S1304" s="224"/>
      <c r="T1304" s="224"/>
      <c r="U1304" s="224"/>
      <c r="V1304" s="224"/>
      <c r="W1304" s="224"/>
      <c r="X1304" s="224"/>
      <c r="Y1304" s="224"/>
      <c r="Z1304" s="213"/>
      <c r="AA1304" s="213"/>
      <c r="AB1304" s="213"/>
      <c r="AC1304" s="213"/>
      <c r="AD1304" s="213"/>
      <c r="AE1304" s="213"/>
      <c r="AF1304" s="213"/>
      <c r="AG1304" s="213" t="s">
        <v>290</v>
      </c>
      <c r="AH1304" s="213">
        <v>0</v>
      </c>
      <c r="AI1304" s="213"/>
      <c r="AJ1304" s="213"/>
      <c r="AK1304" s="213"/>
      <c r="AL1304" s="213"/>
      <c r="AM1304" s="213"/>
      <c r="AN1304" s="213"/>
      <c r="AO1304" s="213"/>
      <c r="AP1304" s="213"/>
      <c r="AQ1304" s="213"/>
      <c r="AR1304" s="213"/>
      <c r="AS1304" s="213"/>
      <c r="AT1304" s="213"/>
      <c r="AU1304" s="213"/>
      <c r="AV1304" s="213"/>
      <c r="AW1304" s="213"/>
      <c r="AX1304" s="213"/>
      <c r="AY1304" s="213"/>
      <c r="AZ1304" s="213"/>
      <c r="BA1304" s="213"/>
      <c r="BB1304" s="213"/>
      <c r="BC1304" s="213"/>
      <c r="BD1304" s="213"/>
      <c r="BE1304" s="213"/>
      <c r="BF1304" s="213"/>
      <c r="BG1304" s="213"/>
      <c r="BH1304" s="213"/>
    </row>
    <row r="1305" spans="1:60" outlineLevel="3" x14ac:dyDescent="0.2">
      <c r="A1305" s="220"/>
      <c r="B1305" s="221"/>
      <c r="C1305" s="262" t="s">
        <v>1225</v>
      </c>
      <c r="D1305" s="229"/>
      <c r="E1305" s="230">
        <v>776.58560999999997</v>
      </c>
      <c r="F1305" s="224"/>
      <c r="G1305" s="224"/>
      <c r="H1305" s="224"/>
      <c r="I1305" s="224"/>
      <c r="J1305" s="224"/>
      <c r="K1305" s="224"/>
      <c r="L1305" s="224"/>
      <c r="M1305" s="224"/>
      <c r="N1305" s="223"/>
      <c r="O1305" s="223"/>
      <c r="P1305" s="223"/>
      <c r="Q1305" s="223"/>
      <c r="R1305" s="224"/>
      <c r="S1305" s="224"/>
      <c r="T1305" s="224"/>
      <c r="U1305" s="224"/>
      <c r="V1305" s="224"/>
      <c r="W1305" s="224"/>
      <c r="X1305" s="224"/>
      <c r="Y1305" s="224"/>
      <c r="Z1305" s="213"/>
      <c r="AA1305" s="213"/>
      <c r="AB1305" s="213"/>
      <c r="AC1305" s="213"/>
      <c r="AD1305" s="213"/>
      <c r="AE1305" s="213"/>
      <c r="AF1305" s="213"/>
      <c r="AG1305" s="213" t="s">
        <v>290</v>
      </c>
      <c r="AH1305" s="213">
        <v>0</v>
      </c>
      <c r="AI1305" s="213"/>
      <c r="AJ1305" s="213"/>
      <c r="AK1305" s="213"/>
      <c r="AL1305" s="213"/>
      <c r="AM1305" s="213"/>
      <c r="AN1305" s="213"/>
      <c r="AO1305" s="213"/>
      <c r="AP1305" s="213"/>
      <c r="AQ1305" s="213"/>
      <c r="AR1305" s="213"/>
      <c r="AS1305" s="213"/>
      <c r="AT1305" s="213"/>
      <c r="AU1305" s="213"/>
      <c r="AV1305" s="213"/>
      <c r="AW1305" s="213"/>
      <c r="AX1305" s="213"/>
      <c r="AY1305" s="213"/>
      <c r="AZ1305" s="213"/>
      <c r="BA1305" s="213"/>
      <c r="BB1305" s="213"/>
      <c r="BC1305" s="213"/>
      <c r="BD1305" s="213"/>
      <c r="BE1305" s="213"/>
      <c r="BF1305" s="213"/>
      <c r="BG1305" s="213"/>
      <c r="BH1305" s="213"/>
    </row>
    <row r="1306" spans="1:60" outlineLevel="1" x14ac:dyDescent="0.2">
      <c r="A1306" s="241">
        <v>116</v>
      </c>
      <c r="B1306" s="242" t="s">
        <v>1226</v>
      </c>
      <c r="C1306" s="259" t="s">
        <v>1227</v>
      </c>
      <c r="D1306" s="243" t="s">
        <v>737</v>
      </c>
      <c r="E1306" s="244">
        <v>776.58560999999997</v>
      </c>
      <c r="F1306" s="245"/>
      <c r="G1306" s="246">
        <f>ROUND(E1306*F1306,2)</f>
        <v>0</v>
      </c>
      <c r="H1306" s="245"/>
      <c r="I1306" s="246">
        <f>ROUND(E1306*H1306,2)</f>
        <v>0</v>
      </c>
      <c r="J1306" s="245"/>
      <c r="K1306" s="246">
        <f>ROUND(E1306*J1306,2)</f>
        <v>0</v>
      </c>
      <c r="L1306" s="246">
        <v>21</v>
      </c>
      <c r="M1306" s="246">
        <f>G1306*(1+L1306/100)</f>
        <v>0</v>
      </c>
      <c r="N1306" s="244">
        <v>0</v>
      </c>
      <c r="O1306" s="244">
        <f>ROUND(E1306*N1306,2)</f>
        <v>0</v>
      </c>
      <c r="P1306" s="244">
        <v>0</v>
      </c>
      <c r="Q1306" s="244">
        <f>ROUND(E1306*P1306,2)</f>
        <v>0</v>
      </c>
      <c r="R1306" s="246" t="s">
        <v>838</v>
      </c>
      <c r="S1306" s="246" t="s">
        <v>298</v>
      </c>
      <c r="T1306" s="247" t="s">
        <v>364</v>
      </c>
      <c r="U1306" s="224">
        <v>0.49</v>
      </c>
      <c r="V1306" s="224">
        <f>ROUND(E1306*U1306,2)</f>
        <v>380.53</v>
      </c>
      <c r="W1306" s="224"/>
      <c r="X1306" s="224" t="s">
        <v>1216</v>
      </c>
      <c r="Y1306" s="224" t="s">
        <v>284</v>
      </c>
      <c r="Z1306" s="213"/>
      <c r="AA1306" s="213"/>
      <c r="AB1306" s="213"/>
      <c r="AC1306" s="213"/>
      <c r="AD1306" s="213"/>
      <c r="AE1306" s="213"/>
      <c r="AF1306" s="213"/>
      <c r="AG1306" s="213" t="s">
        <v>1217</v>
      </c>
      <c r="AH1306" s="213"/>
      <c r="AI1306" s="213"/>
      <c r="AJ1306" s="213"/>
      <c r="AK1306" s="213"/>
      <c r="AL1306" s="213"/>
      <c r="AM1306" s="213"/>
      <c r="AN1306" s="213"/>
      <c r="AO1306" s="213"/>
      <c r="AP1306" s="213"/>
      <c r="AQ1306" s="213"/>
      <c r="AR1306" s="213"/>
      <c r="AS1306" s="213"/>
      <c r="AT1306" s="213"/>
      <c r="AU1306" s="213"/>
      <c r="AV1306" s="213"/>
      <c r="AW1306" s="213"/>
      <c r="AX1306" s="213"/>
      <c r="AY1306" s="213"/>
      <c r="AZ1306" s="213"/>
      <c r="BA1306" s="213"/>
      <c r="BB1306" s="213"/>
      <c r="BC1306" s="213"/>
      <c r="BD1306" s="213"/>
      <c r="BE1306" s="213"/>
      <c r="BF1306" s="213"/>
      <c r="BG1306" s="213"/>
      <c r="BH1306" s="213"/>
    </row>
    <row r="1307" spans="1:60" outlineLevel="2" x14ac:dyDescent="0.2">
      <c r="A1307" s="220"/>
      <c r="B1307" s="221"/>
      <c r="C1307" s="260" t="s">
        <v>1228</v>
      </c>
      <c r="D1307" s="248"/>
      <c r="E1307" s="248"/>
      <c r="F1307" s="248"/>
      <c r="G1307" s="248"/>
      <c r="H1307" s="224"/>
      <c r="I1307" s="224"/>
      <c r="J1307" s="224"/>
      <c r="K1307" s="224"/>
      <c r="L1307" s="224"/>
      <c r="M1307" s="224"/>
      <c r="N1307" s="223"/>
      <c r="O1307" s="223"/>
      <c r="P1307" s="223"/>
      <c r="Q1307" s="223"/>
      <c r="R1307" s="224"/>
      <c r="S1307" s="224"/>
      <c r="T1307" s="224"/>
      <c r="U1307" s="224"/>
      <c r="V1307" s="224"/>
      <c r="W1307" s="224"/>
      <c r="X1307" s="224"/>
      <c r="Y1307" s="224"/>
      <c r="Z1307" s="213"/>
      <c r="AA1307" s="213"/>
      <c r="AB1307" s="213"/>
      <c r="AC1307" s="213"/>
      <c r="AD1307" s="213"/>
      <c r="AE1307" s="213"/>
      <c r="AF1307" s="213"/>
      <c r="AG1307" s="213" t="s">
        <v>287</v>
      </c>
      <c r="AH1307" s="213"/>
      <c r="AI1307" s="213"/>
      <c r="AJ1307" s="213"/>
      <c r="AK1307" s="213"/>
      <c r="AL1307" s="213"/>
      <c r="AM1307" s="213"/>
      <c r="AN1307" s="213"/>
      <c r="AO1307" s="213"/>
      <c r="AP1307" s="213"/>
      <c r="AQ1307" s="213"/>
      <c r="AR1307" s="213"/>
      <c r="AS1307" s="213"/>
      <c r="AT1307" s="213"/>
      <c r="AU1307" s="213"/>
      <c r="AV1307" s="213"/>
      <c r="AW1307" s="213"/>
      <c r="AX1307" s="213"/>
      <c r="AY1307" s="213"/>
      <c r="AZ1307" s="213"/>
      <c r="BA1307" s="213"/>
      <c r="BB1307" s="213"/>
      <c r="BC1307" s="213"/>
      <c r="BD1307" s="213"/>
      <c r="BE1307" s="213"/>
      <c r="BF1307" s="213"/>
      <c r="BG1307" s="213"/>
      <c r="BH1307" s="213"/>
    </row>
    <row r="1308" spans="1:60" outlineLevel="2" x14ac:dyDescent="0.2">
      <c r="A1308" s="220"/>
      <c r="B1308" s="221"/>
      <c r="C1308" s="262" t="s">
        <v>1223</v>
      </c>
      <c r="D1308" s="229"/>
      <c r="E1308" s="230"/>
      <c r="F1308" s="224"/>
      <c r="G1308" s="224"/>
      <c r="H1308" s="224"/>
      <c r="I1308" s="224"/>
      <c r="J1308" s="224"/>
      <c r="K1308" s="224"/>
      <c r="L1308" s="224"/>
      <c r="M1308" s="224"/>
      <c r="N1308" s="223"/>
      <c r="O1308" s="223"/>
      <c r="P1308" s="223"/>
      <c r="Q1308" s="223"/>
      <c r="R1308" s="224"/>
      <c r="S1308" s="224"/>
      <c r="T1308" s="224"/>
      <c r="U1308" s="224"/>
      <c r="V1308" s="224"/>
      <c r="W1308" s="224"/>
      <c r="X1308" s="224"/>
      <c r="Y1308" s="224"/>
      <c r="Z1308" s="213"/>
      <c r="AA1308" s="213"/>
      <c r="AB1308" s="213"/>
      <c r="AC1308" s="213"/>
      <c r="AD1308" s="213"/>
      <c r="AE1308" s="213"/>
      <c r="AF1308" s="213"/>
      <c r="AG1308" s="213" t="s">
        <v>290</v>
      </c>
      <c r="AH1308" s="213">
        <v>0</v>
      </c>
      <c r="AI1308" s="213"/>
      <c r="AJ1308" s="213"/>
      <c r="AK1308" s="213"/>
      <c r="AL1308" s="213"/>
      <c r="AM1308" s="213"/>
      <c r="AN1308" s="213"/>
      <c r="AO1308" s="213"/>
      <c r="AP1308" s="213"/>
      <c r="AQ1308" s="213"/>
      <c r="AR1308" s="213"/>
      <c r="AS1308" s="213"/>
      <c r="AT1308" s="213"/>
      <c r="AU1308" s="213"/>
      <c r="AV1308" s="213"/>
      <c r="AW1308" s="213"/>
      <c r="AX1308" s="213"/>
      <c r="AY1308" s="213"/>
      <c r="AZ1308" s="213"/>
      <c r="BA1308" s="213"/>
      <c r="BB1308" s="213"/>
      <c r="BC1308" s="213"/>
      <c r="BD1308" s="213"/>
      <c r="BE1308" s="213"/>
      <c r="BF1308" s="213"/>
      <c r="BG1308" s="213"/>
      <c r="BH1308" s="213"/>
    </row>
    <row r="1309" spans="1:60" outlineLevel="3" x14ac:dyDescent="0.2">
      <c r="A1309" s="220"/>
      <c r="B1309" s="221"/>
      <c r="C1309" s="262" t="s">
        <v>1224</v>
      </c>
      <c r="D1309" s="229"/>
      <c r="E1309" s="230"/>
      <c r="F1309" s="224"/>
      <c r="G1309" s="224"/>
      <c r="H1309" s="224"/>
      <c r="I1309" s="224"/>
      <c r="J1309" s="224"/>
      <c r="K1309" s="224"/>
      <c r="L1309" s="224"/>
      <c r="M1309" s="224"/>
      <c r="N1309" s="223"/>
      <c r="O1309" s="223"/>
      <c r="P1309" s="223"/>
      <c r="Q1309" s="223"/>
      <c r="R1309" s="224"/>
      <c r="S1309" s="224"/>
      <c r="T1309" s="224"/>
      <c r="U1309" s="224"/>
      <c r="V1309" s="224"/>
      <c r="W1309" s="224"/>
      <c r="X1309" s="224"/>
      <c r="Y1309" s="224"/>
      <c r="Z1309" s="213"/>
      <c r="AA1309" s="213"/>
      <c r="AB1309" s="213"/>
      <c r="AC1309" s="213"/>
      <c r="AD1309" s="213"/>
      <c r="AE1309" s="213"/>
      <c r="AF1309" s="213"/>
      <c r="AG1309" s="213" t="s">
        <v>290</v>
      </c>
      <c r="AH1309" s="213">
        <v>0</v>
      </c>
      <c r="AI1309" s="213"/>
      <c r="AJ1309" s="213"/>
      <c r="AK1309" s="213"/>
      <c r="AL1309" s="213"/>
      <c r="AM1309" s="213"/>
      <c r="AN1309" s="213"/>
      <c r="AO1309" s="213"/>
      <c r="AP1309" s="213"/>
      <c r="AQ1309" s="213"/>
      <c r="AR1309" s="213"/>
      <c r="AS1309" s="213"/>
      <c r="AT1309" s="213"/>
      <c r="AU1309" s="213"/>
      <c r="AV1309" s="213"/>
      <c r="AW1309" s="213"/>
      <c r="AX1309" s="213"/>
      <c r="AY1309" s="213"/>
      <c r="AZ1309" s="213"/>
      <c r="BA1309" s="213"/>
      <c r="BB1309" s="213"/>
      <c r="BC1309" s="213"/>
      <c r="BD1309" s="213"/>
      <c r="BE1309" s="213"/>
      <c r="BF1309" s="213"/>
      <c r="BG1309" s="213"/>
      <c r="BH1309" s="213"/>
    </row>
    <row r="1310" spans="1:60" outlineLevel="3" x14ac:dyDescent="0.2">
      <c r="A1310" s="220"/>
      <c r="B1310" s="221"/>
      <c r="C1310" s="262" t="s">
        <v>1225</v>
      </c>
      <c r="D1310" s="229"/>
      <c r="E1310" s="230">
        <v>776.58560999999997</v>
      </c>
      <c r="F1310" s="224"/>
      <c r="G1310" s="224"/>
      <c r="H1310" s="224"/>
      <c r="I1310" s="224"/>
      <c r="J1310" s="224"/>
      <c r="K1310" s="224"/>
      <c r="L1310" s="224"/>
      <c r="M1310" s="224"/>
      <c r="N1310" s="223"/>
      <c r="O1310" s="223"/>
      <c r="P1310" s="223"/>
      <c r="Q1310" s="223"/>
      <c r="R1310" s="224"/>
      <c r="S1310" s="224"/>
      <c r="T1310" s="224"/>
      <c r="U1310" s="224"/>
      <c r="V1310" s="224"/>
      <c r="W1310" s="224"/>
      <c r="X1310" s="224"/>
      <c r="Y1310" s="224"/>
      <c r="Z1310" s="213"/>
      <c r="AA1310" s="213"/>
      <c r="AB1310" s="213"/>
      <c r="AC1310" s="213"/>
      <c r="AD1310" s="213"/>
      <c r="AE1310" s="213"/>
      <c r="AF1310" s="213"/>
      <c r="AG1310" s="213" t="s">
        <v>290</v>
      </c>
      <c r="AH1310" s="213">
        <v>0</v>
      </c>
      <c r="AI1310" s="213"/>
      <c r="AJ1310" s="213"/>
      <c r="AK1310" s="213"/>
      <c r="AL1310" s="213"/>
      <c r="AM1310" s="213"/>
      <c r="AN1310" s="213"/>
      <c r="AO1310" s="213"/>
      <c r="AP1310" s="213"/>
      <c r="AQ1310" s="213"/>
      <c r="AR1310" s="213"/>
      <c r="AS1310" s="213"/>
      <c r="AT1310" s="213"/>
      <c r="AU1310" s="213"/>
      <c r="AV1310" s="213"/>
      <c r="AW1310" s="213"/>
      <c r="AX1310" s="213"/>
      <c r="AY1310" s="213"/>
      <c r="AZ1310" s="213"/>
      <c r="BA1310" s="213"/>
      <c r="BB1310" s="213"/>
      <c r="BC1310" s="213"/>
      <c r="BD1310" s="213"/>
      <c r="BE1310" s="213"/>
      <c r="BF1310" s="213"/>
      <c r="BG1310" s="213"/>
      <c r="BH1310" s="213"/>
    </row>
    <row r="1311" spans="1:60" outlineLevel="1" x14ac:dyDescent="0.2">
      <c r="A1311" s="241">
        <v>117</v>
      </c>
      <c r="B1311" s="242" t="s">
        <v>1229</v>
      </c>
      <c r="C1311" s="259" t="s">
        <v>1230</v>
      </c>
      <c r="D1311" s="243" t="s">
        <v>737</v>
      </c>
      <c r="E1311" s="244">
        <v>22520.98273</v>
      </c>
      <c r="F1311" s="245"/>
      <c r="G1311" s="246">
        <f>ROUND(E1311*F1311,2)</f>
        <v>0</v>
      </c>
      <c r="H1311" s="245"/>
      <c r="I1311" s="246">
        <f>ROUND(E1311*H1311,2)</f>
        <v>0</v>
      </c>
      <c r="J1311" s="245"/>
      <c r="K1311" s="246">
        <f>ROUND(E1311*J1311,2)</f>
        <v>0</v>
      </c>
      <c r="L1311" s="246">
        <v>21</v>
      </c>
      <c r="M1311" s="246">
        <f>G1311*(1+L1311/100)</f>
        <v>0</v>
      </c>
      <c r="N1311" s="244">
        <v>0</v>
      </c>
      <c r="O1311" s="244">
        <f>ROUND(E1311*N1311,2)</f>
        <v>0</v>
      </c>
      <c r="P1311" s="244">
        <v>0</v>
      </c>
      <c r="Q1311" s="244">
        <f>ROUND(E1311*P1311,2)</f>
        <v>0</v>
      </c>
      <c r="R1311" s="246" t="s">
        <v>838</v>
      </c>
      <c r="S1311" s="246" t="s">
        <v>298</v>
      </c>
      <c r="T1311" s="247" t="s">
        <v>364</v>
      </c>
      <c r="U1311" s="224">
        <v>0</v>
      </c>
      <c r="V1311" s="224">
        <f>ROUND(E1311*U1311,2)</f>
        <v>0</v>
      </c>
      <c r="W1311" s="224"/>
      <c r="X1311" s="224" t="s">
        <v>1216</v>
      </c>
      <c r="Y1311" s="224" t="s">
        <v>284</v>
      </c>
      <c r="Z1311" s="213"/>
      <c r="AA1311" s="213"/>
      <c r="AB1311" s="213"/>
      <c r="AC1311" s="213"/>
      <c r="AD1311" s="213"/>
      <c r="AE1311" s="213"/>
      <c r="AF1311" s="213"/>
      <c r="AG1311" s="213" t="s">
        <v>1217</v>
      </c>
      <c r="AH1311" s="213"/>
      <c r="AI1311" s="213"/>
      <c r="AJ1311" s="213"/>
      <c r="AK1311" s="213"/>
      <c r="AL1311" s="213"/>
      <c r="AM1311" s="213"/>
      <c r="AN1311" s="213"/>
      <c r="AO1311" s="213"/>
      <c r="AP1311" s="213"/>
      <c r="AQ1311" s="213"/>
      <c r="AR1311" s="213"/>
      <c r="AS1311" s="213"/>
      <c r="AT1311" s="213"/>
      <c r="AU1311" s="213"/>
      <c r="AV1311" s="213"/>
      <c r="AW1311" s="213"/>
      <c r="AX1311" s="213"/>
      <c r="AY1311" s="213"/>
      <c r="AZ1311" s="213"/>
      <c r="BA1311" s="213"/>
      <c r="BB1311" s="213"/>
      <c r="BC1311" s="213"/>
      <c r="BD1311" s="213"/>
      <c r="BE1311" s="213"/>
      <c r="BF1311" s="213"/>
      <c r="BG1311" s="213"/>
      <c r="BH1311" s="213"/>
    </row>
    <row r="1312" spans="1:60" outlineLevel="2" x14ac:dyDescent="0.2">
      <c r="A1312" s="220"/>
      <c r="B1312" s="221"/>
      <c r="C1312" s="262" t="s">
        <v>1223</v>
      </c>
      <c r="D1312" s="229"/>
      <c r="E1312" s="230"/>
      <c r="F1312" s="224"/>
      <c r="G1312" s="224"/>
      <c r="H1312" s="224"/>
      <c r="I1312" s="224"/>
      <c r="J1312" s="224"/>
      <c r="K1312" s="224"/>
      <c r="L1312" s="224"/>
      <c r="M1312" s="224"/>
      <c r="N1312" s="223"/>
      <c r="O1312" s="223"/>
      <c r="P1312" s="223"/>
      <c r="Q1312" s="223"/>
      <c r="R1312" s="224"/>
      <c r="S1312" s="224"/>
      <c r="T1312" s="224"/>
      <c r="U1312" s="224"/>
      <c r="V1312" s="224"/>
      <c r="W1312" s="224"/>
      <c r="X1312" s="224"/>
      <c r="Y1312" s="224"/>
      <c r="Z1312" s="213"/>
      <c r="AA1312" s="213"/>
      <c r="AB1312" s="213"/>
      <c r="AC1312" s="213"/>
      <c r="AD1312" s="213"/>
      <c r="AE1312" s="213"/>
      <c r="AF1312" s="213"/>
      <c r="AG1312" s="213" t="s">
        <v>290</v>
      </c>
      <c r="AH1312" s="213">
        <v>0</v>
      </c>
      <c r="AI1312" s="213"/>
      <c r="AJ1312" s="213"/>
      <c r="AK1312" s="213"/>
      <c r="AL1312" s="213"/>
      <c r="AM1312" s="213"/>
      <c r="AN1312" s="213"/>
      <c r="AO1312" s="213"/>
      <c r="AP1312" s="213"/>
      <c r="AQ1312" s="213"/>
      <c r="AR1312" s="213"/>
      <c r="AS1312" s="213"/>
      <c r="AT1312" s="213"/>
      <c r="AU1312" s="213"/>
      <c r="AV1312" s="213"/>
      <c r="AW1312" s="213"/>
      <c r="AX1312" s="213"/>
      <c r="AY1312" s="213"/>
      <c r="AZ1312" s="213"/>
      <c r="BA1312" s="213"/>
      <c r="BB1312" s="213"/>
      <c r="BC1312" s="213"/>
      <c r="BD1312" s="213"/>
      <c r="BE1312" s="213"/>
      <c r="BF1312" s="213"/>
      <c r="BG1312" s="213"/>
      <c r="BH1312" s="213"/>
    </row>
    <row r="1313" spans="1:60" outlineLevel="3" x14ac:dyDescent="0.2">
      <c r="A1313" s="220"/>
      <c r="B1313" s="221"/>
      <c r="C1313" s="262" t="s">
        <v>1224</v>
      </c>
      <c r="D1313" s="229"/>
      <c r="E1313" s="230"/>
      <c r="F1313" s="224"/>
      <c r="G1313" s="224"/>
      <c r="H1313" s="224"/>
      <c r="I1313" s="224"/>
      <c r="J1313" s="224"/>
      <c r="K1313" s="224"/>
      <c r="L1313" s="224"/>
      <c r="M1313" s="224"/>
      <c r="N1313" s="223"/>
      <c r="O1313" s="223"/>
      <c r="P1313" s="223"/>
      <c r="Q1313" s="223"/>
      <c r="R1313" s="224"/>
      <c r="S1313" s="224"/>
      <c r="T1313" s="224"/>
      <c r="U1313" s="224"/>
      <c r="V1313" s="224"/>
      <c r="W1313" s="224"/>
      <c r="X1313" s="224"/>
      <c r="Y1313" s="224"/>
      <c r="Z1313" s="213"/>
      <c r="AA1313" s="213"/>
      <c r="AB1313" s="213"/>
      <c r="AC1313" s="213"/>
      <c r="AD1313" s="213"/>
      <c r="AE1313" s="213"/>
      <c r="AF1313" s="213"/>
      <c r="AG1313" s="213" t="s">
        <v>290</v>
      </c>
      <c r="AH1313" s="213">
        <v>0</v>
      </c>
      <c r="AI1313" s="213"/>
      <c r="AJ1313" s="213"/>
      <c r="AK1313" s="213"/>
      <c r="AL1313" s="213"/>
      <c r="AM1313" s="213"/>
      <c r="AN1313" s="213"/>
      <c r="AO1313" s="213"/>
      <c r="AP1313" s="213"/>
      <c r="AQ1313" s="213"/>
      <c r="AR1313" s="213"/>
      <c r="AS1313" s="213"/>
      <c r="AT1313" s="213"/>
      <c r="AU1313" s="213"/>
      <c r="AV1313" s="213"/>
      <c r="AW1313" s="213"/>
      <c r="AX1313" s="213"/>
      <c r="AY1313" s="213"/>
      <c r="AZ1313" s="213"/>
      <c r="BA1313" s="213"/>
      <c r="BB1313" s="213"/>
      <c r="BC1313" s="213"/>
      <c r="BD1313" s="213"/>
      <c r="BE1313" s="213"/>
      <c r="BF1313" s="213"/>
      <c r="BG1313" s="213"/>
      <c r="BH1313" s="213"/>
    </row>
    <row r="1314" spans="1:60" outlineLevel="3" x14ac:dyDescent="0.2">
      <c r="A1314" s="220"/>
      <c r="B1314" s="221"/>
      <c r="C1314" s="262" t="s">
        <v>1231</v>
      </c>
      <c r="D1314" s="229"/>
      <c r="E1314" s="230">
        <v>22520.98273</v>
      </c>
      <c r="F1314" s="224"/>
      <c r="G1314" s="224"/>
      <c r="H1314" s="224"/>
      <c r="I1314" s="224"/>
      <c r="J1314" s="224"/>
      <c r="K1314" s="224"/>
      <c r="L1314" s="224"/>
      <c r="M1314" s="224"/>
      <c r="N1314" s="223"/>
      <c r="O1314" s="223"/>
      <c r="P1314" s="223"/>
      <c r="Q1314" s="223"/>
      <c r="R1314" s="224"/>
      <c r="S1314" s="224"/>
      <c r="T1314" s="224"/>
      <c r="U1314" s="224"/>
      <c r="V1314" s="224"/>
      <c r="W1314" s="224"/>
      <c r="X1314" s="224"/>
      <c r="Y1314" s="224"/>
      <c r="Z1314" s="213"/>
      <c r="AA1314" s="213"/>
      <c r="AB1314" s="213"/>
      <c r="AC1314" s="213"/>
      <c r="AD1314" s="213"/>
      <c r="AE1314" s="213"/>
      <c r="AF1314" s="213"/>
      <c r="AG1314" s="213" t="s">
        <v>290</v>
      </c>
      <c r="AH1314" s="213">
        <v>0</v>
      </c>
      <c r="AI1314" s="213"/>
      <c r="AJ1314" s="213"/>
      <c r="AK1314" s="213"/>
      <c r="AL1314" s="213"/>
      <c r="AM1314" s="213"/>
      <c r="AN1314" s="213"/>
      <c r="AO1314" s="213"/>
      <c r="AP1314" s="213"/>
      <c r="AQ1314" s="213"/>
      <c r="AR1314" s="213"/>
      <c r="AS1314" s="213"/>
      <c r="AT1314" s="213"/>
      <c r="AU1314" s="213"/>
      <c r="AV1314" s="213"/>
      <c r="AW1314" s="213"/>
      <c r="AX1314" s="213"/>
      <c r="AY1314" s="213"/>
      <c r="AZ1314" s="213"/>
      <c r="BA1314" s="213"/>
      <c r="BB1314" s="213"/>
      <c r="BC1314" s="213"/>
      <c r="BD1314" s="213"/>
      <c r="BE1314" s="213"/>
      <c r="BF1314" s="213"/>
      <c r="BG1314" s="213"/>
      <c r="BH1314" s="213"/>
    </row>
    <row r="1315" spans="1:60" outlineLevel="1" x14ac:dyDescent="0.2">
      <c r="A1315" s="241">
        <v>118</v>
      </c>
      <c r="B1315" s="242" t="s">
        <v>1232</v>
      </c>
      <c r="C1315" s="259" t="s">
        <v>1233</v>
      </c>
      <c r="D1315" s="243" t="s">
        <v>737</v>
      </c>
      <c r="E1315" s="244">
        <v>776.58560999999997</v>
      </c>
      <c r="F1315" s="245"/>
      <c r="G1315" s="246">
        <f>ROUND(E1315*F1315,2)</f>
        <v>0</v>
      </c>
      <c r="H1315" s="245"/>
      <c r="I1315" s="246">
        <f>ROUND(E1315*H1315,2)</f>
        <v>0</v>
      </c>
      <c r="J1315" s="245"/>
      <c r="K1315" s="246">
        <f>ROUND(E1315*J1315,2)</f>
        <v>0</v>
      </c>
      <c r="L1315" s="246">
        <v>21</v>
      </c>
      <c r="M1315" s="246">
        <f>G1315*(1+L1315/100)</f>
        <v>0</v>
      </c>
      <c r="N1315" s="244">
        <v>0</v>
      </c>
      <c r="O1315" s="244">
        <f>ROUND(E1315*N1315,2)</f>
        <v>0</v>
      </c>
      <c r="P1315" s="244">
        <v>0</v>
      </c>
      <c r="Q1315" s="244">
        <f>ROUND(E1315*P1315,2)</f>
        <v>0</v>
      </c>
      <c r="R1315" s="246" t="s">
        <v>838</v>
      </c>
      <c r="S1315" s="246" t="s">
        <v>298</v>
      </c>
      <c r="T1315" s="247" t="s">
        <v>364</v>
      </c>
      <c r="U1315" s="224">
        <v>0.94</v>
      </c>
      <c r="V1315" s="224">
        <f>ROUND(E1315*U1315,2)</f>
        <v>729.99</v>
      </c>
      <c r="W1315" s="224"/>
      <c r="X1315" s="224" t="s">
        <v>1216</v>
      </c>
      <c r="Y1315" s="224" t="s">
        <v>284</v>
      </c>
      <c r="Z1315" s="213"/>
      <c r="AA1315" s="213"/>
      <c r="AB1315" s="213"/>
      <c r="AC1315" s="213"/>
      <c r="AD1315" s="213"/>
      <c r="AE1315" s="213"/>
      <c r="AF1315" s="213"/>
      <c r="AG1315" s="213" t="s">
        <v>1217</v>
      </c>
      <c r="AH1315" s="213"/>
      <c r="AI1315" s="213"/>
      <c r="AJ1315" s="213"/>
      <c r="AK1315" s="213"/>
      <c r="AL1315" s="213"/>
      <c r="AM1315" s="213"/>
      <c r="AN1315" s="213"/>
      <c r="AO1315" s="213"/>
      <c r="AP1315" s="213"/>
      <c r="AQ1315" s="213"/>
      <c r="AR1315" s="213"/>
      <c r="AS1315" s="213"/>
      <c r="AT1315" s="213"/>
      <c r="AU1315" s="213"/>
      <c r="AV1315" s="213"/>
      <c r="AW1315" s="213"/>
      <c r="AX1315" s="213"/>
      <c r="AY1315" s="213"/>
      <c r="AZ1315" s="213"/>
      <c r="BA1315" s="213"/>
      <c r="BB1315" s="213"/>
      <c r="BC1315" s="213"/>
      <c r="BD1315" s="213"/>
      <c r="BE1315" s="213"/>
      <c r="BF1315" s="213"/>
      <c r="BG1315" s="213"/>
      <c r="BH1315" s="213"/>
    </row>
    <row r="1316" spans="1:60" outlineLevel="2" x14ac:dyDescent="0.2">
      <c r="A1316" s="220"/>
      <c r="B1316" s="221"/>
      <c r="C1316" s="262" t="s">
        <v>1223</v>
      </c>
      <c r="D1316" s="229"/>
      <c r="E1316" s="230"/>
      <c r="F1316" s="224"/>
      <c r="G1316" s="224"/>
      <c r="H1316" s="224"/>
      <c r="I1316" s="224"/>
      <c r="J1316" s="224"/>
      <c r="K1316" s="224"/>
      <c r="L1316" s="224"/>
      <c r="M1316" s="224"/>
      <c r="N1316" s="223"/>
      <c r="O1316" s="223"/>
      <c r="P1316" s="223"/>
      <c r="Q1316" s="223"/>
      <c r="R1316" s="224"/>
      <c r="S1316" s="224"/>
      <c r="T1316" s="224"/>
      <c r="U1316" s="224"/>
      <c r="V1316" s="224"/>
      <c r="W1316" s="224"/>
      <c r="X1316" s="224"/>
      <c r="Y1316" s="224"/>
      <c r="Z1316" s="213"/>
      <c r="AA1316" s="213"/>
      <c r="AB1316" s="213"/>
      <c r="AC1316" s="213"/>
      <c r="AD1316" s="213"/>
      <c r="AE1316" s="213"/>
      <c r="AF1316" s="213"/>
      <c r="AG1316" s="213" t="s">
        <v>290</v>
      </c>
      <c r="AH1316" s="213">
        <v>0</v>
      </c>
      <c r="AI1316" s="213"/>
      <c r="AJ1316" s="213"/>
      <c r="AK1316" s="213"/>
      <c r="AL1316" s="213"/>
      <c r="AM1316" s="213"/>
      <c r="AN1316" s="213"/>
      <c r="AO1316" s="213"/>
      <c r="AP1316" s="213"/>
      <c r="AQ1316" s="213"/>
      <c r="AR1316" s="213"/>
      <c r="AS1316" s="213"/>
      <c r="AT1316" s="213"/>
      <c r="AU1316" s="213"/>
      <c r="AV1316" s="213"/>
      <c r="AW1316" s="213"/>
      <c r="AX1316" s="213"/>
      <c r="AY1316" s="213"/>
      <c r="AZ1316" s="213"/>
      <c r="BA1316" s="213"/>
      <c r="BB1316" s="213"/>
      <c r="BC1316" s="213"/>
      <c r="BD1316" s="213"/>
      <c r="BE1316" s="213"/>
      <c r="BF1316" s="213"/>
      <c r="BG1316" s="213"/>
      <c r="BH1316" s="213"/>
    </row>
    <row r="1317" spans="1:60" outlineLevel="3" x14ac:dyDescent="0.2">
      <c r="A1317" s="220"/>
      <c r="B1317" s="221"/>
      <c r="C1317" s="262" t="s">
        <v>1224</v>
      </c>
      <c r="D1317" s="229"/>
      <c r="E1317" s="230"/>
      <c r="F1317" s="224"/>
      <c r="G1317" s="224"/>
      <c r="H1317" s="224"/>
      <c r="I1317" s="224"/>
      <c r="J1317" s="224"/>
      <c r="K1317" s="224"/>
      <c r="L1317" s="224"/>
      <c r="M1317" s="224"/>
      <c r="N1317" s="223"/>
      <c r="O1317" s="223"/>
      <c r="P1317" s="223"/>
      <c r="Q1317" s="223"/>
      <c r="R1317" s="224"/>
      <c r="S1317" s="224"/>
      <c r="T1317" s="224"/>
      <c r="U1317" s="224"/>
      <c r="V1317" s="224"/>
      <c r="W1317" s="224"/>
      <c r="X1317" s="224"/>
      <c r="Y1317" s="224"/>
      <c r="Z1317" s="213"/>
      <c r="AA1317" s="213"/>
      <c r="AB1317" s="213"/>
      <c r="AC1317" s="213"/>
      <c r="AD1317" s="213"/>
      <c r="AE1317" s="213"/>
      <c r="AF1317" s="213"/>
      <c r="AG1317" s="213" t="s">
        <v>290</v>
      </c>
      <c r="AH1317" s="213">
        <v>0</v>
      </c>
      <c r="AI1317" s="213"/>
      <c r="AJ1317" s="213"/>
      <c r="AK1317" s="213"/>
      <c r="AL1317" s="213"/>
      <c r="AM1317" s="213"/>
      <c r="AN1317" s="213"/>
      <c r="AO1317" s="213"/>
      <c r="AP1317" s="213"/>
      <c r="AQ1317" s="213"/>
      <c r="AR1317" s="213"/>
      <c r="AS1317" s="213"/>
      <c r="AT1317" s="213"/>
      <c r="AU1317" s="213"/>
      <c r="AV1317" s="213"/>
      <c r="AW1317" s="213"/>
      <c r="AX1317" s="213"/>
      <c r="AY1317" s="213"/>
      <c r="AZ1317" s="213"/>
      <c r="BA1317" s="213"/>
      <c r="BB1317" s="213"/>
      <c r="BC1317" s="213"/>
      <c r="BD1317" s="213"/>
      <c r="BE1317" s="213"/>
      <c r="BF1317" s="213"/>
      <c r="BG1317" s="213"/>
      <c r="BH1317" s="213"/>
    </row>
    <row r="1318" spans="1:60" outlineLevel="3" x14ac:dyDescent="0.2">
      <c r="A1318" s="220"/>
      <c r="B1318" s="221"/>
      <c r="C1318" s="262" t="s">
        <v>1225</v>
      </c>
      <c r="D1318" s="229"/>
      <c r="E1318" s="230">
        <v>776.58560999999997</v>
      </c>
      <c r="F1318" s="224"/>
      <c r="G1318" s="224"/>
      <c r="H1318" s="224"/>
      <c r="I1318" s="224"/>
      <c r="J1318" s="224"/>
      <c r="K1318" s="224"/>
      <c r="L1318" s="224"/>
      <c r="M1318" s="224"/>
      <c r="N1318" s="223"/>
      <c r="O1318" s="223"/>
      <c r="P1318" s="223"/>
      <c r="Q1318" s="223"/>
      <c r="R1318" s="224"/>
      <c r="S1318" s="224"/>
      <c r="T1318" s="224"/>
      <c r="U1318" s="224"/>
      <c r="V1318" s="224"/>
      <c r="W1318" s="224"/>
      <c r="X1318" s="224"/>
      <c r="Y1318" s="224"/>
      <c r="Z1318" s="213"/>
      <c r="AA1318" s="213"/>
      <c r="AB1318" s="213"/>
      <c r="AC1318" s="213"/>
      <c r="AD1318" s="213"/>
      <c r="AE1318" s="213"/>
      <c r="AF1318" s="213"/>
      <c r="AG1318" s="213" t="s">
        <v>290</v>
      </c>
      <c r="AH1318" s="213">
        <v>0</v>
      </c>
      <c r="AI1318" s="213"/>
      <c r="AJ1318" s="213"/>
      <c r="AK1318" s="213"/>
      <c r="AL1318" s="213"/>
      <c r="AM1318" s="213"/>
      <c r="AN1318" s="213"/>
      <c r="AO1318" s="213"/>
      <c r="AP1318" s="213"/>
      <c r="AQ1318" s="213"/>
      <c r="AR1318" s="213"/>
      <c r="AS1318" s="213"/>
      <c r="AT1318" s="213"/>
      <c r="AU1318" s="213"/>
      <c r="AV1318" s="213"/>
      <c r="AW1318" s="213"/>
      <c r="AX1318" s="213"/>
      <c r="AY1318" s="213"/>
      <c r="AZ1318" s="213"/>
      <c r="BA1318" s="213"/>
      <c r="BB1318" s="213"/>
      <c r="BC1318" s="213"/>
      <c r="BD1318" s="213"/>
      <c r="BE1318" s="213"/>
      <c r="BF1318" s="213"/>
      <c r="BG1318" s="213"/>
      <c r="BH1318" s="213"/>
    </row>
    <row r="1319" spans="1:60" ht="22.5" outlineLevel="1" x14ac:dyDescent="0.2">
      <c r="A1319" s="241">
        <v>119</v>
      </c>
      <c r="B1319" s="242" t="s">
        <v>1234</v>
      </c>
      <c r="C1319" s="259" t="s">
        <v>1235</v>
      </c>
      <c r="D1319" s="243" t="s">
        <v>737</v>
      </c>
      <c r="E1319" s="244">
        <v>7765.8561099999997</v>
      </c>
      <c r="F1319" s="245"/>
      <c r="G1319" s="246">
        <f>ROUND(E1319*F1319,2)</f>
        <v>0</v>
      </c>
      <c r="H1319" s="245"/>
      <c r="I1319" s="246">
        <f>ROUND(E1319*H1319,2)</f>
        <v>0</v>
      </c>
      <c r="J1319" s="245"/>
      <c r="K1319" s="246">
        <f>ROUND(E1319*J1319,2)</f>
        <v>0</v>
      </c>
      <c r="L1319" s="246">
        <v>21</v>
      </c>
      <c r="M1319" s="246">
        <f>G1319*(1+L1319/100)</f>
        <v>0</v>
      </c>
      <c r="N1319" s="244">
        <v>0</v>
      </c>
      <c r="O1319" s="244">
        <f>ROUND(E1319*N1319,2)</f>
        <v>0</v>
      </c>
      <c r="P1319" s="244">
        <v>0</v>
      </c>
      <c r="Q1319" s="244">
        <f>ROUND(E1319*P1319,2)</f>
        <v>0</v>
      </c>
      <c r="R1319" s="246" t="s">
        <v>838</v>
      </c>
      <c r="S1319" s="246" t="s">
        <v>298</v>
      </c>
      <c r="T1319" s="247" t="s">
        <v>364</v>
      </c>
      <c r="U1319" s="224">
        <v>0.11</v>
      </c>
      <c r="V1319" s="224">
        <f>ROUND(E1319*U1319,2)</f>
        <v>854.24</v>
      </c>
      <c r="W1319" s="224"/>
      <c r="X1319" s="224" t="s">
        <v>1216</v>
      </c>
      <c r="Y1319" s="224" t="s">
        <v>284</v>
      </c>
      <c r="Z1319" s="213"/>
      <c r="AA1319" s="213"/>
      <c r="AB1319" s="213"/>
      <c r="AC1319" s="213"/>
      <c r="AD1319" s="213"/>
      <c r="AE1319" s="213"/>
      <c r="AF1319" s="213"/>
      <c r="AG1319" s="213" t="s">
        <v>1217</v>
      </c>
      <c r="AH1319" s="213"/>
      <c r="AI1319" s="213"/>
      <c r="AJ1319" s="213"/>
      <c r="AK1319" s="213"/>
      <c r="AL1319" s="213"/>
      <c r="AM1319" s="213"/>
      <c r="AN1319" s="213"/>
      <c r="AO1319" s="213"/>
      <c r="AP1319" s="213"/>
      <c r="AQ1319" s="213"/>
      <c r="AR1319" s="213"/>
      <c r="AS1319" s="213"/>
      <c r="AT1319" s="213"/>
      <c r="AU1319" s="213"/>
      <c r="AV1319" s="213"/>
      <c r="AW1319" s="213"/>
      <c r="AX1319" s="213"/>
      <c r="AY1319" s="213"/>
      <c r="AZ1319" s="213"/>
      <c r="BA1319" s="213"/>
      <c r="BB1319" s="213"/>
      <c r="BC1319" s="213"/>
      <c r="BD1319" s="213"/>
      <c r="BE1319" s="213"/>
      <c r="BF1319" s="213"/>
      <c r="BG1319" s="213"/>
      <c r="BH1319" s="213"/>
    </row>
    <row r="1320" spans="1:60" outlineLevel="2" x14ac:dyDescent="0.2">
      <c r="A1320" s="220"/>
      <c r="B1320" s="221"/>
      <c r="C1320" s="262" t="s">
        <v>1223</v>
      </c>
      <c r="D1320" s="229"/>
      <c r="E1320" s="230"/>
      <c r="F1320" s="224"/>
      <c r="G1320" s="224"/>
      <c r="H1320" s="224"/>
      <c r="I1320" s="224"/>
      <c r="J1320" s="224"/>
      <c r="K1320" s="224"/>
      <c r="L1320" s="224"/>
      <c r="M1320" s="224"/>
      <c r="N1320" s="223"/>
      <c r="O1320" s="223"/>
      <c r="P1320" s="223"/>
      <c r="Q1320" s="223"/>
      <c r="R1320" s="224"/>
      <c r="S1320" s="224"/>
      <c r="T1320" s="224"/>
      <c r="U1320" s="224"/>
      <c r="V1320" s="224"/>
      <c r="W1320" s="224"/>
      <c r="X1320" s="224"/>
      <c r="Y1320" s="224"/>
      <c r="Z1320" s="213"/>
      <c r="AA1320" s="213"/>
      <c r="AB1320" s="213"/>
      <c r="AC1320" s="213"/>
      <c r="AD1320" s="213"/>
      <c r="AE1320" s="213"/>
      <c r="AF1320" s="213"/>
      <c r="AG1320" s="213" t="s">
        <v>290</v>
      </c>
      <c r="AH1320" s="213">
        <v>0</v>
      </c>
      <c r="AI1320" s="213"/>
      <c r="AJ1320" s="213"/>
      <c r="AK1320" s="213"/>
      <c r="AL1320" s="213"/>
      <c r="AM1320" s="213"/>
      <c r="AN1320" s="213"/>
      <c r="AO1320" s="213"/>
      <c r="AP1320" s="213"/>
      <c r="AQ1320" s="213"/>
      <c r="AR1320" s="213"/>
      <c r="AS1320" s="213"/>
      <c r="AT1320" s="213"/>
      <c r="AU1320" s="213"/>
      <c r="AV1320" s="213"/>
      <c r="AW1320" s="213"/>
      <c r="AX1320" s="213"/>
      <c r="AY1320" s="213"/>
      <c r="AZ1320" s="213"/>
      <c r="BA1320" s="213"/>
      <c r="BB1320" s="213"/>
      <c r="BC1320" s="213"/>
      <c r="BD1320" s="213"/>
      <c r="BE1320" s="213"/>
      <c r="BF1320" s="213"/>
      <c r="BG1320" s="213"/>
      <c r="BH1320" s="213"/>
    </row>
    <row r="1321" spans="1:60" outlineLevel="3" x14ac:dyDescent="0.2">
      <c r="A1321" s="220"/>
      <c r="B1321" s="221"/>
      <c r="C1321" s="262" t="s">
        <v>1224</v>
      </c>
      <c r="D1321" s="229"/>
      <c r="E1321" s="230"/>
      <c r="F1321" s="224"/>
      <c r="G1321" s="224"/>
      <c r="H1321" s="224"/>
      <c r="I1321" s="224"/>
      <c r="J1321" s="224"/>
      <c r="K1321" s="224"/>
      <c r="L1321" s="224"/>
      <c r="M1321" s="224"/>
      <c r="N1321" s="223"/>
      <c r="O1321" s="223"/>
      <c r="P1321" s="223"/>
      <c r="Q1321" s="223"/>
      <c r="R1321" s="224"/>
      <c r="S1321" s="224"/>
      <c r="T1321" s="224"/>
      <c r="U1321" s="224"/>
      <c r="V1321" s="224"/>
      <c r="W1321" s="224"/>
      <c r="X1321" s="224"/>
      <c r="Y1321" s="224"/>
      <c r="Z1321" s="213"/>
      <c r="AA1321" s="213"/>
      <c r="AB1321" s="213"/>
      <c r="AC1321" s="213"/>
      <c r="AD1321" s="213"/>
      <c r="AE1321" s="213"/>
      <c r="AF1321" s="213"/>
      <c r="AG1321" s="213" t="s">
        <v>290</v>
      </c>
      <c r="AH1321" s="213">
        <v>0</v>
      </c>
      <c r="AI1321" s="213"/>
      <c r="AJ1321" s="213"/>
      <c r="AK1321" s="213"/>
      <c r="AL1321" s="213"/>
      <c r="AM1321" s="213"/>
      <c r="AN1321" s="213"/>
      <c r="AO1321" s="213"/>
      <c r="AP1321" s="213"/>
      <c r="AQ1321" s="213"/>
      <c r="AR1321" s="213"/>
      <c r="AS1321" s="213"/>
      <c r="AT1321" s="213"/>
      <c r="AU1321" s="213"/>
      <c r="AV1321" s="213"/>
      <c r="AW1321" s="213"/>
      <c r="AX1321" s="213"/>
      <c r="AY1321" s="213"/>
      <c r="AZ1321" s="213"/>
      <c r="BA1321" s="213"/>
      <c r="BB1321" s="213"/>
      <c r="BC1321" s="213"/>
      <c r="BD1321" s="213"/>
      <c r="BE1321" s="213"/>
      <c r="BF1321" s="213"/>
      <c r="BG1321" s="213"/>
      <c r="BH1321" s="213"/>
    </row>
    <row r="1322" spans="1:60" outlineLevel="3" x14ac:dyDescent="0.2">
      <c r="A1322" s="220"/>
      <c r="B1322" s="221"/>
      <c r="C1322" s="262" t="s">
        <v>1236</v>
      </c>
      <c r="D1322" s="229"/>
      <c r="E1322" s="230">
        <v>7765.8561099999997</v>
      </c>
      <c r="F1322" s="224"/>
      <c r="G1322" s="224"/>
      <c r="H1322" s="224"/>
      <c r="I1322" s="224"/>
      <c r="J1322" s="224"/>
      <c r="K1322" s="224"/>
      <c r="L1322" s="224"/>
      <c r="M1322" s="224"/>
      <c r="N1322" s="223"/>
      <c r="O1322" s="223"/>
      <c r="P1322" s="223"/>
      <c r="Q1322" s="223"/>
      <c r="R1322" s="224"/>
      <c r="S1322" s="224"/>
      <c r="T1322" s="224"/>
      <c r="U1322" s="224"/>
      <c r="V1322" s="224"/>
      <c r="W1322" s="224"/>
      <c r="X1322" s="224"/>
      <c r="Y1322" s="224"/>
      <c r="Z1322" s="213"/>
      <c r="AA1322" s="213"/>
      <c r="AB1322" s="213"/>
      <c r="AC1322" s="213"/>
      <c r="AD1322" s="213"/>
      <c r="AE1322" s="213"/>
      <c r="AF1322" s="213"/>
      <c r="AG1322" s="213" t="s">
        <v>290</v>
      </c>
      <c r="AH1322" s="213">
        <v>0</v>
      </c>
      <c r="AI1322" s="213"/>
      <c r="AJ1322" s="213"/>
      <c r="AK1322" s="213"/>
      <c r="AL1322" s="213"/>
      <c r="AM1322" s="213"/>
      <c r="AN1322" s="213"/>
      <c r="AO1322" s="213"/>
      <c r="AP1322" s="213"/>
      <c r="AQ1322" s="213"/>
      <c r="AR1322" s="213"/>
      <c r="AS1322" s="213"/>
      <c r="AT1322" s="213"/>
      <c r="AU1322" s="213"/>
      <c r="AV1322" s="213"/>
      <c r="AW1322" s="213"/>
      <c r="AX1322" s="213"/>
      <c r="AY1322" s="213"/>
      <c r="AZ1322" s="213"/>
      <c r="BA1322" s="213"/>
      <c r="BB1322" s="213"/>
      <c r="BC1322" s="213"/>
      <c r="BD1322" s="213"/>
      <c r="BE1322" s="213"/>
      <c r="BF1322" s="213"/>
      <c r="BG1322" s="213"/>
      <c r="BH1322" s="213"/>
    </row>
    <row r="1323" spans="1:60" ht="22.5" outlineLevel="1" x14ac:dyDescent="0.2">
      <c r="A1323" s="241">
        <v>120</v>
      </c>
      <c r="B1323" s="242" t="s">
        <v>1237</v>
      </c>
      <c r="C1323" s="259" t="s">
        <v>1238</v>
      </c>
      <c r="D1323" s="243" t="s">
        <v>737</v>
      </c>
      <c r="E1323" s="244">
        <v>773.26958999999999</v>
      </c>
      <c r="F1323" s="245"/>
      <c r="G1323" s="246">
        <f>ROUND(E1323*F1323,2)</f>
        <v>0</v>
      </c>
      <c r="H1323" s="245"/>
      <c r="I1323" s="246">
        <f>ROUND(E1323*H1323,2)</f>
        <v>0</v>
      </c>
      <c r="J1323" s="245"/>
      <c r="K1323" s="246">
        <f>ROUND(E1323*J1323,2)</f>
        <v>0</v>
      </c>
      <c r="L1323" s="246">
        <v>21</v>
      </c>
      <c r="M1323" s="246">
        <f>G1323*(1+L1323/100)</f>
        <v>0</v>
      </c>
      <c r="N1323" s="244">
        <v>0</v>
      </c>
      <c r="O1323" s="244">
        <f>ROUND(E1323*N1323,2)</f>
        <v>0</v>
      </c>
      <c r="P1323" s="244">
        <v>0</v>
      </c>
      <c r="Q1323" s="244">
        <f>ROUND(E1323*P1323,2)</f>
        <v>0</v>
      </c>
      <c r="R1323" s="246" t="s">
        <v>838</v>
      </c>
      <c r="S1323" s="246" t="s">
        <v>1033</v>
      </c>
      <c r="T1323" s="247" t="s">
        <v>1033</v>
      </c>
      <c r="U1323" s="224">
        <v>0</v>
      </c>
      <c r="V1323" s="224">
        <f>ROUND(E1323*U1323,2)</f>
        <v>0</v>
      </c>
      <c r="W1323" s="224"/>
      <c r="X1323" s="224" t="s">
        <v>1216</v>
      </c>
      <c r="Y1323" s="224" t="s">
        <v>284</v>
      </c>
      <c r="Z1323" s="213"/>
      <c r="AA1323" s="213"/>
      <c r="AB1323" s="213"/>
      <c r="AC1323" s="213"/>
      <c r="AD1323" s="213"/>
      <c r="AE1323" s="213"/>
      <c r="AF1323" s="213"/>
      <c r="AG1323" s="213" t="s">
        <v>1217</v>
      </c>
      <c r="AH1323" s="213"/>
      <c r="AI1323" s="213"/>
      <c r="AJ1323" s="213"/>
      <c r="AK1323" s="213"/>
      <c r="AL1323" s="213"/>
      <c r="AM1323" s="213"/>
      <c r="AN1323" s="213"/>
      <c r="AO1323" s="213"/>
      <c r="AP1323" s="213"/>
      <c r="AQ1323" s="213"/>
      <c r="AR1323" s="213"/>
      <c r="AS1323" s="213"/>
      <c r="AT1323" s="213"/>
      <c r="AU1323" s="213"/>
      <c r="AV1323" s="213"/>
      <c r="AW1323" s="213"/>
      <c r="AX1323" s="213"/>
      <c r="AY1323" s="213"/>
      <c r="AZ1323" s="213"/>
      <c r="BA1323" s="213"/>
      <c r="BB1323" s="213"/>
      <c r="BC1323" s="213"/>
      <c r="BD1323" s="213"/>
      <c r="BE1323" s="213"/>
      <c r="BF1323" s="213"/>
      <c r="BG1323" s="213"/>
      <c r="BH1323" s="213"/>
    </row>
    <row r="1324" spans="1:60" outlineLevel="2" x14ac:dyDescent="0.2">
      <c r="A1324" s="220"/>
      <c r="B1324" s="221"/>
      <c r="C1324" s="262" t="s">
        <v>1223</v>
      </c>
      <c r="D1324" s="229"/>
      <c r="E1324" s="230"/>
      <c r="F1324" s="224"/>
      <c r="G1324" s="224"/>
      <c r="H1324" s="224"/>
      <c r="I1324" s="224"/>
      <c r="J1324" s="224"/>
      <c r="K1324" s="224"/>
      <c r="L1324" s="224"/>
      <c r="M1324" s="224"/>
      <c r="N1324" s="223"/>
      <c r="O1324" s="223"/>
      <c r="P1324" s="223"/>
      <c r="Q1324" s="223"/>
      <c r="R1324" s="224"/>
      <c r="S1324" s="224"/>
      <c r="T1324" s="224"/>
      <c r="U1324" s="224"/>
      <c r="V1324" s="224"/>
      <c r="W1324" s="224"/>
      <c r="X1324" s="224"/>
      <c r="Y1324" s="224"/>
      <c r="Z1324" s="213"/>
      <c r="AA1324" s="213"/>
      <c r="AB1324" s="213"/>
      <c r="AC1324" s="213"/>
      <c r="AD1324" s="213"/>
      <c r="AE1324" s="213"/>
      <c r="AF1324" s="213"/>
      <c r="AG1324" s="213" t="s">
        <v>290</v>
      </c>
      <c r="AH1324" s="213">
        <v>0</v>
      </c>
      <c r="AI1324" s="213"/>
      <c r="AJ1324" s="213"/>
      <c r="AK1324" s="213"/>
      <c r="AL1324" s="213"/>
      <c r="AM1324" s="213"/>
      <c r="AN1324" s="213"/>
      <c r="AO1324" s="213"/>
      <c r="AP1324" s="213"/>
      <c r="AQ1324" s="213"/>
      <c r="AR1324" s="213"/>
      <c r="AS1324" s="213"/>
      <c r="AT1324" s="213"/>
      <c r="AU1324" s="213"/>
      <c r="AV1324" s="213"/>
      <c r="AW1324" s="213"/>
      <c r="AX1324" s="213"/>
      <c r="AY1324" s="213"/>
      <c r="AZ1324" s="213"/>
      <c r="BA1324" s="213"/>
      <c r="BB1324" s="213"/>
      <c r="BC1324" s="213"/>
      <c r="BD1324" s="213"/>
      <c r="BE1324" s="213"/>
      <c r="BF1324" s="213"/>
      <c r="BG1324" s="213"/>
      <c r="BH1324" s="213"/>
    </row>
    <row r="1325" spans="1:60" outlineLevel="3" x14ac:dyDescent="0.2">
      <c r="A1325" s="220"/>
      <c r="B1325" s="221"/>
      <c r="C1325" s="262" t="s">
        <v>1224</v>
      </c>
      <c r="D1325" s="229"/>
      <c r="E1325" s="230"/>
      <c r="F1325" s="224"/>
      <c r="G1325" s="224"/>
      <c r="H1325" s="224"/>
      <c r="I1325" s="224"/>
      <c r="J1325" s="224"/>
      <c r="K1325" s="224"/>
      <c r="L1325" s="224"/>
      <c r="M1325" s="224"/>
      <c r="N1325" s="223"/>
      <c r="O1325" s="223"/>
      <c r="P1325" s="223"/>
      <c r="Q1325" s="223"/>
      <c r="R1325" s="224"/>
      <c r="S1325" s="224"/>
      <c r="T1325" s="224"/>
      <c r="U1325" s="224"/>
      <c r="V1325" s="224"/>
      <c r="W1325" s="224"/>
      <c r="X1325" s="224"/>
      <c r="Y1325" s="224"/>
      <c r="Z1325" s="213"/>
      <c r="AA1325" s="213"/>
      <c r="AB1325" s="213"/>
      <c r="AC1325" s="213"/>
      <c r="AD1325" s="213"/>
      <c r="AE1325" s="213"/>
      <c r="AF1325" s="213"/>
      <c r="AG1325" s="213" t="s">
        <v>290</v>
      </c>
      <c r="AH1325" s="213">
        <v>0</v>
      </c>
      <c r="AI1325" s="213"/>
      <c r="AJ1325" s="213"/>
      <c r="AK1325" s="213"/>
      <c r="AL1325" s="213"/>
      <c r="AM1325" s="213"/>
      <c r="AN1325" s="213"/>
      <c r="AO1325" s="213"/>
      <c r="AP1325" s="213"/>
      <c r="AQ1325" s="213"/>
      <c r="AR1325" s="213"/>
      <c r="AS1325" s="213"/>
      <c r="AT1325" s="213"/>
      <c r="AU1325" s="213"/>
      <c r="AV1325" s="213"/>
      <c r="AW1325" s="213"/>
      <c r="AX1325" s="213"/>
      <c r="AY1325" s="213"/>
      <c r="AZ1325" s="213"/>
      <c r="BA1325" s="213"/>
      <c r="BB1325" s="213"/>
      <c r="BC1325" s="213"/>
      <c r="BD1325" s="213"/>
      <c r="BE1325" s="213"/>
      <c r="BF1325" s="213"/>
      <c r="BG1325" s="213"/>
      <c r="BH1325" s="213"/>
    </row>
    <row r="1326" spans="1:60" outlineLevel="3" x14ac:dyDescent="0.2">
      <c r="A1326" s="220"/>
      <c r="B1326" s="221"/>
      <c r="C1326" s="262" t="s">
        <v>1239</v>
      </c>
      <c r="D1326" s="229"/>
      <c r="E1326" s="230">
        <v>773.26958999999999</v>
      </c>
      <c r="F1326" s="224"/>
      <c r="G1326" s="224"/>
      <c r="H1326" s="224"/>
      <c r="I1326" s="224"/>
      <c r="J1326" s="224"/>
      <c r="K1326" s="224"/>
      <c r="L1326" s="224"/>
      <c r="M1326" s="224"/>
      <c r="N1326" s="223"/>
      <c r="O1326" s="223"/>
      <c r="P1326" s="223"/>
      <c r="Q1326" s="223"/>
      <c r="R1326" s="224"/>
      <c r="S1326" s="224"/>
      <c r="T1326" s="224"/>
      <c r="U1326" s="224"/>
      <c r="V1326" s="224"/>
      <c r="W1326" s="224"/>
      <c r="X1326" s="224"/>
      <c r="Y1326" s="224"/>
      <c r="Z1326" s="213"/>
      <c r="AA1326" s="213"/>
      <c r="AB1326" s="213"/>
      <c r="AC1326" s="213"/>
      <c r="AD1326" s="213"/>
      <c r="AE1326" s="213"/>
      <c r="AF1326" s="213"/>
      <c r="AG1326" s="213" t="s">
        <v>290</v>
      </c>
      <c r="AH1326" s="213">
        <v>0</v>
      </c>
      <c r="AI1326" s="213"/>
      <c r="AJ1326" s="213"/>
      <c r="AK1326" s="213"/>
      <c r="AL1326" s="213"/>
      <c r="AM1326" s="213"/>
      <c r="AN1326" s="213"/>
      <c r="AO1326" s="213"/>
      <c r="AP1326" s="213"/>
      <c r="AQ1326" s="213"/>
      <c r="AR1326" s="213"/>
      <c r="AS1326" s="213"/>
      <c r="AT1326" s="213"/>
      <c r="AU1326" s="213"/>
      <c r="AV1326" s="213"/>
      <c r="AW1326" s="213"/>
      <c r="AX1326" s="213"/>
      <c r="AY1326" s="213"/>
      <c r="AZ1326" s="213"/>
      <c r="BA1326" s="213"/>
      <c r="BB1326" s="213"/>
      <c r="BC1326" s="213"/>
      <c r="BD1326" s="213"/>
      <c r="BE1326" s="213"/>
      <c r="BF1326" s="213"/>
      <c r="BG1326" s="213"/>
      <c r="BH1326" s="213"/>
    </row>
    <row r="1327" spans="1:60" outlineLevel="1" x14ac:dyDescent="0.2">
      <c r="A1327" s="241">
        <v>121</v>
      </c>
      <c r="B1327" s="242" t="s">
        <v>1240</v>
      </c>
      <c r="C1327" s="259" t="s">
        <v>1241</v>
      </c>
      <c r="D1327" s="243" t="s">
        <v>737</v>
      </c>
      <c r="E1327" s="244">
        <v>3.31602</v>
      </c>
      <c r="F1327" s="245"/>
      <c r="G1327" s="246">
        <f>ROUND(E1327*F1327,2)</f>
        <v>0</v>
      </c>
      <c r="H1327" s="245"/>
      <c r="I1327" s="246">
        <f>ROUND(E1327*H1327,2)</f>
        <v>0</v>
      </c>
      <c r="J1327" s="245"/>
      <c r="K1327" s="246">
        <f>ROUND(E1327*J1327,2)</f>
        <v>0</v>
      </c>
      <c r="L1327" s="246">
        <v>21</v>
      </c>
      <c r="M1327" s="246">
        <f>G1327*(1+L1327/100)</f>
        <v>0</v>
      </c>
      <c r="N1327" s="244">
        <v>0</v>
      </c>
      <c r="O1327" s="244">
        <f>ROUND(E1327*N1327,2)</f>
        <v>0</v>
      </c>
      <c r="P1327" s="244">
        <v>0</v>
      </c>
      <c r="Q1327" s="244">
        <f>ROUND(E1327*P1327,2)</f>
        <v>0</v>
      </c>
      <c r="R1327" s="246" t="s">
        <v>838</v>
      </c>
      <c r="S1327" s="246" t="s">
        <v>298</v>
      </c>
      <c r="T1327" s="247" t="s">
        <v>767</v>
      </c>
      <c r="U1327" s="224">
        <v>0</v>
      </c>
      <c r="V1327" s="224">
        <f>ROUND(E1327*U1327,2)</f>
        <v>0</v>
      </c>
      <c r="W1327" s="224"/>
      <c r="X1327" s="224" t="s">
        <v>1216</v>
      </c>
      <c r="Y1327" s="224" t="s">
        <v>284</v>
      </c>
      <c r="Z1327" s="213"/>
      <c r="AA1327" s="213"/>
      <c r="AB1327" s="213"/>
      <c r="AC1327" s="213"/>
      <c r="AD1327" s="213"/>
      <c r="AE1327" s="213"/>
      <c r="AF1327" s="213"/>
      <c r="AG1327" s="213" t="s">
        <v>1217</v>
      </c>
      <c r="AH1327" s="213"/>
      <c r="AI1327" s="213"/>
      <c r="AJ1327" s="213"/>
      <c r="AK1327" s="213"/>
      <c r="AL1327" s="213"/>
      <c r="AM1327" s="213"/>
      <c r="AN1327" s="213"/>
      <c r="AO1327" s="213"/>
      <c r="AP1327" s="213"/>
      <c r="AQ1327" s="213"/>
      <c r="AR1327" s="213"/>
      <c r="AS1327" s="213"/>
      <c r="AT1327" s="213"/>
      <c r="AU1327" s="213"/>
      <c r="AV1327" s="213"/>
      <c r="AW1327" s="213"/>
      <c r="AX1327" s="213"/>
      <c r="AY1327" s="213"/>
      <c r="AZ1327" s="213"/>
      <c r="BA1327" s="213"/>
      <c r="BB1327" s="213"/>
      <c r="BC1327" s="213"/>
      <c r="BD1327" s="213"/>
      <c r="BE1327" s="213"/>
      <c r="BF1327" s="213"/>
      <c r="BG1327" s="213"/>
      <c r="BH1327" s="213"/>
    </row>
    <row r="1328" spans="1:60" outlineLevel="2" x14ac:dyDescent="0.2">
      <c r="A1328" s="220"/>
      <c r="B1328" s="221"/>
      <c r="C1328" s="260" t="s">
        <v>1242</v>
      </c>
      <c r="D1328" s="248"/>
      <c r="E1328" s="248"/>
      <c r="F1328" s="248"/>
      <c r="G1328" s="248"/>
      <c r="H1328" s="224"/>
      <c r="I1328" s="224"/>
      <c r="J1328" s="224"/>
      <c r="K1328" s="224"/>
      <c r="L1328" s="224"/>
      <c r="M1328" s="224"/>
      <c r="N1328" s="223"/>
      <c r="O1328" s="223"/>
      <c r="P1328" s="223"/>
      <c r="Q1328" s="223"/>
      <c r="R1328" s="224"/>
      <c r="S1328" s="224"/>
      <c r="T1328" s="224"/>
      <c r="U1328" s="224"/>
      <c r="V1328" s="224"/>
      <c r="W1328" s="224"/>
      <c r="X1328" s="224"/>
      <c r="Y1328" s="224"/>
      <c r="Z1328" s="213"/>
      <c r="AA1328" s="213"/>
      <c r="AB1328" s="213"/>
      <c r="AC1328" s="213"/>
      <c r="AD1328" s="213"/>
      <c r="AE1328" s="213"/>
      <c r="AF1328" s="213"/>
      <c r="AG1328" s="213" t="s">
        <v>287</v>
      </c>
      <c r="AH1328" s="213"/>
      <c r="AI1328" s="213"/>
      <c r="AJ1328" s="213"/>
      <c r="AK1328" s="213"/>
      <c r="AL1328" s="213"/>
      <c r="AM1328" s="213"/>
      <c r="AN1328" s="213"/>
      <c r="AO1328" s="213"/>
      <c r="AP1328" s="213"/>
      <c r="AQ1328" s="213"/>
      <c r="AR1328" s="213"/>
      <c r="AS1328" s="213"/>
      <c r="AT1328" s="213"/>
      <c r="AU1328" s="213"/>
      <c r="AV1328" s="213"/>
      <c r="AW1328" s="213"/>
      <c r="AX1328" s="213"/>
      <c r="AY1328" s="213"/>
      <c r="AZ1328" s="213"/>
      <c r="BA1328" s="213"/>
      <c r="BB1328" s="213"/>
      <c r="BC1328" s="213"/>
      <c r="BD1328" s="213"/>
      <c r="BE1328" s="213"/>
      <c r="BF1328" s="213"/>
      <c r="BG1328" s="213"/>
      <c r="BH1328" s="213"/>
    </row>
    <row r="1329" spans="1:60" outlineLevel="2" x14ac:dyDescent="0.2">
      <c r="A1329" s="220"/>
      <c r="B1329" s="221"/>
      <c r="C1329" s="262" t="s">
        <v>1223</v>
      </c>
      <c r="D1329" s="229"/>
      <c r="E1329" s="230"/>
      <c r="F1329" s="224"/>
      <c r="G1329" s="224"/>
      <c r="H1329" s="224"/>
      <c r="I1329" s="224"/>
      <c r="J1329" s="224"/>
      <c r="K1329" s="224"/>
      <c r="L1329" s="224"/>
      <c r="M1329" s="224"/>
      <c r="N1329" s="223"/>
      <c r="O1329" s="223"/>
      <c r="P1329" s="223"/>
      <c r="Q1329" s="223"/>
      <c r="R1329" s="224"/>
      <c r="S1329" s="224"/>
      <c r="T1329" s="224"/>
      <c r="U1329" s="224"/>
      <c r="V1329" s="224"/>
      <c r="W1329" s="224"/>
      <c r="X1329" s="224"/>
      <c r="Y1329" s="224"/>
      <c r="Z1329" s="213"/>
      <c r="AA1329" s="213"/>
      <c r="AB1329" s="213"/>
      <c r="AC1329" s="213"/>
      <c r="AD1329" s="213"/>
      <c r="AE1329" s="213"/>
      <c r="AF1329" s="213"/>
      <c r="AG1329" s="213" t="s">
        <v>290</v>
      </c>
      <c r="AH1329" s="213">
        <v>0</v>
      </c>
      <c r="AI1329" s="213"/>
      <c r="AJ1329" s="213"/>
      <c r="AK1329" s="213"/>
      <c r="AL1329" s="213"/>
      <c r="AM1329" s="213"/>
      <c r="AN1329" s="213"/>
      <c r="AO1329" s="213"/>
      <c r="AP1329" s="213"/>
      <c r="AQ1329" s="213"/>
      <c r="AR1329" s="213"/>
      <c r="AS1329" s="213"/>
      <c r="AT1329" s="213"/>
      <c r="AU1329" s="213"/>
      <c r="AV1329" s="213"/>
      <c r="AW1329" s="213"/>
      <c r="AX1329" s="213"/>
      <c r="AY1329" s="213"/>
      <c r="AZ1329" s="213"/>
      <c r="BA1329" s="213"/>
      <c r="BB1329" s="213"/>
      <c r="BC1329" s="213"/>
      <c r="BD1329" s="213"/>
      <c r="BE1329" s="213"/>
      <c r="BF1329" s="213"/>
      <c r="BG1329" s="213"/>
      <c r="BH1329" s="213"/>
    </row>
    <row r="1330" spans="1:60" outlineLevel="3" x14ac:dyDescent="0.2">
      <c r="A1330" s="220"/>
      <c r="B1330" s="221"/>
      <c r="C1330" s="262" t="s">
        <v>1224</v>
      </c>
      <c r="D1330" s="229"/>
      <c r="E1330" s="230"/>
      <c r="F1330" s="224"/>
      <c r="G1330" s="224"/>
      <c r="H1330" s="224"/>
      <c r="I1330" s="224"/>
      <c r="J1330" s="224"/>
      <c r="K1330" s="224"/>
      <c r="L1330" s="224"/>
      <c r="M1330" s="224"/>
      <c r="N1330" s="223"/>
      <c r="O1330" s="223"/>
      <c r="P1330" s="223"/>
      <c r="Q1330" s="223"/>
      <c r="R1330" s="224"/>
      <c r="S1330" s="224"/>
      <c r="T1330" s="224"/>
      <c r="U1330" s="224"/>
      <c r="V1330" s="224"/>
      <c r="W1330" s="224"/>
      <c r="X1330" s="224"/>
      <c r="Y1330" s="224"/>
      <c r="Z1330" s="213"/>
      <c r="AA1330" s="213"/>
      <c r="AB1330" s="213"/>
      <c r="AC1330" s="213"/>
      <c r="AD1330" s="213"/>
      <c r="AE1330" s="213"/>
      <c r="AF1330" s="213"/>
      <c r="AG1330" s="213" t="s">
        <v>290</v>
      </c>
      <c r="AH1330" s="213">
        <v>0</v>
      </c>
      <c r="AI1330" s="213"/>
      <c r="AJ1330" s="213"/>
      <c r="AK1330" s="213"/>
      <c r="AL1330" s="213"/>
      <c r="AM1330" s="213"/>
      <c r="AN1330" s="213"/>
      <c r="AO1330" s="213"/>
      <c r="AP1330" s="213"/>
      <c r="AQ1330" s="213"/>
      <c r="AR1330" s="213"/>
      <c r="AS1330" s="213"/>
      <c r="AT1330" s="213"/>
      <c r="AU1330" s="213"/>
      <c r="AV1330" s="213"/>
      <c r="AW1330" s="213"/>
      <c r="AX1330" s="213"/>
      <c r="AY1330" s="213"/>
      <c r="AZ1330" s="213"/>
      <c r="BA1330" s="213"/>
      <c r="BB1330" s="213"/>
      <c r="BC1330" s="213"/>
      <c r="BD1330" s="213"/>
      <c r="BE1330" s="213"/>
      <c r="BF1330" s="213"/>
      <c r="BG1330" s="213"/>
      <c r="BH1330" s="213"/>
    </row>
    <row r="1331" spans="1:60" outlineLevel="3" x14ac:dyDescent="0.2">
      <c r="A1331" s="220"/>
      <c r="B1331" s="221"/>
      <c r="C1331" s="262" t="s">
        <v>1243</v>
      </c>
      <c r="D1331" s="229"/>
      <c r="E1331" s="230">
        <v>3.31602</v>
      </c>
      <c r="F1331" s="224"/>
      <c r="G1331" s="224"/>
      <c r="H1331" s="224"/>
      <c r="I1331" s="224"/>
      <c r="J1331" s="224"/>
      <c r="K1331" s="224"/>
      <c r="L1331" s="224"/>
      <c r="M1331" s="224"/>
      <c r="N1331" s="223"/>
      <c r="O1331" s="223"/>
      <c r="P1331" s="223"/>
      <c r="Q1331" s="223"/>
      <c r="R1331" s="224"/>
      <c r="S1331" s="224"/>
      <c r="T1331" s="224"/>
      <c r="U1331" s="224"/>
      <c r="V1331" s="224"/>
      <c r="W1331" s="224"/>
      <c r="X1331" s="224"/>
      <c r="Y1331" s="224"/>
      <c r="Z1331" s="213"/>
      <c r="AA1331" s="213"/>
      <c r="AB1331" s="213"/>
      <c r="AC1331" s="213"/>
      <c r="AD1331" s="213"/>
      <c r="AE1331" s="213"/>
      <c r="AF1331" s="213"/>
      <c r="AG1331" s="213" t="s">
        <v>290</v>
      </c>
      <c r="AH1331" s="213">
        <v>0</v>
      </c>
      <c r="AI1331" s="213"/>
      <c r="AJ1331" s="213"/>
      <c r="AK1331" s="213"/>
      <c r="AL1331" s="213"/>
      <c r="AM1331" s="213"/>
      <c r="AN1331" s="213"/>
      <c r="AO1331" s="213"/>
      <c r="AP1331" s="213"/>
      <c r="AQ1331" s="213"/>
      <c r="AR1331" s="213"/>
      <c r="AS1331" s="213"/>
      <c r="AT1331" s="213"/>
      <c r="AU1331" s="213"/>
      <c r="AV1331" s="213"/>
      <c r="AW1331" s="213"/>
      <c r="AX1331" s="213"/>
      <c r="AY1331" s="213"/>
      <c r="AZ1331" s="213"/>
      <c r="BA1331" s="213"/>
      <c r="BB1331" s="213"/>
      <c r="BC1331" s="213"/>
      <c r="BD1331" s="213"/>
      <c r="BE1331" s="213"/>
      <c r="BF1331" s="213"/>
      <c r="BG1331" s="213"/>
      <c r="BH1331" s="213"/>
    </row>
    <row r="1332" spans="1:60" x14ac:dyDescent="0.2">
      <c r="A1332" s="3"/>
      <c r="B1332" s="4"/>
      <c r="C1332" s="265"/>
      <c r="D1332" s="6"/>
      <c r="E1332" s="3"/>
      <c r="F1332" s="3"/>
      <c r="G1332" s="3"/>
      <c r="H1332" s="3"/>
      <c r="I1332" s="3"/>
      <c r="J1332" s="3"/>
      <c r="K1332" s="3"/>
      <c r="L1332" s="3"/>
      <c r="M1332" s="3"/>
      <c r="N1332" s="3"/>
      <c r="O1332" s="3"/>
      <c r="P1332" s="3"/>
      <c r="Q1332" s="3"/>
      <c r="R1332" s="3"/>
      <c r="S1332" s="3"/>
      <c r="T1332" s="3"/>
      <c r="U1332" s="3"/>
      <c r="V1332" s="3"/>
      <c r="W1332" s="3"/>
      <c r="X1332" s="3"/>
      <c r="Y1332" s="3"/>
      <c r="AE1332">
        <v>15</v>
      </c>
      <c r="AF1332">
        <v>21</v>
      </c>
      <c r="AG1332" t="s">
        <v>262</v>
      </c>
    </row>
    <row r="1333" spans="1:60" x14ac:dyDescent="0.2">
      <c r="A1333" s="216"/>
      <c r="B1333" s="217" t="s">
        <v>29</v>
      </c>
      <c r="C1333" s="266"/>
      <c r="D1333" s="218"/>
      <c r="E1333" s="219"/>
      <c r="F1333" s="219"/>
      <c r="G1333" s="240">
        <f>G8+G268+G306+G444+G449+G458+G513+G540+G546+G562+G588+G788+G794+G894+G899+G1054+G1077+G1296</f>
        <v>0</v>
      </c>
      <c r="H1333" s="3"/>
      <c r="I1333" s="3"/>
      <c r="J1333" s="3"/>
      <c r="K1333" s="3"/>
      <c r="L1333" s="3"/>
      <c r="M1333" s="3"/>
      <c r="N1333" s="3"/>
      <c r="O1333" s="3"/>
      <c r="P1333" s="3"/>
      <c r="Q1333" s="3"/>
      <c r="R1333" s="3"/>
      <c r="S1333" s="3"/>
      <c r="T1333" s="3"/>
      <c r="U1333" s="3"/>
      <c r="V1333" s="3"/>
      <c r="W1333" s="3"/>
      <c r="X1333" s="3"/>
      <c r="Y1333" s="3"/>
      <c r="AE1333">
        <f>SUMIF(L7:L1331,AE1332,G7:G1331)</f>
        <v>0</v>
      </c>
      <c r="AF1333">
        <f>SUMIF(L7:L1331,AF1332,G7:G1331)</f>
        <v>0</v>
      </c>
      <c r="AG1333" t="s">
        <v>353</v>
      </c>
    </row>
    <row r="1334" spans="1:60" x14ac:dyDescent="0.2">
      <c r="C1334" s="267"/>
      <c r="D1334" s="10"/>
      <c r="AG1334" t="s">
        <v>359</v>
      </c>
    </row>
    <row r="1335" spans="1:60" x14ac:dyDescent="0.2">
      <c r="D1335" s="10"/>
    </row>
    <row r="1336" spans="1:60" x14ac:dyDescent="0.2">
      <c r="D1336" s="10"/>
    </row>
    <row r="1337" spans="1:60" x14ac:dyDescent="0.2">
      <c r="D1337" s="10"/>
    </row>
    <row r="1338" spans="1:60" x14ac:dyDescent="0.2">
      <c r="D1338" s="10"/>
    </row>
    <row r="1339" spans="1:60" x14ac:dyDescent="0.2">
      <c r="D1339" s="10"/>
    </row>
    <row r="1340" spans="1:60" x14ac:dyDescent="0.2">
      <c r="D1340" s="10"/>
    </row>
    <row r="1341" spans="1:60" x14ac:dyDescent="0.2">
      <c r="D1341" s="10"/>
    </row>
    <row r="1342" spans="1:60" x14ac:dyDescent="0.2">
      <c r="D1342" s="10"/>
    </row>
    <row r="1343" spans="1:60" x14ac:dyDescent="0.2">
      <c r="D1343" s="10"/>
    </row>
    <row r="1344" spans="1:60"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dpcvk3ekpdRw5IO7ZW51eSXonuM6issyAaIRJbt+K73QoU3aygWC9DqV/CLFsXrWJooB4qlnGlt3MjG+BBJHQ==" saltValue="u0JGTbH5YD/PZLLpYzHBeQ==" spinCount="100000" sheet="1" formatRows="0"/>
  <mergeCells count="427">
    <mergeCell ref="C1328:G1328"/>
    <mergeCell ref="C1298:G1298"/>
    <mergeCell ref="C1299:G1299"/>
    <mergeCell ref="C1300:G1300"/>
    <mergeCell ref="C1301:G1301"/>
    <mergeCell ref="C1302:G1302"/>
    <mergeCell ref="C1307:G1307"/>
    <mergeCell ref="C1289:G1289"/>
    <mergeCell ref="C1290:G1290"/>
    <mergeCell ref="C1291:G1291"/>
    <mergeCell ref="C1292:G1292"/>
    <mergeCell ref="C1293:G1293"/>
    <mergeCell ref="C1295:G1295"/>
    <mergeCell ref="C1281:G1281"/>
    <mergeCell ref="C1282:G1282"/>
    <mergeCell ref="C1284:G1284"/>
    <mergeCell ref="C1285:G1285"/>
    <mergeCell ref="C1287:G1287"/>
    <mergeCell ref="C1288:G1288"/>
    <mergeCell ref="C1271:G1271"/>
    <mergeCell ref="C1272:G1272"/>
    <mergeCell ref="C1273:G1273"/>
    <mergeCell ref="C1274:G1274"/>
    <mergeCell ref="C1279:G1279"/>
    <mergeCell ref="C1280:G1280"/>
    <mergeCell ref="C1263:G1263"/>
    <mergeCell ref="C1265:G1265"/>
    <mergeCell ref="C1266:G1266"/>
    <mergeCell ref="C1268:G1268"/>
    <mergeCell ref="C1269:G1269"/>
    <mergeCell ref="C1270:G1270"/>
    <mergeCell ref="C1256:G1256"/>
    <mergeCell ref="C1257:G1257"/>
    <mergeCell ref="C1259:G1259"/>
    <mergeCell ref="C1260:G1260"/>
    <mergeCell ref="C1261:G1261"/>
    <mergeCell ref="C1262:G1262"/>
    <mergeCell ref="C1249:G1249"/>
    <mergeCell ref="C1251:G1251"/>
    <mergeCell ref="C1252:G1252"/>
    <mergeCell ref="C1253:G1253"/>
    <mergeCell ref="C1254:G1254"/>
    <mergeCell ref="C1255:G1255"/>
    <mergeCell ref="C1238:G1238"/>
    <mergeCell ref="C1239:G1239"/>
    <mergeCell ref="C1244:G1244"/>
    <mergeCell ref="C1245:G1245"/>
    <mergeCell ref="C1246:G1246"/>
    <mergeCell ref="C1248:G1248"/>
    <mergeCell ref="C1232:G1232"/>
    <mergeCell ref="C1233:G1233"/>
    <mergeCell ref="C1234:G1234"/>
    <mergeCell ref="C1235:G1235"/>
    <mergeCell ref="C1236:G1236"/>
    <mergeCell ref="C1237:G1237"/>
    <mergeCell ref="C1224:G1224"/>
    <mergeCell ref="C1225:G1225"/>
    <mergeCell ref="C1226:G1226"/>
    <mergeCell ref="C1227:G1227"/>
    <mergeCell ref="C1229:G1229"/>
    <mergeCell ref="C1230:G1230"/>
    <mergeCell ref="C1215:G1215"/>
    <mergeCell ref="C1216:G1216"/>
    <mergeCell ref="C1217:G1217"/>
    <mergeCell ref="C1221:G1221"/>
    <mergeCell ref="C1222:G1222"/>
    <mergeCell ref="C1223:G1223"/>
    <mergeCell ref="C1208:G1208"/>
    <mergeCell ref="C1210:G1210"/>
    <mergeCell ref="C1211:G1211"/>
    <mergeCell ref="C1212:G1212"/>
    <mergeCell ref="C1213:G1213"/>
    <mergeCell ref="C1214:G1214"/>
    <mergeCell ref="C1201:G1201"/>
    <mergeCell ref="C1202:G1202"/>
    <mergeCell ref="C1203:G1203"/>
    <mergeCell ref="C1204:G1204"/>
    <mergeCell ref="C1205:G1205"/>
    <mergeCell ref="C1207:G1207"/>
    <mergeCell ref="C1194:G1194"/>
    <mergeCell ref="C1195:G1195"/>
    <mergeCell ref="C1196:G1196"/>
    <mergeCell ref="C1197:G1197"/>
    <mergeCell ref="C1198:G1198"/>
    <mergeCell ref="C1200:G1200"/>
    <mergeCell ref="C1186:G1186"/>
    <mergeCell ref="C1188:G1188"/>
    <mergeCell ref="C1189:G1189"/>
    <mergeCell ref="C1191:G1191"/>
    <mergeCell ref="C1192:G1192"/>
    <mergeCell ref="C1193:G1193"/>
    <mergeCell ref="C1180:G1180"/>
    <mergeCell ref="C1181:G1181"/>
    <mergeCell ref="C1182:G1182"/>
    <mergeCell ref="C1183:G1183"/>
    <mergeCell ref="C1184:G1184"/>
    <mergeCell ref="C1185:G1185"/>
    <mergeCell ref="C1173:G1173"/>
    <mergeCell ref="C1174:G1174"/>
    <mergeCell ref="C1175:G1175"/>
    <mergeCell ref="C1176:G1176"/>
    <mergeCell ref="C1177:G1177"/>
    <mergeCell ref="C1178:G1178"/>
    <mergeCell ref="C1165:G1165"/>
    <mergeCell ref="C1166:G1166"/>
    <mergeCell ref="C1168:G1168"/>
    <mergeCell ref="C1169:G1169"/>
    <mergeCell ref="C1171:G1171"/>
    <mergeCell ref="C1172:G1172"/>
    <mergeCell ref="C1158:G1158"/>
    <mergeCell ref="C1160:G1160"/>
    <mergeCell ref="C1161:G1161"/>
    <mergeCell ref="C1162:G1162"/>
    <mergeCell ref="C1163:G1163"/>
    <mergeCell ref="C1164:G1164"/>
    <mergeCell ref="C1152:G1152"/>
    <mergeCell ref="C1153:G1153"/>
    <mergeCell ref="C1154:G1154"/>
    <mergeCell ref="C1155:G1155"/>
    <mergeCell ref="C1156:G1156"/>
    <mergeCell ref="C1157:G1157"/>
    <mergeCell ref="C1144:G1144"/>
    <mergeCell ref="C1145:G1145"/>
    <mergeCell ref="C1146:G1146"/>
    <mergeCell ref="C1148:G1148"/>
    <mergeCell ref="C1149:G1149"/>
    <mergeCell ref="C1151:G1151"/>
    <mergeCell ref="C1137:G1137"/>
    <mergeCell ref="C1138:G1138"/>
    <mergeCell ref="C1140:G1140"/>
    <mergeCell ref="C1141:G1141"/>
    <mergeCell ref="C1142:G1142"/>
    <mergeCell ref="C1143:G1143"/>
    <mergeCell ref="C1131:G1131"/>
    <mergeCell ref="C1132:G1132"/>
    <mergeCell ref="C1133:G1133"/>
    <mergeCell ref="C1134:G1134"/>
    <mergeCell ref="C1135:G1135"/>
    <mergeCell ref="C1136:G1136"/>
    <mergeCell ref="C1123:G1123"/>
    <mergeCell ref="C1124:G1124"/>
    <mergeCell ref="C1125:G1125"/>
    <mergeCell ref="C1126:G1126"/>
    <mergeCell ref="C1128:G1128"/>
    <mergeCell ref="C1129:G1129"/>
    <mergeCell ref="C1116:G1116"/>
    <mergeCell ref="C1117:G1117"/>
    <mergeCell ref="C1118:G1118"/>
    <mergeCell ref="C1120:G1120"/>
    <mergeCell ref="C1121:G1121"/>
    <mergeCell ref="C1122:G1122"/>
    <mergeCell ref="C1109:G1109"/>
    <mergeCell ref="C1111:G1111"/>
    <mergeCell ref="C1112:G1112"/>
    <mergeCell ref="C1113:G1113"/>
    <mergeCell ref="C1114:G1114"/>
    <mergeCell ref="C1115:G1115"/>
    <mergeCell ref="C1102:G1102"/>
    <mergeCell ref="C1103:G1103"/>
    <mergeCell ref="C1104:G1104"/>
    <mergeCell ref="C1105:G1105"/>
    <mergeCell ref="C1106:G1106"/>
    <mergeCell ref="C1108:G1108"/>
    <mergeCell ref="C1095:G1095"/>
    <mergeCell ref="C1096:G1096"/>
    <mergeCell ref="C1097:G1097"/>
    <mergeCell ref="C1098:G1098"/>
    <mergeCell ref="C1100:G1100"/>
    <mergeCell ref="C1101:G1101"/>
    <mergeCell ref="C1088:G1088"/>
    <mergeCell ref="C1089:G1089"/>
    <mergeCell ref="C1091:G1091"/>
    <mergeCell ref="C1092:G1092"/>
    <mergeCell ref="C1093:G1093"/>
    <mergeCell ref="C1094:G1094"/>
    <mergeCell ref="C1081:G1081"/>
    <mergeCell ref="C1082:G1082"/>
    <mergeCell ref="C1083:G1083"/>
    <mergeCell ref="C1084:G1084"/>
    <mergeCell ref="C1085:G1085"/>
    <mergeCell ref="C1086:G1086"/>
    <mergeCell ref="C1067:G1067"/>
    <mergeCell ref="C1068:G1068"/>
    <mergeCell ref="C1069:G1069"/>
    <mergeCell ref="C1076:G1076"/>
    <mergeCell ref="C1079:G1079"/>
    <mergeCell ref="C1080:G1080"/>
    <mergeCell ref="C1046:G1046"/>
    <mergeCell ref="C1053:G1053"/>
    <mergeCell ref="C1056:G1056"/>
    <mergeCell ref="C1057:G1057"/>
    <mergeCell ref="C1065:G1065"/>
    <mergeCell ref="C1066:G1066"/>
    <mergeCell ref="C1040:G1040"/>
    <mergeCell ref="C1041:G1041"/>
    <mergeCell ref="C1042:G1042"/>
    <mergeCell ref="C1043:G1043"/>
    <mergeCell ref="C1044:G1044"/>
    <mergeCell ref="C1045:G1045"/>
    <mergeCell ref="C1031:G1031"/>
    <mergeCell ref="C1032:G1032"/>
    <mergeCell ref="C1034:G1034"/>
    <mergeCell ref="C1035:G1035"/>
    <mergeCell ref="C1037:G1037"/>
    <mergeCell ref="C1038:G1038"/>
    <mergeCell ref="C1024:G1024"/>
    <mergeCell ref="C1025:G1025"/>
    <mergeCell ref="C1026:G1026"/>
    <mergeCell ref="C1027:G1027"/>
    <mergeCell ref="C1028:G1028"/>
    <mergeCell ref="C1030:G1030"/>
    <mergeCell ref="C1016:G1016"/>
    <mergeCell ref="C1017:G1017"/>
    <mergeCell ref="C1019:G1019"/>
    <mergeCell ref="C1020:G1020"/>
    <mergeCell ref="C1022:G1022"/>
    <mergeCell ref="C1023:G1023"/>
    <mergeCell ref="C1008:G1008"/>
    <mergeCell ref="C1009:G1009"/>
    <mergeCell ref="C1010:G1010"/>
    <mergeCell ref="C1012:G1012"/>
    <mergeCell ref="C1013:G1013"/>
    <mergeCell ref="C1014:G1014"/>
    <mergeCell ref="C1001:G1001"/>
    <mergeCell ref="C1002:G1002"/>
    <mergeCell ref="C1004:G1004"/>
    <mergeCell ref="C1005:G1005"/>
    <mergeCell ref="C1006:G1006"/>
    <mergeCell ref="C1007:G1007"/>
    <mergeCell ref="C993:G993"/>
    <mergeCell ref="C995:G995"/>
    <mergeCell ref="C996:G996"/>
    <mergeCell ref="C997:G997"/>
    <mergeCell ref="C998:G998"/>
    <mergeCell ref="C1000:G1000"/>
    <mergeCell ref="C986:G986"/>
    <mergeCell ref="C987:G987"/>
    <mergeCell ref="C988:G988"/>
    <mergeCell ref="C989:G989"/>
    <mergeCell ref="C990:G990"/>
    <mergeCell ref="C992:G992"/>
    <mergeCell ref="C978:G978"/>
    <mergeCell ref="C980:G980"/>
    <mergeCell ref="C981:G981"/>
    <mergeCell ref="C982:G982"/>
    <mergeCell ref="C984:G984"/>
    <mergeCell ref="C985:G985"/>
    <mergeCell ref="C971:G971"/>
    <mergeCell ref="C972:G972"/>
    <mergeCell ref="C973:G973"/>
    <mergeCell ref="C975:G975"/>
    <mergeCell ref="C976:G976"/>
    <mergeCell ref="C977:G977"/>
    <mergeCell ref="C964:G964"/>
    <mergeCell ref="C965:G965"/>
    <mergeCell ref="C967:G967"/>
    <mergeCell ref="C968:G968"/>
    <mergeCell ref="C969:G969"/>
    <mergeCell ref="C970:G970"/>
    <mergeCell ref="C957:G957"/>
    <mergeCell ref="C958:G958"/>
    <mergeCell ref="C959:G959"/>
    <mergeCell ref="C960:G960"/>
    <mergeCell ref="C961:G961"/>
    <mergeCell ref="C963:G963"/>
    <mergeCell ref="C949:G949"/>
    <mergeCell ref="C950:G950"/>
    <mergeCell ref="C951:G951"/>
    <mergeCell ref="C952:G952"/>
    <mergeCell ref="C954:G954"/>
    <mergeCell ref="C955:G955"/>
    <mergeCell ref="C942:G942"/>
    <mergeCell ref="C943:G943"/>
    <mergeCell ref="C944:G944"/>
    <mergeCell ref="C946:G946"/>
    <mergeCell ref="C947:G947"/>
    <mergeCell ref="C948:G948"/>
    <mergeCell ref="C934:G934"/>
    <mergeCell ref="C936:G936"/>
    <mergeCell ref="C937:G937"/>
    <mergeCell ref="C938:G938"/>
    <mergeCell ref="C939:G939"/>
    <mergeCell ref="C940:G940"/>
    <mergeCell ref="C927:G927"/>
    <mergeCell ref="C928:G928"/>
    <mergeCell ref="C929:G929"/>
    <mergeCell ref="C930:G930"/>
    <mergeCell ref="C932:G932"/>
    <mergeCell ref="C933:G933"/>
    <mergeCell ref="C920:G920"/>
    <mergeCell ref="C921:G921"/>
    <mergeCell ref="C922:G922"/>
    <mergeCell ref="C924:G924"/>
    <mergeCell ref="C925:G925"/>
    <mergeCell ref="C926:G926"/>
    <mergeCell ref="C913:G913"/>
    <mergeCell ref="C914:G914"/>
    <mergeCell ref="C915:G915"/>
    <mergeCell ref="C916:G916"/>
    <mergeCell ref="C917:G917"/>
    <mergeCell ref="C918:G918"/>
    <mergeCell ref="C903:G903"/>
    <mergeCell ref="C904:G904"/>
    <mergeCell ref="C905:G905"/>
    <mergeCell ref="C906:G906"/>
    <mergeCell ref="C907:G907"/>
    <mergeCell ref="C912:G912"/>
    <mergeCell ref="C785:G785"/>
    <mergeCell ref="C786:G786"/>
    <mergeCell ref="C790:G790"/>
    <mergeCell ref="C796:G796"/>
    <mergeCell ref="C893:G893"/>
    <mergeCell ref="C896:G896"/>
    <mergeCell ref="C774:G774"/>
    <mergeCell ref="C775:G775"/>
    <mergeCell ref="C776:G776"/>
    <mergeCell ref="C782:G782"/>
    <mergeCell ref="C783:G783"/>
    <mergeCell ref="C784:G784"/>
    <mergeCell ref="C766:G766"/>
    <mergeCell ref="C767:G767"/>
    <mergeCell ref="C768:G768"/>
    <mergeCell ref="C769:G769"/>
    <mergeCell ref="C772:G772"/>
    <mergeCell ref="C773:G773"/>
    <mergeCell ref="C614:G614"/>
    <mergeCell ref="C638:G638"/>
    <mergeCell ref="C668:G668"/>
    <mergeCell ref="C694:G694"/>
    <mergeCell ref="C720:G720"/>
    <mergeCell ref="C765:G765"/>
    <mergeCell ref="C560:G560"/>
    <mergeCell ref="C564:G564"/>
    <mergeCell ref="C565:G565"/>
    <mergeCell ref="C568:G568"/>
    <mergeCell ref="C586:G586"/>
    <mergeCell ref="C590:G590"/>
    <mergeCell ref="C550:G550"/>
    <mergeCell ref="C555:G555"/>
    <mergeCell ref="C556:G556"/>
    <mergeCell ref="C557:G557"/>
    <mergeCell ref="C558:G558"/>
    <mergeCell ref="C559:G559"/>
    <mergeCell ref="C535:G535"/>
    <mergeCell ref="C536:G536"/>
    <mergeCell ref="C537:G537"/>
    <mergeCell ref="C538:G538"/>
    <mergeCell ref="C548:G548"/>
    <mergeCell ref="C549:G549"/>
    <mergeCell ref="C523:G523"/>
    <mergeCell ref="C526:G526"/>
    <mergeCell ref="C527:G527"/>
    <mergeCell ref="C528:G528"/>
    <mergeCell ref="C533:G533"/>
    <mergeCell ref="C534:G534"/>
    <mergeCell ref="C482:G482"/>
    <mergeCell ref="C483:G483"/>
    <mergeCell ref="C484:G484"/>
    <mergeCell ref="C487:G487"/>
    <mergeCell ref="C515:G515"/>
    <mergeCell ref="C518:G518"/>
    <mergeCell ref="C465:G465"/>
    <mergeCell ref="C468:G468"/>
    <mergeCell ref="C469:G469"/>
    <mergeCell ref="C473:G473"/>
    <mergeCell ref="C476:G476"/>
    <mergeCell ref="C481:G481"/>
    <mergeCell ref="C453:G453"/>
    <mergeCell ref="C454:G454"/>
    <mergeCell ref="C455:G455"/>
    <mergeCell ref="C460:G460"/>
    <mergeCell ref="C461:G461"/>
    <mergeCell ref="C464:G464"/>
    <mergeCell ref="C396:G396"/>
    <mergeCell ref="C397:G397"/>
    <mergeCell ref="C398:G398"/>
    <mergeCell ref="C446:G446"/>
    <mergeCell ref="C451:G451"/>
    <mergeCell ref="C452:G452"/>
    <mergeCell ref="C371:G371"/>
    <mergeCell ref="C391:G391"/>
    <mergeCell ref="C392:G392"/>
    <mergeCell ref="C393:G393"/>
    <mergeCell ref="C394:G394"/>
    <mergeCell ref="C395:G395"/>
    <mergeCell ref="C317:G317"/>
    <mergeCell ref="C364:G364"/>
    <mergeCell ref="C367:G367"/>
    <mergeCell ref="C368:G368"/>
    <mergeCell ref="C369:G369"/>
    <mergeCell ref="C370:G370"/>
    <mergeCell ref="C270:G270"/>
    <mergeCell ref="C271:G271"/>
    <mergeCell ref="C272:G272"/>
    <mergeCell ref="C277:G277"/>
    <mergeCell ref="C278:G278"/>
    <mergeCell ref="C308:G308"/>
    <mergeCell ref="C221:G221"/>
    <mergeCell ref="C241:G241"/>
    <mergeCell ref="C259:G259"/>
    <mergeCell ref="C265:G265"/>
    <mergeCell ref="C266:G266"/>
    <mergeCell ref="C267:G267"/>
    <mergeCell ref="C156:G156"/>
    <mergeCell ref="C159:G159"/>
    <mergeCell ref="C185:G185"/>
    <mergeCell ref="C206:G206"/>
    <mergeCell ref="C214:G214"/>
    <mergeCell ref="C220:G220"/>
    <mergeCell ref="C44:G44"/>
    <mergeCell ref="C48:G48"/>
    <mergeCell ref="C88:G88"/>
    <mergeCell ref="C93:G93"/>
    <mergeCell ref="C129:G129"/>
    <mergeCell ref="C134:G134"/>
    <mergeCell ref="C21:G21"/>
    <mergeCell ref="C24:G24"/>
    <mergeCell ref="C27:G27"/>
    <mergeCell ref="C30:G30"/>
    <mergeCell ref="C35:G35"/>
    <mergeCell ref="C39:G39"/>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5C566-03F3-42AC-AF72-DC3311CBD3B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64</v>
      </c>
      <c r="C4" s="205" t="s">
        <v>65</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SUMIF(AG9:AG30,"&lt;&gt;NOR",G9:G30)</f>
        <v>0</v>
      </c>
      <c r="H8" s="238"/>
      <c r="I8" s="238">
        <f>SUM(I9:I30)</f>
        <v>0</v>
      </c>
      <c r="J8" s="238"/>
      <c r="K8" s="238">
        <f>SUM(K9:K30)</f>
        <v>0</v>
      </c>
      <c r="L8" s="238"/>
      <c r="M8" s="238">
        <f>SUM(M9:M30)</f>
        <v>0</v>
      </c>
      <c r="N8" s="237"/>
      <c r="O8" s="237">
        <f>SUM(O9:O30)</f>
        <v>6.71</v>
      </c>
      <c r="P8" s="237"/>
      <c r="Q8" s="237">
        <f>SUM(Q9:Q30)</f>
        <v>0</v>
      </c>
      <c r="R8" s="238"/>
      <c r="S8" s="238"/>
      <c r="T8" s="239"/>
      <c r="U8" s="233"/>
      <c r="V8" s="233">
        <f>SUM(V9:V30)</f>
        <v>14.940000000000001</v>
      </c>
      <c r="W8" s="233"/>
      <c r="X8" s="233"/>
      <c r="Y8" s="233"/>
      <c r="AG8" t="s">
        <v>277</v>
      </c>
    </row>
    <row r="9" spans="1:60" ht="22.5" outlineLevel="1" x14ac:dyDescent="0.2">
      <c r="A9" s="241">
        <v>1</v>
      </c>
      <c r="B9" s="242" t="s">
        <v>541</v>
      </c>
      <c r="C9" s="259" t="s">
        <v>542</v>
      </c>
      <c r="D9" s="243" t="s">
        <v>280</v>
      </c>
      <c r="E9" s="244">
        <v>3.0150000000000001</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363</v>
      </c>
      <c r="S9" s="246" t="s">
        <v>298</v>
      </c>
      <c r="T9" s="247" t="s">
        <v>364</v>
      </c>
      <c r="U9" s="224">
        <v>1.0999999999999999E-2</v>
      </c>
      <c r="V9" s="224">
        <f>ROUND(E9*U9,2)</f>
        <v>0.03</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524</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1265</v>
      </c>
      <c r="D11" s="229"/>
      <c r="E11" s="230">
        <v>3.0150000000000001</v>
      </c>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x14ac:dyDescent="0.2">
      <c r="A12" s="241">
        <v>2</v>
      </c>
      <c r="B12" s="242" t="s">
        <v>549</v>
      </c>
      <c r="C12" s="259" t="s">
        <v>550</v>
      </c>
      <c r="D12" s="243" t="s">
        <v>280</v>
      </c>
      <c r="E12" s="244">
        <v>60.3</v>
      </c>
      <c r="F12" s="245"/>
      <c r="G12" s="246">
        <f>ROUND(E12*F12,2)</f>
        <v>0</v>
      </c>
      <c r="H12" s="245"/>
      <c r="I12" s="246">
        <f>ROUND(E12*H12,2)</f>
        <v>0</v>
      </c>
      <c r="J12" s="245"/>
      <c r="K12" s="246">
        <f>ROUND(E12*J12,2)</f>
        <v>0</v>
      </c>
      <c r="L12" s="246">
        <v>21</v>
      </c>
      <c r="M12" s="246">
        <f>G12*(1+L12/100)</f>
        <v>0</v>
      </c>
      <c r="N12" s="244">
        <v>0</v>
      </c>
      <c r="O12" s="244">
        <f>ROUND(E12*N12,2)</f>
        <v>0</v>
      </c>
      <c r="P12" s="244">
        <v>0</v>
      </c>
      <c r="Q12" s="244">
        <f>ROUND(E12*P12,2)</f>
        <v>0</v>
      </c>
      <c r="R12" s="246" t="s">
        <v>363</v>
      </c>
      <c r="S12" s="246" t="s">
        <v>298</v>
      </c>
      <c r="T12" s="247" t="s">
        <v>364</v>
      </c>
      <c r="U12" s="224">
        <v>0</v>
      </c>
      <c r="V12" s="224">
        <f>ROUND(E12*U12,2)</f>
        <v>0</v>
      </c>
      <c r="W12" s="224"/>
      <c r="X12" s="224" t="s">
        <v>283</v>
      </c>
      <c r="Y12" s="224" t="s">
        <v>284</v>
      </c>
      <c r="Z12" s="213"/>
      <c r="AA12" s="213"/>
      <c r="AB12" s="213"/>
      <c r="AC12" s="213"/>
      <c r="AD12" s="213"/>
      <c r="AE12" s="213"/>
      <c r="AF12" s="213"/>
      <c r="AG12" s="213" t="s">
        <v>285</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2" x14ac:dyDescent="0.2">
      <c r="A13" s="220"/>
      <c r="B13" s="221"/>
      <c r="C13" s="271" t="s">
        <v>524</v>
      </c>
      <c r="D13" s="268"/>
      <c r="E13" s="268"/>
      <c r="F13" s="268"/>
      <c r="G13" s="268"/>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366</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62" t="s">
        <v>1266</v>
      </c>
      <c r="D14" s="229"/>
      <c r="E14" s="230">
        <v>60.3</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5</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1">
        <v>3</v>
      </c>
      <c r="B15" s="242" t="s">
        <v>1267</v>
      </c>
      <c r="C15" s="259" t="s">
        <v>1268</v>
      </c>
      <c r="D15" s="243" t="s">
        <v>473</v>
      </c>
      <c r="E15" s="244">
        <v>20.100000000000001</v>
      </c>
      <c r="F15" s="245"/>
      <c r="G15" s="246">
        <f>ROUND(E15*F15,2)</f>
        <v>0</v>
      </c>
      <c r="H15" s="245"/>
      <c r="I15" s="246">
        <f>ROUND(E15*H15,2)</f>
        <v>0</v>
      </c>
      <c r="J15" s="245"/>
      <c r="K15" s="246">
        <f>ROUND(E15*J15,2)</f>
        <v>0</v>
      </c>
      <c r="L15" s="246">
        <v>21</v>
      </c>
      <c r="M15" s="246">
        <f>G15*(1+L15/100)</f>
        <v>0</v>
      </c>
      <c r="N15" s="244">
        <v>0</v>
      </c>
      <c r="O15" s="244">
        <f>ROUND(E15*N15,2)</f>
        <v>0</v>
      </c>
      <c r="P15" s="244">
        <v>0</v>
      </c>
      <c r="Q15" s="244">
        <f>ROUND(E15*P15,2)</f>
        <v>0</v>
      </c>
      <c r="R15" s="246" t="s">
        <v>1269</v>
      </c>
      <c r="S15" s="246" t="s">
        <v>298</v>
      </c>
      <c r="T15" s="247" t="s">
        <v>364</v>
      </c>
      <c r="U15" s="224">
        <v>4.7E-2</v>
      </c>
      <c r="V15" s="224">
        <f>ROUND(E15*U15,2)</f>
        <v>0.94</v>
      </c>
      <c r="W15" s="224"/>
      <c r="X15" s="224" t="s">
        <v>283</v>
      </c>
      <c r="Y15" s="224" t="s">
        <v>284</v>
      </c>
      <c r="Z15" s="213"/>
      <c r="AA15" s="213"/>
      <c r="AB15" s="213"/>
      <c r="AC15" s="213"/>
      <c r="AD15" s="213"/>
      <c r="AE15" s="213"/>
      <c r="AF15" s="213"/>
      <c r="AG15" s="213" t="s">
        <v>285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71" t="s">
        <v>1270</v>
      </c>
      <c r="D16" s="268"/>
      <c r="E16" s="268"/>
      <c r="F16" s="268"/>
      <c r="G16" s="268"/>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366</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62" t="s">
        <v>1271</v>
      </c>
      <c r="D17" s="229"/>
      <c r="E17" s="230">
        <v>20.100000000000001</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x14ac:dyDescent="0.2">
      <c r="A18" s="241">
        <v>4</v>
      </c>
      <c r="B18" s="242" t="s">
        <v>1272</v>
      </c>
      <c r="C18" s="259" t="s">
        <v>1273</v>
      </c>
      <c r="D18" s="243" t="s">
        <v>473</v>
      </c>
      <c r="E18" s="244">
        <v>20.100000000000001</v>
      </c>
      <c r="F18" s="245"/>
      <c r="G18" s="246">
        <f>ROUND(E18*F18,2)</f>
        <v>0</v>
      </c>
      <c r="H18" s="245"/>
      <c r="I18" s="246">
        <f>ROUND(E18*H18,2)</f>
        <v>0</v>
      </c>
      <c r="J18" s="245"/>
      <c r="K18" s="246">
        <f>ROUND(E18*J18,2)</f>
        <v>0</v>
      </c>
      <c r="L18" s="246">
        <v>21</v>
      </c>
      <c r="M18" s="246">
        <f>G18*(1+L18/100)</f>
        <v>0</v>
      </c>
      <c r="N18" s="244">
        <v>0</v>
      </c>
      <c r="O18" s="244">
        <f>ROUND(E18*N18,2)</f>
        <v>0</v>
      </c>
      <c r="P18" s="244">
        <v>0</v>
      </c>
      <c r="Q18" s="244">
        <f>ROUND(E18*P18,2)</f>
        <v>0</v>
      </c>
      <c r="R18" s="246" t="s">
        <v>1269</v>
      </c>
      <c r="S18" s="246" t="s">
        <v>298</v>
      </c>
      <c r="T18" s="247" t="s">
        <v>364</v>
      </c>
      <c r="U18" s="224">
        <v>0.35299999999999998</v>
      </c>
      <c r="V18" s="224">
        <f>ROUND(E18*U18,2)</f>
        <v>7.1</v>
      </c>
      <c r="W18" s="224"/>
      <c r="X18" s="224" t="s">
        <v>283</v>
      </c>
      <c r="Y18" s="224" t="s">
        <v>284</v>
      </c>
      <c r="Z18" s="213"/>
      <c r="AA18" s="213"/>
      <c r="AB18" s="213"/>
      <c r="AC18" s="213"/>
      <c r="AD18" s="213"/>
      <c r="AE18" s="213"/>
      <c r="AF18" s="213"/>
      <c r="AG18" s="213" t="s">
        <v>285</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71" t="s">
        <v>1274</v>
      </c>
      <c r="D19" s="268"/>
      <c r="E19" s="268"/>
      <c r="F19" s="268"/>
      <c r="G19" s="268"/>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366</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61" t="s">
        <v>286</v>
      </c>
      <c r="D20" s="250"/>
      <c r="E20" s="250"/>
      <c r="F20" s="250"/>
      <c r="G20" s="250"/>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287</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3" x14ac:dyDescent="0.2">
      <c r="A21" s="220"/>
      <c r="B21" s="221"/>
      <c r="C21" s="261" t="s">
        <v>1275</v>
      </c>
      <c r="D21" s="250"/>
      <c r="E21" s="250"/>
      <c r="F21" s="250"/>
      <c r="G21" s="250"/>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287</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62" t="s">
        <v>1271</v>
      </c>
      <c r="D22" s="229"/>
      <c r="E22" s="230">
        <v>20.100000000000001</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41">
        <v>5</v>
      </c>
      <c r="B23" s="242" t="s">
        <v>1276</v>
      </c>
      <c r="C23" s="259" t="s">
        <v>1277</v>
      </c>
      <c r="D23" s="243" t="s">
        <v>473</v>
      </c>
      <c r="E23" s="244">
        <v>20.100000000000001</v>
      </c>
      <c r="F23" s="245"/>
      <c r="G23" s="246">
        <f>ROUND(E23*F23,2)</f>
        <v>0</v>
      </c>
      <c r="H23" s="245"/>
      <c r="I23" s="246">
        <f>ROUND(E23*H23,2)</f>
        <v>0</v>
      </c>
      <c r="J23" s="245"/>
      <c r="K23" s="246">
        <f>ROUND(E23*J23,2)</f>
        <v>0</v>
      </c>
      <c r="L23" s="246">
        <v>21</v>
      </c>
      <c r="M23" s="246">
        <f>G23*(1+L23/100)</f>
        <v>0</v>
      </c>
      <c r="N23" s="244">
        <v>0</v>
      </c>
      <c r="O23" s="244">
        <f>ROUND(E23*N23,2)</f>
        <v>0</v>
      </c>
      <c r="P23" s="244">
        <v>0</v>
      </c>
      <c r="Q23" s="244">
        <f>ROUND(E23*P23,2)</f>
        <v>0</v>
      </c>
      <c r="R23" s="246" t="s">
        <v>363</v>
      </c>
      <c r="S23" s="246" t="s">
        <v>298</v>
      </c>
      <c r="T23" s="247" t="s">
        <v>364</v>
      </c>
      <c r="U23" s="224">
        <v>0.34200000000000003</v>
      </c>
      <c r="V23" s="224">
        <f>ROUND(E23*U23,2)</f>
        <v>6.87</v>
      </c>
      <c r="W23" s="224"/>
      <c r="X23" s="224" t="s">
        <v>283</v>
      </c>
      <c r="Y23" s="224" t="s">
        <v>284</v>
      </c>
      <c r="Z23" s="213"/>
      <c r="AA23" s="213"/>
      <c r="AB23" s="213"/>
      <c r="AC23" s="213"/>
      <c r="AD23" s="213"/>
      <c r="AE23" s="213"/>
      <c r="AF23" s="213"/>
      <c r="AG23" s="213" t="s">
        <v>285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71" t="s">
        <v>1278</v>
      </c>
      <c r="D24" s="268"/>
      <c r="E24" s="268"/>
      <c r="F24" s="268"/>
      <c r="G24" s="268"/>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366</v>
      </c>
      <c r="AH24" s="213"/>
      <c r="AI24" s="213"/>
      <c r="AJ24" s="213"/>
      <c r="AK24" s="213"/>
      <c r="AL24" s="213"/>
      <c r="AM24" s="213"/>
      <c r="AN24" s="213"/>
      <c r="AO24" s="213"/>
      <c r="AP24" s="213"/>
      <c r="AQ24" s="213"/>
      <c r="AR24" s="213"/>
      <c r="AS24" s="213"/>
      <c r="AT24" s="213"/>
      <c r="AU24" s="213"/>
      <c r="AV24" s="213"/>
      <c r="AW24" s="213"/>
      <c r="AX24" s="213"/>
      <c r="AY24" s="213"/>
      <c r="AZ24" s="213"/>
      <c r="BA24" s="249" t="str">
        <f>C24</f>
        <v>s případným nutným přemístěním hromad nebo dočasných skládek na místo potřeby ze vzdálenosti do 30 m, ve svahu sklonu přes 1 : 5,</v>
      </c>
      <c r="BB24" s="213"/>
      <c r="BC24" s="213"/>
      <c r="BD24" s="213"/>
      <c r="BE24" s="213"/>
      <c r="BF24" s="213"/>
      <c r="BG24" s="213"/>
      <c r="BH24" s="213"/>
    </row>
    <row r="25" spans="1:60" outlineLevel="2" x14ac:dyDescent="0.2">
      <c r="A25" s="220"/>
      <c r="B25" s="221"/>
      <c r="C25" s="262" t="s">
        <v>1271</v>
      </c>
      <c r="D25" s="229"/>
      <c r="E25" s="230">
        <v>20.100000000000001</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41">
        <v>6</v>
      </c>
      <c r="B26" s="242" t="s">
        <v>593</v>
      </c>
      <c r="C26" s="259" t="s">
        <v>594</v>
      </c>
      <c r="D26" s="243" t="s">
        <v>280</v>
      </c>
      <c r="E26" s="244">
        <v>3.0150000000000001</v>
      </c>
      <c r="F26" s="245"/>
      <c r="G26" s="246">
        <f>ROUND(E26*F26,2)</f>
        <v>0</v>
      </c>
      <c r="H26" s="245"/>
      <c r="I26" s="246">
        <f>ROUND(E26*H26,2)</f>
        <v>0</v>
      </c>
      <c r="J26" s="245"/>
      <c r="K26" s="246">
        <f>ROUND(E26*J26,2)</f>
        <v>0</v>
      </c>
      <c r="L26" s="246">
        <v>21</v>
      </c>
      <c r="M26" s="246">
        <f>G26*(1+L26/100)</f>
        <v>0</v>
      </c>
      <c r="N26" s="244">
        <v>0</v>
      </c>
      <c r="O26" s="244">
        <f>ROUND(E26*N26,2)</f>
        <v>0</v>
      </c>
      <c r="P26" s="244">
        <v>0</v>
      </c>
      <c r="Q26" s="244">
        <f>ROUND(E26*P26,2)</f>
        <v>0</v>
      </c>
      <c r="R26" s="246" t="s">
        <v>363</v>
      </c>
      <c r="S26" s="246" t="s">
        <v>298</v>
      </c>
      <c r="T26" s="247" t="s">
        <v>364</v>
      </c>
      <c r="U26" s="224">
        <v>0</v>
      </c>
      <c r="V26" s="224">
        <f>ROUND(E26*U26,2)</f>
        <v>0</v>
      </c>
      <c r="W26" s="224"/>
      <c r="X26" s="224" t="s">
        <v>283</v>
      </c>
      <c r="Y26" s="224" t="s">
        <v>284</v>
      </c>
      <c r="Z26" s="213"/>
      <c r="AA26" s="213"/>
      <c r="AB26" s="213"/>
      <c r="AC26" s="213"/>
      <c r="AD26" s="213"/>
      <c r="AE26" s="213"/>
      <c r="AF26" s="213"/>
      <c r="AG26" s="213" t="s">
        <v>285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62" t="s">
        <v>1279</v>
      </c>
      <c r="D27" s="229"/>
      <c r="E27" s="230">
        <v>3.0150000000000001</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5</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51">
        <v>7</v>
      </c>
      <c r="B28" s="252" t="s">
        <v>1280</v>
      </c>
      <c r="C28" s="264" t="s">
        <v>1281</v>
      </c>
      <c r="D28" s="253" t="s">
        <v>1031</v>
      </c>
      <c r="E28" s="254">
        <v>2</v>
      </c>
      <c r="F28" s="255"/>
      <c r="G28" s="256">
        <f>ROUND(E28*F28,2)</f>
        <v>0</v>
      </c>
      <c r="H28" s="255"/>
      <c r="I28" s="256">
        <f>ROUND(E28*H28,2)</f>
        <v>0</v>
      </c>
      <c r="J28" s="255"/>
      <c r="K28" s="256">
        <f>ROUND(E28*J28,2)</f>
        <v>0</v>
      </c>
      <c r="L28" s="256">
        <v>21</v>
      </c>
      <c r="M28" s="256">
        <f>G28*(1+L28/100)</f>
        <v>0</v>
      </c>
      <c r="N28" s="254">
        <v>1E-3</v>
      </c>
      <c r="O28" s="254">
        <f>ROUND(E28*N28,2)</f>
        <v>0</v>
      </c>
      <c r="P28" s="254">
        <v>0</v>
      </c>
      <c r="Q28" s="254">
        <f>ROUND(E28*P28,2)</f>
        <v>0</v>
      </c>
      <c r="R28" s="256" t="s">
        <v>1032</v>
      </c>
      <c r="S28" s="256" t="s">
        <v>298</v>
      </c>
      <c r="T28" s="257" t="s">
        <v>364</v>
      </c>
      <c r="U28" s="224">
        <v>0</v>
      </c>
      <c r="V28" s="224">
        <f>ROUND(E28*U28,2)</f>
        <v>0</v>
      </c>
      <c r="W28" s="224"/>
      <c r="X28" s="224" t="s">
        <v>1034</v>
      </c>
      <c r="Y28" s="224" t="s">
        <v>284</v>
      </c>
      <c r="Z28" s="213"/>
      <c r="AA28" s="213"/>
      <c r="AB28" s="213"/>
      <c r="AC28" s="213"/>
      <c r="AD28" s="213"/>
      <c r="AE28" s="213"/>
      <c r="AF28" s="213"/>
      <c r="AG28" s="213" t="s">
        <v>1035</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41">
        <v>8</v>
      </c>
      <c r="B29" s="242" t="s">
        <v>1282</v>
      </c>
      <c r="C29" s="259" t="s">
        <v>1283</v>
      </c>
      <c r="D29" s="243" t="s">
        <v>280</v>
      </c>
      <c r="E29" s="244">
        <v>4.0199999999999996</v>
      </c>
      <c r="F29" s="245"/>
      <c r="G29" s="246">
        <f>ROUND(E29*F29,2)</f>
        <v>0</v>
      </c>
      <c r="H29" s="245"/>
      <c r="I29" s="246">
        <f>ROUND(E29*H29,2)</f>
        <v>0</v>
      </c>
      <c r="J29" s="245"/>
      <c r="K29" s="246">
        <f>ROUND(E29*J29,2)</f>
        <v>0</v>
      </c>
      <c r="L29" s="246">
        <v>21</v>
      </c>
      <c r="M29" s="246">
        <f>G29*(1+L29/100)</f>
        <v>0</v>
      </c>
      <c r="N29" s="244">
        <v>1.67</v>
      </c>
      <c r="O29" s="244">
        <f>ROUND(E29*N29,2)</f>
        <v>6.71</v>
      </c>
      <c r="P29" s="244">
        <v>0</v>
      </c>
      <c r="Q29" s="244">
        <f>ROUND(E29*P29,2)</f>
        <v>0</v>
      </c>
      <c r="R29" s="246" t="s">
        <v>1032</v>
      </c>
      <c r="S29" s="246" t="s">
        <v>1284</v>
      </c>
      <c r="T29" s="247" t="s">
        <v>1284</v>
      </c>
      <c r="U29" s="224">
        <v>0</v>
      </c>
      <c r="V29" s="224">
        <f>ROUND(E29*U29,2)</f>
        <v>0</v>
      </c>
      <c r="W29" s="224"/>
      <c r="X29" s="224" t="s">
        <v>1034</v>
      </c>
      <c r="Y29" s="224" t="s">
        <v>284</v>
      </c>
      <c r="Z29" s="213"/>
      <c r="AA29" s="213"/>
      <c r="AB29" s="213"/>
      <c r="AC29" s="213"/>
      <c r="AD29" s="213"/>
      <c r="AE29" s="213"/>
      <c r="AF29" s="213"/>
      <c r="AG29" s="213" t="s">
        <v>1035</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62" t="s">
        <v>1285</v>
      </c>
      <c r="D30" s="229"/>
      <c r="E30" s="230">
        <v>4.0199999999999996</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290</v>
      </c>
      <c r="AH30" s="213">
        <v>5</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x14ac:dyDescent="0.2">
      <c r="A31" s="234" t="s">
        <v>276</v>
      </c>
      <c r="B31" s="235" t="s">
        <v>200</v>
      </c>
      <c r="C31" s="258" t="s">
        <v>201</v>
      </c>
      <c r="D31" s="236"/>
      <c r="E31" s="237"/>
      <c r="F31" s="238"/>
      <c r="G31" s="238">
        <f>SUMIF(AG32:AG56,"&lt;&gt;NOR",G32:G56)</f>
        <v>0</v>
      </c>
      <c r="H31" s="238"/>
      <c r="I31" s="238">
        <f>SUM(I32:I56)</f>
        <v>0</v>
      </c>
      <c r="J31" s="238"/>
      <c r="K31" s="238">
        <f>SUM(K32:K56)</f>
        <v>0</v>
      </c>
      <c r="L31" s="238"/>
      <c r="M31" s="238">
        <f>SUM(M32:M56)</f>
        <v>0</v>
      </c>
      <c r="N31" s="237"/>
      <c r="O31" s="237">
        <f>SUM(O32:O56)</f>
        <v>0.01</v>
      </c>
      <c r="P31" s="237"/>
      <c r="Q31" s="237">
        <f>SUM(Q32:Q56)</f>
        <v>23.400000000000002</v>
      </c>
      <c r="R31" s="238"/>
      <c r="S31" s="238"/>
      <c r="T31" s="239"/>
      <c r="U31" s="233"/>
      <c r="V31" s="233">
        <f>SUM(V32:V56)</f>
        <v>83.44</v>
      </c>
      <c r="W31" s="233"/>
      <c r="X31" s="233"/>
      <c r="Y31" s="233"/>
      <c r="AG31" t="s">
        <v>277</v>
      </c>
    </row>
    <row r="32" spans="1:60" outlineLevel="1" x14ac:dyDescent="0.2">
      <c r="A32" s="241">
        <v>9</v>
      </c>
      <c r="B32" s="242" t="s">
        <v>856</v>
      </c>
      <c r="C32" s="259" t="s">
        <v>857</v>
      </c>
      <c r="D32" s="243" t="s">
        <v>280</v>
      </c>
      <c r="E32" s="244">
        <v>1.206</v>
      </c>
      <c r="F32" s="245"/>
      <c r="G32" s="246">
        <f>ROUND(E32*F32,2)</f>
        <v>0</v>
      </c>
      <c r="H32" s="245"/>
      <c r="I32" s="246">
        <f>ROUND(E32*H32,2)</f>
        <v>0</v>
      </c>
      <c r="J32" s="245"/>
      <c r="K32" s="246">
        <f>ROUND(E32*J32,2)</f>
        <v>0</v>
      </c>
      <c r="L32" s="246">
        <v>21</v>
      </c>
      <c r="M32" s="246">
        <f>G32*(1+L32/100)</f>
        <v>0</v>
      </c>
      <c r="N32" s="244">
        <v>0</v>
      </c>
      <c r="O32" s="244">
        <f>ROUND(E32*N32,2)</f>
        <v>0</v>
      </c>
      <c r="P32" s="244">
        <v>2.4</v>
      </c>
      <c r="Q32" s="244">
        <f>ROUND(E32*P32,2)</f>
        <v>2.89</v>
      </c>
      <c r="R32" s="246" t="s">
        <v>838</v>
      </c>
      <c r="S32" s="246" t="s">
        <v>298</v>
      </c>
      <c r="T32" s="247" t="s">
        <v>364</v>
      </c>
      <c r="U32" s="224">
        <v>13.301</v>
      </c>
      <c r="V32" s="224">
        <f>ROUND(E32*U32,2)</f>
        <v>16.04</v>
      </c>
      <c r="W32" s="224"/>
      <c r="X32" s="224" t="s">
        <v>283</v>
      </c>
      <c r="Y32" s="224" t="s">
        <v>284</v>
      </c>
      <c r="Z32" s="213"/>
      <c r="AA32" s="213"/>
      <c r="AB32" s="213"/>
      <c r="AC32" s="213"/>
      <c r="AD32" s="213"/>
      <c r="AE32" s="213"/>
      <c r="AF32" s="213"/>
      <c r="AG32" s="213" t="s">
        <v>285</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71" t="s">
        <v>858</v>
      </c>
      <c r="D33" s="268"/>
      <c r="E33" s="268"/>
      <c r="F33" s="268"/>
      <c r="G33" s="268"/>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366</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62" t="s">
        <v>1286</v>
      </c>
      <c r="D34" s="229"/>
      <c r="E34" s="230">
        <v>1.206</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41">
        <v>10</v>
      </c>
      <c r="B35" s="242" t="s">
        <v>866</v>
      </c>
      <c r="C35" s="259" t="s">
        <v>867</v>
      </c>
      <c r="D35" s="243" t="s">
        <v>280</v>
      </c>
      <c r="E35" s="244">
        <v>3.8262</v>
      </c>
      <c r="F35" s="245"/>
      <c r="G35" s="246">
        <f>ROUND(E35*F35,2)</f>
        <v>0</v>
      </c>
      <c r="H35" s="245"/>
      <c r="I35" s="246">
        <f>ROUND(E35*H35,2)</f>
        <v>0</v>
      </c>
      <c r="J35" s="245"/>
      <c r="K35" s="246">
        <f>ROUND(E35*J35,2)</f>
        <v>0</v>
      </c>
      <c r="L35" s="246">
        <v>21</v>
      </c>
      <c r="M35" s="246">
        <f>G35*(1+L35/100)</f>
        <v>0</v>
      </c>
      <c r="N35" s="244">
        <v>1.1199999999999999E-3</v>
      </c>
      <c r="O35" s="244">
        <f>ROUND(E35*N35,2)</f>
        <v>0</v>
      </c>
      <c r="P35" s="244">
        <v>2.5</v>
      </c>
      <c r="Q35" s="244">
        <f>ROUND(E35*P35,2)</f>
        <v>9.57</v>
      </c>
      <c r="R35" s="246" t="s">
        <v>838</v>
      </c>
      <c r="S35" s="246" t="s">
        <v>298</v>
      </c>
      <c r="T35" s="247" t="s">
        <v>364</v>
      </c>
      <c r="U35" s="224">
        <v>2.61</v>
      </c>
      <c r="V35" s="224">
        <f>ROUND(E35*U35,2)</f>
        <v>9.99</v>
      </c>
      <c r="W35" s="224"/>
      <c r="X35" s="224" t="s">
        <v>283</v>
      </c>
      <c r="Y35" s="224" t="s">
        <v>284</v>
      </c>
      <c r="Z35" s="213"/>
      <c r="AA35" s="213"/>
      <c r="AB35" s="213"/>
      <c r="AC35" s="213"/>
      <c r="AD35" s="213"/>
      <c r="AE35" s="213"/>
      <c r="AF35" s="213"/>
      <c r="AG35" s="213" t="s">
        <v>285</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2" x14ac:dyDescent="0.2">
      <c r="A36" s="220"/>
      <c r="B36" s="221"/>
      <c r="C36" s="271" t="s">
        <v>868</v>
      </c>
      <c r="D36" s="268"/>
      <c r="E36" s="268"/>
      <c r="F36" s="268"/>
      <c r="G36" s="268"/>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366</v>
      </c>
      <c r="AH36" s="213"/>
      <c r="AI36" s="213"/>
      <c r="AJ36" s="213"/>
      <c r="AK36" s="213"/>
      <c r="AL36" s="213"/>
      <c r="AM36" s="213"/>
      <c r="AN36" s="213"/>
      <c r="AO36" s="213"/>
      <c r="AP36" s="213"/>
      <c r="AQ36" s="213"/>
      <c r="AR36" s="213"/>
      <c r="AS36" s="213"/>
      <c r="AT36" s="213"/>
      <c r="AU36" s="213"/>
      <c r="AV36" s="213"/>
      <c r="AW36" s="213"/>
      <c r="AX36" s="213"/>
      <c r="AY36" s="213"/>
      <c r="AZ36" s="213"/>
      <c r="BA36" s="249" t="str">
        <f>C36</f>
        <v>nebo vybourání otvorů průřezové plochy přes 4 m2 ve zdivu nadzákladovém, včetně pomocného lešení o výšce podlahy do 1900 mm a pro zatížení do 1,5 kPa  (150 kg/m2),</v>
      </c>
      <c r="BB36" s="213"/>
      <c r="BC36" s="213"/>
      <c r="BD36" s="213"/>
      <c r="BE36" s="213"/>
      <c r="BF36" s="213"/>
      <c r="BG36" s="213"/>
      <c r="BH36" s="213"/>
    </row>
    <row r="37" spans="1:60" ht="22.5" outlineLevel="2" x14ac:dyDescent="0.2">
      <c r="A37" s="220"/>
      <c r="B37" s="221"/>
      <c r="C37" s="262" t="s">
        <v>1287</v>
      </c>
      <c r="D37" s="229"/>
      <c r="E37" s="230">
        <v>3.8262</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290</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41">
        <v>11</v>
      </c>
      <c r="B38" s="242" t="s">
        <v>884</v>
      </c>
      <c r="C38" s="259" t="s">
        <v>885</v>
      </c>
      <c r="D38" s="243" t="s">
        <v>280</v>
      </c>
      <c r="E38" s="244">
        <v>3.8262</v>
      </c>
      <c r="F38" s="245"/>
      <c r="G38" s="246">
        <f>ROUND(E38*F38,2)</f>
        <v>0</v>
      </c>
      <c r="H38" s="245"/>
      <c r="I38" s="246">
        <f>ROUND(E38*H38,2)</f>
        <v>0</v>
      </c>
      <c r="J38" s="245"/>
      <c r="K38" s="246">
        <f>ROUND(E38*J38,2)</f>
        <v>0</v>
      </c>
      <c r="L38" s="246">
        <v>21</v>
      </c>
      <c r="M38" s="246">
        <f>G38*(1+L38/100)</f>
        <v>0</v>
      </c>
      <c r="N38" s="244">
        <v>1.47E-3</v>
      </c>
      <c r="O38" s="244">
        <f>ROUND(E38*N38,2)</f>
        <v>0.01</v>
      </c>
      <c r="P38" s="244">
        <v>2.4</v>
      </c>
      <c r="Q38" s="244">
        <f>ROUND(E38*P38,2)</f>
        <v>9.18</v>
      </c>
      <c r="R38" s="246" t="s">
        <v>838</v>
      </c>
      <c r="S38" s="246" t="s">
        <v>298</v>
      </c>
      <c r="T38" s="247" t="s">
        <v>364</v>
      </c>
      <c r="U38" s="224">
        <v>8.5</v>
      </c>
      <c r="V38" s="224">
        <f>ROUND(E38*U38,2)</f>
        <v>32.520000000000003</v>
      </c>
      <c r="W38" s="224"/>
      <c r="X38" s="224" t="s">
        <v>283</v>
      </c>
      <c r="Y38" s="224" t="s">
        <v>284</v>
      </c>
      <c r="Z38" s="213"/>
      <c r="AA38" s="213"/>
      <c r="AB38" s="213"/>
      <c r="AC38" s="213"/>
      <c r="AD38" s="213"/>
      <c r="AE38" s="213"/>
      <c r="AF38" s="213"/>
      <c r="AG38" s="213" t="s">
        <v>285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2" x14ac:dyDescent="0.2">
      <c r="A39" s="220"/>
      <c r="B39" s="221"/>
      <c r="C39" s="271" t="s">
        <v>886</v>
      </c>
      <c r="D39" s="268"/>
      <c r="E39" s="268"/>
      <c r="F39" s="268"/>
      <c r="G39" s="268"/>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366</v>
      </c>
      <c r="AH39" s="213"/>
      <c r="AI39" s="213"/>
      <c r="AJ39" s="213"/>
      <c r="AK39" s="213"/>
      <c r="AL39" s="213"/>
      <c r="AM39" s="213"/>
      <c r="AN39" s="213"/>
      <c r="AO39" s="213"/>
      <c r="AP39" s="213"/>
      <c r="AQ39" s="213"/>
      <c r="AR39" s="213"/>
      <c r="AS39" s="213"/>
      <c r="AT39" s="213"/>
      <c r="AU39" s="213"/>
      <c r="AV39" s="213"/>
      <c r="AW39" s="213"/>
      <c r="AX39" s="213"/>
      <c r="AY39" s="213"/>
      <c r="AZ39" s="213"/>
      <c r="BA39" s="249" t="str">
        <f>C39</f>
        <v>nebo vybourání otvorů průřezové plochy přes 4 m2 ve zdivu železobetonovém, včetně pomocného lešení o výšce podlahy do 1900 mm a pro zatížení do 1,5 kPa  (150 kg/m2),</v>
      </c>
      <c r="BB39" s="213"/>
      <c r="BC39" s="213"/>
      <c r="BD39" s="213"/>
      <c r="BE39" s="213"/>
      <c r="BF39" s="213"/>
      <c r="BG39" s="213"/>
      <c r="BH39" s="213"/>
    </row>
    <row r="40" spans="1:60" ht="22.5" outlineLevel="2" x14ac:dyDescent="0.2">
      <c r="A40" s="220"/>
      <c r="B40" s="221"/>
      <c r="C40" s="262" t="s">
        <v>1287</v>
      </c>
      <c r="D40" s="229"/>
      <c r="E40" s="230">
        <v>3.8262</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290</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1" x14ac:dyDescent="0.2">
      <c r="A41" s="241">
        <v>12</v>
      </c>
      <c r="B41" s="242" t="s">
        <v>909</v>
      </c>
      <c r="C41" s="259" t="s">
        <v>910</v>
      </c>
      <c r="D41" s="243" t="s">
        <v>473</v>
      </c>
      <c r="E41" s="244">
        <v>4.3550000000000004</v>
      </c>
      <c r="F41" s="245"/>
      <c r="G41" s="246">
        <f>ROUND(E41*F41,2)</f>
        <v>0</v>
      </c>
      <c r="H41" s="245"/>
      <c r="I41" s="246">
        <f>ROUND(E41*H41,2)</f>
        <v>0</v>
      </c>
      <c r="J41" s="245"/>
      <c r="K41" s="246">
        <f>ROUND(E41*J41,2)</f>
        <v>0</v>
      </c>
      <c r="L41" s="246">
        <v>21</v>
      </c>
      <c r="M41" s="246">
        <f>G41*(1+L41/100)</f>
        <v>0</v>
      </c>
      <c r="N41" s="244">
        <v>0</v>
      </c>
      <c r="O41" s="244">
        <f>ROUND(E41*N41,2)</f>
        <v>0</v>
      </c>
      <c r="P41" s="244">
        <v>0.40500000000000003</v>
      </c>
      <c r="Q41" s="244">
        <f>ROUND(E41*P41,2)</f>
        <v>1.76</v>
      </c>
      <c r="R41" s="246" t="s">
        <v>838</v>
      </c>
      <c r="S41" s="246" t="s">
        <v>298</v>
      </c>
      <c r="T41" s="247" t="s">
        <v>364</v>
      </c>
      <c r="U41" s="224">
        <v>1.71</v>
      </c>
      <c r="V41" s="224">
        <f>ROUND(E41*U41,2)</f>
        <v>7.45</v>
      </c>
      <c r="W41" s="224"/>
      <c r="X41" s="224" t="s">
        <v>283</v>
      </c>
      <c r="Y41" s="224" t="s">
        <v>284</v>
      </c>
      <c r="Z41" s="213"/>
      <c r="AA41" s="213"/>
      <c r="AB41" s="213"/>
      <c r="AC41" s="213"/>
      <c r="AD41" s="213"/>
      <c r="AE41" s="213"/>
      <c r="AF41" s="213"/>
      <c r="AG41" s="213" t="s">
        <v>285</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62" t="s">
        <v>916</v>
      </c>
      <c r="D42" s="229"/>
      <c r="E42" s="230">
        <v>4.3550000000000004</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x14ac:dyDescent="0.2">
      <c r="A43" s="241">
        <v>13</v>
      </c>
      <c r="B43" s="242" t="s">
        <v>928</v>
      </c>
      <c r="C43" s="259" t="s">
        <v>929</v>
      </c>
      <c r="D43" s="243" t="s">
        <v>280</v>
      </c>
      <c r="E43" s="244">
        <v>3.8262</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c r="S43" s="246" t="s">
        <v>281</v>
      </c>
      <c r="T43" s="247" t="s">
        <v>282</v>
      </c>
      <c r="U43" s="224">
        <v>2.61</v>
      </c>
      <c r="V43" s="224">
        <f>ROUND(E43*U43,2)</f>
        <v>9.99</v>
      </c>
      <c r="W43" s="224"/>
      <c r="X43" s="224" t="s">
        <v>283</v>
      </c>
      <c r="Y43" s="224" t="s">
        <v>284</v>
      </c>
      <c r="Z43" s="213"/>
      <c r="AA43" s="213"/>
      <c r="AB43" s="213"/>
      <c r="AC43" s="213"/>
      <c r="AD43" s="213"/>
      <c r="AE43" s="213"/>
      <c r="AF43" s="213"/>
      <c r="AG43" s="213" t="s">
        <v>285</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60" t="s">
        <v>286</v>
      </c>
      <c r="D44" s="248"/>
      <c r="E44" s="248"/>
      <c r="F44" s="248"/>
      <c r="G44" s="24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287</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61" t="s">
        <v>930</v>
      </c>
      <c r="D45" s="250"/>
      <c r="E45" s="250"/>
      <c r="F45" s="250"/>
      <c r="G45" s="250"/>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49" t="str">
        <f>C45</f>
        <v>Šetrné bourání, manipulace, dopravy, třídění, čištění za účelem dalšího využití. Uskladnění na místo určené objednatelem.</v>
      </c>
      <c r="BB45" s="213"/>
      <c r="BC45" s="213"/>
      <c r="BD45" s="213"/>
      <c r="BE45" s="213"/>
      <c r="BF45" s="213"/>
      <c r="BG45" s="213"/>
      <c r="BH45" s="213"/>
    </row>
    <row r="46" spans="1:60" ht="22.5" outlineLevel="3" x14ac:dyDescent="0.2">
      <c r="A46" s="220"/>
      <c r="B46" s="221"/>
      <c r="C46" s="261" t="s">
        <v>355</v>
      </c>
      <c r="D46" s="250"/>
      <c r="E46" s="250"/>
      <c r="F46" s="250"/>
      <c r="G46" s="250"/>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287</v>
      </c>
      <c r="AH46" s="213"/>
      <c r="AI46" s="213"/>
      <c r="AJ46" s="213"/>
      <c r="AK46" s="213"/>
      <c r="AL46" s="213"/>
      <c r="AM46" s="213"/>
      <c r="AN46" s="213"/>
      <c r="AO46" s="213"/>
      <c r="AP46" s="213"/>
      <c r="AQ46" s="213"/>
      <c r="AR46" s="213"/>
      <c r="AS46" s="213"/>
      <c r="AT46" s="213"/>
      <c r="AU46" s="213"/>
      <c r="AV46" s="213"/>
      <c r="AW46" s="213"/>
      <c r="AX46" s="213"/>
      <c r="AY46" s="213"/>
      <c r="AZ46" s="213"/>
      <c r="BA46" s="249" t="str">
        <f>C46</f>
        <v>Kompletní provedení dle veškerých informací obsažených v PD (textová i výkresová část, technologické postupy, restaurátorské záměry atd.).</v>
      </c>
      <c r="BB46" s="213"/>
      <c r="BC46" s="213"/>
      <c r="BD46" s="213"/>
      <c r="BE46" s="213"/>
      <c r="BF46" s="213"/>
      <c r="BG46" s="213"/>
      <c r="BH46" s="213"/>
    </row>
    <row r="47" spans="1:60" ht="22.5" outlineLevel="3" x14ac:dyDescent="0.2">
      <c r="A47" s="220"/>
      <c r="B47" s="221"/>
      <c r="C47" s="261" t="s">
        <v>356</v>
      </c>
      <c r="D47" s="250"/>
      <c r="E47" s="250"/>
      <c r="F47" s="250"/>
      <c r="G47" s="250"/>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287</v>
      </c>
      <c r="AH47" s="213"/>
      <c r="AI47" s="213"/>
      <c r="AJ47" s="213"/>
      <c r="AK47" s="213"/>
      <c r="AL47" s="213"/>
      <c r="AM47" s="213"/>
      <c r="AN47" s="213"/>
      <c r="AO47" s="213"/>
      <c r="AP47" s="213"/>
      <c r="AQ47" s="213"/>
      <c r="AR47" s="213"/>
      <c r="AS47" s="213"/>
      <c r="AT47" s="213"/>
      <c r="AU47" s="213"/>
      <c r="AV47" s="213"/>
      <c r="AW47" s="213"/>
      <c r="AX47" s="213"/>
      <c r="AY47" s="213"/>
      <c r="AZ47" s="213"/>
      <c r="BA47" s="249" t="str">
        <f>C47</f>
        <v>Provedení je včetně montáže, demontáže, dodávky, přesunu hmot, přesunu a likvidace suti, povrchové úpravy, repasí, restaurátorských záměrů,</v>
      </c>
      <c r="BB47" s="213"/>
      <c r="BC47" s="213"/>
      <c r="BD47" s="213"/>
      <c r="BE47" s="213"/>
      <c r="BF47" s="213"/>
      <c r="BG47" s="213"/>
      <c r="BH47" s="213"/>
    </row>
    <row r="48" spans="1:60" ht="22.5" outlineLevel="3" x14ac:dyDescent="0.2">
      <c r="A48" s="220"/>
      <c r="B48" s="221"/>
      <c r="C48" s="261" t="s">
        <v>288</v>
      </c>
      <c r="D48" s="250"/>
      <c r="E48" s="250"/>
      <c r="F48" s="250"/>
      <c r="G48" s="250"/>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49" t="str">
        <f>C48</f>
        <v>restaurátorských závěrečných zpráv, dílenských dokumentací, vzorkování a veškerých dalších nutných souvisejících plnění a dodávek potřeb.</v>
      </c>
      <c r="BB48" s="213"/>
      <c r="BC48" s="213"/>
      <c r="BD48" s="213"/>
      <c r="BE48" s="213"/>
      <c r="BF48" s="213"/>
      <c r="BG48" s="213"/>
      <c r="BH48" s="213"/>
    </row>
    <row r="49" spans="1:60" ht="22.5" outlineLevel="2" x14ac:dyDescent="0.2">
      <c r="A49" s="220"/>
      <c r="B49" s="221"/>
      <c r="C49" s="262" t="s">
        <v>1287</v>
      </c>
      <c r="D49" s="229"/>
      <c r="E49" s="230">
        <v>3.8262</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290</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1" x14ac:dyDescent="0.2">
      <c r="A50" s="241">
        <v>14</v>
      </c>
      <c r="B50" s="242" t="s">
        <v>939</v>
      </c>
      <c r="C50" s="259" t="s">
        <v>940</v>
      </c>
      <c r="D50" s="243" t="s">
        <v>473</v>
      </c>
      <c r="E50" s="244">
        <v>4.3550000000000004</v>
      </c>
      <c r="F50" s="245"/>
      <c r="G50" s="246">
        <f>ROUND(E50*F50,2)</f>
        <v>0</v>
      </c>
      <c r="H50" s="245"/>
      <c r="I50" s="246">
        <f>ROUND(E50*H50,2)</f>
        <v>0</v>
      </c>
      <c r="J50" s="245"/>
      <c r="K50" s="246">
        <f>ROUND(E50*J50,2)</f>
        <v>0</v>
      </c>
      <c r="L50" s="246">
        <v>21</v>
      </c>
      <c r="M50" s="246">
        <f>G50*(1+L50/100)</f>
        <v>0</v>
      </c>
      <c r="N50" s="244">
        <v>0</v>
      </c>
      <c r="O50" s="244">
        <f>ROUND(E50*N50,2)</f>
        <v>0</v>
      </c>
      <c r="P50" s="244">
        <v>0</v>
      </c>
      <c r="Q50" s="244">
        <f>ROUND(E50*P50,2)</f>
        <v>0</v>
      </c>
      <c r="R50" s="246"/>
      <c r="S50" s="246" t="s">
        <v>281</v>
      </c>
      <c r="T50" s="247" t="s">
        <v>282</v>
      </c>
      <c r="U50" s="224">
        <v>1.71</v>
      </c>
      <c r="V50" s="224">
        <f>ROUND(E50*U50,2)</f>
        <v>7.45</v>
      </c>
      <c r="W50" s="224"/>
      <c r="X50" s="224" t="s">
        <v>283</v>
      </c>
      <c r="Y50" s="224" t="s">
        <v>284</v>
      </c>
      <c r="Z50" s="213"/>
      <c r="AA50" s="213"/>
      <c r="AB50" s="213"/>
      <c r="AC50" s="213"/>
      <c r="AD50" s="213"/>
      <c r="AE50" s="213"/>
      <c r="AF50" s="213"/>
      <c r="AG50" s="213" t="s">
        <v>285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2" x14ac:dyDescent="0.2">
      <c r="A51" s="220"/>
      <c r="B51" s="221"/>
      <c r="C51" s="260" t="s">
        <v>286</v>
      </c>
      <c r="D51" s="248"/>
      <c r="E51" s="248"/>
      <c r="F51" s="248"/>
      <c r="G51" s="248"/>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61" t="s">
        <v>930</v>
      </c>
      <c r="D52" s="250"/>
      <c r="E52" s="250"/>
      <c r="F52" s="250"/>
      <c r="G52" s="250"/>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49" t="str">
        <f>C52</f>
        <v>Šetrné bourání, manipulace, dopravy, třídění, čištění za účelem dalšího využití. Uskladnění na místo určené objednatelem.</v>
      </c>
      <c r="BB52" s="213"/>
      <c r="BC52" s="213"/>
      <c r="BD52" s="213"/>
      <c r="BE52" s="213"/>
      <c r="BF52" s="213"/>
      <c r="BG52" s="213"/>
      <c r="BH52" s="213"/>
    </row>
    <row r="53" spans="1:60" ht="22.5" outlineLevel="3" x14ac:dyDescent="0.2">
      <c r="A53" s="220"/>
      <c r="B53" s="221"/>
      <c r="C53" s="261" t="s">
        <v>355</v>
      </c>
      <c r="D53" s="250"/>
      <c r="E53" s="250"/>
      <c r="F53" s="250"/>
      <c r="G53" s="250"/>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49" t="str">
        <f>C53</f>
        <v>Kompletní provedení dle veškerých informací obsažených v PD (textová i výkresová část, technologické postupy, restaurátorské záměry atd.).</v>
      </c>
      <c r="BB53" s="213"/>
      <c r="BC53" s="213"/>
      <c r="BD53" s="213"/>
      <c r="BE53" s="213"/>
      <c r="BF53" s="213"/>
      <c r="BG53" s="213"/>
      <c r="BH53" s="213"/>
    </row>
    <row r="54" spans="1:60" ht="22.5" outlineLevel="3" x14ac:dyDescent="0.2">
      <c r="A54" s="220"/>
      <c r="B54" s="221"/>
      <c r="C54" s="261" t="s">
        <v>356</v>
      </c>
      <c r="D54" s="250"/>
      <c r="E54" s="250"/>
      <c r="F54" s="250"/>
      <c r="G54" s="250"/>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49" t="str">
        <f>C54</f>
        <v>Provedení je včetně montáže, demontáže, dodávky, přesunu hmot, přesunu a likvidace suti, povrchové úpravy, repasí, restaurátorských záměrů,</v>
      </c>
      <c r="BB54" s="213"/>
      <c r="BC54" s="213"/>
      <c r="BD54" s="213"/>
      <c r="BE54" s="213"/>
      <c r="BF54" s="213"/>
      <c r="BG54" s="213"/>
      <c r="BH54" s="213"/>
    </row>
    <row r="55" spans="1:60" ht="22.5" outlineLevel="3" x14ac:dyDescent="0.2">
      <c r="A55" s="220"/>
      <c r="B55" s="221"/>
      <c r="C55" s="261" t="s">
        <v>288</v>
      </c>
      <c r="D55" s="250"/>
      <c r="E55" s="250"/>
      <c r="F55" s="250"/>
      <c r="G55" s="250"/>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287</v>
      </c>
      <c r="AH55" s="213"/>
      <c r="AI55" s="213"/>
      <c r="AJ55" s="213"/>
      <c r="AK55" s="213"/>
      <c r="AL55" s="213"/>
      <c r="AM55" s="213"/>
      <c r="AN55" s="213"/>
      <c r="AO55" s="213"/>
      <c r="AP55" s="213"/>
      <c r="AQ55" s="213"/>
      <c r="AR55" s="213"/>
      <c r="AS55" s="213"/>
      <c r="AT55" s="213"/>
      <c r="AU55" s="213"/>
      <c r="AV55" s="213"/>
      <c r="AW55" s="213"/>
      <c r="AX55" s="213"/>
      <c r="AY55" s="213"/>
      <c r="AZ55" s="213"/>
      <c r="BA55" s="249" t="str">
        <f>C55</f>
        <v>restaurátorských závěrečných zpráv, dílenských dokumentací, vzorkování a veškerých dalších nutných souvisejících plnění a dodávek potřeb.</v>
      </c>
      <c r="BB55" s="213"/>
      <c r="BC55" s="213"/>
      <c r="BD55" s="213"/>
      <c r="BE55" s="213"/>
      <c r="BF55" s="213"/>
      <c r="BG55" s="213"/>
      <c r="BH55" s="213"/>
    </row>
    <row r="56" spans="1:60" outlineLevel="2" x14ac:dyDescent="0.2">
      <c r="A56" s="220"/>
      <c r="B56" s="221"/>
      <c r="C56" s="262" t="s">
        <v>916</v>
      </c>
      <c r="D56" s="229"/>
      <c r="E56" s="230">
        <v>4.3550000000000004</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x14ac:dyDescent="0.2">
      <c r="A57" s="234" t="s">
        <v>276</v>
      </c>
      <c r="B57" s="235" t="s">
        <v>204</v>
      </c>
      <c r="C57" s="258" t="s">
        <v>205</v>
      </c>
      <c r="D57" s="236"/>
      <c r="E57" s="237"/>
      <c r="F57" s="238"/>
      <c r="G57" s="238">
        <f>SUMIF(AG58:AG62,"&lt;&gt;NOR",G58:G62)</f>
        <v>0</v>
      </c>
      <c r="H57" s="238"/>
      <c r="I57" s="238">
        <f>SUM(I58:I62)</f>
        <v>0</v>
      </c>
      <c r="J57" s="238"/>
      <c r="K57" s="238">
        <f>SUM(K58:K62)</f>
        <v>0</v>
      </c>
      <c r="L57" s="238"/>
      <c r="M57" s="238">
        <f>SUM(M58:M62)</f>
        <v>0</v>
      </c>
      <c r="N57" s="237"/>
      <c r="O57" s="237">
        <f>SUM(O58:O62)</f>
        <v>0</v>
      </c>
      <c r="P57" s="237"/>
      <c r="Q57" s="237">
        <f>SUM(Q58:Q62)</f>
        <v>0</v>
      </c>
      <c r="R57" s="238"/>
      <c r="S57" s="238"/>
      <c r="T57" s="239"/>
      <c r="U57" s="233"/>
      <c r="V57" s="233">
        <f>SUM(V58:V62)</f>
        <v>4.29</v>
      </c>
      <c r="W57" s="233"/>
      <c r="X57" s="233"/>
      <c r="Y57" s="233"/>
      <c r="AG57" t="s">
        <v>277</v>
      </c>
    </row>
    <row r="58" spans="1:60" outlineLevel="1" x14ac:dyDescent="0.2">
      <c r="A58" s="241">
        <v>15</v>
      </c>
      <c r="B58" s="242" t="s">
        <v>942</v>
      </c>
      <c r="C58" s="259" t="s">
        <v>943</v>
      </c>
      <c r="D58" s="243" t="s">
        <v>737</v>
      </c>
      <c r="E58" s="244">
        <v>6.7253100000000003</v>
      </c>
      <c r="F58" s="245"/>
      <c r="G58" s="246">
        <f>ROUND(E58*F58,2)</f>
        <v>0</v>
      </c>
      <c r="H58" s="245"/>
      <c r="I58" s="246">
        <f>ROUND(E58*H58,2)</f>
        <v>0</v>
      </c>
      <c r="J58" s="245"/>
      <c r="K58" s="246">
        <f>ROUND(E58*J58,2)</f>
        <v>0</v>
      </c>
      <c r="L58" s="246">
        <v>21</v>
      </c>
      <c r="M58" s="246">
        <f>G58*(1+L58/100)</f>
        <v>0</v>
      </c>
      <c r="N58" s="244">
        <v>0</v>
      </c>
      <c r="O58" s="244">
        <f>ROUND(E58*N58,2)</f>
        <v>0</v>
      </c>
      <c r="P58" s="244">
        <v>0</v>
      </c>
      <c r="Q58" s="244">
        <f>ROUND(E58*P58,2)</f>
        <v>0</v>
      </c>
      <c r="R58" s="246" t="s">
        <v>691</v>
      </c>
      <c r="S58" s="246" t="s">
        <v>298</v>
      </c>
      <c r="T58" s="247" t="s">
        <v>364</v>
      </c>
      <c r="U58" s="224">
        <v>0.63800000000000001</v>
      </c>
      <c r="V58" s="224">
        <f>ROUND(E58*U58,2)</f>
        <v>4.29</v>
      </c>
      <c r="W58" s="224"/>
      <c r="X58" s="224" t="s">
        <v>944</v>
      </c>
      <c r="Y58" s="224" t="s">
        <v>284</v>
      </c>
      <c r="Z58" s="213"/>
      <c r="AA58" s="213"/>
      <c r="AB58" s="213"/>
      <c r="AC58" s="213"/>
      <c r="AD58" s="213"/>
      <c r="AE58" s="213"/>
      <c r="AF58" s="213"/>
      <c r="AG58" s="213" t="s">
        <v>945</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2" x14ac:dyDescent="0.2">
      <c r="A59" s="220"/>
      <c r="B59" s="221"/>
      <c r="C59" s="271" t="s">
        <v>946</v>
      </c>
      <c r="D59" s="268"/>
      <c r="E59" s="268"/>
      <c r="F59" s="268"/>
      <c r="G59" s="268"/>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366</v>
      </c>
      <c r="AH59" s="213"/>
      <c r="AI59" s="213"/>
      <c r="AJ59" s="213"/>
      <c r="AK59" s="213"/>
      <c r="AL59" s="213"/>
      <c r="AM59" s="213"/>
      <c r="AN59" s="213"/>
      <c r="AO59" s="213"/>
      <c r="AP59" s="213"/>
      <c r="AQ59" s="213"/>
      <c r="AR59" s="213"/>
      <c r="AS59" s="213"/>
      <c r="AT59" s="213"/>
      <c r="AU59" s="213"/>
      <c r="AV59" s="213"/>
      <c r="AW59" s="213"/>
      <c r="AX59" s="213"/>
      <c r="AY59" s="213"/>
      <c r="AZ59" s="213"/>
      <c r="BA59" s="249" t="str">
        <f>C59</f>
        <v>se svislou nosnou konstrukcí zděnou z cihel, kamene, tvárnic, monolitickou betonovou tyčovou nebo plošnou ( KMCH 1, 2, 3, - JKSO šesté místo )</v>
      </c>
      <c r="BB59" s="213"/>
      <c r="BC59" s="213"/>
      <c r="BD59" s="213"/>
      <c r="BE59" s="213"/>
      <c r="BF59" s="213"/>
      <c r="BG59" s="213"/>
      <c r="BH59" s="213"/>
    </row>
    <row r="60" spans="1:60" outlineLevel="2" x14ac:dyDescent="0.2">
      <c r="A60" s="220"/>
      <c r="B60" s="221"/>
      <c r="C60" s="262" t="s">
        <v>947</v>
      </c>
      <c r="D60" s="229"/>
      <c r="E60" s="230"/>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2" t="s">
        <v>1288</v>
      </c>
      <c r="D61" s="229"/>
      <c r="E61" s="230"/>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290</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62" t="s">
        <v>1289</v>
      </c>
      <c r="D62" s="229"/>
      <c r="E62" s="230">
        <v>6.7253100000000003</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290</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x14ac:dyDescent="0.2">
      <c r="A63" s="234" t="s">
        <v>276</v>
      </c>
      <c r="B63" s="235" t="s">
        <v>242</v>
      </c>
      <c r="C63" s="258" t="s">
        <v>243</v>
      </c>
      <c r="D63" s="236"/>
      <c r="E63" s="237"/>
      <c r="F63" s="238"/>
      <c r="G63" s="238">
        <f>SUMIF(AG64:AG84,"&lt;&gt;NOR",G64:G84)</f>
        <v>0</v>
      </c>
      <c r="H63" s="238"/>
      <c r="I63" s="238">
        <f>SUM(I64:I84)</f>
        <v>0</v>
      </c>
      <c r="J63" s="238"/>
      <c r="K63" s="238">
        <f>SUM(K64:K84)</f>
        <v>0</v>
      </c>
      <c r="L63" s="238"/>
      <c r="M63" s="238">
        <f>SUM(M64:M84)</f>
        <v>0</v>
      </c>
      <c r="N63" s="237"/>
      <c r="O63" s="237">
        <f>SUM(O64:O84)</f>
        <v>0</v>
      </c>
      <c r="P63" s="237"/>
      <c r="Q63" s="237">
        <f>SUM(Q64:Q84)</f>
        <v>0</v>
      </c>
      <c r="R63" s="238"/>
      <c r="S63" s="238"/>
      <c r="T63" s="239"/>
      <c r="U63" s="233"/>
      <c r="V63" s="233">
        <f>SUM(V64:V84)</f>
        <v>59.27</v>
      </c>
      <c r="W63" s="233"/>
      <c r="X63" s="233"/>
      <c r="Y63" s="233"/>
      <c r="AG63" t="s">
        <v>277</v>
      </c>
    </row>
    <row r="64" spans="1:60" outlineLevel="1" x14ac:dyDescent="0.2">
      <c r="A64" s="241">
        <v>16</v>
      </c>
      <c r="B64" s="242" t="s">
        <v>1226</v>
      </c>
      <c r="C64" s="259" t="s">
        <v>1227</v>
      </c>
      <c r="D64" s="243" t="s">
        <v>737</v>
      </c>
      <c r="E64" s="244">
        <v>23.406549999999999</v>
      </c>
      <c r="F64" s="245"/>
      <c r="G64" s="246">
        <f>ROUND(E64*F64,2)</f>
        <v>0</v>
      </c>
      <c r="H64" s="245"/>
      <c r="I64" s="246">
        <f>ROUND(E64*H64,2)</f>
        <v>0</v>
      </c>
      <c r="J64" s="245"/>
      <c r="K64" s="246">
        <f>ROUND(E64*J64,2)</f>
        <v>0</v>
      </c>
      <c r="L64" s="246">
        <v>21</v>
      </c>
      <c r="M64" s="246">
        <f>G64*(1+L64/100)</f>
        <v>0</v>
      </c>
      <c r="N64" s="244">
        <v>0</v>
      </c>
      <c r="O64" s="244">
        <f>ROUND(E64*N64,2)</f>
        <v>0</v>
      </c>
      <c r="P64" s="244">
        <v>0</v>
      </c>
      <c r="Q64" s="244">
        <f>ROUND(E64*P64,2)</f>
        <v>0</v>
      </c>
      <c r="R64" s="246" t="s">
        <v>838</v>
      </c>
      <c r="S64" s="246" t="s">
        <v>298</v>
      </c>
      <c r="T64" s="247" t="s">
        <v>364</v>
      </c>
      <c r="U64" s="224">
        <v>0.49</v>
      </c>
      <c r="V64" s="224">
        <f>ROUND(E64*U64,2)</f>
        <v>11.47</v>
      </c>
      <c r="W64" s="224"/>
      <c r="X64" s="224" t="s">
        <v>1216</v>
      </c>
      <c r="Y64" s="224" t="s">
        <v>284</v>
      </c>
      <c r="Z64" s="213"/>
      <c r="AA64" s="213"/>
      <c r="AB64" s="213"/>
      <c r="AC64" s="213"/>
      <c r="AD64" s="213"/>
      <c r="AE64" s="213"/>
      <c r="AF64" s="213"/>
      <c r="AG64" s="213" t="s">
        <v>1217</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60" t="s">
        <v>1228</v>
      </c>
      <c r="D65" s="248"/>
      <c r="E65" s="248"/>
      <c r="F65" s="248"/>
      <c r="G65" s="248"/>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62" t="s">
        <v>1223</v>
      </c>
      <c r="D66" s="229"/>
      <c r="E66" s="230"/>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62" t="s">
        <v>1290</v>
      </c>
      <c r="D67" s="229"/>
      <c r="E67" s="230"/>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290</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62" t="s">
        <v>1291</v>
      </c>
      <c r="D68" s="229"/>
      <c r="E68" s="230">
        <v>23.406549999999999</v>
      </c>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290</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
      <c r="A69" s="241">
        <v>17</v>
      </c>
      <c r="B69" s="242" t="s">
        <v>1229</v>
      </c>
      <c r="C69" s="259" t="s">
        <v>1230</v>
      </c>
      <c r="D69" s="243" t="s">
        <v>737</v>
      </c>
      <c r="E69" s="244">
        <v>678.79010000000005</v>
      </c>
      <c r="F69" s="245"/>
      <c r="G69" s="246">
        <f>ROUND(E69*F69,2)</f>
        <v>0</v>
      </c>
      <c r="H69" s="245"/>
      <c r="I69" s="246">
        <f>ROUND(E69*H69,2)</f>
        <v>0</v>
      </c>
      <c r="J69" s="245"/>
      <c r="K69" s="246">
        <f>ROUND(E69*J69,2)</f>
        <v>0</v>
      </c>
      <c r="L69" s="246">
        <v>21</v>
      </c>
      <c r="M69" s="246">
        <f>G69*(1+L69/100)</f>
        <v>0</v>
      </c>
      <c r="N69" s="244">
        <v>0</v>
      </c>
      <c r="O69" s="244">
        <f>ROUND(E69*N69,2)</f>
        <v>0</v>
      </c>
      <c r="P69" s="244">
        <v>0</v>
      </c>
      <c r="Q69" s="244">
        <f>ROUND(E69*P69,2)</f>
        <v>0</v>
      </c>
      <c r="R69" s="246" t="s">
        <v>838</v>
      </c>
      <c r="S69" s="246" t="s">
        <v>298</v>
      </c>
      <c r="T69" s="247" t="s">
        <v>364</v>
      </c>
      <c r="U69" s="224">
        <v>0</v>
      </c>
      <c r="V69" s="224">
        <f>ROUND(E69*U69,2)</f>
        <v>0</v>
      </c>
      <c r="W69" s="224"/>
      <c r="X69" s="224" t="s">
        <v>1216</v>
      </c>
      <c r="Y69" s="224" t="s">
        <v>284</v>
      </c>
      <c r="Z69" s="213"/>
      <c r="AA69" s="213"/>
      <c r="AB69" s="213"/>
      <c r="AC69" s="213"/>
      <c r="AD69" s="213"/>
      <c r="AE69" s="213"/>
      <c r="AF69" s="213"/>
      <c r="AG69" s="213" t="s">
        <v>1217</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62" t="s">
        <v>1223</v>
      </c>
      <c r="D70" s="229"/>
      <c r="E70" s="230"/>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290</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2" t="s">
        <v>1290</v>
      </c>
      <c r="D71" s="229"/>
      <c r="E71" s="230"/>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2" t="s">
        <v>1292</v>
      </c>
      <c r="D72" s="229"/>
      <c r="E72" s="230">
        <v>678.79010000000005</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
      <c r="A73" s="241">
        <v>18</v>
      </c>
      <c r="B73" s="242" t="s">
        <v>1232</v>
      </c>
      <c r="C73" s="259" t="s">
        <v>1233</v>
      </c>
      <c r="D73" s="243" t="s">
        <v>737</v>
      </c>
      <c r="E73" s="244">
        <v>23.406549999999999</v>
      </c>
      <c r="F73" s="245"/>
      <c r="G73" s="246">
        <f>ROUND(E73*F73,2)</f>
        <v>0</v>
      </c>
      <c r="H73" s="245"/>
      <c r="I73" s="246">
        <f>ROUND(E73*H73,2)</f>
        <v>0</v>
      </c>
      <c r="J73" s="245"/>
      <c r="K73" s="246">
        <f>ROUND(E73*J73,2)</f>
        <v>0</v>
      </c>
      <c r="L73" s="246">
        <v>21</v>
      </c>
      <c r="M73" s="246">
        <f>G73*(1+L73/100)</f>
        <v>0</v>
      </c>
      <c r="N73" s="244">
        <v>0</v>
      </c>
      <c r="O73" s="244">
        <f>ROUND(E73*N73,2)</f>
        <v>0</v>
      </c>
      <c r="P73" s="244">
        <v>0</v>
      </c>
      <c r="Q73" s="244">
        <f>ROUND(E73*P73,2)</f>
        <v>0</v>
      </c>
      <c r="R73" s="246" t="s">
        <v>838</v>
      </c>
      <c r="S73" s="246" t="s">
        <v>298</v>
      </c>
      <c r="T73" s="247" t="s">
        <v>364</v>
      </c>
      <c r="U73" s="224">
        <v>0.94199999999999995</v>
      </c>
      <c r="V73" s="224">
        <f>ROUND(E73*U73,2)</f>
        <v>22.05</v>
      </c>
      <c r="W73" s="224"/>
      <c r="X73" s="224" t="s">
        <v>1216</v>
      </c>
      <c r="Y73" s="224" t="s">
        <v>284</v>
      </c>
      <c r="Z73" s="213"/>
      <c r="AA73" s="213"/>
      <c r="AB73" s="213"/>
      <c r="AC73" s="213"/>
      <c r="AD73" s="213"/>
      <c r="AE73" s="213"/>
      <c r="AF73" s="213"/>
      <c r="AG73" s="213" t="s">
        <v>1217</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62" t="s">
        <v>1223</v>
      </c>
      <c r="D74" s="229"/>
      <c r="E74" s="230"/>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290</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62" t="s">
        <v>1290</v>
      </c>
      <c r="D75" s="229"/>
      <c r="E75" s="230"/>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62" t="s">
        <v>1291</v>
      </c>
      <c r="D76" s="229"/>
      <c r="E76" s="230">
        <v>23.406549999999999</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x14ac:dyDescent="0.2">
      <c r="A77" s="241">
        <v>19</v>
      </c>
      <c r="B77" s="242" t="s">
        <v>1234</v>
      </c>
      <c r="C77" s="259" t="s">
        <v>1235</v>
      </c>
      <c r="D77" s="243" t="s">
        <v>737</v>
      </c>
      <c r="E77" s="244">
        <v>234.06555</v>
      </c>
      <c r="F77" s="245"/>
      <c r="G77" s="246">
        <f>ROUND(E77*F77,2)</f>
        <v>0</v>
      </c>
      <c r="H77" s="245"/>
      <c r="I77" s="246">
        <f>ROUND(E77*H77,2)</f>
        <v>0</v>
      </c>
      <c r="J77" s="245"/>
      <c r="K77" s="246">
        <f>ROUND(E77*J77,2)</f>
        <v>0</v>
      </c>
      <c r="L77" s="246">
        <v>21</v>
      </c>
      <c r="M77" s="246">
        <f>G77*(1+L77/100)</f>
        <v>0</v>
      </c>
      <c r="N77" s="244">
        <v>0</v>
      </c>
      <c r="O77" s="244">
        <f>ROUND(E77*N77,2)</f>
        <v>0</v>
      </c>
      <c r="P77" s="244">
        <v>0</v>
      </c>
      <c r="Q77" s="244">
        <f>ROUND(E77*P77,2)</f>
        <v>0</v>
      </c>
      <c r="R77" s="246" t="s">
        <v>838</v>
      </c>
      <c r="S77" s="246" t="s">
        <v>298</v>
      </c>
      <c r="T77" s="247" t="s">
        <v>364</v>
      </c>
      <c r="U77" s="224">
        <v>0.11</v>
      </c>
      <c r="V77" s="224">
        <f>ROUND(E77*U77,2)</f>
        <v>25.75</v>
      </c>
      <c r="W77" s="224"/>
      <c r="X77" s="224" t="s">
        <v>1216</v>
      </c>
      <c r="Y77" s="224" t="s">
        <v>284</v>
      </c>
      <c r="Z77" s="213"/>
      <c r="AA77" s="213"/>
      <c r="AB77" s="213"/>
      <c r="AC77" s="213"/>
      <c r="AD77" s="213"/>
      <c r="AE77" s="213"/>
      <c r="AF77" s="213"/>
      <c r="AG77" s="213" t="s">
        <v>1217</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62" t="s">
        <v>1223</v>
      </c>
      <c r="D78" s="229"/>
      <c r="E78" s="230"/>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62" t="s">
        <v>1290</v>
      </c>
      <c r="D79" s="229"/>
      <c r="E79" s="230"/>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62" t="s">
        <v>1293</v>
      </c>
      <c r="D80" s="229"/>
      <c r="E80" s="230">
        <v>234.06555</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1" x14ac:dyDescent="0.2">
      <c r="A81" s="241">
        <v>20</v>
      </c>
      <c r="B81" s="242" t="s">
        <v>1237</v>
      </c>
      <c r="C81" s="259" t="s">
        <v>1294</v>
      </c>
      <c r="D81" s="243" t="s">
        <v>737</v>
      </c>
      <c r="E81" s="244">
        <v>23.406549999999999</v>
      </c>
      <c r="F81" s="245"/>
      <c r="G81" s="246">
        <f>ROUND(E81*F81,2)</f>
        <v>0</v>
      </c>
      <c r="H81" s="245"/>
      <c r="I81" s="246">
        <f>ROUND(E81*H81,2)</f>
        <v>0</v>
      </c>
      <c r="J81" s="245"/>
      <c r="K81" s="246">
        <f>ROUND(E81*J81,2)</f>
        <v>0</v>
      </c>
      <c r="L81" s="246">
        <v>21</v>
      </c>
      <c r="M81" s="246">
        <f>G81*(1+L81/100)</f>
        <v>0</v>
      </c>
      <c r="N81" s="244">
        <v>0</v>
      </c>
      <c r="O81" s="244">
        <f>ROUND(E81*N81,2)</f>
        <v>0</v>
      </c>
      <c r="P81" s="244">
        <v>0</v>
      </c>
      <c r="Q81" s="244">
        <f>ROUND(E81*P81,2)</f>
        <v>0</v>
      </c>
      <c r="R81" s="246" t="s">
        <v>838</v>
      </c>
      <c r="S81" s="246" t="s">
        <v>1033</v>
      </c>
      <c r="T81" s="247" t="s">
        <v>1033</v>
      </c>
      <c r="U81" s="224">
        <v>0</v>
      </c>
      <c r="V81" s="224">
        <f>ROUND(E81*U81,2)</f>
        <v>0</v>
      </c>
      <c r="W81" s="224"/>
      <c r="X81" s="224" t="s">
        <v>1216</v>
      </c>
      <c r="Y81" s="224" t="s">
        <v>284</v>
      </c>
      <c r="Z81" s="213"/>
      <c r="AA81" s="213"/>
      <c r="AB81" s="213"/>
      <c r="AC81" s="213"/>
      <c r="AD81" s="213"/>
      <c r="AE81" s="213"/>
      <c r="AF81" s="213"/>
      <c r="AG81" s="213" t="s">
        <v>1217</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62" t="s">
        <v>1223</v>
      </c>
      <c r="D82" s="229"/>
      <c r="E82" s="230"/>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290</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62" t="s">
        <v>1290</v>
      </c>
      <c r="D83" s="229"/>
      <c r="E83" s="230"/>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290</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62" t="s">
        <v>1291</v>
      </c>
      <c r="D84" s="229"/>
      <c r="E84" s="230">
        <v>23.406549999999999</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x14ac:dyDescent="0.2">
      <c r="A85" s="3"/>
      <c r="B85" s="4"/>
      <c r="C85" s="265"/>
      <c r="D85" s="6"/>
      <c r="E85" s="3"/>
      <c r="F85" s="3"/>
      <c r="G85" s="3"/>
      <c r="H85" s="3"/>
      <c r="I85" s="3"/>
      <c r="J85" s="3"/>
      <c r="K85" s="3"/>
      <c r="L85" s="3"/>
      <c r="M85" s="3"/>
      <c r="N85" s="3"/>
      <c r="O85" s="3"/>
      <c r="P85" s="3"/>
      <c r="Q85" s="3"/>
      <c r="R85" s="3"/>
      <c r="S85" s="3"/>
      <c r="T85" s="3"/>
      <c r="U85" s="3"/>
      <c r="V85" s="3"/>
      <c r="W85" s="3"/>
      <c r="X85" s="3"/>
      <c r="Y85" s="3"/>
      <c r="AE85">
        <v>15</v>
      </c>
      <c r="AF85">
        <v>21</v>
      </c>
      <c r="AG85" t="s">
        <v>262</v>
      </c>
    </row>
    <row r="86" spans="1:60" x14ac:dyDescent="0.2">
      <c r="A86" s="216"/>
      <c r="B86" s="217" t="s">
        <v>29</v>
      </c>
      <c r="C86" s="266"/>
      <c r="D86" s="218"/>
      <c r="E86" s="219"/>
      <c r="F86" s="219"/>
      <c r="G86" s="240">
        <f>G8+G31+G57+G63</f>
        <v>0</v>
      </c>
      <c r="H86" s="3"/>
      <c r="I86" s="3"/>
      <c r="J86" s="3"/>
      <c r="K86" s="3"/>
      <c r="L86" s="3"/>
      <c r="M86" s="3"/>
      <c r="N86" s="3"/>
      <c r="O86" s="3"/>
      <c r="P86" s="3"/>
      <c r="Q86" s="3"/>
      <c r="R86" s="3"/>
      <c r="S86" s="3"/>
      <c r="T86" s="3"/>
      <c r="U86" s="3"/>
      <c r="V86" s="3"/>
      <c r="W86" s="3"/>
      <c r="X86" s="3"/>
      <c r="Y86" s="3"/>
      <c r="AE86">
        <f>SUMIF(L7:L84,AE85,G7:G84)</f>
        <v>0</v>
      </c>
      <c r="AF86">
        <f>SUMIF(L7:L84,AF85,G7:G84)</f>
        <v>0</v>
      </c>
      <c r="AG86" t="s">
        <v>353</v>
      </c>
    </row>
    <row r="87" spans="1:60" x14ac:dyDescent="0.2">
      <c r="C87" s="267"/>
      <c r="D87" s="10"/>
      <c r="AG87" t="s">
        <v>359</v>
      </c>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ALHBn+VEddWxL9QzMxt8vP+f+AIrSl8bDFYSjXL4+vzLPe0U4tElTYGAWqt8RhPKwAx2UFUdtsRuGrHVhFOpQ==" saltValue="HxBNcHvIEQRJn4+r3B+xcA==" spinCount="100000" sheet="1" formatRows="0"/>
  <mergeCells count="26">
    <mergeCell ref="C59:G59"/>
    <mergeCell ref="C65:G65"/>
    <mergeCell ref="C48:G48"/>
    <mergeCell ref="C51:G51"/>
    <mergeCell ref="C52:G52"/>
    <mergeCell ref="C53:G53"/>
    <mergeCell ref="C54:G54"/>
    <mergeCell ref="C55:G55"/>
    <mergeCell ref="C36:G36"/>
    <mergeCell ref="C39:G39"/>
    <mergeCell ref="C44:G44"/>
    <mergeCell ref="C45:G45"/>
    <mergeCell ref="C46:G46"/>
    <mergeCell ref="C47:G47"/>
    <mergeCell ref="C16:G16"/>
    <mergeCell ref="C19:G19"/>
    <mergeCell ref="C20:G20"/>
    <mergeCell ref="C21:G21"/>
    <mergeCell ref="C24:G24"/>
    <mergeCell ref="C33:G33"/>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83F81-C306-4816-A672-30D2AAD0B5B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66</v>
      </c>
      <c r="C4" s="205" t="s">
        <v>67</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SUMIF(AG9:AG30,"&lt;&gt;NOR",G9:G30)</f>
        <v>0</v>
      </c>
      <c r="H8" s="238"/>
      <c r="I8" s="238">
        <f>SUM(I9:I30)</f>
        <v>0</v>
      </c>
      <c r="J8" s="238"/>
      <c r="K8" s="238">
        <f>SUM(K9:K30)</f>
        <v>0</v>
      </c>
      <c r="L8" s="238"/>
      <c r="M8" s="238">
        <f>SUM(M9:M30)</f>
        <v>0</v>
      </c>
      <c r="N8" s="237"/>
      <c r="O8" s="237">
        <f>SUM(O9:O30)</f>
        <v>0</v>
      </c>
      <c r="P8" s="237"/>
      <c r="Q8" s="237">
        <f>SUM(Q9:Q30)</f>
        <v>0</v>
      </c>
      <c r="R8" s="238"/>
      <c r="S8" s="238"/>
      <c r="T8" s="239"/>
      <c r="U8" s="233"/>
      <c r="V8" s="233">
        <f>SUM(V9:V30)</f>
        <v>0.26</v>
      </c>
      <c r="W8" s="233"/>
      <c r="X8" s="233"/>
      <c r="Y8" s="233"/>
      <c r="AG8" t="s">
        <v>277</v>
      </c>
    </row>
    <row r="9" spans="1:60" outlineLevel="1" x14ac:dyDescent="0.2">
      <c r="A9" s="241">
        <v>1</v>
      </c>
      <c r="B9" s="242" t="s">
        <v>1295</v>
      </c>
      <c r="C9" s="259" t="s">
        <v>1296</v>
      </c>
      <c r="D9" s="243" t="s">
        <v>280</v>
      </c>
      <c r="E9" s="244">
        <v>1.9624999999999999</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363</v>
      </c>
      <c r="S9" s="246" t="s">
        <v>298</v>
      </c>
      <c r="T9" s="247" t="s">
        <v>364</v>
      </c>
      <c r="U9" s="224">
        <v>7.0000000000000007E-2</v>
      </c>
      <c r="V9" s="224">
        <f>ROUND(E9*U9,2)</f>
        <v>0.14000000000000001</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524</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1297</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1298</v>
      </c>
      <c r="D12" s="229"/>
      <c r="E12" s="230">
        <v>0.94199999999999995</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3" x14ac:dyDescent="0.2">
      <c r="A13" s="220"/>
      <c r="B13" s="221"/>
      <c r="C13" s="262" t="s">
        <v>1299</v>
      </c>
      <c r="D13" s="229"/>
      <c r="E13" s="230">
        <v>1.0205</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290</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63" t="s">
        <v>294</v>
      </c>
      <c r="D14" s="231"/>
      <c r="E14" s="232">
        <v>1.9624999999999999</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1</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1" x14ac:dyDescent="0.2">
      <c r="A15" s="241">
        <v>2</v>
      </c>
      <c r="B15" s="242" t="s">
        <v>541</v>
      </c>
      <c r="C15" s="259" t="s">
        <v>542</v>
      </c>
      <c r="D15" s="243" t="s">
        <v>280</v>
      </c>
      <c r="E15" s="244">
        <v>1.9624999999999999</v>
      </c>
      <c r="F15" s="245"/>
      <c r="G15" s="246">
        <f>ROUND(E15*F15,2)</f>
        <v>0</v>
      </c>
      <c r="H15" s="245"/>
      <c r="I15" s="246">
        <f>ROUND(E15*H15,2)</f>
        <v>0</v>
      </c>
      <c r="J15" s="245"/>
      <c r="K15" s="246">
        <f>ROUND(E15*J15,2)</f>
        <v>0</v>
      </c>
      <c r="L15" s="246">
        <v>21</v>
      </c>
      <c r="M15" s="246">
        <f>G15*(1+L15/100)</f>
        <v>0</v>
      </c>
      <c r="N15" s="244">
        <v>0</v>
      </c>
      <c r="O15" s="244">
        <f>ROUND(E15*N15,2)</f>
        <v>0</v>
      </c>
      <c r="P15" s="244">
        <v>0</v>
      </c>
      <c r="Q15" s="244">
        <f>ROUND(E15*P15,2)</f>
        <v>0</v>
      </c>
      <c r="R15" s="246" t="s">
        <v>363</v>
      </c>
      <c r="S15" s="246" t="s">
        <v>298</v>
      </c>
      <c r="T15" s="247" t="s">
        <v>364</v>
      </c>
      <c r="U15" s="224">
        <v>0.01</v>
      </c>
      <c r="V15" s="224">
        <f>ROUND(E15*U15,2)</f>
        <v>0.02</v>
      </c>
      <c r="W15" s="224"/>
      <c r="X15" s="224" t="s">
        <v>283</v>
      </c>
      <c r="Y15" s="224" t="s">
        <v>284</v>
      </c>
      <c r="Z15" s="213"/>
      <c r="AA15" s="213"/>
      <c r="AB15" s="213"/>
      <c r="AC15" s="213"/>
      <c r="AD15" s="213"/>
      <c r="AE15" s="213"/>
      <c r="AF15" s="213"/>
      <c r="AG15" s="213" t="s">
        <v>285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71" t="s">
        <v>524</v>
      </c>
      <c r="D16" s="268"/>
      <c r="E16" s="268"/>
      <c r="F16" s="268"/>
      <c r="G16" s="268"/>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366</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62" t="s">
        <v>1297</v>
      </c>
      <c r="D17" s="229"/>
      <c r="E17" s="230"/>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62" t="s">
        <v>1298</v>
      </c>
      <c r="D18" s="229"/>
      <c r="E18" s="230">
        <v>0.94199999999999995</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3" x14ac:dyDescent="0.2">
      <c r="A19" s="220"/>
      <c r="B19" s="221"/>
      <c r="C19" s="262" t="s">
        <v>1299</v>
      </c>
      <c r="D19" s="229"/>
      <c r="E19" s="230">
        <v>1.0205</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3" x14ac:dyDescent="0.2">
      <c r="A20" s="220"/>
      <c r="B20" s="221"/>
      <c r="C20" s="263" t="s">
        <v>294</v>
      </c>
      <c r="D20" s="231"/>
      <c r="E20" s="232">
        <v>1.9624999999999999</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290</v>
      </c>
      <c r="AH20" s="213">
        <v>1</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x14ac:dyDescent="0.2">
      <c r="A21" s="241">
        <v>3</v>
      </c>
      <c r="B21" s="242" t="s">
        <v>549</v>
      </c>
      <c r="C21" s="259" t="s">
        <v>550</v>
      </c>
      <c r="D21" s="243" t="s">
        <v>280</v>
      </c>
      <c r="E21" s="244">
        <v>39.25</v>
      </c>
      <c r="F21" s="245"/>
      <c r="G21" s="246">
        <f>ROUND(E21*F21,2)</f>
        <v>0</v>
      </c>
      <c r="H21" s="245"/>
      <c r="I21" s="246">
        <f>ROUND(E21*H21,2)</f>
        <v>0</v>
      </c>
      <c r="J21" s="245"/>
      <c r="K21" s="246">
        <f>ROUND(E21*J21,2)</f>
        <v>0</v>
      </c>
      <c r="L21" s="246">
        <v>21</v>
      </c>
      <c r="M21" s="246">
        <f>G21*(1+L21/100)</f>
        <v>0</v>
      </c>
      <c r="N21" s="244">
        <v>0</v>
      </c>
      <c r="O21" s="244">
        <f>ROUND(E21*N21,2)</f>
        <v>0</v>
      </c>
      <c r="P21" s="244">
        <v>0</v>
      </c>
      <c r="Q21" s="244">
        <f>ROUND(E21*P21,2)</f>
        <v>0</v>
      </c>
      <c r="R21" s="246" t="s">
        <v>363</v>
      </c>
      <c r="S21" s="246" t="s">
        <v>298</v>
      </c>
      <c r="T21" s="247" t="s">
        <v>364</v>
      </c>
      <c r="U21" s="224">
        <v>0</v>
      </c>
      <c r="V21" s="224">
        <f>ROUND(E21*U21,2)</f>
        <v>0</v>
      </c>
      <c r="W21" s="224"/>
      <c r="X21" s="224" t="s">
        <v>283</v>
      </c>
      <c r="Y21" s="224" t="s">
        <v>284</v>
      </c>
      <c r="Z21" s="213"/>
      <c r="AA21" s="213"/>
      <c r="AB21" s="213"/>
      <c r="AC21" s="213"/>
      <c r="AD21" s="213"/>
      <c r="AE21" s="213"/>
      <c r="AF21" s="213"/>
      <c r="AG21" s="213" t="s">
        <v>285</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71" t="s">
        <v>524</v>
      </c>
      <c r="D22" s="268"/>
      <c r="E22" s="268"/>
      <c r="F22" s="268"/>
      <c r="G22" s="268"/>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366</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62" t="s">
        <v>1300</v>
      </c>
      <c r="D23" s="229"/>
      <c r="E23" s="230">
        <v>39.25</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290</v>
      </c>
      <c r="AH23" s="213">
        <v>5</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x14ac:dyDescent="0.2">
      <c r="A24" s="241">
        <v>4</v>
      </c>
      <c r="B24" s="242" t="s">
        <v>552</v>
      </c>
      <c r="C24" s="259" t="s">
        <v>553</v>
      </c>
      <c r="D24" s="243" t="s">
        <v>280</v>
      </c>
      <c r="E24" s="244">
        <v>1.9624999999999999</v>
      </c>
      <c r="F24" s="245"/>
      <c r="G24" s="246">
        <f>ROUND(E24*F24,2)</f>
        <v>0</v>
      </c>
      <c r="H24" s="245"/>
      <c r="I24" s="246">
        <f>ROUND(E24*H24,2)</f>
        <v>0</v>
      </c>
      <c r="J24" s="245"/>
      <c r="K24" s="246">
        <f>ROUND(E24*J24,2)</f>
        <v>0</v>
      </c>
      <c r="L24" s="246">
        <v>21</v>
      </c>
      <c r="M24" s="246">
        <f>G24*(1+L24/100)</f>
        <v>0</v>
      </c>
      <c r="N24" s="244">
        <v>0</v>
      </c>
      <c r="O24" s="244">
        <f>ROUND(E24*N24,2)</f>
        <v>0</v>
      </c>
      <c r="P24" s="244">
        <v>0</v>
      </c>
      <c r="Q24" s="244">
        <f>ROUND(E24*P24,2)</f>
        <v>0</v>
      </c>
      <c r="R24" s="246" t="s">
        <v>363</v>
      </c>
      <c r="S24" s="246" t="s">
        <v>298</v>
      </c>
      <c r="T24" s="247" t="s">
        <v>364</v>
      </c>
      <c r="U24" s="224">
        <v>0.05</v>
      </c>
      <c r="V24" s="224">
        <f>ROUND(E24*U24,2)</f>
        <v>0.1</v>
      </c>
      <c r="W24" s="224"/>
      <c r="X24" s="224" t="s">
        <v>283</v>
      </c>
      <c r="Y24" s="224" t="s">
        <v>284</v>
      </c>
      <c r="Z24" s="213"/>
      <c r="AA24" s="213"/>
      <c r="AB24" s="213"/>
      <c r="AC24" s="213"/>
      <c r="AD24" s="213"/>
      <c r="AE24" s="213"/>
      <c r="AF24" s="213"/>
      <c r="AG24" s="213" t="s">
        <v>285</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62" t="s">
        <v>1297</v>
      </c>
      <c r="D25" s="229"/>
      <c r="E25" s="230"/>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62" t="s">
        <v>1298</v>
      </c>
      <c r="D26" s="229"/>
      <c r="E26" s="230">
        <v>0.94199999999999995</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290</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3" x14ac:dyDescent="0.2">
      <c r="A27" s="220"/>
      <c r="B27" s="221"/>
      <c r="C27" s="262" t="s">
        <v>1299</v>
      </c>
      <c r="D27" s="229"/>
      <c r="E27" s="230">
        <v>1.0205</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63" t="s">
        <v>294</v>
      </c>
      <c r="D28" s="231"/>
      <c r="E28" s="232">
        <v>1.9624999999999999</v>
      </c>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290</v>
      </c>
      <c r="AH28" s="213">
        <v>1</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41">
        <v>5</v>
      </c>
      <c r="B29" s="242" t="s">
        <v>593</v>
      </c>
      <c r="C29" s="259" t="s">
        <v>594</v>
      </c>
      <c r="D29" s="243" t="s">
        <v>280</v>
      </c>
      <c r="E29" s="244">
        <v>1.9624999999999999</v>
      </c>
      <c r="F29" s="245"/>
      <c r="G29" s="246">
        <f>ROUND(E29*F29,2)</f>
        <v>0</v>
      </c>
      <c r="H29" s="245"/>
      <c r="I29" s="246">
        <f>ROUND(E29*H29,2)</f>
        <v>0</v>
      </c>
      <c r="J29" s="245"/>
      <c r="K29" s="246">
        <f>ROUND(E29*J29,2)</f>
        <v>0</v>
      </c>
      <c r="L29" s="246">
        <v>21</v>
      </c>
      <c r="M29" s="246">
        <f>G29*(1+L29/100)</f>
        <v>0</v>
      </c>
      <c r="N29" s="244">
        <v>0</v>
      </c>
      <c r="O29" s="244">
        <f>ROUND(E29*N29,2)</f>
        <v>0</v>
      </c>
      <c r="P29" s="244">
        <v>0</v>
      </c>
      <c r="Q29" s="244">
        <f>ROUND(E29*P29,2)</f>
        <v>0</v>
      </c>
      <c r="R29" s="246" t="s">
        <v>363</v>
      </c>
      <c r="S29" s="246" t="s">
        <v>298</v>
      </c>
      <c r="T29" s="247" t="s">
        <v>364</v>
      </c>
      <c r="U29" s="224">
        <v>0</v>
      </c>
      <c r="V29" s="224">
        <f>ROUND(E29*U29,2)</f>
        <v>0</v>
      </c>
      <c r="W29" s="224"/>
      <c r="X29" s="224" t="s">
        <v>283</v>
      </c>
      <c r="Y29" s="224" t="s">
        <v>284</v>
      </c>
      <c r="Z29" s="213"/>
      <c r="AA29" s="213"/>
      <c r="AB29" s="213"/>
      <c r="AC29" s="213"/>
      <c r="AD29" s="213"/>
      <c r="AE29" s="213"/>
      <c r="AF29" s="213"/>
      <c r="AG29" s="213" t="s">
        <v>285</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62" t="s">
        <v>1301</v>
      </c>
      <c r="D30" s="229"/>
      <c r="E30" s="230">
        <v>1.9624999999999999</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290</v>
      </c>
      <c r="AH30" s="213">
        <v>5</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x14ac:dyDescent="0.2">
      <c r="A31" s="234" t="s">
        <v>276</v>
      </c>
      <c r="B31" s="235" t="s">
        <v>173</v>
      </c>
      <c r="C31" s="258" t="s">
        <v>174</v>
      </c>
      <c r="D31" s="236"/>
      <c r="E31" s="237"/>
      <c r="F31" s="238"/>
      <c r="G31" s="238">
        <f>SUMIF(AG32:AG49,"&lt;&gt;NOR",G32:G49)</f>
        <v>0</v>
      </c>
      <c r="H31" s="238"/>
      <c r="I31" s="238">
        <f>SUM(I32:I49)</f>
        <v>0</v>
      </c>
      <c r="J31" s="238"/>
      <c r="K31" s="238">
        <f>SUM(K32:K49)</f>
        <v>0</v>
      </c>
      <c r="L31" s="238"/>
      <c r="M31" s="238">
        <f>SUM(M32:M49)</f>
        <v>0</v>
      </c>
      <c r="N31" s="237"/>
      <c r="O31" s="237">
        <f>SUM(O32:O49)</f>
        <v>4.76</v>
      </c>
      <c r="P31" s="237"/>
      <c r="Q31" s="237">
        <f>SUM(Q32:Q49)</f>
        <v>0</v>
      </c>
      <c r="R31" s="238"/>
      <c r="S31" s="238"/>
      <c r="T31" s="239"/>
      <c r="U31" s="233"/>
      <c r="V31" s="233">
        <f>SUM(V32:V49)</f>
        <v>1719.8500000000001</v>
      </c>
      <c r="W31" s="233"/>
      <c r="X31" s="233"/>
      <c r="Y31" s="233"/>
      <c r="AG31" t="s">
        <v>277</v>
      </c>
    </row>
    <row r="32" spans="1:60" outlineLevel="1" x14ac:dyDescent="0.2">
      <c r="A32" s="241">
        <v>6</v>
      </c>
      <c r="B32" s="242" t="s">
        <v>1302</v>
      </c>
      <c r="C32" s="259" t="s">
        <v>1303</v>
      </c>
      <c r="D32" s="243" t="s">
        <v>598</v>
      </c>
      <c r="E32" s="244">
        <v>250</v>
      </c>
      <c r="F32" s="245"/>
      <c r="G32" s="246">
        <f>ROUND(E32*F32,2)</f>
        <v>0</v>
      </c>
      <c r="H32" s="245"/>
      <c r="I32" s="246">
        <f>ROUND(E32*H32,2)</f>
        <v>0</v>
      </c>
      <c r="J32" s="245"/>
      <c r="K32" s="246">
        <f>ROUND(E32*J32,2)</f>
        <v>0</v>
      </c>
      <c r="L32" s="246">
        <v>21</v>
      </c>
      <c r="M32" s="246">
        <f>G32*(1+L32/100)</f>
        <v>0</v>
      </c>
      <c r="N32" s="244">
        <v>7.1999999999999998E-3</v>
      </c>
      <c r="O32" s="244">
        <f>ROUND(E32*N32,2)</f>
        <v>1.8</v>
      </c>
      <c r="P32" s="244">
        <v>0</v>
      </c>
      <c r="Q32" s="244">
        <f>ROUND(E32*P32,2)</f>
        <v>0</v>
      </c>
      <c r="R32" s="246" t="s">
        <v>601</v>
      </c>
      <c r="S32" s="246" t="s">
        <v>298</v>
      </c>
      <c r="T32" s="247" t="s">
        <v>364</v>
      </c>
      <c r="U32" s="224">
        <v>1</v>
      </c>
      <c r="V32" s="224">
        <f>ROUND(E32*U32,2)</f>
        <v>250</v>
      </c>
      <c r="W32" s="224"/>
      <c r="X32" s="224" t="s">
        <v>283</v>
      </c>
      <c r="Y32" s="224" t="s">
        <v>284</v>
      </c>
      <c r="Z32" s="213"/>
      <c r="AA32" s="213"/>
      <c r="AB32" s="213"/>
      <c r="AC32" s="213"/>
      <c r="AD32" s="213"/>
      <c r="AE32" s="213"/>
      <c r="AF32" s="213"/>
      <c r="AG32" s="213" t="s">
        <v>285</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60" t="s">
        <v>1304</v>
      </c>
      <c r="D33" s="248"/>
      <c r="E33" s="248"/>
      <c r="F33" s="248"/>
      <c r="G33" s="248"/>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287</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62" t="s">
        <v>1305</v>
      </c>
      <c r="D34" s="229"/>
      <c r="E34" s="230">
        <v>120</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62" t="s">
        <v>1306</v>
      </c>
      <c r="D35" s="229"/>
      <c r="E35" s="230">
        <v>130</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3" x14ac:dyDescent="0.2">
      <c r="A36" s="220"/>
      <c r="B36" s="221"/>
      <c r="C36" s="263" t="s">
        <v>294</v>
      </c>
      <c r="D36" s="231"/>
      <c r="E36" s="232">
        <v>250</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290</v>
      </c>
      <c r="AH36" s="213">
        <v>1</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x14ac:dyDescent="0.2">
      <c r="A37" s="241">
        <v>7</v>
      </c>
      <c r="B37" s="242" t="s">
        <v>1307</v>
      </c>
      <c r="C37" s="259" t="s">
        <v>1308</v>
      </c>
      <c r="D37" s="243" t="s">
        <v>780</v>
      </c>
      <c r="E37" s="244">
        <v>82</v>
      </c>
      <c r="F37" s="245"/>
      <c r="G37" s="246">
        <f>ROUND(E37*F37,2)</f>
        <v>0</v>
      </c>
      <c r="H37" s="245"/>
      <c r="I37" s="246">
        <f>ROUND(E37*H37,2)</f>
        <v>0</v>
      </c>
      <c r="J37" s="245"/>
      <c r="K37" s="246">
        <f>ROUND(E37*J37,2)</f>
        <v>0</v>
      </c>
      <c r="L37" s="246">
        <v>21</v>
      </c>
      <c r="M37" s="246">
        <f>G37*(1+L37/100)</f>
        <v>0</v>
      </c>
      <c r="N37" s="244">
        <v>2.7E-2</v>
      </c>
      <c r="O37" s="244">
        <f>ROUND(E37*N37,2)</f>
        <v>2.21</v>
      </c>
      <c r="P37" s="244">
        <v>0</v>
      </c>
      <c r="Q37" s="244">
        <f>ROUND(E37*P37,2)</f>
        <v>0</v>
      </c>
      <c r="R37" s="246" t="s">
        <v>601</v>
      </c>
      <c r="S37" s="246" t="s">
        <v>298</v>
      </c>
      <c r="T37" s="247" t="s">
        <v>364</v>
      </c>
      <c r="U37" s="224">
        <v>4.3499999999999996</v>
      </c>
      <c r="V37" s="224">
        <f>ROUND(E37*U37,2)</f>
        <v>356.7</v>
      </c>
      <c r="W37" s="224"/>
      <c r="X37" s="224" t="s">
        <v>283</v>
      </c>
      <c r="Y37" s="224" t="s">
        <v>284</v>
      </c>
      <c r="Z37" s="213"/>
      <c r="AA37" s="213"/>
      <c r="AB37" s="213"/>
      <c r="AC37" s="213"/>
      <c r="AD37" s="213"/>
      <c r="AE37" s="213"/>
      <c r="AF37" s="213"/>
      <c r="AG37" s="213" t="s">
        <v>285</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60" t="s">
        <v>286</v>
      </c>
      <c r="D38" s="248"/>
      <c r="E38" s="248"/>
      <c r="F38" s="248"/>
      <c r="G38" s="248"/>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287</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61" t="s">
        <v>1309</v>
      </c>
      <c r="D39" s="250"/>
      <c r="E39" s="250"/>
      <c r="F39" s="250"/>
      <c r="G39" s="250"/>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3" x14ac:dyDescent="0.2">
      <c r="A40" s="220"/>
      <c r="B40" s="221"/>
      <c r="C40" s="261" t="s">
        <v>1310</v>
      </c>
      <c r="D40" s="250"/>
      <c r="E40" s="250"/>
      <c r="F40" s="250"/>
      <c r="G40" s="250"/>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287</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62" t="s">
        <v>1311</v>
      </c>
      <c r="D41" s="229"/>
      <c r="E41" s="230">
        <v>39</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290</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62" t="s">
        <v>1312</v>
      </c>
      <c r="D42" s="229"/>
      <c r="E42" s="230">
        <v>43</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63" t="s">
        <v>294</v>
      </c>
      <c r="D43" s="231"/>
      <c r="E43" s="232">
        <v>82</v>
      </c>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290</v>
      </c>
      <c r="AH43" s="213">
        <v>1</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x14ac:dyDescent="0.2">
      <c r="A44" s="241">
        <v>8</v>
      </c>
      <c r="B44" s="242" t="s">
        <v>1313</v>
      </c>
      <c r="C44" s="259" t="s">
        <v>1314</v>
      </c>
      <c r="D44" s="243" t="s">
        <v>598</v>
      </c>
      <c r="E44" s="244">
        <v>205</v>
      </c>
      <c r="F44" s="245"/>
      <c r="G44" s="246">
        <f>ROUND(E44*F44,2)</f>
        <v>0</v>
      </c>
      <c r="H44" s="245"/>
      <c r="I44" s="246">
        <f>ROUND(E44*H44,2)</f>
        <v>0</v>
      </c>
      <c r="J44" s="245"/>
      <c r="K44" s="246">
        <f>ROUND(E44*J44,2)</f>
        <v>0</v>
      </c>
      <c r="L44" s="246">
        <v>21</v>
      </c>
      <c r="M44" s="246">
        <f>G44*(1+L44/100)</f>
        <v>0</v>
      </c>
      <c r="N44" s="244">
        <v>2.48E-3</v>
      </c>
      <c r="O44" s="244">
        <f>ROUND(E44*N44,2)</f>
        <v>0.51</v>
      </c>
      <c r="P44" s="244">
        <v>0</v>
      </c>
      <c r="Q44" s="244">
        <f>ROUND(E44*P44,2)</f>
        <v>0</v>
      </c>
      <c r="R44" s="246" t="s">
        <v>601</v>
      </c>
      <c r="S44" s="246" t="s">
        <v>298</v>
      </c>
      <c r="T44" s="247" t="s">
        <v>364</v>
      </c>
      <c r="U44" s="224">
        <v>3.67</v>
      </c>
      <c r="V44" s="224">
        <f>ROUND(E44*U44,2)</f>
        <v>752.35</v>
      </c>
      <c r="W44" s="224"/>
      <c r="X44" s="224" t="s">
        <v>283</v>
      </c>
      <c r="Y44" s="224" t="s">
        <v>284</v>
      </c>
      <c r="Z44" s="213"/>
      <c r="AA44" s="213"/>
      <c r="AB44" s="213"/>
      <c r="AC44" s="213"/>
      <c r="AD44" s="213"/>
      <c r="AE44" s="213"/>
      <c r="AF44" s="213"/>
      <c r="AG44" s="213" t="s">
        <v>285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2" x14ac:dyDescent="0.2">
      <c r="A45" s="220"/>
      <c r="B45" s="221"/>
      <c r="C45" s="262" t="s">
        <v>1315</v>
      </c>
      <c r="D45" s="229"/>
      <c r="E45" s="230">
        <v>97.5</v>
      </c>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290</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62" t="s">
        <v>1316</v>
      </c>
      <c r="D46" s="229"/>
      <c r="E46" s="230">
        <v>107.5</v>
      </c>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290</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3" x14ac:dyDescent="0.2">
      <c r="A47" s="220"/>
      <c r="B47" s="221"/>
      <c r="C47" s="263" t="s">
        <v>294</v>
      </c>
      <c r="D47" s="231"/>
      <c r="E47" s="232">
        <v>205</v>
      </c>
      <c r="F47" s="224"/>
      <c r="G47" s="224"/>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290</v>
      </c>
      <c r="AH47" s="213">
        <v>1</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x14ac:dyDescent="0.2">
      <c r="A48" s="241">
        <v>9</v>
      </c>
      <c r="B48" s="242" t="s">
        <v>1317</v>
      </c>
      <c r="C48" s="259" t="s">
        <v>1318</v>
      </c>
      <c r="D48" s="243" t="s">
        <v>598</v>
      </c>
      <c r="E48" s="244">
        <v>205</v>
      </c>
      <c r="F48" s="245"/>
      <c r="G48" s="246">
        <f>ROUND(E48*F48,2)</f>
        <v>0</v>
      </c>
      <c r="H48" s="245"/>
      <c r="I48" s="246">
        <f>ROUND(E48*H48,2)</f>
        <v>0</v>
      </c>
      <c r="J48" s="245"/>
      <c r="K48" s="246">
        <f>ROUND(E48*J48,2)</f>
        <v>0</v>
      </c>
      <c r="L48" s="246">
        <v>21</v>
      </c>
      <c r="M48" s="246">
        <f>G48*(1+L48/100)</f>
        <v>0</v>
      </c>
      <c r="N48" s="244">
        <v>1.1900000000000001E-3</v>
      </c>
      <c r="O48" s="244">
        <f>ROUND(E48*N48,2)</f>
        <v>0.24</v>
      </c>
      <c r="P48" s="244">
        <v>0</v>
      </c>
      <c r="Q48" s="244">
        <f>ROUND(E48*P48,2)</f>
        <v>0</v>
      </c>
      <c r="R48" s="246" t="s">
        <v>601</v>
      </c>
      <c r="S48" s="246" t="s">
        <v>298</v>
      </c>
      <c r="T48" s="247" t="s">
        <v>364</v>
      </c>
      <c r="U48" s="224">
        <v>1.76</v>
      </c>
      <c r="V48" s="224">
        <f>ROUND(E48*U48,2)</f>
        <v>360.8</v>
      </c>
      <c r="W48" s="224"/>
      <c r="X48" s="224" t="s">
        <v>283</v>
      </c>
      <c r="Y48" s="224" t="s">
        <v>284</v>
      </c>
      <c r="Z48" s="213"/>
      <c r="AA48" s="213"/>
      <c r="AB48" s="213"/>
      <c r="AC48" s="213"/>
      <c r="AD48" s="213"/>
      <c r="AE48" s="213"/>
      <c r="AF48" s="213"/>
      <c r="AG48" s="213" t="s">
        <v>285</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2" x14ac:dyDescent="0.2">
      <c r="A49" s="220"/>
      <c r="B49" s="221"/>
      <c r="C49" s="262" t="s">
        <v>1319</v>
      </c>
      <c r="D49" s="229"/>
      <c r="E49" s="230">
        <v>205</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290</v>
      </c>
      <c r="AH49" s="213">
        <v>5</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x14ac:dyDescent="0.2">
      <c r="A50" s="234" t="s">
        <v>276</v>
      </c>
      <c r="B50" s="235" t="s">
        <v>175</v>
      </c>
      <c r="C50" s="258" t="s">
        <v>176</v>
      </c>
      <c r="D50" s="236"/>
      <c r="E50" s="237"/>
      <c r="F50" s="238"/>
      <c r="G50" s="238">
        <f>SUMIF(AG51:AG70,"&lt;&gt;NOR",G51:G70)</f>
        <v>0</v>
      </c>
      <c r="H50" s="238"/>
      <c r="I50" s="238">
        <f>SUM(I51:I70)</f>
        <v>0</v>
      </c>
      <c r="J50" s="238"/>
      <c r="K50" s="238">
        <f>SUM(K51:K70)</f>
        <v>0</v>
      </c>
      <c r="L50" s="238"/>
      <c r="M50" s="238">
        <f>SUM(M51:M70)</f>
        <v>0</v>
      </c>
      <c r="N50" s="237"/>
      <c r="O50" s="237">
        <f>SUM(O51:O70)</f>
        <v>14.16</v>
      </c>
      <c r="P50" s="237"/>
      <c r="Q50" s="237">
        <f>SUM(Q51:Q70)</f>
        <v>0</v>
      </c>
      <c r="R50" s="238"/>
      <c r="S50" s="238"/>
      <c r="T50" s="239"/>
      <c r="U50" s="233"/>
      <c r="V50" s="233">
        <f>SUM(V51:V70)</f>
        <v>296.26</v>
      </c>
      <c r="W50" s="233"/>
      <c r="X50" s="233"/>
      <c r="Y50" s="233"/>
      <c r="AG50" t="s">
        <v>277</v>
      </c>
    </row>
    <row r="51" spans="1:60" ht="22.5" outlineLevel="1" x14ac:dyDescent="0.2">
      <c r="A51" s="241">
        <v>10</v>
      </c>
      <c r="B51" s="242" t="s">
        <v>1320</v>
      </c>
      <c r="C51" s="259" t="s">
        <v>1321</v>
      </c>
      <c r="D51" s="243" t="s">
        <v>473</v>
      </c>
      <c r="E51" s="244">
        <v>52.5</v>
      </c>
      <c r="F51" s="245"/>
      <c r="G51" s="246">
        <f>ROUND(E51*F51,2)</f>
        <v>0</v>
      </c>
      <c r="H51" s="245"/>
      <c r="I51" s="246">
        <f>ROUND(E51*H51,2)</f>
        <v>0</v>
      </c>
      <c r="J51" s="245"/>
      <c r="K51" s="246">
        <f>ROUND(E51*J51,2)</f>
        <v>0</v>
      </c>
      <c r="L51" s="246">
        <v>21</v>
      </c>
      <c r="M51" s="246">
        <f>G51*(1+L51/100)</f>
        <v>0</v>
      </c>
      <c r="N51" s="244">
        <v>0.26783000000000001</v>
      </c>
      <c r="O51" s="244">
        <f>ROUND(E51*N51,2)</f>
        <v>14.06</v>
      </c>
      <c r="P51" s="244">
        <v>0</v>
      </c>
      <c r="Q51" s="244">
        <f>ROUND(E51*P51,2)</f>
        <v>0</v>
      </c>
      <c r="R51" s="246" t="s">
        <v>635</v>
      </c>
      <c r="S51" s="246" t="s">
        <v>298</v>
      </c>
      <c r="T51" s="247" t="s">
        <v>364</v>
      </c>
      <c r="U51" s="224">
        <v>0.69</v>
      </c>
      <c r="V51" s="224">
        <f>ROUND(E51*U51,2)</f>
        <v>36.229999999999997</v>
      </c>
      <c r="W51" s="224"/>
      <c r="X51" s="224" t="s">
        <v>283</v>
      </c>
      <c r="Y51" s="224" t="s">
        <v>284</v>
      </c>
      <c r="Z51" s="213"/>
      <c r="AA51" s="213"/>
      <c r="AB51" s="213"/>
      <c r="AC51" s="213"/>
      <c r="AD51" s="213"/>
      <c r="AE51" s="213"/>
      <c r="AF51" s="213"/>
      <c r="AG51" s="213" t="s">
        <v>285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22.5" outlineLevel="2" x14ac:dyDescent="0.2">
      <c r="A52" s="220"/>
      <c r="B52" s="221"/>
      <c r="C52" s="271" t="s">
        <v>1322</v>
      </c>
      <c r="D52" s="268"/>
      <c r="E52" s="268"/>
      <c r="F52" s="268"/>
      <c r="G52" s="268"/>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366</v>
      </c>
      <c r="AH52" s="213"/>
      <c r="AI52" s="213"/>
      <c r="AJ52" s="213"/>
      <c r="AK52" s="213"/>
      <c r="AL52" s="213"/>
      <c r="AM52" s="213"/>
      <c r="AN52" s="213"/>
      <c r="AO52" s="213"/>
      <c r="AP52" s="213"/>
      <c r="AQ52" s="213"/>
      <c r="AR52" s="213"/>
      <c r="AS52" s="213"/>
      <c r="AT52" s="213"/>
      <c r="AU52" s="213"/>
      <c r="AV52" s="213"/>
      <c r="AW52" s="213"/>
      <c r="AX52" s="213"/>
      <c r="AY52" s="213"/>
      <c r="AZ52" s="213"/>
      <c r="BA52" s="249" t="str">
        <f>C52</f>
        <v>jednoduché nebo příčky zděné do svislé dřevěné, cihelné, betonové nebo ocelové konstrukce na jakoukoliv maltu vápenocementovou (MVC) nebo cementovou (MC),</v>
      </c>
      <c r="BB52" s="213"/>
      <c r="BC52" s="213"/>
      <c r="BD52" s="213"/>
      <c r="BE52" s="213"/>
      <c r="BF52" s="213"/>
      <c r="BG52" s="213"/>
      <c r="BH52" s="213"/>
    </row>
    <row r="53" spans="1:60" outlineLevel="2" x14ac:dyDescent="0.2">
      <c r="A53" s="220"/>
      <c r="B53" s="221"/>
      <c r="C53" s="261" t="s">
        <v>1323</v>
      </c>
      <c r="D53" s="250"/>
      <c r="E53" s="250"/>
      <c r="F53" s="250"/>
      <c r="G53" s="250"/>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62" t="s">
        <v>1324</v>
      </c>
      <c r="D54" s="229"/>
      <c r="E54" s="230">
        <v>52.5</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x14ac:dyDescent="0.2">
      <c r="A55" s="241">
        <v>11</v>
      </c>
      <c r="B55" s="242" t="s">
        <v>1325</v>
      </c>
      <c r="C55" s="259" t="s">
        <v>1326</v>
      </c>
      <c r="D55" s="243" t="s">
        <v>598</v>
      </c>
      <c r="E55" s="244">
        <v>60</v>
      </c>
      <c r="F55" s="245"/>
      <c r="G55" s="246">
        <f>ROUND(E55*F55,2)</f>
        <v>0</v>
      </c>
      <c r="H55" s="245"/>
      <c r="I55" s="246">
        <f>ROUND(E55*H55,2)</f>
        <v>0</v>
      </c>
      <c r="J55" s="245"/>
      <c r="K55" s="246">
        <f>ROUND(E55*J55,2)</f>
        <v>0</v>
      </c>
      <c r="L55" s="246">
        <v>21</v>
      </c>
      <c r="M55" s="246">
        <f>G55*(1+L55/100)</f>
        <v>0</v>
      </c>
      <c r="N55" s="244">
        <v>1.42E-3</v>
      </c>
      <c r="O55" s="244">
        <f>ROUND(E55*N55,2)</f>
        <v>0.09</v>
      </c>
      <c r="P55" s="244">
        <v>0</v>
      </c>
      <c r="Q55" s="244">
        <f>ROUND(E55*P55,2)</f>
        <v>0</v>
      </c>
      <c r="R55" s="246" t="s">
        <v>1327</v>
      </c>
      <c r="S55" s="246" t="s">
        <v>298</v>
      </c>
      <c r="T55" s="247" t="s">
        <v>364</v>
      </c>
      <c r="U55" s="224">
        <v>2.5</v>
      </c>
      <c r="V55" s="224">
        <f>ROUND(E55*U55,2)</f>
        <v>150</v>
      </c>
      <c r="W55" s="224"/>
      <c r="X55" s="224" t="s">
        <v>283</v>
      </c>
      <c r="Y55" s="224" t="s">
        <v>284</v>
      </c>
      <c r="Z55" s="213"/>
      <c r="AA55" s="213"/>
      <c r="AB55" s="213"/>
      <c r="AC55" s="213"/>
      <c r="AD55" s="213"/>
      <c r="AE55" s="213"/>
      <c r="AF55" s="213"/>
      <c r="AG55" s="213" t="s">
        <v>285</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2" x14ac:dyDescent="0.2">
      <c r="A56" s="220"/>
      <c r="B56" s="221"/>
      <c r="C56" s="271" t="s">
        <v>1328</v>
      </c>
      <c r="D56" s="268"/>
      <c r="E56" s="268"/>
      <c r="F56" s="268"/>
      <c r="G56" s="268"/>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366</v>
      </c>
      <c r="AH56" s="213"/>
      <c r="AI56" s="213"/>
      <c r="AJ56" s="213"/>
      <c r="AK56" s="213"/>
      <c r="AL56" s="213"/>
      <c r="AM56" s="213"/>
      <c r="AN56" s="213"/>
      <c r="AO56" s="213"/>
      <c r="AP56" s="213"/>
      <c r="AQ56" s="213"/>
      <c r="AR56" s="213"/>
      <c r="AS56" s="213"/>
      <c r="AT56" s="213"/>
      <c r="AU56" s="213"/>
      <c r="AV56" s="213"/>
      <c r="AW56" s="213"/>
      <c r="AX56" s="213"/>
      <c r="AY56" s="213"/>
      <c r="AZ56" s="213"/>
      <c r="BA56" s="249" t="str">
        <f>C56</f>
        <v>frézování drážek v cihelném zdivu, zbavení drážky hrubších nečistot a prachových částí, vypláchnutí drážky vodou, vlepení výztuže a aplikace malty nebo tmelu,</v>
      </c>
      <c r="BB56" s="213"/>
      <c r="BC56" s="213"/>
      <c r="BD56" s="213"/>
      <c r="BE56" s="213"/>
      <c r="BF56" s="213"/>
      <c r="BG56" s="213"/>
      <c r="BH56" s="213"/>
    </row>
    <row r="57" spans="1:60" outlineLevel="2" x14ac:dyDescent="0.2">
      <c r="A57" s="220"/>
      <c r="B57" s="221"/>
      <c r="C57" s="261" t="s">
        <v>1329</v>
      </c>
      <c r="D57" s="250"/>
      <c r="E57" s="250"/>
      <c r="F57" s="250"/>
      <c r="G57" s="250"/>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287</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62" t="s">
        <v>1330</v>
      </c>
      <c r="D58" s="229"/>
      <c r="E58" s="230"/>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290</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3" x14ac:dyDescent="0.2">
      <c r="A59" s="220"/>
      <c r="B59" s="221"/>
      <c r="C59" s="262" t="s">
        <v>1331</v>
      </c>
      <c r="D59" s="229"/>
      <c r="E59" s="230">
        <v>60</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290</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1" x14ac:dyDescent="0.2">
      <c r="A60" s="241">
        <v>12</v>
      </c>
      <c r="B60" s="242" t="s">
        <v>1332</v>
      </c>
      <c r="C60" s="259" t="s">
        <v>1333</v>
      </c>
      <c r="D60" s="243" t="s">
        <v>598</v>
      </c>
      <c r="E60" s="244">
        <v>30</v>
      </c>
      <c r="F60" s="245"/>
      <c r="G60" s="246">
        <f>ROUND(E60*F60,2)</f>
        <v>0</v>
      </c>
      <c r="H60" s="245"/>
      <c r="I60" s="246">
        <f>ROUND(E60*H60,2)</f>
        <v>0</v>
      </c>
      <c r="J60" s="245"/>
      <c r="K60" s="246">
        <f>ROUND(E60*J60,2)</f>
        <v>0</v>
      </c>
      <c r="L60" s="246">
        <v>21</v>
      </c>
      <c r="M60" s="246">
        <f>G60*(1+L60/100)</f>
        <v>0</v>
      </c>
      <c r="N60" s="244">
        <v>3.6000000000000002E-4</v>
      </c>
      <c r="O60" s="244">
        <f>ROUND(E60*N60,2)</f>
        <v>0.01</v>
      </c>
      <c r="P60" s="244">
        <v>0</v>
      </c>
      <c r="Q60" s="244">
        <f>ROUND(E60*P60,2)</f>
        <v>0</v>
      </c>
      <c r="R60" s="246" t="s">
        <v>1327</v>
      </c>
      <c r="S60" s="246" t="s">
        <v>298</v>
      </c>
      <c r="T60" s="247" t="s">
        <v>364</v>
      </c>
      <c r="U60" s="224">
        <v>2.46</v>
      </c>
      <c r="V60" s="224">
        <f>ROUND(E60*U60,2)</f>
        <v>73.8</v>
      </c>
      <c r="W60" s="224"/>
      <c r="X60" s="224" t="s">
        <v>283</v>
      </c>
      <c r="Y60" s="224" t="s">
        <v>284</v>
      </c>
      <c r="Z60" s="213"/>
      <c r="AA60" s="213"/>
      <c r="AB60" s="213"/>
      <c r="AC60" s="213"/>
      <c r="AD60" s="213"/>
      <c r="AE60" s="213"/>
      <c r="AF60" s="213"/>
      <c r="AG60" s="213" t="s">
        <v>285</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22.5" outlineLevel="2" x14ac:dyDescent="0.2">
      <c r="A61" s="220"/>
      <c r="B61" s="221"/>
      <c r="C61" s="271" t="s">
        <v>1328</v>
      </c>
      <c r="D61" s="268"/>
      <c r="E61" s="268"/>
      <c r="F61" s="268"/>
      <c r="G61" s="268"/>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366</v>
      </c>
      <c r="AH61" s="213"/>
      <c r="AI61" s="213"/>
      <c r="AJ61" s="213"/>
      <c r="AK61" s="213"/>
      <c r="AL61" s="213"/>
      <c r="AM61" s="213"/>
      <c r="AN61" s="213"/>
      <c r="AO61" s="213"/>
      <c r="AP61" s="213"/>
      <c r="AQ61" s="213"/>
      <c r="AR61" s="213"/>
      <c r="AS61" s="213"/>
      <c r="AT61" s="213"/>
      <c r="AU61" s="213"/>
      <c r="AV61" s="213"/>
      <c r="AW61" s="213"/>
      <c r="AX61" s="213"/>
      <c r="AY61" s="213"/>
      <c r="AZ61" s="213"/>
      <c r="BA61" s="249" t="str">
        <f>C61</f>
        <v>frézování drážek v cihelném zdivu, zbavení drážky hrubších nečistot a prachových částí, vypláchnutí drážky vodou, vlepení výztuže a aplikace malty nebo tmelu,</v>
      </c>
      <c r="BB61" s="213"/>
      <c r="BC61" s="213"/>
      <c r="BD61" s="213"/>
      <c r="BE61" s="213"/>
      <c r="BF61" s="213"/>
      <c r="BG61" s="213"/>
      <c r="BH61" s="213"/>
    </row>
    <row r="62" spans="1:60" outlineLevel="2" x14ac:dyDescent="0.2">
      <c r="A62" s="220"/>
      <c r="B62" s="221"/>
      <c r="C62" s="262" t="s">
        <v>1330</v>
      </c>
      <c r="D62" s="229"/>
      <c r="E62" s="230"/>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290</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2.5" outlineLevel="3" x14ac:dyDescent="0.2">
      <c r="A63" s="220"/>
      <c r="B63" s="221"/>
      <c r="C63" s="262" t="s">
        <v>1334</v>
      </c>
      <c r="D63" s="229"/>
      <c r="E63" s="230">
        <v>30</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290</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1" x14ac:dyDescent="0.2">
      <c r="A64" s="241">
        <v>13</v>
      </c>
      <c r="B64" s="242" t="s">
        <v>1335</v>
      </c>
      <c r="C64" s="259" t="s">
        <v>1336</v>
      </c>
      <c r="D64" s="243" t="s">
        <v>473</v>
      </c>
      <c r="E64" s="244">
        <v>52.5</v>
      </c>
      <c r="F64" s="245"/>
      <c r="G64" s="246">
        <f>ROUND(E64*F64,2)</f>
        <v>0</v>
      </c>
      <c r="H64" s="245"/>
      <c r="I64" s="246">
        <f>ROUND(E64*H64,2)</f>
        <v>0</v>
      </c>
      <c r="J64" s="245"/>
      <c r="K64" s="246">
        <f>ROUND(E64*J64,2)</f>
        <v>0</v>
      </c>
      <c r="L64" s="246">
        <v>21</v>
      </c>
      <c r="M64" s="246">
        <f>G64*(1+L64/100)</f>
        <v>0</v>
      </c>
      <c r="N64" s="244">
        <v>0</v>
      </c>
      <c r="O64" s="244">
        <f>ROUND(E64*N64,2)</f>
        <v>0</v>
      </c>
      <c r="P64" s="244">
        <v>0</v>
      </c>
      <c r="Q64" s="244">
        <f>ROUND(E64*P64,2)</f>
        <v>0</v>
      </c>
      <c r="R64" s="246"/>
      <c r="S64" s="246" t="s">
        <v>281</v>
      </c>
      <c r="T64" s="247" t="s">
        <v>282</v>
      </c>
      <c r="U64" s="224">
        <v>0.69</v>
      </c>
      <c r="V64" s="224">
        <f>ROUND(E64*U64,2)</f>
        <v>36.229999999999997</v>
      </c>
      <c r="W64" s="224"/>
      <c r="X64" s="224" t="s">
        <v>283</v>
      </c>
      <c r="Y64" s="224" t="s">
        <v>284</v>
      </c>
      <c r="Z64" s="213"/>
      <c r="AA64" s="213"/>
      <c r="AB64" s="213"/>
      <c r="AC64" s="213"/>
      <c r="AD64" s="213"/>
      <c r="AE64" s="213"/>
      <c r="AF64" s="213"/>
      <c r="AG64" s="213" t="s">
        <v>285</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60" t="s">
        <v>286</v>
      </c>
      <c r="D65" s="248"/>
      <c r="E65" s="248"/>
      <c r="F65" s="248"/>
      <c r="G65" s="248"/>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1" t="s">
        <v>1337</v>
      </c>
      <c r="D66" s="250"/>
      <c r="E66" s="250"/>
      <c r="F66" s="250"/>
      <c r="G66" s="250"/>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287</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3" x14ac:dyDescent="0.2">
      <c r="A67" s="220"/>
      <c r="B67" s="221"/>
      <c r="C67" s="261" t="s">
        <v>355</v>
      </c>
      <c r="D67" s="250"/>
      <c r="E67" s="250"/>
      <c r="F67" s="250"/>
      <c r="G67" s="250"/>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287</v>
      </c>
      <c r="AH67" s="213"/>
      <c r="AI67" s="213"/>
      <c r="AJ67" s="213"/>
      <c r="AK67" s="213"/>
      <c r="AL67" s="213"/>
      <c r="AM67" s="213"/>
      <c r="AN67" s="213"/>
      <c r="AO67" s="213"/>
      <c r="AP67" s="213"/>
      <c r="AQ67" s="213"/>
      <c r="AR67" s="213"/>
      <c r="AS67" s="213"/>
      <c r="AT67" s="213"/>
      <c r="AU67" s="213"/>
      <c r="AV67" s="213"/>
      <c r="AW67" s="213"/>
      <c r="AX67" s="213"/>
      <c r="AY67" s="213"/>
      <c r="AZ67" s="213"/>
      <c r="BA67" s="249" t="str">
        <f>C67</f>
        <v>Kompletní provedení dle veškerých informací obsažených v PD (textová i výkresová část, technologické postupy, restaurátorské záměry atd.).</v>
      </c>
      <c r="BB67" s="213"/>
      <c r="BC67" s="213"/>
      <c r="BD67" s="213"/>
      <c r="BE67" s="213"/>
      <c r="BF67" s="213"/>
      <c r="BG67" s="213"/>
      <c r="BH67" s="213"/>
    </row>
    <row r="68" spans="1:60" ht="22.5" outlineLevel="3" x14ac:dyDescent="0.2">
      <c r="A68" s="220"/>
      <c r="B68" s="221"/>
      <c r="C68" s="261" t="s">
        <v>356</v>
      </c>
      <c r="D68" s="250"/>
      <c r="E68" s="250"/>
      <c r="F68" s="250"/>
      <c r="G68" s="250"/>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287</v>
      </c>
      <c r="AH68" s="213"/>
      <c r="AI68" s="213"/>
      <c r="AJ68" s="213"/>
      <c r="AK68" s="213"/>
      <c r="AL68" s="213"/>
      <c r="AM68" s="213"/>
      <c r="AN68" s="213"/>
      <c r="AO68" s="213"/>
      <c r="AP68" s="213"/>
      <c r="AQ68" s="213"/>
      <c r="AR68" s="213"/>
      <c r="AS68" s="213"/>
      <c r="AT68" s="213"/>
      <c r="AU68" s="213"/>
      <c r="AV68" s="213"/>
      <c r="AW68" s="213"/>
      <c r="AX68" s="213"/>
      <c r="AY68" s="213"/>
      <c r="AZ68" s="213"/>
      <c r="BA68" s="249" t="str">
        <f>C68</f>
        <v>Provedení je včetně montáže, demontáže, dodávky, přesunu hmot, přesunu a likvidace suti, povrchové úpravy, repasí, restaurátorských záměrů,</v>
      </c>
      <c r="BB68" s="213"/>
      <c r="BC68" s="213"/>
      <c r="BD68" s="213"/>
      <c r="BE68" s="213"/>
      <c r="BF68" s="213"/>
      <c r="BG68" s="213"/>
      <c r="BH68" s="213"/>
    </row>
    <row r="69" spans="1:60" ht="22.5" outlineLevel="3" x14ac:dyDescent="0.2">
      <c r="A69" s="220"/>
      <c r="B69" s="221"/>
      <c r="C69" s="261" t="s">
        <v>288</v>
      </c>
      <c r="D69" s="250"/>
      <c r="E69" s="250"/>
      <c r="F69" s="250"/>
      <c r="G69" s="250"/>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287</v>
      </c>
      <c r="AH69" s="213"/>
      <c r="AI69" s="213"/>
      <c r="AJ69" s="213"/>
      <c r="AK69" s="213"/>
      <c r="AL69" s="213"/>
      <c r="AM69" s="213"/>
      <c r="AN69" s="213"/>
      <c r="AO69" s="213"/>
      <c r="AP69" s="213"/>
      <c r="AQ69" s="213"/>
      <c r="AR69" s="213"/>
      <c r="AS69" s="213"/>
      <c r="AT69" s="213"/>
      <c r="AU69" s="213"/>
      <c r="AV69" s="213"/>
      <c r="AW69" s="213"/>
      <c r="AX69" s="213"/>
      <c r="AY69" s="213"/>
      <c r="AZ69" s="213"/>
      <c r="BA69" s="249" t="str">
        <f>C69</f>
        <v>restaurátorských závěrečných zpráv, dílenských dokumentací, vzorkování a veškerých dalších nutných souvisejících plnění a dodávek potřeb.</v>
      </c>
      <c r="BB69" s="213"/>
      <c r="BC69" s="213"/>
      <c r="BD69" s="213"/>
      <c r="BE69" s="213"/>
      <c r="BF69" s="213"/>
      <c r="BG69" s="213"/>
      <c r="BH69" s="213"/>
    </row>
    <row r="70" spans="1:60" outlineLevel="2" x14ac:dyDescent="0.2">
      <c r="A70" s="220"/>
      <c r="B70" s="221"/>
      <c r="C70" s="262" t="s">
        <v>1338</v>
      </c>
      <c r="D70" s="229"/>
      <c r="E70" s="230">
        <v>52.5</v>
      </c>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290</v>
      </c>
      <c r="AH70" s="213">
        <v>5</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x14ac:dyDescent="0.2">
      <c r="A71" s="234" t="s">
        <v>276</v>
      </c>
      <c r="B71" s="235" t="s">
        <v>182</v>
      </c>
      <c r="C71" s="258" t="s">
        <v>183</v>
      </c>
      <c r="D71" s="236"/>
      <c r="E71" s="237"/>
      <c r="F71" s="238"/>
      <c r="G71" s="238">
        <f>SUMIF(AG72:AG80,"&lt;&gt;NOR",G72:G80)</f>
        <v>0</v>
      </c>
      <c r="H71" s="238"/>
      <c r="I71" s="238">
        <f>SUM(I72:I80)</f>
        <v>0</v>
      </c>
      <c r="J71" s="238"/>
      <c r="K71" s="238">
        <f>SUM(K72:K80)</f>
        <v>0</v>
      </c>
      <c r="L71" s="238"/>
      <c r="M71" s="238">
        <f>SUM(M72:M80)</f>
        <v>0</v>
      </c>
      <c r="N71" s="237"/>
      <c r="O71" s="237">
        <f>SUM(O72:O80)</f>
        <v>5</v>
      </c>
      <c r="P71" s="237"/>
      <c r="Q71" s="237">
        <f>SUM(Q72:Q80)</f>
        <v>0</v>
      </c>
      <c r="R71" s="238"/>
      <c r="S71" s="238"/>
      <c r="T71" s="239"/>
      <c r="U71" s="233"/>
      <c r="V71" s="233">
        <f>SUM(V72:V80)</f>
        <v>88.2</v>
      </c>
      <c r="W71" s="233"/>
      <c r="X71" s="233"/>
      <c r="Y71" s="233"/>
      <c r="AG71" t="s">
        <v>277</v>
      </c>
    </row>
    <row r="72" spans="1:60" outlineLevel="1" x14ac:dyDescent="0.2">
      <c r="A72" s="241">
        <v>14</v>
      </c>
      <c r="B72" s="242" t="s">
        <v>1339</v>
      </c>
      <c r="C72" s="259" t="s">
        <v>1340</v>
      </c>
      <c r="D72" s="243" t="s">
        <v>473</v>
      </c>
      <c r="E72" s="244">
        <v>105</v>
      </c>
      <c r="F72" s="245"/>
      <c r="G72" s="246">
        <f>ROUND(E72*F72,2)</f>
        <v>0</v>
      </c>
      <c r="H72" s="245"/>
      <c r="I72" s="246">
        <f>ROUND(E72*H72,2)</f>
        <v>0</v>
      </c>
      <c r="J72" s="245"/>
      <c r="K72" s="246">
        <f>ROUND(E72*J72,2)</f>
        <v>0</v>
      </c>
      <c r="L72" s="246">
        <v>21</v>
      </c>
      <c r="M72" s="246">
        <f>G72*(1+L72/100)</f>
        <v>0</v>
      </c>
      <c r="N72" s="244">
        <v>4.7660000000000001E-2</v>
      </c>
      <c r="O72" s="244">
        <f>ROUND(E72*N72,2)</f>
        <v>5</v>
      </c>
      <c r="P72" s="244">
        <v>0</v>
      </c>
      <c r="Q72" s="244">
        <f>ROUND(E72*P72,2)</f>
        <v>0</v>
      </c>
      <c r="R72" s="246" t="s">
        <v>635</v>
      </c>
      <c r="S72" s="246" t="s">
        <v>298</v>
      </c>
      <c r="T72" s="247" t="s">
        <v>364</v>
      </c>
      <c r="U72" s="224">
        <v>0.84</v>
      </c>
      <c r="V72" s="224">
        <f>ROUND(E72*U72,2)</f>
        <v>88.2</v>
      </c>
      <c r="W72" s="224"/>
      <c r="X72" s="224" t="s">
        <v>283</v>
      </c>
      <c r="Y72" s="224" t="s">
        <v>284</v>
      </c>
      <c r="Z72" s="213"/>
      <c r="AA72" s="213"/>
      <c r="AB72" s="213"/>
      <c r="AC72" s="213"/>
      <c r="AD72" s="213"/>
      <c r="AE72" s="213"/>
      <c r="AF72" s="213"/>
      <c r="AG72" s="213" t="s">
        <v>285</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2" x14ac:dyDescent="0.2">
      <c r="A73" s="220"/>
      <c r="B73" s="221"/>
      <c r="C73" s="262" t="s">
        <v>1341</v>
      </c>
      <c r="D73" s="229"/>
      <c r="E73" s="230">
        <v>105</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290</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x14ac:dyDescent="0.2">
      <c r="A74" s="241">
        <v>15</v>
      </c>
      <c r="B74" s="242" t="s">
        <v>1342</v>
      </c>
      <c r="C74" s="259" t="s">
        <v>1343</v>
      </c>
      <c r="D74" s="243" t="s">
        <v>598</v>
      </c>
      <c r="E74" s="244">
        <v>30</v>
      </c>
      <c r="F74" s="245"/>
      <c r="G74" s="246">
        <f>ROUND(E74*F74,2)</f>
        <v>0</v>
      </c>
      <c r="H74" s="245"/>
      <c r="I74" s="246">
        <f>ROUND(E74*H74,2)</f>
        <v>0</v>
      </c>
      <c r="J74" s="245"/>
      <c r="K74" s="246">
        <f>ROUND(E74*J74,2)</f>
        <v>0</v>
      </c>
      <c r="L74" s="246">
        <v>21</v>
      </c>
      <c r="M74" s="246">
        <f>G74*(1+L74/100)</f>
        <v>0</v>
      </c>
      <c r="N74" s="244">
        <v>1.0000000000000001E-5</v>
      </c>
      <c r="O74" s="244">
        <f>ROUND(E74*N74,2)</f>
        <v>0</v>
      </c>
      <c r="P74" s="244">
        <v>0</v>
      </c>
      <c r="Q74" s="244">
        <f>ROUND(E74*P74,2)</f>
        <v>0</v>
      </c>
      <c r="R74" s="246"/>
      <c r="S74" s="246" t="s">
        <v>281</v>
      </c>
      <c r="T74" s="247" t="s">
        <v>282</v>
      </c>
      <c r="U74" s="224">
        <v>0</v>
      </c>
      <c r="V74" s="224">
        <f>ROUND(E74*U74,2)</f>
        <v>0</v>
      </c>
      <c r="W74" s="224"/>
      <c r="X74" s="224" t="s">
        <v>283</v>
      </c>
      <c r="Y74" s="224" t="s">
        <v>284</v>
      </c>
      <c r="Z74" s="213"/>
      <c r="AA74" s="213"/>
      <c r="AB74" s="213"/>
      <c r="AC74" s="213"/>
      <c r="AD74" s="213"/>
      <c r="AE74" s="213"/>
      <c r="AF74" s="213"/>
      <c r="AG74" s="213" t="s">
        <v>285</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22.5" outlineLevel="2" x14ac:dyDescent="0.2">
      <c r="A75" s="220"/>
      <c r="B75" s="221"/>
      <c r="C75" s="260" t="s">
        <v>1344</v>
      </c>
      <c r="D75" s="248"/>
      <c r="E75" s="248"/>
      <c r="F75" s="248"/>
      <c r="G75" s="248"/>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287</v>
      </c>
      <c r="AH75" s="213"/>
      <c r="AI75" s="213"/>
      <c r="AJ75" s="213"/>
      <c r="AK75" s="213"/>
      <c r="AL75" s="213"/>
      <c r="AM75" s="213"/>
      <c r="AN75" s="213"/>
      <c r="AO75" s="213"/>
      <c r="AP75" s="213"/>
      <c r="AQ75" s="213"/>
      <c r="AR75" s="213"/>
      <c r="AS75" s="213"/>
      <c r="AT75" s="213"/>
      <c r="AU75" s="213"/>
      <c r="AV75" s="213"/>
      <c r="AW75" s="213"/>
      <c r="AX75" s="213"/>
      <c r="AY75" s="213"/>
      <c r="AZ75" s="213"/>
      <c r="BA75" s="249" t="str">
        <f>C75</f>
        <v>Po délce prasklin bude odstraněna omítka. Praskliny budou vyčištěny stlačeným vzduchem a do hloubky vyplněny rozpínavou maltou (Standart vuskoret).</v>
      </c>
      <c r="BB75" s="213"/>
      <c r="BC75" s="213"/>
      <c r="BD75" s="213"/>
      <c r="BE75" s="213"/>
      <c r="BF75" s="213"/>
      <c r="BG75" s="213"/>
      <c r="BH75" s="213"/>
    </row>
    <row r="76" spans="1:60" outlineLevel="3" x14ac:dyDescent="0.2">
      <c r="A76" s="220"/>
      <c r="B76" s="221"/>
      <c r="C76" s="261" t="s">
        <v>1345</v>
      </c>
      <c r="D76" s="250"/>
      <c r="E76" s="250"/>
      <c r="F76" s="250"/>
      <c r="G76" s="250"/>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287</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3" x14ac:dyDescent="0.2">
      <c r="A77" s="220"/>
      <c r="B77" s="221"/>
      <c r="C77" s="274" t="s">
        <v>1063</v>
      </c>
      <c r="D77" s="226"/>
      <c r="E77" s="227"/>
      <c r="F77" s="228"/>
      <c r="G77" s="228"/>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287</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61" t="s">
        <v>1346</v>
      </c>
      <c r="D78" s="250"/>
      <c r="E78" s="250"/>
      <c r="F78" s="250"/>
      <c r="G78" s="250"/>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287</v>
      </c>
      <c r="AH78" s="213"/>
      <c r="AI78" s="213"/>
      <c r="AJ78" s="213"/>
      <c r="AK78" s="213"/>
      <c r="AL78" s="213"/>
      <c r="AM78" s="213"/>
      <c r="AN78" s="213"/>
      <c r="AO78" s="213"/>
      <c r="AP78" s="213"/>
      <c r="AQ78" s="213"/>
      <c r="AR78" s="213"/>
      <c r="AS78" s="213"/>
      <c r="AT78" s="213"/>
      <c r="AU78" s="213"/>
      <c r="AV78" s="213"/>
      <c r="AW78" s="213"/>
      <c r="AX78" s="213"/>
      <c r="AY78" s="213"/>
      <c r="AZ78" s="213"/>
      <c r="BA78" s="249" t="str">
        <f>C78</f>
        <v>Kompletní provedení dle informací obsažených v PD (textová i výkresová část, technologické postupy, restaurátorské záměry atd.).</v>
      </c>
      <c r="BB78" s="213"/>
      <c r="BC78" s="213"/>
      <c r="BD78" s="213"/>
      <c r="BE78" s="213"/>
      <c r="BF78" s="213"/>
      <c r="BG78" s="213"/>
      <c r="BH78" s="213"/>
    </row>
    <row r="79" spans="1:60" ht="22.5" outlineLevel="3" x14ac:dyDescent="0.2">
      <c r="A79" s="220"/>
      <c r="B79" s="221"/>
      <c r="C79" s="261" t="s">
        <v>1347</v>
      </c>
      <c r="D79" s="250"/>
      <c r="E79" s="250"/>
      <c r="F79" s="250"/>
      <c r="G79" s="250"/>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287</v>
      </c>
      <c r="AH79" s="213"/>
      <c r="AI79" s="213"/>
      <c r="AJ79" s="213"/>
      <c r="AK79" s="213"/>
      <c r="AL79" s="213"/>
      <c r="AM79" s="213"/>
      <c r="AN79" s="213"/>
      <c r="AO79" s="213"/>
      <c r="AP79" s="213"/>
      <c r="AQ79" s="213"/>
      <c r="AR79" s="213"/>
      <c r="AS79" s="213"/>
      <c r="AT79" s="213"/>
      <c r="AU79" s="213"/>
      <c r="AV79" s="213"/>
      <c r="AW79" s="213"/>
      <c r="AX79" s="213"/>
      <c r="AY79" s="213"/>
      <c r="AZ79" s="213"/>
      <c r="BA79" s="249" t="str">
        <f>C79</f>
        <v>Provedení je včetně montáže, demontáže, dodávky, repase, přesunu hmot, přesunu a likvidace vybouraných hmot a veškerých dalších nutných souvisejících plnění a dodávek potřebných pro kompletní a úspěšné dokončení a předání.</v>
      </c>
      <c r="BB79" s="213"/>
      <c r="BC79" s="213"/>
      <c r="BD79" s="213"/>
      <c r="BE79" s="213"/>
      <c r="BF79" s="213"/>
      <c r="BG79" s="213"/>
      <c r="BH79" s="213"/>
    </row>
    <row r="80" spans="1:60" outlineLevel="2" x14ac:dyDescent="0.2">
      <c r="A80" s="220"/>
      <c r="B80" s="221"/>
      <c r="C80" s="262" t="s">
        <v>1348</v>
      </c>
      <c r="D80" s="229"/>
      <c r="E80" s="230">
        <v>30</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x14ac:dyDescent="0.2">
      <c r="A81" s="234" t="s">
        <v>276</v>
      </c>
      <c r="B81" s="235" t="s">
        <v>200</v>
      </c>
      <c r="C81" s="258" t="s">
        <v>201</v>
      </c>
      <c r="D81" s="236"/>
      <c r="E81" s="237"/>
      <c r="F81" s="238"/>
      <c r="G81" s="238">
        <f>SUMIF(AG82:AG99,"&lt;&gt;NOR",G82:G99)</f>
        <v>0</v>
      </c>
      <c r="H81" s="238"/>
      <c r="I81" s="238">
        <f>SUM(I82:I99)</f>
        <v>0</v>
      </c>
      <c r="J81" s="238"/>
      <c r="K81" s="238">
        <f>SUM(K82:K99)</f>
        <v>0</v>
      </c>
      <c r="L81" s="238"/>
      <c r="M81" s="238">
        <f>SUM(M82:M99)</f>
        <v>0</v>
      </c>
      <c r="N81" s="237"/>
      <c r="O81" s="237">
        <f>SUM(O82:O99)</f>
        <v>0.04</v>
      </c>
      <c r="P81" s="237"/>
      <c r="Q81" s="237">
        <f>SUM(Q82:Q99)</f>
        <v>23.939999999999998</v>
      </c>
      <c r="R81" s="238"/>
      <c r="S81" s="238"/>
      <c r="T81" s="239"/>
      <c r="U81" s="233"/>
      <c r="V81" s="233">
        <f>SUM(V82:V99)</f>
        <v>868.42999999999984</v>
      </c>
      <c r="W81" s="233"/>
      <c r="X81" s="233"/>
      <c r="Y81" s="233"/>
      <c r="AG81" t="s">
        <v>277</v>
      </c>
    </row>
    <row r="82" spans="1:60" outlineLevel="1" x14ac:dyDescent="0.2">
      <c r="A82" s="241">
        <v>16</v>
      </c>
      <c r="B82" s="242" t="s">
        <v>1349</v>
      </c>
      <c r="C82" s="259" t="s">
        <v>1350</v>
      </c>
      <c r="D82" s="243" t="s">
        <v>473</v>
      </c>
      <c r="E82" s="244">
        <v>52.5</v>
      </c>
      <c r="F82" s="245"/>
      <c r="G82" s="246">
        <f>ROUND(E82*F82,2)</f>
        <v>0</v>
      </c>
      <c r="H82" s="245"/>
      <c r="I82" s="246">
        <f>ROUND(E82*H82,2)</f>
        <v>0</v>
      </c>
      <c r="J82" s="245"/>
      <c r="K82" s="246">
        <f>ROUND(E82*J82,2)</f>
        <v>0</v>
      </c>
      <c r="L82" s="246">
        <v>21</v>
      </c>
      <c r="M82" s="246">
        <f>G82*(1+L82/100)</f>
        <v>0</v>
      </c>
      <c r="N82" s="244">
        <v>6.7000000000000002E-4</v>
      </c>
      <c r="O82" s="244">
        <f>ROUND(E82*N82,2)</f>
        <v>0.04</v>
      </c>
      <c r="P82" s="244">
        <v>0.31900000000000001</v>
      </c>
      <c r="Q82" s="244">
        <f>ROUND(E82*P82,2)</f>
        <v>16.75</v>
      </c>
      <c r="R82" s="246" t="s">
        <v>838</v>
      </c>
      <c r="S82" s="246" t="s">
        <v>298</v>
      </c>
      <c r="T82" s="247" t="s">
        <v>364</v>
      </c>
      <c r="U82" s="224">
        <v>0.32</v>
      </c>
      <c r="V82" s="224">
        <f>ROUND(E82*U82,2)</f>
        <v>16.8</v>
      </c>
      <c r="W82" s="224"/>
      <c r="X82" s="224" t="s">
        <v>283</v>
      </c>
      <c r="Y82" s="224" t="s">
        <v>284</v>
      </c>
      <c r="Z82" s="213"/>
      <c r="AA82" s="213"/>
      <c r="AB82" s="213"/>
      <c r="AC82" s="213"/>
      <c r="AD82" s="213"/>
      <c r="AE82" s="213"/>
      <c r="AF82" s="213"/>
      <c r="AG82" s="213" t="s">
        <v>285</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2" x14ac:dyDescent="0.2">
      <c r="A83" s="220"/>
      <c r="B83" s="221"/>
      <c r="C83" s="271" t="s">
        <v>1351</v>
      </c>
      <c r="D83" s="268"/>
      <c r="E83" s="268"/>
      <c r="F83" s="268"/>
      <c r="G83" s="268"/>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366</v>
      </c>
      <c r="AH83" s="213"/>
      <c r="AI83" s="213"/>
      <c r="AJ83" s="213"/>
      <c r="AK83" s="213"/>
      <c r="AL83" s="213"/>
      <c r="AM83" s="213"/>
      <c r="AN83" s="213"/>
      <c r="AO83" s="213"/>
      <c r="AP83" s="213"/>
      <c r="AQ83" s="213"/>
      <c r="AR83" s="213"/>
      <c r="AS83" s="213"/>
      <c r="AT83" s="213"/>
      <c r="AU83" s="213"/>
      <c r="AV83" s="213"/>
      <c r="AW83" s="213"/>
      <c r="AX83" s="213"/>
      <c r="AY83" s="213"/>
      <c r="AZ83" s="213"/>
      <c r="BA83" s="249" t="str">
        <f>C83</f>
        <v>nebo vybourání otvorů průřezové plochy přes 4 m2 v příčkách, včetně pomocného lešení o výšce podlahy do 1900 mm a pro zatížení do 1,5 kPa  (150 kg/m2),</v>
      </c>
      <c r="BB83" s="213"/>
      <c r="BC83" s="213"/>
      <c r="BD83" s="213"/>
      <c r="BE83" s="213"/>
      <c r="BF83" s="213"/>
      <c r="BG83" s="213"/>
      <c r="BH83" s="213"/>
    </row>
    <row r="84" spans="1:60" outlineLevel="2" x14ac:dyDescent="0.2">
      <c r="A84" s="220"/>
      <c r="B84" s="221"/>
      <c r="C84" s="262" t="s">
        <v>1324</v>
      </c>
      <c r="D84" s="229"/>
      <c r="E84" s="230">
        <v>52.5</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1">
        <v>17</v>
      </c>
      <c r="B85" s="242" t="s">
        <v>1352</v>
      </c>
      <c r="C85" s="259" t="s">
        <v>1353</v>
      </c>
      <c r="D85" s="243" t="s">
        <v>598</v>
      </c>
      <c r="E85" s="244">
        <v>140.5</v>
      </c>
      <c r="F85" s="245"/>
      <c r="G85" s="246">
        <f>ROUND(E85*F85,2)</f>
        <v>0</v>
      </c>
      <c r="H85" s="245"/>
      <c r="I85" s="246">
        <f>ROUND(E85*H85,2)</f>
        <v>0</v>
      </c>
      <c r="J85" s="245"/>
      <c r="K85" s="246">
        <f>ROUND(E85*J85,2)</f>
        <v>0</v>
      </c>
      <c r="L85" s="246">
        <v>21</v>
      </c>
      <c r="M85" s="246">
        <f>G85*(1+L85/100)</f>
        <v>0</v>
      </c>
      <c r="N85" s="244">
        <v>0</v>
      </c>
      <c r="O85" s="244">
        <f>ROUND(E85*N85,2)</f>
        <v>0</v>
      </c>
      <c r="P85" s="244">
        <v>5.024E-2</v>
      </c>
      <c r="Q85" s="244">
        <f>ROUND(E85*P85,2)</f>
        <v>7.06</v>
      </c>
      <c r="R85" s="246" t="s">
        <v>838</v>
      </c>
      <c r="S85" s="246" t="s">
        <v>298</v>
      </c>
      <c r="T85" s="247" t="s">
        <v>364</v>
      </c>
      <c r="U85" s="224">
        <v>4.5999999999999996</v>
      </c>
      <c r="V85" s="224">
        <f>ROUND(E85*U85,2)</f>
        <v>646.29999999999995</v>
      </c>
      <c r="W85" s="224"/>
      <c r="X85" s="224" t="s">
        <v>283</v>
      </c>
      <c r="Y85" s="224" t="s">
        <v>284</v>
      </c>
      <c r="Z85" s="213"/>
      <c r="AA85" s="213"/>
      <c r="AB85" s="213"/>
      <c r="AC85" s="213"/>
      <c r="AD85" s="213"/>
      <c r="AE85" s="213"/>
      <c r="AF85" s="213"/>
      <c r="AG85" s="213" t="s">
        <v>285</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62" t="s">
        <v>1315</v>
      </c>
      <c r="D86" s="229"/>
      <c r="E86" s="230">
        <v>97.5</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62" t="s">
        <v>1354</v>
      </c>
      <c r="D87" s="229"/>
      <c r="E87" s="230">
        <v>43</v>
      </c>
      <c r="F87" s="224"/>
      <c r="G87" s="224"/>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290</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3" x14ac:dyDescent="0.2">
      <c r="A88" s="220"/>
      <c r="B88" s="221"/>
      <c r="C88" s="263" t="s">
        <v>294</v>
      </c>
      <c r="D88" s="231"/>
      <c r="E88" s="232">
        <v>140.5</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290</v>
      </c>
      <c r="AH88" s="213">
        <v>1</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ht="22.5" outlineLevel="1" x14ac:dyDescent="0.2">
      <c r="A89" s="241">
        <v>18</v>
      </c>
      <c r="B89" s="242" t="s">
        <v>1355</v>
      </c>
      <c r="C89" s="259" t="s">
        <v>1356</v>
      </c>
      <c r="D89" s="243" t="s">
        <v>598</v>
      </c>
      <c r="E89" s="244">
        <v>140.5</v>
      </c>
      <c r="F89" s="245"/>
      <c r="G89" s="246">
        <f>ROUND(E89*F89,2)</f>
        <v>0</v>
      </c>
      <c r="H89" s="245"/>
      <c r="I89" s="246">
        <f>ROUND(E89*H89,2)</f>
        <v>0</v>
      </c>
      <c r="J89" s="245"/>
      <c r="K89" s="246">
        <f>ROUND(E89*J89,2)</f>
        <v>0</v>
      </c>
      <c r="L89" s="246">
        <v>21</v>
      </c>
      <c r="M89" s="246">
        <f>G89*(1+L89/100)</f>
        <v>0</v>
      </c>
      <c r="N89" s="244">
        <v>0</v>
      </c>
      <c r="O89" s="244">
        <f>ROUND(E89*N89,2)</f>
        <v>0</v>
      </c>
      <c r="P89" s="244">
        <v>0</v>
      </c>
      <c r="Q89" s="244">
        <f>ROUND(E89*P89,2)</f>
        <v>0</v>
      </c>
      <c r="R89" s="246" t="s">
        <v>838</v>
      </c>
      <c r="S89" s="246" t="s">
        <v>298</v>
      </c>
      <c r="T89" s="247" t="s">
        <v>364</v>
      </c>
      <c r="U89" s="224">
        <v>1.3</v>
      </c>
      <c r="V89" s="224">
        <f>ROUND(E89*U89,2)</f>
        <v>182.65</v>
      </c>
      <c r="W89" s="224"/>
      <c r="X89" s="224" t="s">
        <v>283</v>
      </c>
      <c r="Y89" s="224" t="s">
        <v>284</v>
      </c>
      <c r="Z89" s="213"/>
      <c r="AA89" s="213"/>
      <c r="AB89" s="213"/>
      <c r="AC89" s="213"/>
      <c r="AD89" s="213"/>
      <c r="AE89" s="213"/>
      <c r="AF89" s="213"/>
      <c r="AG89" s="213" t="s">
        <v>285</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62" t="s">
        <v>1357</v>
      </c>
      <c r="D90" s="229"/>
      <c r="E90" s="230">
        <v>140.5</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290</v>
      </c>
      <c r="AH90" s="213">
        <v>5</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x14ac:dyDescent="0.2">
      <c r="A91" s="241">
        <v>19</v>
      </c>
      <c r="B91" s="242" t="s">
        <v>1358</v>
      </c>
      <c r="C91" s="259" t="s">
        <v>1359</v>
      </c>
      <c r="D91" s="243" t="s">
        <v>598</v>
      </c>
      <c r="E91" s="244">
        <v>14</v>
      </c>
      <c r="F91" s="245"/>
      <c r="G91" s="246">
        <f>ROUND(E91*F91,2)</f>
        <v>0</v>
      </c>
      <c r="H91" s="245"/>
      <c r="I91" s="246">
        <f>ROUND(E91*H91,2)</f>
        <v>0</v>
      </c>
      <c r="J91" s="245"/>
      <c r="K91" s="246">
        <f>ROUND(E91*J91,2)</f>
        <v>0</v>
      </c>
      <c r="L91" s="246">
        <v>21</v>
      </c>
      <c r="M91" s="246">
        <f>G91*(1+L91/100)</f>
        <v>0</v>
      </c>
      <c r="N91" s="244">
        <v>0</v>
      </c>
      <c r="O91" s="244">
        <f>ROUND(E91*N91,2)</f>
        <v>0</v>
      </c>
      <c r="P91" s="244">
        <v>8.9999999999999993E-3</v>
      </c>
      <c r="Q91" s="244">
        <f>ROUND(E91*P91,2)</f>
        <v>0.13</v>
      </c>
      <c r="R91" s="246" t="s">
        <v>838</v>
      </c>
      <c r="S91" s="246" t="s">
        <v>298</v>
      </c>
      <c r="T91" s="247" t="s">
        <v>364</v>
      </c>
      <c r="U91" s="224">
        <v>0.42</v>
      </c>
      <c r="V91" s="224">
        <f>ROUND(E91*U91,2)</f>
        <v>5.88</v>
      </c>
      <c r="W91" s="224"/>
      <c r="X91" s="224" t="s">
        <v>283</v>
      </c>
      <c r="Y91" s="224" t="s">
        <v>284</v>
      </c>
      <c r="Z91" s="213"/>
      <c r="AA91" s="213"/>
      <c r="AB91" s="213"/>
      <c r="AC91" s="213"/>
      <c r="AD91" s="213"/>
      <c r="AE91" s="213"/>
      <c r="AF91" s="213"/>
      <c r="AG91" s="213" t="s">
        <v>285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62" t="s">
        <v>1360</v>
      </c>
      <c r="D92" s="229"/>
      <c r="E92" s="230">
        <v>14</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290</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ht="22.5" outlineLevel="1" x14ac:dyDescent="0.2">
      <c r="A93" s="241">
        <v>20</v>
      </c>
      <c r="B93" s="242" t="s">
        <v>1361</v>
      </c>
      <c r="C93" s="259" t="s">
        <v>1362</v>
      </c>
      <c r="D93" s="243" t="s">
        <v>473</v>
      </c>
      <c r="E93" s="244">
        <v>52.5</v>
      </c>
      <c r="F93" s="245"/>
      <c r="G93" s="246">
        <f>ROUND(E93*F93,2)</f>
        <v>0</v>
      </c>
      <c r="H93" s="245"/>
      <c r="I93" s="246">
        <f>ROUND(E93*H93,2)</f>
        <v>0</v>
      </c>
      <c r="J93" s="245"/>
      <c r="K93" s="246">
        <f>ROUND(E93*J93,2)</f>
        <v>0</v>
      </c>
      <c r="L93" s="246">
        <v>21</v>
      </c>
      <c r="M93" s="246">
        <f>G93*(1+L93/100)</f>
        <v>0</v>
      </c>
      <c r="N93" s="244">
        <v>0</v>
      </c>
      <c r="O93" s="244">
        <f>ROUND(E93*N93,2)</f>
        <v>0</v>
      </c>
      <c r="P93" s="244">
        <v>0</v>
      </c>
      <c r="Q93" s="244">
        <f>ROUND(E93*P93,2)</f>
        <v>0</v>
      </c>
      <c r="R93" s="246"/>
      <c r="S93" s="246" t="s">
        <v>281</v>
      </c>
      <c r="T93" s="247" t="s">
        <v>282</v>
      </c>
      <c r="U93" s="224">
        <v>0.32</v>
      </c>
      <c r="V93" s="224">
        <f>ROUND(E93*U93,2)</f>
        <v>16.8</v>
      </c>
      <c r="W93" s="224"/>
      <c r="X93" s="224" t="s">
        <v>283</v>
      </c>
      <c r="Y93" s="224" t="s">
        <v>284</v>
      </c>
      <c r="Z93" s="213"/>
      <c r="AA93" s="213"/>
      <c r="AB93" s="213"/>
      <c r="AC93" s="213"/>
      <c r="AD93" s="213"/>
      <c r="AE93" s="213"/>
      <c r="AF93" s="213"/>
      <c r="AG93" s="213" t="s">
        <v>285</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60" t="s">
        <v>286</v>
      </c>
      <c r="D94" s="248"/>
      <c r="E94" s="248"/>
      <c r="F94" s="248"/>
      <c r="G94" s="248"/>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287</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ht="22.5" outlineLevel="3" x14ac:dyDescent="0.2">
      <c r="A95" s="220"/>
      <c r="B95" s="221"/>
      <c r="C95" s="261" t="s">
        <v>1378</v>
      </c>
      <c r="D95" s="250"/>
      <c r="E95" s="250"/>
      <c r="F95" s="250"/>
      <c r="G95" s="250"/>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287</v>
      </c>
      <c r="AH95" s="213"/>
      <c r="AI95" s="213"/>
      <c r="AJ95" s="213"/>
      <c r="AK95" s="213"/>
      <c r="AL95" s="213"/>
      <c r="AM95" s="213"/>
      <c r="AN95" s="213"/>
      <c r="AO95" s="213"/>
      <c r="AP95" s="213"/>
      <c r="AQ95" s="213"/>
      <c r="AR95" s="213"/>
      <c r="AS95" s="213"/>
      <c r="AT95" s="213"/>
      <c r="AU95" s="213"/>
      <c r="AV95" s="213"/>
      <c r="AW95" s="213"/>
      <c r="AX95" s="213"/>
      <c r="AY95" s="213"/>
      <c r="AZ95" s="213"/>
      <c r="BA95" s="249" t="str">
        <f>C95</f>
        <v>Šetrné bourání, posupné provádění v rámci přezdívání, manipulace, dopravy, třídění, čištění za účelem dalšího využití. Uskladnění na místo určené objednatelem.</v>
      </c>
      <c r="BB95" s="213"/>
      <c r="BC95" s="213"/>
      <c r="BD95" s="213"/>
      <c r="BE95" s="213"/>
      <c r="BF95" s="213"/>
      <c r="BG95" s="213"/>
      <c r="BH95" s="213"/>
    </row>
    <row r="96" spans="1:60" ht="22.5" outlineLevel="3" x14ac:dyDescent="0.2">
      <c r="A96" s="220"/>
      <c r="B96" s="221"/>
      <c r="C96" s="261" t="s">
        <v>355</v>
      </c>
      <c r="D96" s="250"/>
      <c r="E96" s="250"/>
      <c r="F96" s="250"/>
      <c r="G96" s="250"/>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287</v>
      </c>
      <c r="AH96" s="213"/>
      <c r="AI96" s="213"/>
      <c r="AJ96" s="213"/>
      <c r="AK96" s="213"/>
      <c r="AL96" s="213"/>
      <c r="AM96" s="213"/>
      <c r="AN96" s="213"/>
      <c r="AO96" s="213"/>
      <c r="AP96" s="213"/>
      <c r="AQ96" s="213"/>
      <c r="AR96" s="213"/>
      <c r="AS96" s="213"/>
      <c r="AT96" s="213"/>
      <c r="AU96" s="213"/>
      <c r="AV96" s="213"/>
      <c r="AW96" s="213"/>
      <c r="AX96" s="213"/>
      <c r="AY96" s="213"/>
      <c r="AZ96" s="213"/>
      <c r="BA96" s="249" t="str">
        <f>C96</f>
        <v>Kompletní provedení dle veškerých informací obsažených v PD (textová i výkresová část, technologické postupy, restaurátorské záměry atd.).</v>
      </c>
      <c r="BB96" s="213"/>
      <c r="BC96" s="213"/>
      <c r="BD96" s="213"/>
      <c r="BE96" s="213"/>
      <c r="BF96" s="213"/>
      <c r="BG96" s="213"/>
      <c r="BH96" s="213"/>
    </row>
    <row r="97" spans="1:60" ht="22.5" outlineLevel="3" x14ac:dyDescent="0.2">
      <c r="A97" s="220"/>
      <c r="B97" s="221"/>
      <c r="C97" s="261" t="s">
        <v>356</v>
      </c>
      <c r="D97" s="250"/>
      <c r="E97" s="250"/>
      <c r="F97" s="250"/>
      <c r="G97" s="250"/>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287</v>
      </c>
      <c r="AH97" s="213"/>
      <c r="AI97" s="213"/>
      <c r="AJ97" s="213"/>
      <c r="AK97" s="213"/>
      <c r="AL97" s="213"/>
      <c r="AM97" s="213"/>
      <c r="AN97" s="213"/>
      <c r="AO97" s="213"/>
      <c r="AP97" s="213"/>
      <c r="AQ97" s="213"/>
      <c r="AR97" s="213"/>
      <c r="AS97" s="213"/>
      <c r="AT97" s="213"/>
      <c r="AU97" s="213"/>
      <c r="AV97" s="213"/>
      <c r="AW97" s="213"/>
      <c r="AX97" s="213"/>
      <c r="AY97" s="213"/>
      <c r="AZ97" s="213"/>
      <c r="BA97" s="249" t="str">
        <f>C97</f>
        <v>Provedení je včetně montáže, demontáže, dodávky, přesunu hmot, přesunu a likvidace suti, povrchové úpravy, repasí, restaurátorských záměrů,</v>
      </c>
      <c r="BB97" s="213"/>
      <c r="BC97" s="213"/>
      <c r="BD97" s="213"/>
      <c r="BE97" s="213"/>
      <c r="BF97" s="213"/>
      <c r="BG97" s="213"/>
      <c r="BH97" s="213"/>
    </row>
    <row r="98" spans="1:60" ht="22.5" outlineLevel="3" x14ac:dyDescent="0.2">
      <c r="A98" s="220"/>
      <c r="B98" s="221"/>
      <c r="C98" s="261" t="s">
        <v>288</v>
      </c>
      <c r="D98" s="250"/>
      <c r="E98" s="250"/>
      <c r="F98" s="250"/>
      <c r="G98" s="250"/>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287</v>
      </c>
      <c r="AH98" s="213"/>
      <c r="AI98" s="213"/>
      <c r="AJ98" s="213"/>
      <c r="AK98" s="213"/>
      <c r="AL98" s="213"/>
      <c r="AM98" s="213"/>
      <c r="AN98" s="213"/>
      <c r="AO98" s="213"/>
      <c r="AP98" s="213"/>
      <c r="AQ98" s="213"/>
      <c r="AR98" s="213"/>
      <c r="AS98" s="213"/>
      <c r="AT98" s="213"/>
      <c r="AU98" s="213"/>
      <c r="AV98" s="213"/>
      <c r="AW98" s="213"/>
      <c r="AX98" s="213"/>
      <c r="AY98" s="213"/>
      <c r="AZ98" s="213"/>
      <c r="BA98" s="249" t="str">
        <f>C98</f>
        <v>restaurátorských závěrečných zpráv, dílenských dokumentací, vzorkování a veškerých dalších nutných souvisejících plnění a dodávek potřeb.</v>
      </c>
      <c r="BB98" s="213"/>
      <c r="BC98" s="213"/>
      <c r="BD98" s="213"/>
      <c r="BE98" s="213"/>
      <c r="BF98" s="213"/>
      <c r="BG98" s="213"/>
      <c r="BH98" s="213"/>
    </row>
    <row r="99" spans="1:60" outlineLevel="2" x14ac:dyDescent="0.2">
      <c r="A99" s="220"/>
      <c r="B99" s="221"/>
      <c r="C99" s="262" t="s">
        <v>1363</v>
      </c>
      <c r="D99" s="229"/>
      <c r="E99" s="230">
        <v>52.5</v>
      </c>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290</v>
      </c>
      <c r="AH99" s="213">
        <v>5</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x14ac:dyDescent="0.2">
      <c r="A100" s="234" t="s">
        <v>276</v>
      </c>
      <c r="B100" s="235" t="s">
        <v>204</v>
      </c>
      <c r="C100" s="258" t="s">
        <v>205</v>
      </c>
      <c r="D100" s="236"/>
      <c r="E100" s="237"/>
      <c r="F100" s="238"/>
      <c r="G100" s="238">
        <f>SUMIF(AG101:AG105,"&lt;&gt;NOR",G101:G105)</f>
        <v>0</v>
      </c>
      <c r="H100" s="238"/>
      <c r="I100" s="238">
        <f>SUM(I101:I105)</f>
        <v>0</v>
      </c>
      <c r="J100" s="238"/>
      <c r="K100" s="238">
        <f>SUM(K101:K105)</f>
        <v>0</v>
      </c>
      <c r="L100" s="238"/>
      <c r="M100" s="238">
        <f>SUM(M101:M105)</f>
        <v>0</v>
      </c>
      <c r="N100" s="237"/>
      <c r="O100" s="237">
        <f>SUM(O101:O105)</f>
        <v>0</v>
      </c>
      <c r="P100" s="237"/>
      <c r="Q100" s="237">
        <f>SUM(Q101:Q105)</f>
        <v>0</v>
      </c>
      <c r="R100" s="238"/>
      <c r="S100" s="238"/>
      <c r="T100" s="239"/>
      <c r="U100" s="233"/>
      <c r="V100" s="233">
        <f>SUM(V101:V105)</f>
        <v>45.34</v>
      </c>
      <c r="W100" s="233"/>
      <c r="X100" s="233"/>
      <c r="Y100" s="233"/>
      <c r="AG100" t="s">
        <v>277</v>
      </c>
    </row>
    <row r="101" spans="1:60" ht="22.5" outlineLevel="1" x14ac:dyDescent="0.2">
      <c r="A101" s="241">
        <v>21</v>
      </c>
      <c r="B101" s="242" t="s">
        <v>1364</v>
      </c>
      <c r="C101" s="259" t="s">
        <v>1365</v>
      </c>
      <c r="D101" s="243" t="s">
        <v>737</v>
      </c>
      <c r="E101" s="244">
        <v>23.963200000000001</v>
      </c>
      <c r="F101" s="245"/>
      <c r="G101" s="246">
        <f>ROUND(E101*F101,2)</f>
        <v>0</v>
      </c>
      <c r="H101" s="245"/>
      <c r="I101" s="246">
        <f>ROUND(E101*H101,2)</f>
        <v>0</v>
      </c>
      <c r="J101" s="245"/>
      <c r="K101" s="246">
        <f>ROUND(E101*J101,2)</f>
        <v>0</v>
      </c>
      <c r="L101" s="246">
        <v>21</v>
      </c>
      <c r="M101" s="246">
        <f>G101*(1+L101/100)</f>
        <v>0</v>
      </c>
      <c r="N101" s="244">
        <v>0</v>
      </c>
      <c r="O101" s="244">
        <f>ROUND(E101*N101,2)</f>
        <v>0</v>
      </c>
      <c r="P101" s="244">
        <v>0</v>
      </c>
      <c r="Q101" s="244">
        <f>ROUND(E101*P101,2)</f>
        <v>0</v>
      </c>
      <c r="R101" s="246" t="s">
        <v>1327</v>
      </c>
      <c r="S101" s="246" t="s">
        <v>298</v>
      </c>
      <c r="T101" s="247" t="s">
        <v>364</v>
      </c>
      <c r="U101" s="224">
        <v>1.8919999999999999</v>
      </c>
      <c r="V101" s="224">
        <f>ROUND(E101*U101,2)</f>
        <v>45.34</v>
      </c>
      <c r="W101" s="224"/>
      <c r="X101" s="224" t="s">
        <v>944</v>
      </c>
      <c r="Y101" s="224" t="s">
        <v>284</v>
      </c>
      <c r="Z101" s="213"/>
      <c r="AA101" s="213"/>
      <c r="AB101" s="213"/>
      <c r="AC101" s="213"/>
      <c r="AD101" s="213"/>
      <c r="AE101" s="213"/>
      <c r="AF101" s="213"/>
      <c r="AG101" s="213" t="s">
        <v>945</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71" t="s">
        <v>1366</v>
      </c>
      <c r="D102" s="268"/>
      <c r="E102" s="268"/>
      <c r="F102" s="268"/>
      <c r="G102" s="268"/>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366</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2" x14ac:dyDescent="0.2">
      <c r="A103" s="220"/>
      <c r="B103" s="221"/>
      <c r="C103" s="262" t="s">
        <v>947</v>
      </c>
      <c r="D103" s="229"/>
      <c r="E103" s="230"/>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290</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62" t="s">
        <v>1367</v>
      </c>
      <c r="D104" s="229"/>
      <c r="E104" s="230"/>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2" t="s">
        <v>1368</v>
      </c>
      <c r="D105" s="229"/>
      <c r="E105" s="230">
        <v>23.963200000000001</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x14ac:dyDescent="0.2">
      <c r="A106" s="234" t="s">
        <v>276</v>
      </c>
      <c r="B106" s="235" t="s">
        <v>230</v>
      </c>
      <c r="C106" s="258" t="s">
        <v>231</v>
      </c>
      <c r="D106" s="236"/>
      <c r="E106" s="237"/>
      <c r="F106" s="238"/>
      <c r="G106" s="238">
        <f>SUMIF(AG107:AG109,"&lt;&gt;NOR",G107:G109)</f>
        <v>0</v>
      </c>
      <c r="H106" s="238"/>
      <c r="I106" s="238">
        <f>SUM(I107:I109)</f>
        <v>0</v>
      </c>
      <c r="J106" s="238"/>
      <c r="K106" s="238">
        <f>SUM(K107:K109)</f>
        <v>0</v>
      </c>
      <c r="L106" s="238"/>
      <c r="M106" s="238">
        <f>SUM(M107:M109)</f>
        <v>0</v>
      </c>
      <c r="N106" s="237"/>
      <c r="O106" s="237">
        <f>SUM(O107:O109)</f>
        <v>0.14000000000000001</v>
      </c>
      <c r="P106" s="237"/>
      <c r="Q106" s="237">
        <f>SUM(Q107:Q109)</f>
        <v>0</v>
      </c>
      <c r="R106" s="238"/>
      <c r="S106" s="238"/>
      <c r="T106" s="239"/>
      <c r="U106" s="233"/>
      <c r="V106" s="233">
        <f>SUM(V107:V109)</f>
        <v>26.65</v>
      </c>
      <c r="W106" s="233"/>
      <c r="X106" s="233"/>
      <c r="Y106" s="233"/>
      <c r="AG106" t="s">
        <v>277</v>
      </c>
    </row>
    <row r="107" spans="1:60" ht="22.5" outlineLevel="1" x14ac:dyDescent="0.2">
      <c r="A107" s="241">
        <v>22</v>
      </c>
      <c r="B107" s="242" t="s">
        <v>1369</v>
      </c>
      <c r="C107" s="259" t="s">
        <v>1370</v>
      </c>
      <c r="D107" s="243" t="s">
        <v>473</v>
      </c>
      <c r="E107" s="244">
        <v>205</v>
      </c>
      <c r="F107" s="245"/>
      <c r="G107" s="246">
        <f>ROUND(E107*F107,2)</f>
        <v>0</v>
      </c>
      <c r="H107" s="245"/>
      <c r="I107" s="246">
        <f>ROUND(E107*H107,2)</f>
        <v>0</v>
      </c>
      <c r="J107" s="245"/>
      <c r="K107" s="246">
        <f>ROUND(E107*J107,2)</f>
        <v>0</v>
      </c>
      <c r="L107" s="246">
        <v>21</v>
      </c>
      <c r="M107" s="246">
        <f>G107*(1+L107/100)</f>
        <v>0</v>
      </c>
      <c r="N107" s="244">
        <v>6.7000000000000002E-4</v>
      </c>
      <c r="O107" s="244">
        <f>ROUND(E107*N107,2)</f>
        <v>0.14000000000000001</v>
      </c>
      <c r="P107" s="244">
        <v>0</v>
      </c>
      <c r="Q107" s="244">
        <f>ROUND(E107*P107,2)</f>
        <v>0</v>
      </c>
      <c r="R107" s="246" t="s">
        <v>1371</v>
      </c>
      <c r="S107" s="246" t="s">
        <v>298</v>
      </c>
      <c r="T107" s="247" t="s">
        <v>364</v>
      </c>
      <c r="U107" s="224">
        <v>0.13</v>
      </c>
      <c r="V107" s="224">
        <f>ROUND(E107*U107,2)</f>
        <v>26.65</v>
      </c>
      <c r="W107" s="224"/>
      <c r="X107" s="224" t="s">
        <v>283</v>
      </c>
      <c r="Y107" s="224" t="s">
        <v>284</v>
      </c>
      <c r="Z107" s="213"/>
      <c r="AA107" s="213"/>
      <c r="AB107" s="213"/>
      <c r="AC107" s="213"/>
      <c r="AD107" s="213"/>
      <c r="AE107" s="213"/>
      <c r="AF107" s="213"/>
      <c r="AG107" s="213" t="s">
        <v>285</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62" t="s">
        <v>1372</v>
      </c>
      <c r="D108" s="229"/>
      <c r="E108" s="230">
        <v>105</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5</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62" t="s">
        <v>1373</v>
      </c>
      <c r="D109" s="229"/>
      <c r="E109" s="230">
        <v>100</v>
      </c>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290</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x14ac:dyDescent="0.2">
      <c r="A110" s="234" t="s">
        <v>276</v>
      </c>
      <c r="B110" s="235" t="s">
        <v>242</v>
      </c>
      <c r="C110" s="258" t="s">
        <v>243</v>
      </c>
      <c r="D110" s="236"/>
      <c r="E110" s="237"/>
      <c r="F110" s="238"/>
      <c r="G110" s="238">
        <f>SUMIF(AG111:AG140,"&lt;&gt;NOR",G111:G140)</f>
        <v>0</v>
      </c>
      <c r="H110" s="238"/>
      <c r="I110" s="238">
        <f>SUM(I111:I140)</f>
        <v>0</v>
      </c>
      <c r="J110" s="238"/>
      <c r="K110" s="238">
        <f>SUM(K111:K140)</f>
        <v>0</v>
      </c>
      <c r="L110" s="238"/>
      <c r="M110" s="238">
        <f>SUM(M111:M140)</f>
        <v>0</v>
      </c>
      <c r="N110" s="237"/>
      <c r="O110" s="237">
        <f>SUM(O111:O140)</f>
        <v>0</v>
      </c>
      <c r="P110" s="237"/>
      <c r="Q110" s="237">
        <f>SUM(Q111:Q140)</f>
        <v>0</v>
      </c>
      <c r="R110" s="238"/>
      <c r="S110" s="238"/>
      <c r="T110" s="239"/>
      <c r="U110" s="233"/>
      <c r="V110" s="233">
        <f>SUM(V111:V140)</f>
        <v>67.19</v>
      </c>
      <c r="W110" s="233"/>
      <c r="X110" s="233"/>
      <c r="Y110" s="233"/>
      <c r="AG110" t="s">
        <v>277</v>
      </c>
    </row>
    <row r="111" spans="1:60" ht="22.5" outlineLevel="1" x14ac:dyDescent="0.2">
      <c r="A111" s="241">
        <v>23</v>
      </c>
      <c r="B111" s="242" t="s">
        <v>1213</v>
      </c>
      <c r="C111" s="259" t="s">
        <v>1214</v>
      </c>
      <c r="D111" s="243" t="s">
        <v>737</v>
      </c>
      <c r="E111" s="244">
        <v>23.932220000000001</v>
      </c>
      <c r="F111" s="245"/>
      <c r="G111" s="246">
        <f>ROUND(E111*F111,2)</f>
        <v>0</v>
      </c>
      <c r="H111" s="245"/>
      <c r="I111" s="246">
        <f>ROUND(E111*H111,2)</f>
        <v>0</v>
      </c>
      <c r="J111" s="245"/>
      <c r="K111" s="246">
        <f>ROUND(E111*J111,2)</f>
        <v>0</v>
      </c>
      <c r="L111" s="246">
        <v>21</v>
      </c>
      <c r="M111" s="246">
        <f>G111*(1+L111/100)</f>
        <v>0</v>
      </c>
      <c r="N111" s="244">
        <v>0</v>
      </c>
      <c r="O111" s="244">
        <f>ROUND(E111*N111,2)</f>
        <v>0</v>
      </c>
      <c r="P111" s="244">
        <v>0</v>
      </c>
      <c r="Q111" s="244">
        <f>ROUND(E111*P111,2)</f>
        <v>0</v>
      </c>
      <c r="R111" s="246" t="s">
        <v>1215</v>
      </c>
      <c r="S111" s="246" t="s">
        <v>298</v>
      </c>
      <c r="T111" s="247" t="s">
        <v>364</v>
      </c>
      <c r="U111" s="224">
        <v>0.27700000000000002</v>
      </c>
      <c r="V111" s="224">
        <f>ROUND(E111*U111,2)</f>
        <v>6.63</v>
      </c>
      <c r="W111" s="224"/>
      <c r="X111" s="224" t="s">
        <v>1216</v>
      </c>
      <c r="Y111" s="224" t="s">
        <v>284</v>
      </c>
      <c r="Z111" s="213"/>
      <c r="AA111" s="213"/>
      <c r="AB111" s="213"/>
      <c r="AC111" s="213"/>
      <c r="AD111" s="213"/>
      <c r="AE111" s="213"/>
      <c r="AF111" s="213"/>
      <c r="AG111" s="213" t="s">
        <v>1217</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71" t="s">
        <v>1218</v>
      </c>
      <c r="D112" s="268"/>
      <c r="E112" s="268"/>
      <c r="F112" s="268"/>
      <c r="G112" s="268"/>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366</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61" t="s">
        <v>1219</v>
      </c>
      <c r="D113" s="250"/>
      <c r="E113" s="250"/>
      <c r="F113" s="250"/>
      <c r="G113" s="250"/>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287</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61" t="s">
        <v>1220</v>
      </c>
      <c r="D114" s="250"/>
      <c r="E114" s="250"/>
      <c r="F114" s="250"/>
      <c r="G114" s="250"/>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287</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3" x14ac:dyDescent="0.2">
      <c r="A115" s="220"/>
      <c r="B115" s="221"/>
      <c r="C115" s="261" t="s">
        <v>1221</v>
      </c>
      <c r="D115" s="250"/>
      <c r="E115" s="250"/>
      <c r="F115" s="250"/>
      <c r="G115" s="250"/>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49" t="str">
        <f>C115</f>
        <v>- při vodorovné dopravě po vodě : vyložení na hromady na suchu nebo na přeložení na dopravní prostředek na suchu do 15 m vodorovně a současně do 4 m svisle,</v>
      </c>
      <c r="BB115" s="213"/>
      <c r="BC115" s="213"/>
      <c r="BD115" s="213"/>
      <c r="BE115" s="213"/>
      <c r="BF115" s="213"/>
      <c r="BG115" s="213"/>
      <c r="BH115" s="213"/>
    </row>
    <row r="116" spans="1:60" outlineLevel="3" x14ac:dyDescent="0.2">
      <c r="A116" s="220"/>
      <c r="B116" s="221"/>
      <c r="C116" s="261" t="s">
        <v>1222</v>
      </c>
      <c r="D116" s="250"/>
      <c r="E116" s="250"/>
      <c r="F116" s="250"/>
      <c r="G116" s="250"/>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287</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62" t="s">
        <v>1223</v>
      </c>
      <c r="D117" s="229"/>
      <c r="E117" s="230"/>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290</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62" t="s">
        <v>1374</v>
      </c>
      <c r="D118" s="229"/>
      <c r="E118" s="230"/>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290</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62" t="s">
        <v>1375</v>
      </c>
      <c r="D119" s="229"/>
      <c r="E119" s="230">
        <v>23.932220000000001</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290</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x14ac:dyDescent="0.2">
      <c r="A120" s="241">
        <v>24</v>
      </c>
      <c r="B120" s="242" t="s">
        <v>1226</v>
      </c>
      <c r="C120" s="259" t="s">
        <v>1227</v>
      </c>
      <c r="D120" s="243" t="s">
        <v>737</v>
      </c>
      <c r="E120" s="244">
        <v>23.932220000000001</v>
      </c>
      <c r="F120" s="245"/>
      <c r="G120" s="246">
        <f>ROUND(E120*F120,2)</f>
        <v>0</v>
      </c>
      <c r="H120" s="245"/>
      <c r="I120" s="246">
        <f>ROUND(E120*H120,2)</f>
        <v>0</v>
      </c>
      <c r="J120" s="245"/>
      <c r="K120" s="246">
        <f>ROUND(E120*J120,2)</f>
        <v>0</v>
      </c>
      <c r="L120" s="246">
        <v>21</v>
      </c>
      <c r="M120" s="246">
        <f>G120*(1+L120/100)</f>
        <v>0</v>
      </c>
      <c r="N120" s="244">
        <v>0</v>
      </c>
      <c r="O120" s="244">
        <f>ROUND(E120*N120,2)</f>
        <v>0</v>
      </c>
      <c r="P120" s="244">
        <v>0</v>
      </c>
      <c r="Q120" s="244">
        <f>ROUND(E120*P120,2)</f>
        <v>0</v>
      </c>
      <c r="R120" s="246" t="s">
        <v>838</v>
      </c>
      <c r="S120" s="246" t="s">
        <v>298</v>
      </c>
      <c r="T120" s="247" t="s">
        <v>364</v>
      </c>
      <c r="U120" s="224">
        <v>0.49</v>
      </c>
      <c r="V120" s="224">
        <f>ROUND(E120*U120,2)</f>
        <v>11.73</v>
      </c>
      <c r="W120" s="224"/>
      <c r="X120" s="224" t="s">
        <v>1216</v>
      </c>
      <c r="Y120" s="224" t="s">
        <v>284</v>
      </c>
      <c r="Z120" s="213"/>
      <c r="AA120" s="213"/>
      <c r="AB120" s="213"/>
      <c r="AC120" s="213"/>
      <c r="AD120" s="213"/>
      <c r="AE120" s="213"/>
      <c r="AF120" s="213"/>
      <c r="AG120" s="213" t="s">
        <v>1217</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2" x14ac:dyDescent="0.2">
      <c r="A121" s="220"/>
      <c r="B121" s="221"/>
      <c r="C121" s="260" t="s">
        <v>1228</v>
      </c>
      <c r="D121" s="248"/>
      <c r="E121" s="248"/>
      <c r="F121" s="248"/>
      <c r="G121" s="248"/>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287</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2" x14ac:dyDescent="0.2">
      <c r="A122" s="220"/>
      <c r="B122" s="221"/>
      <c r="C122" s="262" t="s">
        <v>1223</v>
      </c>
      <c r="D122" s="229"/>
      <c r="E122" s="230"/>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290</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62" t="s">
        <v>1374</v>
      </c>
      <c r="D123" s="229"/>
      <c r="E123" s="230"/>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290</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2" t="s">
        <v>1375</v>
      </c>
      <c r="D124" s="229"/>
      <c r="E124" s="230">
        <v>23.932220000000001</v>
      </c>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290</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x14ac:dyDescent="0.2">
      <c r="A125" s="241">
        <v>25</v>
      </c>
      <c r="B125" s="242" t="s">
        <v>1229</v>
      </c>
      <c r="C125" s="259" t="s">
        <v>1230</v>
      </c>
      <c r="D125" s="243" t="s">
        <v>737</v>
      </c>
      <c r="E125" s="244">
        <v>694.03438000000006</v>
      </c>
      <c r="F125" s="245"/>
      <c r="G125" s="246">
        <f>ROUND(E125*F125,2)</f>
        <v>0</v>
      </c>
      <c r="H125" s="245"/>
      <c r="I125" s="246">
        <f>ROUND(E125*H125,2)</f>
        <v>0</v>
      </c>
      <c r="J125" s="245"/>
      <c r="K125" s="246">
        <f>ROUND(E125*J125,2)</f>
        <v>0</v>
      </c>
      <c r="L125" s="246">
        <v>21</v>
      </c>
      <c r="M125" s="246">
        <f>G125*(1+L125/100)</f>
        <v>0</v>
      </c>
      <c r="N125" s="244">
        <v>0</v>
      </c>
      <c r="O125" s="244">
        <f>ROUND(E125*N125,2)</f>
        <v>0</v>
      </c>
      <c r="P125" s="244">
        <v>0</v>
      </c>
      <c r="Q125" s="244">
        <f>ROUND(E125*P125,2)</f>
        <v>0</v>
      </c>
      <c r="R125" s="246" t="s">
        <v>838</v>
      </c>
      <c r="S125" s="246" t="s">
        <v>298</v>
      </c>
      <c r="T125" s="247" t="s">
        <v>364</v>
      </c>
      <c r="U125" s="224">
        <v>0</v>
      </c>
      <c r="V125" s="224">
        <f>ROUND(E125*U125,2)</f>
        <v>0</v>
      </c>
      <c r="W125" s="224"/>
      <c r="X125" s="224" t="s">
        <v>1216</v>
      </c>
      <c r="Y125" s="224" t="s">
        <v>284</v>
      </c>
      <c r="Z125" s="213"/>
      <c r="AA125" s="213"/>
      <c r="AB125" s="213"/>
      <c r="AC125" s="213"/>
      <c r="AD125" s="213"/>
      <c r="AE125" s="213"/>
      <c r="AF125" s="213"/>
      <c r="AG125" s="213" t="s">
        <v>1217</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2" x14ac:dyDescent="0.2">
      <c r="A126" s="220"/>
      <c r="B126" s="221"/>
      <c r="C126" s="262" t="s">
        <v>1223</v>
      </c>
      <c r="D126" s="229"/>
      <c r="E126" s="230"/>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290</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62" t="s">
        <v>1374</v>
      </c>
      <c r="D127" s="229"/>
      <c r="E127" s="230"/>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290</v>
      </c>
      <c r="AH127" s="213">
        <v>0</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62" t="s">
        <v>1376</v>
      </c>
      <c r="D128" s="229"/>
      <c r="E128" s="230">
        <v>694.03438000000006</v>
      </c>
      <c r="F128" s="224"/>
      <c r="G128" s="224"/>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290</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x14ac:dyDescent="0.2">
      <c r="A129" s="241">
        <v>26</v>
      </c>
      <c r="B129" s="242" t="s">
        <v>1232</v>
      </c>
      <c r="C129" s="259" t="s">
        <v>1233</v>
      </c>
      <c r="D129" s="243" t="s">
        <v>737</v>
      </c>
      <c r="E129" s="244">
        <v>23.932220000000001</v>
      </c>
      <c r="F129" s="245"/>
      <c r="G129" s="246">
        <f>ROUND(E129*F129,2)</f>
        <v>0</v>
      </c>
      <c r="H129" s="245"/>
      <c r="I129" s="246">
        <f>ROUND(E129*H129,2)</f>
        <v>0</v>
      </c>
      <c r="J129" s="245"/>
      <c r="K129" s="246">
        <f>ROUND(E129*J129,2)</f>
        <v>0</v>
      </c>
      <c r="L129" s="246">
        <v>21</v>
      </c>
      <c r="M129" s="246">
        <f>G129*(1+L129/100)</f>
        <v>0</v>
      </c>
      <c r="N129" s="244">
        <v>0</v>
      </c>
      <c r="O129" s="244">
        <f>ROUND(E129*N129,2)</f>
        <v>0</v>
      </c>
      <c r="P129" s="244">
        <v>0</v>
      </c>
      <c r="Q129" s="244">
        <f>ROUND(E129*P129,2)</f>
        <v>0</v>
      </c>
      <c r="R129" s="246" t="s">
        <v>838</v>
      </c>
      <c r="S129" s="246" t="s">
        <v>298</v>
      </c>
      <c r="T129" s="247" t="s">
        <v>364</v>
      </c>
      <c r="U129" s="224">
        <v>0.94</v>
      </c>
      <c r="V129" s="224">
        <f>ROUND(E129*U129,2)</f>
        <v>22.5</v>
      </c>
      <c r="W129" s="224"/>
      <c r="X129" s="224" t="s">
        <v>1216</v>
      </c>
      <c r="Y129" s="224" t="s">
        <v>284</v>
      </c>
      <c r="Z129" s="213"/>
      <c r="AA129" s="213"/>
      <c r="AB129" s="213"/>
      <c r="AC129" s="213"/>
      <c r="AD129" s="213"/>
      <c r="AE129" s="213"/>
      <c r="AF129" s="213"/>
      <c r="AG129" s="213" t="s">
        <v>1217</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2" x14ac:dyDescent="0.2">
      <c r="A130" s="220"/>
      <c r="B130" s="221"/>
      <c r="C130" s="262" t="s">
        <v>1223</v>
      </c>
      <c r="D130" s="229"/>
      <c r="E130" s="230"/>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290</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62" t="s">
        <v>1374</v>
      </c>
      <c r="D131" s="229"/>
      <c r="E131" s="230"/>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290</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62" t="s">
        <v>1375</v>
      </c>
      <c r="D132" s="229"/>
      <c r="E132" s="230">
        <v>23.932220000000001</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290</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ht="22.5" outlineLevel="1" x14ac:dyDescent="0.2">
      <c r="A133" s="241">
        <v>27</v>
      </c>
      <c r="B133" s="242" t="s">
        <v>1234</v>
      </c>
      <c r="C133" s="259" t="s">
        <v>1235</v>
      </c>
      <c r="D133" s="243" t="s">
        <v>737</v>
      </c>
      <c r="E133" s="244">
        <v>239.32220000000001</v>
      </c>
      <c r="F133" s="245"/>
      <c r="G133" s="246">
        <f>ROUND(E133*F133,2)</f>
        <v>0</v>
      </c>
      <c r="H133" s="245"/>
      <c r="I133" s="246">
        <f>ROUND(E133*H133,2)</f>
        <v>0</v>
      </c>
      <c r="J133" s="245"/>
      <c r="K133" s="246">
        <f>ROUND(E133*J133,2)</f>
        <v>0</v>
      </c>
      <c r="L133" s="246">
        <v>21</v>
      </c>
      <c r="M133" s="246">
        <f>G133*(1+L133/100)</f>
        <v>0</v>
      </c>
      <c r="N133" s="244">
        <v>0</v>
      </c>
      <c r="O133" s="244">
        <f>ROUND(E133*N133,2)</f>
        <v>0</v>
      </c>
      <c r="P133" s="244">
        <v>0</v>
      </c>
      <c r="Q133" s="244">
        <f>ROUND(E133*P133,2)</f>
        <v>0</v>
      </c>
      <c r="R133" s="246" t="s">
        <v>838</v>
      </c>
      <c r="S133" s="246" t="s">
        <v>298</v>
      </c>
      <c r="T133" s="247" t="s">
        <v>364</v>
      </c>
      <c r="U133" s="224">
        <v>0.11</v>
      </c>
      <c r="V133" s="224">
        <f>ROUND(E133*U133,2)</f>
        <v>26.33</v>
      </c>
      <c r="W133" s="224"/>
      <c r="X133" s="224" t="s">
        <v>1216</v>
      </c>
      <c r="Y133" s="224" t="s">
        <v>284</v>
      </c>
      <c r="Z133" s="213"/>
      <c r="AA133" s="213"/>
      <c r="AB133" s="213"/>
      <c r="AC133" s="213"/>
      <c r="AD133" s="213"/>
      <c r="AE133" s="213"/>
      <c r="AF133" s="213"/>
      <c r="AG133" s="213" t="s">
        <v>1217</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2" x14ac:dyDescent="0.2">
      <c r="A134" s="220"/>
      <c r="B134" s="221"/>
      <c r="C134" s="262" t="s">
        <v>1223</v>
      </c>
      <c r="D134" s="229"/>
      <c r="E134" s="230"/>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290</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3" x14ac:dyDescent="0.2">
      <c r="A135" s="220"/>
      <c r="B135" s="221"/>
      <c r="C135" s="262" t="s">
        <v>1374</v>
      </c>
      <c r="D135" s="229"/>
      <c r="E135" s="230"/>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290</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62" t="s">
        <v>1377</v>
      </c>
      <c r="D136" s="229"/>
      <c r="E136" s="230">
        <v>239.32220000000001</v>
      </c>
      <c r="F136" s="224"/>
      <c r="G136" s="224"/>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290</v>
      </c>
      <c r="AH136" s="213">
        <v>0</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22.5" outlineLevel="1" x14ac:dyDescent="0.2">
      <c r="A137" s="241">
        <v>28</v>
      </c>
      <c r="B137" s="242" t="s">
        <v>1237</v>
      </c>
      <c r="C137" s="259" t="s">
        <v>1238</v>
      </c>
      <c r="D137" s="243" t="s">
        <v>737</v>
      </c>
      <c r="E137" s="244">
        <v>23.932220000000001</v>
      </c>
      <c r="F137" s="245"/>
      <c r="G137" s="246">
        <f>ROUND(E137*F137,2)</f>
        <v>0</v>
      </c>
      <c r="H137" s="245"/>
      <c r="I137" s="246">
        <f>ROUND(E137*H137,2)</f>
        <v>0</v>
      </c>
      <c r="J137" s="245"/>
      <c r="K137" s="246">
        <f>ROUND(E137*J137,2)</f>
        <v>0</v>
      </c>
      <c r="L137" s="246">
        <v>21</v>
      </c>
      <c r="M137" s="246">
        <f>G137*(1+L137/100)</f>
        <v>0</v>
      </c>
      <c r="N137" s="244">
        <v>0</v>
      </c>
      <c r="O137" s="244">
        <f>ROUND(E137*N137,2)</f>
        <v>0</v>
      </c>
      <c r="P137" s="244">
        <v>0</v>
      </c>
      <c r="Q137" s="244">
        <f>ROUND(E137*P137,2)</f>
        <v>0</v>
      </c>
      <c r="R137" s="246" t="s">
        <v>838</v>
      </c>
      <c r="S137" s="246" t="s">
        <v>1033</v>
      </c>
      <c r="T137" s="247" t="s">
        <v>1033</v>
      </c>
      <c r="U137" s="224">
        <v>0</v>
      </c>
      <c r="V137" s="224">
        <f>ROUND(E137*U137,2)</f>
        <v>0</v>
      </c>
      <c r="W137" s="224"/>
      <c r="X137" s="224" t="s">
        <v>1216</v>
      </c>
      <c r="Y137" s="224" t="s">
        <v>284</v>
      </c>
      <c r="Z137" s="213"/>
      <c r="AA137" s="213"/>
      <c r="AB137" s="213"/>
      <c r="AC137" s="213"/>
      <c r="AD137" s="213"/>
      <c r="AE137" s="213"/>
      <c r="AF137" s="213"/>
      <c r="AG137" s="213" t="s">
        <v>1217</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2" x14ac:dyDescent="0.2">
      <c r="A138" s="220"/>
      <c r="B138" s="221"/>
      <c r="C138" s="262" t="s">
        <v>1223</v>
      </c>
      <c r="D138" s="229"/>
      <c r="E138" s="230"/>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290</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62" t="s">
        <v>1374</v>
      </c>
      <c r="D139" s="229"/>
      <c r="E139" s="230"/>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290</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62" t="s">
        <v>1375</v>
      </c>
      <c r="D140" s="229"/>
      <c r="E140" s="230">
        <v>23.932220000000001</v>
      </c>
      <c r="F140" s="224"/>
      <c r="G140" s="224"/>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290</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x14ac:dyDescent="0.2">
      <c r="A141" s="3"/>
      <c r="B141" s="4"/>
      <c r="C141" s="265"/>
      <c r="D141" s="6"/>
      <c r="E141" s="3"/>
      <c r="F141" s="3"/>
      <c r="G141" s="3"/>
      <c r="H141" s="3"/>
      <c r="I141" s="3"/>
      <c r="J141" s="3"/>
      <c r="K141" s="3"/>
      <c r="L141" s="3"/>
      <c r="M141" s="3"/>
      <c r="N141" s="3"/>
      <c r="O141" s="3"/>
      <c r="P141" s="3"/>
      <c r="Q141" s="3"/>
      <c r="R141" s="3"/>
      <c r="S141" s="3"/>
      <c r="T141" s="3"/>
      <c r="U141" s="3"/>
      <c r="V141" s="3"/>
      <c r="W141" s="3"/>
      <c r="X141" s="3"/>
      <c r="Y141" s="3"/>
      <c r="AE141">
        <v>15</v>
      </c>
      <c r="AF141">
        <v>21</v>
      </c>
      <c r="AG141" t="s">
        <v>262</v>
      </c>
    </row>
    <row r="142" spans="1:60" x14ac:dyDescent="0.2">
      <c r="A142" s="216"/>
      <c r="B142" s="217" t="s">
        <v>29</v>
      </c>
      <c r="C142" s="266"/>
      <c r="D142" s="218"/>
      <c r="E142" s="219"/>
      <c r="F142" s="219"/>
      <c r="G142" s="240">
        <f>G8+G31+G50+G71+G81+G100+G106+G110</f>
        <v>0</v>
      </c>
      <c r="H142" s="3"/>
      <c r="I142" s="3"/>
      <c r="J142" s="3"/>
      <c r="K142" s="3"/>
      <c r="L142" s="3"/>
      <c r="M142" s="3"/>
      <c r="N142" s="3"/>
      <c r="O142" s="3"/>
      <c r="P142" s="3"/>
      <c r="Q142" s="3"/>
      <c r="R142" s="3"/>
      <c r="S142" s="3"/>
      <c r="T142" s="3"/>
      <c r="U142" s="3"/>
      <c r="V142" s="3"/>
      <c r="W142" s="3"/>
      <c r="X142" s="3"/>
      <c r="Y142" s="3"/>
      <c r="AE142">
        <f>SUMIF(L7:L140,AE141,G7:G140)</f>
        <v>0</v>
      </c>
      <c r="AF142">
        <f>SUMIF(L7:L140,AF141,G7:G140)</f>
        <v>0</v>
      </c>
      <c r="AG142" t="s">
        <v>353</v>
      </c>
    </row>
    <row r="143" spans="1:60" x14ac:dyDescent="0.2">
      <c r="C143" s="267"/>
      <c r="D143" s="10"/>
      <c r="AG143" t="s">
        <v>359</v>
      </c>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O3WWuQAMQnHQ2OWnJ2brZ2Mu3B3uWGrJ/h+11a5sQKs171J+J2yqB8U9/hu4uRtLG6nUemiMTN6OwohUdFHSg==" saltValue="bQcUcbbBaig95g6yeVPciQ==" spinCount="100000" sheet="1" formatRows="0"/>
  <mergeCells count="38">
    <mergeCell ref="C116:G116"/>
    <mergeCell ref="C121:G121"/>
    <mergeCell ref="C98:G98"/>
    <mergeCell ref="C102:G102"/>
    <mergeCell ref="C112:G112"/>
    <mergeCell ref="C113:G113"/>
    <mergeCell ref="C114:G114"/>
    <mergeCell ref="C115:G115"/>
    <mergeCell ref="C79:G79"/>
    <mergeCell ref="C83:G83"/>
    <mergeCell ref="C94:G94"/>
    <mergeCell ref="C95:G95"/>
    <mergeCell ref="C96:G96"/>
    <mergeCell ref="C97:G97"/>
    <mergeCell ref="C67:G67"/>
    <mergeCell ref="C68:G68"/>
    <mergeCell ref="C69:G69"/>
    <mergeCell ref="C75:G75"/>
    <mergeCell ref="C76:G76"/>
    <mergeCell ref="C78:G78"/>
    <mergeCell ref="C53:G53"/>
    <mergeCell ref="C56:G56"/>
    <mergeCell ref="C57:G57"/>
    <mergeCell ref="C61:G61"/>
    <mergeCell ref="C65:G65"/>
    <mergeCell ref="C66:G66"/>
    <mergeCell ref="C22:G22"/>
    <mergeCell ref="C33:G33"/>
    <mergeCell ref="C38:G38"/>
    <mergeCell ref="C39:G39"/>
    <mergeCell ref="C40:G40"/>
    <mergeCell ref="C52:G52"/>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6F734-30B8-4CA6-83A7-5ADDABCA568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68</v>
      </c>
      <c r="C4" s="205" t="s">
        <v>69</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173</v>
      </c>
      <c r="C8" s="258" t="s">
        <v>174</v>
      </c>
      <c r="D8" s="236"/>
      <c r="E8" s="237"/>
      <c r="F8" s="238"/>
      <c r="G8" s="238">
        <f>SUMIF(AG9:AG92,"&lt;&gt;NOR",G9:G92)</f>
        <v>0</v>
      </c>
      <c r="H8" s="238"/>
      <c r="I8" s="238">
        <f>SUM(I9:I92)</f>
        <v>0</v>
      </c>
      <c r="J8" s="238"/>
      <c r="K8" s="238">
        <f>SUM(K9:K92)</f>
        <v>0</v>
      </c>
      <c r="L8" s="238"/>
      <c r="M8" s="238">
        <f>SUM(M9:M92)</f>
        <v>0</v>
      </c>
      <c r="N8" s="237"/>
      <c r="O8" s="237">
        <f>SUM(O9:O92)</f>
        <v>286.06</v>
      </c>
      <c r="P8" s="237"/>
      <c r="Q8" s="237">
        <f>SUM(Q9:Q92)</f>
        <v>0</v>
      </c>
      <c r="R8" s="238"/>
      <c r="S8" s="238"/>
      <c r="T8" s="239"/>
      <c r="U8" s="233"/>
      <c r="V8" s="233">
        <f>SUM(V9:V92)</f>
        <v>396.58000000000004</v>
      </c>
      <c r="W8" s="233"/>
      <c r="X8" s="233"/>
      <c r="Y8" s="233"/>
      <c r="AG8" t="s">
        <v>277</v>
      </c>
    </row>
    <row r="9" spans="1:60" outlineLevel="1" x14ac:dyDescent="0.2">
      <c r="A9" s="241">
        <v>1</v>
      </c>
      <c r="B9" s="242" t="s">
        <v>1379</v>
      </c>
      <c r="C9" s="259" t="s">
        <v>1380</v>
      </c>
      <c r="D9" s="243" t="s">
        <v>280</v>
      </c>
      <c r="E9" s="244">
        <v>98.20335</v>
      </c>
      <c r="F9" s="245"/>
      <c r="G9" s="246">
        <f>ROUND(E9*F9,2)</f>
        <v>0</v>
      </c>
      <c r="H9" s="245"/>
      <c r="I9" s="246">
        <f>ROUND(E9*H9,2)</f>
        <v>0</v>
      </c>
      <c r="J9" s="245"/>
      <c r="K9" s="246">
        <f>ROUND(E9*J9,2)</f>
        <v>0</v>
      </c>
      <c r="L9" s="246">
        <v>21</v>
      </c>
      <c r="M9" s="246">
        <f>G9*(1+L9/100)</f>
        <v>0</v>
      </c>
      <c r="N9" s="244">
        <v>2.5249999999999999</v>
      </c>
      <c r="O9" s="244">
        <f>ROUND(E9*N9,2)</f>
        <v>247.96</v>
      </c>
      <c r="P9" s="244">
        <v>0</v>
      </c>
      <c r="Q9" s="244">
        <f>ROUND(E9*P9,2)</f>
        <v>0</v>
      </c>
      <c r="R9" s="246" t="s">
        <v>635</v>
      </c>
      <c r="S9" s="246" t="s">
        <v>298</v>
      </c>
      <c r="T9" s="247" t="s">
        <v>364</v>
      </c>
      <c r="U9" s="224">
        <v>0.48</v>
      </c>
      <c r="V9" s="224">
        <f>ROUND(E9*U9,2)</f>
        <v>47.14</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1381</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989</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1382</v>
      </c>
      <c r="D12" s="229"/>
      <c r="E12" s="230">
        <v>35.918550000000003</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3" x14ac:dyDescent="0.2">
      <c r="A13" s="220"/>
      <c r="B13" s="221"/>
      <c r="C13" s="262" t="s">
        <v>1383</v>
      </c>
      <c r="D13" s="229"/>
      <c r="E13" s="230">
        <v>7.5923999999999996</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290</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63" t="s">
        <v>294</v>
      </c>
      <c r="D14" s="231"/>
      <c r="E14" s="232">
        <v>43.510950000000001</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1</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62" t="s">
        <v>1384</v>
      </c>
      <c r="D15" s="229"/>
      <c r="E15" s="230">
        <v>22.503599999999999</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62" t="s">
        <v>612</v>
      </c>
      <c r="D16" s="229"/>
      <c r="E16" s="230"/>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63" t="s">
        <v>294</v>
      </c>
      <c r="D17" s="231"/>
      <c r="E17" s="232">
        <v>22.503599999999999</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1</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62" t="s">
        <v>613</v>
      </c>
      <c r="D18" s="229"/>
      <c r="E18" s="230"/>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3" x14ac:dyDescent="0.2">
      <c r="A19" s="220"/>
      <c r="B19" s="221"/>
      <c r="C19" s="263" t="s">
        <v>294</v>
      </c>
      <c r="D19" s="231"/>
      <c r="E19" s="232"/>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1</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3" x14ac:dyDescent="0.2">
      <c r="A20" s="220"/>
      <c r="B20" s="221"/>
      <c r="C20" s="262" t="s">
        <v>1385</v>
      </c>
      <c r="D20" s="229"/>
      <c r="E20" s="230">
        <v>13.03875</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290</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3" x14ac:dyDescent="0.2">
      <c r="A21" s="220"/>
      <c r="B21" s="221"/>
      <c r="C21" s="262" t="s">
        <v>1386</v>
      </c>
      <c r="D21" s="229"/>
      <c r="E21" s="230">
        <v>2.2828499999999998</v>
      </c>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290</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3" x14ac:dyDescent="0.2">
      <c r="A22" s="220"/>
      <c r="B22" s="221"/>
      <c r="C22" s="263" t="s">
        <v>294</v>
      </c>
      <c r="D22" s="231"/>
      <c r="E22" s="232">
        <v>15.3216</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1</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3" x14ac:dyDescent="0.2">
      <c r="A23" s="220"/>
      <c r="B23" s="221"/>
      <c r="C23" s="262" t="s">
        <v>1387</v>
      </c>
      <c r="D23" s="229"/>
      <c r="E23" s="230">
        <v>5.7712500000000002</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290</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3" x14ac:dyDescent="0.2">
      <c r="A24" s="220"/>
      <c r="B24" s="221"/>
      <c r="C24" s="262" t="s">
        <v>1388</v>
      </c>
      <c r="D24" s="229"/>
      <c r="E24" s="230">
        <v>0.89775000000000005</v>
      </c>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290</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3" x14ac:dyDescent="0.2">
      <c r="A25" s="220"/>
      <c r="B25" s="221"/>
      <c r="C25" s="262" t="s">
        <v>1389</v>
      </c>
      <c r="D25" s="229"/>
      <c r="E25" s="230">
        <v>0.85499999999999998</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63" t="s">
        <v>294</v>
      </c>
      <c r="D26" s="231"/>
      <c r="E26" s="232">
        <v>7.524</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290</v>
      </c>
      <c r="AH26" s="213">
        <v>1</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3" x14ac:dyDescent="0.2">
      <c r="A27" s="220"/>
      <c r="B27" s="221"/>
      <c r="C27" s="262" t="s">
        <v>619</v>
      </c>
      <c r="D27" s="229"/>
      <c r="E27" s="230"/>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62" t="s">
        <v>620</v>
      </c>
      <c r="D28" s="229"/>
      <c r="E28" s="230"/>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290</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3" x14ac:dyDescent="0.2">
      <c r="A29" s="220"/>
      <c r="B29" s="221"/>
      <c r="C29" s="262" t="s">
        <v>1390</v>
      </c>
      <c r="D29" s="229"/>
      <c r="E29" s="230">
        <v>0.96120000000000005</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3" x14ac:dyDescent="0.2">
      <c r="A30" s="220"/>
      <c r="B30" s="221"/>
      <c r="C30" s="262" t="s">
        <v>1391</v>
      </c>
      <c r="D30" s="229"/>
      <c r="E30" s="230">
        <v>2.3868</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290</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3" x14ac:dyDescent="0.2">
      <c r="A31" s="220"/>
      <c r="B31" s="221"/>
      <c r="C31" s="263" t="s">
        <v>294</v>
      </c>
      <c r="D31" s="231"/>
      <c r="E31" s="232">
        <v>3.3479999999999999</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1</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62" t="s">
        <v>1392</v>
      </c>
      <c r="D32" s="229"/>
      <c r="E32" s="230">
        <v>3.8717999999999999</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290</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3" x14ac:dyDescent="0.2">
      <c r="A33" s="220"/>
      <c r="B33" s="221"/>
      <c r="C33" s="262" t="s">
        <v>1393</v>
      </c>
      <c r="D33" s="229"/>
      <c r="E33" s="230">
        <v>0.9234</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290</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3" x14ac:dyDescent="0.2">
      <c r="A34" s="220"/>
      <c r="B34" s="221"/>
      <c r="C34" s="263" t="s">
        <v>294</v>
      </c>
      <c r="D34" s="231"/>
      <c r="E34" s="232">
        <v>4.7952000000000004</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1</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62" t="s">
        <v>1394</v>
      </c>
      <c r="D35" s="229"/>
      <c r="E35" s="230">
        <v>1.2</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1">
        <v>2</v>
      </c>
      <c r="B36" s="242" t="s">
        <v>1395</v>
      </c>
      <c r="C36" s="259" t="s">
        <v>1396</v>
      </c>
      <c r="D36" s="243" t="s">
        <v>473</v>
      </c>
      <c r="E36" s="244">
        <v>152.33850000000001</v>
      </c>
      <c r="F36" s="245"/>
      <c r="G36" s="246">
        <f>ROUND(E36*F36,2)</f>
        <v>0</v>
      </c>
      <c r="H36" s="245"/>
      <c r="I36" s="246">
        <f>ROUND(E36*H36,2)</f>
        <v>0</v>
      </c>
      <c r="J36" s="245"/>
      <c r="K36" s="246">
        <f>ROUND(E36*J36,2)</f>
        <v>0</v>
      </c>
      <c r="L36" s="246">
        <v>21</v>
      </c>
      <c r="M36" s="246">
        <f>G36*(1+L36/100)</f>
        <v>0</v>
      </c>
      <c r="N36" s="244">
        <v>3.9199999999999999E-2</v>
      </c>
      <c r="O36" s="244">
        <f>ROUND(E36*N36,2)</f>
        <v>5.97</v>
      </c>
      <c r="P36" s="244">
        <v>0</v>
      </c>
      <c r="Q36" s="244">
        <f>ROUND(E36*P36,2)</f>
        <v>0</v>
      </c>
      <c r="R36" s="246" t="s">
        <v>635</v>
      </c>
      <c r="S36" s="246" t="s">
        <v>298</v>
      </c>
      <c r="T36" s="247" t="s">
        <v>364</v>
      </c>
      <c r="U36" s="224">
        <v>1.6</v>
      </c>
      <c r="V36" s="224">
        <f>ROUND(E36*U36,2)</f>
        <v>243.74</v>
      </c>
      <c r="W36" s="224"/>
      <c r="X36" s="224" t="s">
        <v>283</v>
      </c>
      <c r="Y36" s="224" t="s">
        <v>284</v>
      </c>
      <c r="Z36" s="213"/>
      <c r="AA36" s="213"/>
      <c r="AB36" s="213"/>
      <c r="AC36" s="213"/>
      <c r="AD36" s="213"/>
      <c r="AE36" s="213"/>
      <c r="AF36" s="213"/>
      <c r="AG36" s="213" t="s">
        <v>285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2" x14ac:dyDescent="0.2">
      <c r="A37" s="220"/>
      <c r="B37" s="221"/>
      <c r="C37" s="271" t="s">
        <v>1397</v>
      </c>
      <c r="D37" s="268"/>
      <c r="E37" s="268"/>
      <c r="F37" s="268"/>
      <c r="G37" s="268"/>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366</v>
      </c>
      <c r="AH37" s="213"/>
      <c r="AI37" s="213"/>
      <c r="AJ37" s="213"/>
      <c r="AK37" s="213"/>
      <c r="AL37" s="213"/>
      <c r="AM37" s="213"/>
      <c r="AN37" s="213"/>
      <c r="AO37" s="213"/>
      <c r="AP37" s="213"/>
      <c r="AQ37" s="213"/>
      <c r="AR37" s="213"/>
      <c r="AS37" s="213"/>
      <c r="AT37" s="213"/>
      <c r="AU37" s="213"/>
      <c r="AV37" s="213"/>
      <c r="AW37" s="213"/>
      <c r="AX37" s="213"/>
      <c r="AY37" s="213"/>
      <c r="AZ37" s="213"/>
      <c r="BA37" s="249" t="str">
        <f>C37</f>
        <v>svislé nebo šikmé (odkloněné) , půdorysně přímé nebo zalomené, stěn základových desek ve volných nebo zapažených jámách, rýhách, šachtách, včetně případných vzpěr,</v>
      </c>
      <c r="BB37" s="213"/>
      <c r="BC37" s="213"/>
      <c r="BD37" s="213"/>
      <c r="BE37" s="213"/>
      <c r="BF37" s="213"/>
      <c r="BG37" s="213"/>
      <c r="BH37" s="213"/>
    </row>
    <row r="38" spans="1:60" outlineLevel="2" x14ac:dyDescent="0.2">
      <c r="A38" s="220"/>
      <c r="B38" s="221"/>
      <c r="C38" s="262" t="s">
        <v>989</v>
      </c>
      <c r="D38" s="229"/>
      <c r="E38" s="230"/>
      <c r="F38" s="224"/>
      <c r="G38" s="224"/>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290</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62" t="s">
        <v>990</v>
      </c>
      <c r="D39" s="229"/>
      <c r="E39" s="230">
        <v>44.110500000000002</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290</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3" x14ac:dyDescent="0.2">
      <c r="A40" s="220"/>
      <c r="B40" s="221"/>
      <c r="C40" s="262" t="s">
        <v>991</v>
      </c>
      <c r="D40" s="229"/>
      <c r="E40" s="230">
        <v>9.3239999999999998</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290</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63" t="s">
        <v>294</v>
      </c>
      <c r="D41" s="231"/>
      <c r="E41" s="232">
        <v>53.4345</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290</v>
      </c>
      <c r="AH41" s="213">
        <v>1</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62" t="s">
        <v>992</v>
      </c>
      <c r="D42" s="229"/>
      <c r="E42" s="230">
        <v>27.635999999999999</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62" t="s">
        <v>612</v>
      </c>
      <c r="D43" s="229"/>
      <c r="E43" s="230"/>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290</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63" t="s">
        <v>294</v>
      </c>
      <c r="D44" s="231"/>
      <c r="E44" s="232">
        <v>27.635999999999999</v>
      </c>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290</v>
      </c>
      <c r="AH44" s="213">
        <v>1</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62" t="s">
        <v>613</v>
      </c>
      <c r="D45" s="229"/>
      <c r="E45" s="230"/>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290</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63" t="s">
        <v>294</v>
      </c>
      <c r="D46" s="231"/>
      <c r="E46" s="232"/>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290</v>
      </c>
      <c r="AH46" s="213">
        <v>1</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3" x14ac:dyDescent="0.2">
      <c r="A47" s="220"/>
      <c r="B47" s="221"/>
      <c r="C47" s="262" t="s">
        <v>993</v>
      </c>
      <c r="D47" s="229"/>
      <c r="E47" s="230">
        <v>16.012499999999999</v>
      </c>
      <c r="F47" s="224"/>
      <c r="G47" s="224"/>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290</v>
      </c>
      <c r="AH47" s="213">
        <v>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62" t="s">
        <v>994</v>
      </c>
      <c r="D48" s="229"/>
      <c r="E48" s="230">
        <v>2.8035000000000001</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290</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63" t="s">
        <v>294</v>
      </c>
      <c r="D49" s="231"/>
      <c r="E49" s="232">
        <v>18.815999999999999</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290</v>
      </c>
      <c r="AH49" s="213">
        <v>1</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62" t="s">
        <v>995</v>
      </c>
      <c r="D50" s="229"/>
      <c r="E50" s="230">
        <v>17.55</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290</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62" t="s">
        <v>996</v>
      </c>
      <c r="D51" s="229"/>
      <c r="E51" s="230">
        <v>2.73</v>
      </c>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290</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62" t="s">
        <v>997</v>
      </c>
      <c r="D52" s="229"/>
      <c r="E52" s="230">
        <v>2.6</v>
      </c>
      <c r="F52" s="224"/>
      <c r="G52" s="224"/>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290</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63" t="s">
        <v>294</v>
      </c>
      <c r="D53" s="231"/>
      <c r="E53" s="232">
        <v>22.88</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290</v>
      </c>
      <c r="AH53" s="213">
        <v>1</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2" t="s">
        <v>619</v>
      </c>
      <c r="D54" s="229"/>
      <c r="E54" s="230"/>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2" t="s">
        <v>620</v>
      </c>
      <c r="D55" s="229"/>
      <c r="E55" s="230"/>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290</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62" t="s">
        <v>998</v>
      </c>
      <c r="D56" s="229"/>
      <c r="E56" s="230">
        <v>1.6020000000000001</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62" t="s">
        <v>999</v>
      </c>
      <c r="D57" s="229"/>
      <c r="E57" s="230">
        <v>3.9780000000000002</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290</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63" t="s">
        <v>294</v>
      </c>
      <c r="D58" s="231"/>
      <c r="E58" s="232">
        <v>5.58</v>
      </c>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290</v>
      </c>
      <c r="AH58" s="213">
        <v>1</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62" t="s">
        <v>1000</v>
      </c>
      <c r="D59" s="229"/>
      <c r="E59" s="230">
        <v>6.4530000000000003</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290</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62" t="s">
        <v>1001</v>
      </c>
      <c r="D60" s="229"/>
      <c r="E60" s="230">
        <v>1.5389999999999999</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3" t="s">
        <v>294</v>
      </c>
      <c r="D61" s="231"/>
      <c r="E61" s="232">
        <v>7.992</v>
      </c>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290</v>
      </c>
      <c r="AH61" s="213">
        <v>1</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62" t="s">
        <v>762</v>
      </c>
      <c r="D62" s="229"/>
      <c r="E62" s="230">
        <v>16</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290</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
      <c r="A63" s="241">
        <v>3</v>
      </c>
      <c r="B63" s="242" t="s">
        <v>1398</v>
      </c>
      <c r="C63" s="259" t="s">
        <v>1399</v>
      </c>
      <c r="D63" s="243" t="s">
        <v>473</v>
      </c>
      <c r="E63" s="244">
        <v>152.33850000000001</v>
      </c>
      <c r="F63" s="245"/>
      <c r="G63" s="246">
        <f>ROUND(E63*F63,2)</f>
        <v>0</v>
      </c>
      <c r="H63" s="245"/>
      <c r="I63" s="246">
        <f>ROUND(E63*H63,2)</f>
        <v>0</v>
      </c>
      <c r="J63" s="245"/>
      <c r="K63" s="246">
        <f>ROUND(E63*J63,2)</f>
        <v>0</v>
      </c>
      <c r="L63" s="246">
        <v>21</v>
      </c>
      <c r="M63" s="246">
        <f>G63*(1+L63/100)</f>
        <v>0</v>
      </c>
      <c r="N63" s="244">
        <v>0</v>
      </c>
      <c r="O63" s="244">
        <f>ROUND(E63*N63,2)</f>
        <v>0</v>
      </c>
      <c r="P63" s="244">
        <v>0</v>
      </c>
      <c r="Q63" s="244">
        <f>ROUND(E63*P63,2)</f>
        <v>0</v>
      </c>
      <c r="R63" s="246" t="s">
        <v>635</v>
      </c>
      <c r="S63" s="246" t="s">
        <v>298</v>
      </c>
      <c r="T63" s="247" t="s">
        <v>364</v>
      </c>
      <c r="U63" s="224">
        <v>0.32</v>
      </c>
      <c r="V63" s="224">
        <f>ROUND(E63*U63,2)</f>
        <v>48.75</v>
      </c>
      <c r="W63" s="224"/>
      <c r="X63" s="224" t="s">
        <v>283</v>
      </c>
      <c r="Y63" s="224" t="s">
        <v>284</v>
      </c>
      <c r="Z63" s="213"/>
      <c r="AA63" s="213"/>
      <c r="AB63" s="213"/>
      <c r="AC63" s="213"/>
      <c r="AD63" s="213"/>
      <c r="AE63" s="213"/>
      <c r="AF63" s="213"/>
      <c r="AG63" s="213" t="s">
        <v>285</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2" x14ac:dyDescent="0.2">
      <c r="A64" s="220"/>
      <c r="B64" s="221"/>
      <c r="C64" s="271" t="s">
        <v>1397</v>
      </c>
      <c r="D64" s="268"/>
      <c r="E64" s="268"/>
      <c r="F64" s="268"/>
      <c r="G64" s="268"/>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366</v>
      </c>
      <c r="AH64" s="213"/>
      <c r="AI64" s="213"/>
      <c r="AJ64" s="213"/>
      <c r="AK64" s="213"/>
      <c r="AL64" s="213"/>
      <c r="AM64" s="213"/>
      <c r="AN64" s="213"/>
      <c r="AO64" s="213"/>
      <c r="AP64" s="213"/>
      <c r="AQ64" s="213"/>
      <c r="AR64" s="213"/>
      <c r="AS64" s="213"/>
      <c r="AT64" s="213"/>
      <c r="AU64" s="213"/>
      <c r="AV64" s="213"/>
      <c r="AW64" s="213"/>
      <c r="AX64" s="213"/>
      <c r="AY64" s="213"/>
      <c r="AZ64" s="213"/>
      <c r="BA64" s="249" t="str">
        <f>C64</f>
        <v>svislé nebo šikmé (odkloněné) , půdorysně přímé nebo zalomené, stěn základových desek ve volných nebo zapažených jámách, rýhách, šachtách, včetně případných vzpěr,</v>
      </c>
      <c r="BB64" s="213"/>
      <c r="BC64" s="213"/>
      <c r="BD64" s="213"/>
      <c r="BE64" s="213"/>
      <c r="BF64" s="213"/>
      <c r="BG64" s="213"/>
      <c r="BH64" s="213"/>
    </row>
    <row r="65" spans="1:60" outlineLevel="2" x14ac:dyDescent="0.2">
      <c r="A65" s="220"/>
      <c r="B65" s="221"/>
      <c r="C65" s="261" t="s">
        <v>1400</v>
      </c>
      <c r="D65" s="250"/>
      <c r="E65" s="250"/>
      <c r="F65" s="250"/>
      <c r="G65" s="250"/>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62" t="s">
        <v>1401</v>
      </c>
      <c r="D66" s="229"/>
      <c r="E66" s="230">
        <v>152.33850000000001</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5</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41">
        <v>4</v>
      </c>
      <c r="B67" s="242" t="s">
        <v>1402</v>
      </c>
      <c r="C67" s="259" t="s">
        <v>1403</v>
      </c>
      <c r="D67" s="243" t="s">
        <v>280</v>
      </c>
      <c r="E67" s="244">
        <v>12.182550000000001</v>
      </c>
      <c r="F67" s="245"/>
      <c r="G67" s="246">
        <f>ROUND(E67*F67,2)</f>
        <v>0</v>
      </c>
      <c r="H67" s="245"/>
      <c r="I67" s="246">
        <f>ROUND(E67*H67,2)</f>
        <v>0</v>
      </c>
      <c r="J67" s="245"/>
      <c r="K67" s="246">
        <f>ROUND(E67*J67,2)</f>
        <v>0</v>
      </c>
      <c r="L67" s="246">
        <v>21</v>
      </c>
      <c r="M67" s="246">
        <f>G67*(1+L67/100)</f>
        <v>0</v>
      </c>
      <c r="N67" s="244">
        <v>2.5249999999999999</v>
      </c>
      <c r="O67" s="244">
        <f>ROUND(E67*N67,2)</f>
        <v>30.76</v>
      </c>
      <c r="P67" s="244">
        <v>0</v>
      </c>
      <c r="Q67" s="244">
        <f>ROUND(E67*P67,2)</f>
        <v>0</v>
      </c>
      <c r="R67" s="246" t="s">
        <v>635</v>
      </c>
      <c r="S67" s="246" t="s">
        <v>298</v>
      </c>
      <c r="T67" s="247" t="s">
        <v>364</v>
      </c>
      <c r="U67" s="224">
        <v>0.48</v>
      </c>
      <c r="V67" s="224">
        <f>ROUND(E67*U67,2)</f>
        <v>5.85</v>
      </c>
      <c r="W67" s="224"/>
      <c r="X67" s="224" t="s">
        <v>283</v>
      </c>
      <c r="Y67" s="224" t="s">
        <v>284</v>
      </c>
      <c r="Z67" s="213"/>
      <c r="AA67" s="213"/>
      <c r="AB67" s="213"/>
      <c r="AC67" s="213"/>
      <c r="AD67" s="213"/>
      <c r="AE67" s="213"/>
      <c r="AF67" s="213"/>
      <c r="AG67" s="213" t="s">
        <v>285</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71" t="s">
        <v>1404</v>
      </c>
      <c r="D68" s="268"/>
      <c r="E68" s="268"/>
      <c r="F68" s="268"/>
      <c r="G68" s="268"/>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366</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62" t="s">
        <v>626</v>
      </c>
      <c r="D69" s="229"/>
      <c r="E69" s="230"/>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290</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62" t="s">
        <v>627</v>
      </c>
      <c r="D70" s="229"/>
      <c r="E70" s="230"/>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290</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2" t="s">
        <v>1405</v>
      </c>
      <c r="D71" s="229"/>
      <c r="E71" s="230">
        <v>1.35</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3" t="s">
        <v>294</v>
      </c>
      <c r="D72" s="231"/>
      <c r="E72" s="232">
        <v>1.35</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1</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3" x14ac:dyDescent="0.2">
      <c r="A73" s="220"/>
      <c r="B73" s="221"/>
      <c r="C73" s="262" t="s">
        <v>1406</v>
      </c>
      <c r="D73" s="229"/>
      <c r="E73" s="230">
        <v>10.832549999999999</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290</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3" x14ac:dyDescent="0.2">
      <c r="A74" s="220"/>
      <c r="B74" s="221"/>
      <c r="C74" s="262" t="s">
        <v>1004</v>
      </c>
      <c r="D74" s="229"/>
      <c r="E74" s="230"/>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290</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62" t="s">
        <v>1005</v>
      </c>
      <c r="D75" s="229"/>
      <c r="E75" s="230"/>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63" t="s">
        <v>294</v>
      </c>
      <c r="D76" s="231"/>
      <c r="E76" s="232">
        <v>10.832549999999999</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1</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
      <c r="A77" s="241">
        <v>5</v>
      </c>
      <c r="B77" s="242" t="s">
        <v>1407</v>
      </c>
      <c r="C77" s="259" t="s">
        <v>1408</v>
      </c>
      <c r="D77" s="243" t="s">
        <v>473</v>
      </c>
      <c r="E77" s="244">
        <v>34.380000000000003</v>
      </c>
      <c r="F77" s="245"/>
      <c r="G77" s="246">
        <f>ROUND(E77*F77,2)</f>
        <v>0</v>
      </c>
      <c r="H77" s="245"/>
      <c r="I77" s="246">
        <f>ROUND(E77*H77,2)</f>
        <v>0</v>
      </c>
      <c r="J77" s="245"/>
      <c r="K77" s="246">
        <f>ROUND(E77*J77,2)</f>
        <v>0</v>
      </c>
      <c r="L77" s="246">
        <v>21</v>
      </c>
      <c r="M77" s="246">
        <f>G77*(1+L77/100)</f>
        <v>0</v>
      </c>
      <c r="N77" s="244">
        <v>3.916E-2</v>
      </c>
      <c r="O77" s="244">
        <f>ROUND(E77*N77,2)</f>
        <v>1.35</v>
      </c>
      <c r="P77" s="244">
        <v>0</v>
      </c>
      <c r="Q77" s="244">
        <f>ROUND(E77*P77,2)</f>
        <v>0</v>
      </c>
      <c r="R77" s="246" t="s">
        <v>635</v>
      </c>
      <c r="S77" s="246" t="s">
        <v>298</v>
      </c>
      <c r="T77" s="247" t="s">
        <v>364</v>
      </c>
      <c r="U77" s="224">
        <v>1.05</v>
      </c>
      <c r="V77" s="224">
        <f>ROUND(E77*U77,2)</f>
        <v>36.1</v>
      </c>
      <c r="W77" s="224"/>
      <c r="X77" s="224" t="s">
        <v>283</v>
      </c>
      <c r="Y77" s="224" t="s">
        <v>284</v>
      </c>
      <c r="Z77" s="213"/>
      <c r="AA77" s="213"/>
      <c r="AB77" s="213"/>
      <c r="AC77" s="213"/>
      <c r="AD77" s="213"/>
      <c r="AE77" s="213"/>
      <c r="AF77" s="213"/>
      <c r="AG77" s="213" t="s">
        <v>285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ht="22.5" outlineLevel="2" x14ac:dyDescent="0.2">
      <c r="A78" s="220"/>
      <c r="B78" s="221"/>
      <c r="C78" s="271" t="s">
        <v>1409</v>
      </c>
      <c r="D78" s="268"/>
      <c r="E78" s="268"/>
      <c r="F78" s="268"/>
      <c r="G78" s="268"/>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366</v>
      </c>
      <c r="AH78" s="213"/>
      <c r="AI78" s="213"/>
      <c r="AJ78" s="213"/>
      <c r="AK78" s="213"/>
      <c r="AL78" s="213"/>
      <c r="AM78" s="213"/>
      <c r="AN78" s="213"/>
      <c r="AO78" s="213"/>
      <c r="AP78" s="213"/>
      <c r="AQ78" s="213"/>
      <c r="AR78" s="213"/>
      <c r="AS78" s="213"/>
      <c r="AT78" s="213"/>
      <c r="AU78" s="213"/>
      <c r="AV78" s="213"/>
      <c r="AW78" s="213"/>
      <c r="AX78" s="213"/>
      <c r="AY78" s="213"/>
      <c r="AZ78" s="213"/>
      <c r="BA78" s="249" t="str">
        <f>C78</f>
        <v>svislé nebo šikmé (odkloněné), půdorysně přímé nebo zalomené, stěn základových pasů ve volných nebo zapažených jámách, rýhách, šachtách, včetně případných vzpěr,</v>
      </c>
      <c r="BB78" s="213"/>
      <c r="BC78" s="213"/>
      <c r="BD78" s="213"/>
      <c r="BE78" s="213"/>
      <c r="BF78" s="213"/>
      <c r="BG78" s="213"/>
      <c r="BH78" s="213"/>
    </row>
    <row r="79" spans="1:60" outlineLevel="2" x14ac:dyDescent="0.2">
      <c r="A79" s="220"/>
      <c r="B79" s="221"/>
      <c r="C79" s="262" t="s">
        <v>626</v>
      </c>
      <c r="D79" s="229"/>
      <c r="E79" s="230"/>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62" t="s">
        <v>627</v>
      </c>
      <c r="D80" s="229"/>
      <c r="E80" s="230"/>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62" t="s">
        <v>1002</v>
      </c>
      <c r="D81" s="229"/>
      <c r="E81" s="230">
        <v>7.47</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63" t="s">
        <v>294</v>
      </c>
      <c r="D82" s="231"/>
      <c r="E82" s="232">
        <v>7.47</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290</v>
      </c>
      <c r="AH82" s="213">
        <v>1</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3" x14ac:dyDescent="0.2">
      <c r="A83" s="220"/>
      <c r="B83" s="221"/>
      <c r="C83" s="262" t="s">
        <v>1003</v>
      </c>
      <c r="D83" s="229"/>
      <c r="E83" s="230">
        <v>26.91</v>
      </c>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290</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62" t="s">
        <v>1004</v>
      </c>
      <c r="D84" s="229"/>
      <c r="E84" s="230"/>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62" t="s">
        <v>1005</v>
      </c>
      <c r="D85" s="229"/>
      <c r="E85" s="230"/>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290</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63" t="s">
        <v>294</v>
      </c>
      <c r="D86" s="231"/>
      <c r="E86" s="232">
        <v>26.91</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1</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1">
        <v>6</v>
      </c>
      <c r="B87" s="242" t="s">
        <v>1410</v>
      </c>
      <c r="C87" s="259" t="s">
        <v>1411</v>
      </c>
      <c r="D87" s="243" t="s">
        <v>473</v>
      </c>
      <c r="E87" s="244">
        <v>34.380000000000003</v>
      </c>
      <c r="F87" s="245"/>
      <c r="G87" s="246">
        <f>ROUND(E87*F87,2)</f>
        <v>0</v>
      </c>
      <c r="H87" s="245"/>
      <c r="I87" s="246">
        <f>ROUND(E87*H87,2)</f>
        <v>0</v>
      </c>
      <c r="J87" s="245"/>
      <c r="K87" s="246">
        <f>ROUND(E87*J87,2)</f>
        <v>0</v>
      </c>
      <c r="L87" s="246">
        <v>21</v>
      </c>
      <c r="M87" s="246">
        <f>G87*(1+L87/100)</f>
        <v>0</v>
      </c>
      <c r="N87" s="244">
        <v>0</v>
      </c>
      <c r="O87" s="244">
        <f>ROUND(E87*N87,2)</f>
        <v>0</v>
      </c>
      <c r="P87" s="244">
        <v>0</v>
      </c>
      <c r="Q87" s="244">
        <f>ROUND(E87*P87,2)</f>
        <v>0</v>
      </c>
      <c r="R87" s="246" t="s">
        <v>635</v>
      </c>
      <c r="S87" s="246" t="s">
        <v>298</v>
      </c>
      <c r="T87" s="247" t="s">
        <v>364</v>
      </c>
      <c r="U87" s="224">
        <v>0.32</v>
      </c>
      <c r="V87" s="224">
        <f>ROUND(E87*U87,2)</f>
        <v>11</v>
      </c>
      <c r="W87" s="224"/>
      <c r="X87" s="224" t="s">
        <v>283</v>
      </c>
      <c r="Y87" s="224" t="s">
        <v>284</v>
      </c>
      <c r="Z87" s="213"/>
      <c r="AA87" s="213"/>
      <c r="AB87" s="213"/>
      <c r="AC87" s="213"/>
      <c r="AD87" s="213"/>
      <c r="AE87" s="213"/>
      <c r="AF87" s="213"/>
      <c r="AG87" s="213" t="s">
        <v>285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2" x14ac:dyDescent="0.2">
      <c r="A88" s="220"/>
      <c r="B88" s="221"/>
      <c r="C88" s="271" t="s">
        <v>1409</v>
      </c>
      <c r="D88" s="268"/>
      <c r="E88" s="268"/>
      <c r="F88" s="268"/>
      <c r="G88" s="268"/>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366</v>
      </c>
      <c r="AH88" s="213"/>
      <c r="AI88" s="213"/>
      <c r="AJ88" s="213"/>
      <c r="AK88" s="213"/>
      <c r="AL88" s="213"/>
      <c r="AM88" s="213"/>
      <c r="AN88" s="213"/>
      <c r="AO88" s="213"/>
      <c r="AP88" s="213"/>
      <c r="AQ88" s="213"/>
      <c r="AR88" s="213"/>
      <c r="AS88" s="213"/>
      <c r="AT88" s="213"/>
      <c r="AU88" s="213"/>
      <c r="AV88" s="213"/>
      <c r="AW88" s="213"/>
      <c r="AX88" s="213"/>
      <c r="AY88" s="213"/>
      <c r="AZ88" s="213"/>
      <c r="BA88" s="249" t="str">
        <f>C88</f>
        <v>svislé nebo šikmé (odkloněné), půdorysně přímé nebo zalomené, stěn základových pasů ve volných nebo zapažených jámách, rýhách, šachtách, včetně případných vzpěr,</v>
      </c>
      <c r="BB88" s="213"/>
      <c r="BC88" s="213"/>
      <c r="BD88" s="213"/>
      <c r="BE88" s="213"/>
      <c r="BF88" s="213"/>
      <c r="BG88" s="213"/>
      <c r="BH88" s="213"/>
    </row>
    <row r="89" spans="1:60" outlineLevel="2" x14ac:dyDescent="0.2">
      <c r="A89" s="220"/>
      <c r="B89" s="221"/>
      <c r="C89" s="261" t="s">
        <v>1400</v>
      </c>
      <c r="D89" s="250"/>
      <c r="E89" s="250"/>
      <c r="F89" s="250"/>
      <c r="G89" s="250"/>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287</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62" t="s">
        <v>1412</v>
      </c>
      <c r="D90" s="229"/>
      <c r="E90" s="230">
        <v>34.380000000000003</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290</v>
      </c>
      <c r="AH90" s="213">
        <v>5</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x14ac:dyDescent="0.2">
      <c r="A91" s="241">
        <v>7</v>
      </c>
      <c r="B91" s="242" t="s">
        <v>1413</v>
      </c>
      <c r="C91" s="259" t="s">
        <v>1414</v>
      </c>
      <c r="D91" s="243" t="s">
        <v>780</v>
      </c>
      <c r="E91" s="244">
        <v>10</v>
      </c>
      <c r="F91" s="245"/>
      <c r="G91" s="246">
        <f>ROUND(E91*F91,2)</f>
        <v>0</v>
      </c>
      <c r="H91" s="245"/>
      <c r="I91" s="246">
        <f>ROUND(E91*H91,2)</f>
        <v>0</v>
      </c>
      <c r="J91" s="245"/>
      <c r="K91" s="246">
        <f>ROUND(E91*J91,2)</f>
        <v>0</v>
      </c>
      <c r="L91" s="246">
        <v>21</v>
      </c>
      <c r="M91" s="246">
        <f>G91*(1+L91/100)</f>
        <v>0</v>
      </c>
      <c r="N91" s="244">
        <v>2.4199999999999998E-3</v>
      </c>
      <c r="O91" s="244">
        <f>ROUND(E91*N91,2)</f>
        <v>0.02</v>
      </c>
      <c r="P91" s="244">
        <v>0</v>
      </c>
      <c r="Q91" s="244">
        <f>ROUND(E91*P91,2)</f>
        <v>0</v>
      </c>
      <c r="R91" s="246" t="s">
        <v>635</v>
      </c>
      <c r="S91" s="246" t="s">
        <v>298</v>
      </c>
      <c r="T91" s="247" t="s">
        <v>364</v>
      </c>
      <c r="U91" s="224">
        <v>0.4</v>
      </c>
      <c r="V91" s="224">
        <f>ROUND(E91*U91,2)</f>
        <v>4</v>
      </c>
      <c r="W91" s="224"/>
      <c r="X91" s="224" t="s">
        <v>283</v>
      </c>
      <c r="Y91" s="224" t="s">
        <v>284</v>
      </c>
      <c r="Z91" s="213"/>
      <c r="AA91" s="213"/>
      <c r="AB91" s="213"/>
      <c r="AC91" s="213"/>
      <c r="AD91" s="213"/>
      <c r="AE91" s="213"/>
      <c r="AF91" s="213"/>
      <c r="AG91" s="213" t="s">
        <v>285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ht="22.5" outlineLevel="2" x14ac:dyDescent="0.2">
      <c r="A92" s="220"/>
      <c r="B92" s="221"/>
      <c r="C92" s="271" t="s">
        <v>1415</v>
      </c>
      <c r="D92" s="268"/>
      <c r="E92" s="268"/>
      <c r="F92" s="268"/>
      <c r="G92" s="268"/>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366</v>
      </c>
      <c r="AH92" s="213"/>
      <c r="AI92" s="213"/>
      <c r="AJ92" s="213"/>
      <c r="AK92" s="213"/>
      <c r="AL92" s="213"/>
      <c r="AM92" s="213"/>
      <c r="AN92" s="213"/>
      <c r="AO92" s="213"/>
      <c r="AP92" s="213"/>
      <c r="AQ92" s="213"/>
      <c r="AR92" s="213"/>
      <c r="AS92" s="213"/>
      <c r="AT92" s="213"/>
      <c r="AU92" s="213"/>
      <c r="AV92" s="213"/>
      <c r="AW92" s="213"/>
      <c r="AX92" s="213"/>
      <c r="AY92" s="213"/>
      <c r="AZ92" s="213"/>
      <c r="BA92" s="249" t="str">
        <f>C92</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92" s="213"/>
      <c r="BC92" s="213"/>
      <c r="BD92" s="213"/>
      <c r="BE92" s="213"/>
      <c r="BF92" s="213"/>
      <c r="BG92" s="213"/>
      <c r="BH92" s="213"/>
    </row>
    <row r="93" spans="1:60" x14ac:dyDescent="0.2">
      <c r="A93" s="234" t="s">
        <v>276</v>
      </c>
      <c r="B93" s="235" t="s">
        <v>175</v>
      </c>
      <c r="C93" s="258" t="s">
        <v>176</v>
      </c>
      <c r="D93" s="236"/>
      <c r="E93" s="237"/>
      <c r="F93" s="238"/>
      <c r="G93" s="238">
        <f>SUMIF(AG94:AG180,"&lt;&gt;NOR",G94:G180)</f>
        <v>0</v>
      </c>
      <c r="H93" s="238"/>
      <c r="I93" s="238">
        <f>SUM(I94:I180)</f>
        <v>0</v>
      </c>
      <c r="J93" s="238"/>
      <c r="K93" s="238">
        <f>SUM(K94:K180)</f>
        <v>0</v>
      </c>
      <c r="L93" s="238"/>
      <c r="M93" s="238">
        <f>SUM(M94:M180)</f>
        <v>0</v>
      </c>
      <c r="N93" s="237"/>
      <c r="O93" s="237">
        <f>SUM(O94:O180)</f>
        <v>348.92</v>
      </c>
      <c r="P93" s="237"/>
      <c r="Q93" s="237">
        <f>SUM(Q94:Q180)</f>
        <v>0</v>
      </c>
      <c r="R93" s="238"/>
      <c r="S93" s="238"/>
      <c r="T93" s="239"/>
      <c r="U93" s="233"/>
      <c r="V93" s="233">
        <f>SUM(V94:V180)</f>
        <v>955.45</v>
      </c>
      <c r="W93" s="233"/>
      <c r="X93" s="233"/>
      <c r="Y93" s="233"/>
      <c r="AG93" t="s">
        <v>277</v>
      </c>
    </row>
    <row r="94" spans="1:60" outlineLevel="1" x14ac:dyDescent="0.2">
      <c r="A94" s="241">
        <v>8</v>
      </c>
      <c r="B94" s="242" t="s">
        <v>1416</v>
      </c>
      <c r="C94" s="259" t="s">
        <v>1417</v>
      </c>
      <c r="D94" s="243" t="s">
        <v>737</v>
      </c>
      <c r="E94" s="244">
        <v>4.5374999999999996</v>
      </c>
      <c r="F94" s="245"/>
      <c r="G94" s="246">
        <f>ROUND(E94*F94,2)</f>
        <v>0</v>
      </c>
      <c r="H94" s="245"/>
      <c r="I94" s="246">
        <f>ROUND(E94*H94,2)</f>
        <v>0</v>
      </c>
      <c r="J94" s="245"/>
      <c r="K94" s="246">
        <f>ROUND(E94*J94,2)</f>
        <v>0</v>
      </c>
      <c r="L94" s="246">
        <v>21</v>
      </c>
      <c r="M94" s="246">
        <f>G94*(1+L94/100)</f>
        <v>0</v>
      </c>
      <c r="N94" s="244">
        <v>1.0610299999999999</v>
      </c>
      <c r="O94" s="244">
        <f>ROUND(E94*N94,2)</f>
        <v>4.8099999999999996</v>
      </c>
      <c r="P94" s="244">
        <v>0</v>
      </c>
      <c r="Q94" s="244">
        <f>ROUND(E94*P94,2)</f>
        <v>0</v>
      </c>
      <c r="R94" s="246" t="s">
        <v>1215</v>
      </c>
      <c r="S94" s="246" t="s">
        <v>298</v>
      </c>
      <c r="T94" s="247" t="s">
        <v>364</v>
      </c>
      <c r="U94" s="224">
        <v>21.45</v>
      </c>
      <c r="V94" s="224">
        <f>ROUND(E94*U94,2)</f>
        <v>97.33</v>
      </c>
      <c r="W94" s="224"/>
      <c r="X94" s="224" t="s">
        <v>283</v>
      </c>
      <c r="Y94" s="224" t="s">
        <v>284</v>
      </c>
      <c r="Z94" s="213"/>
      <c r="AA94" s="213"/>
      <c r="AB94" s="213"/>
      <c r="AC94" s="213"/>
      <c r="AD94" s="213"/>
      <c r="AE94" s="213"/>
      <c r="AF94" s="213"/>
      <c r="AG94" s="213" t="s">
        <v>285</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62" t="s">
        <v>1418</v>
      </c>
      <c r="D95" s="229"/>
      <c r="E95" s="230"/>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290</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3" x14ac:dyDescent="0.2">
      <c r="A96" s="220"/>
      <c r="B96" s="221"/>
      <c r="C96" s="262" t="s">
        <v>1419</v>
      </c>
      <c r="D96" s="229"/>
      <c r="E96" s="230">
        <v>0.90500000000000003</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290</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62" t="s">
        <v>1420</v>
      </c>
      <c r="D97" s="229"/>
      <c r="E97" s="230">
        <v>2.6840000000000002</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290</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3" x14ac:dyDescent="0.2">
      <c r="A98" s="220"/>
      <c r="B98" s="221"/>
      <c r="C98" s="262" t="s">
        <v>1421</v>
      </c>
      <c r="D98" s="229"/>
      <c r="E98" s="230">
        <v>0.188</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290</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62" t="s">
        <v>1422</v>
      </c>
      <c r="D99" s="229"/>
      <c r="E99" s="230">
        <v>0.316</v>
      </c>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290</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62" t="s">
        <v>1423</v>
      </c>
      <c r="D100" s="229"/>
      <c r="E100" s="230">
        <v>3.2000000000000001E-2</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290</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2" t="s">
        <v>1424</v>
      </c>
      <c r="D101" s="229"/>
      <c r="E101" s="230">
        <v>0.41249999999999998</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290</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63" t="s">
        <v>294</v>
      </c>
      <c r="D102" s="231"/>
      <c r="E102" s="232">
        <v>4.5374999999999996</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290</v>
      </c>
      <c r="AH102" s="213">
        <v>1</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
      <c r="A103" s="241">
        <v>9</v>
      </c>
      <c r="B103" s="242" t="s">
        <v>1425</v>
      </c>
      <c r="C103" s="259" t="s">
        <v>1426</v>
      </c>
      <c r="D103" s="243" t="s">
        <v>737</v>
      </c>
      <c r="E103" s="244">
        <v>4.7179000000000002</v>
      </c>
      <c r="F103" s="245"/>
      <c r="G103" s="246">
        <f>ROUND(E103*F103,2)</f>
        <v>0</v>
      </c>
      <c r="H103" s="245"/>
      <c r="I103" s="246">
        <f>ROUND(E103*H103,2)</f>
        <v>0</v>
      </c>
      <c r="J103" s="245"/>
      <c r="K103" s="246">
        <f>ROUND(E103*J103,2)</f>
        <v>0</v>
      </c>
      <c r="L103" s="246">
        <v>21</v>
      </c>
      <c r="M103" s="246">
        <f>G103*(1+L103/100)</f>
        <v>0</v>
      </c>
      <c r="N103" s="244">
        <v>1.0232600000000001</v>
      </c>
      <c r="O103" s="244">
        <f>ROUND(E103*N103,2)</f>
        <v>4.83</v>
      </c>
      <c r="P103" s="244">
        <v>0</v>
      </c>
      <c r="Q103" s="244">
        <f>ROUND(E103*P103,2)</f>
        <v>0</v>
      </c>
      <c r="R103" s="246" t="s">
        <v>1215</v>
      </c>
      <c r="S103" s="246" t="s">
        <v>298</v>
      </c>
      <c r="T103" s="247" t="s">
        <v>364</v>
      </c>
      <c r="U103" s="224">
        <v>15.97</v>
      </c>
      <c r="V103" s="224">
        <f>ROUND(E103*U103,2)</f>
        <v>75.34</v>
      </c>
      <c r="W103" s="224"/>
      <c r="X103" s="224" t="s">
        <v>283</v>
      </c>
      <c r="Y103" s="224" t="s">
        <v>284</v>
      </c>
      <c r="Z103" s="213"/>
      <c r="AA103" s="213"/>
      <c r="AB103" s="213"/>
      <c r="AC103" s="213"/>
      <c r="AD103" s="213"/>
      <c r="AE103" s="213"/>
      <c r="AF103" s="213"/>
      <c r="AG103" s="213" t="s">
        <v>285</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62" t="s">
        <v>1418</v>
      </c>
      <c r="D104" s="229"/>
      <c r="E104" s="230"/>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2" t="s">
        <v>1427</v>
      </c>
      <c r="D105" s="229"/>
      <c r="E105" s="230">
        <v>4.2889999999999997</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62" t="s">
        <v>1428</v>
      </c>
      <c r="D106" s="229"/>
      <c r="E106" s="230">
        <v>0.4289</v>
      </c>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290</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63" t="s">
        <v>294</v>
      </c>
      <c r="D107" s="231"/>
      <c r="E107" s="232">
        <v>4.7179000000000002</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290</v>
      </c>
      <c r="AH107" s="213">
        <v>1</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x14ac:dyDescent="0.2">
      <c r="A108" s="241">
        <v>10</v>
      </c>
      <c r="B108" s="242" t="s">
        <v>1429</v>
      </c>
      <c r="C108" s="259" t="s">
        <v>1430</v>
      </c>
      <c r="D108" s="243" t="s">
        <v>737</v>
      </c>
      <c r="E108" s="244">
        <v>1.1790700000000001</v>
      </c>
      <c r="F108" s="245"/>
      <c r="G108" s="246">
        <f>ROUND(E108*F108,2)</f>
        <v>0</v>
      </c>
      <c r="H108" s="245"/>
      <c r="I108" s="246">
        <f>ROUND(E108*H108,2)</f>
        <v>0</v>
      </c>
      <c r="J108" s="245"/>
      <c r="K108" s="246">
        <f>ROUND(E108*J108,2)</f>
        <v>0</v>
      </c>
      <c r="L108" s="246">
        <v>21</v>
      </c>
      <c r="M108" s="246">
        <f>G108*(1+L108/100)</f>
        <v>0</v>
      </c>
      <c r="N108" s="244">
        <v>1.0561</v>
      </c>
      <c r="O108" s="244">
        <f>ROUND(E108*N108,2)</f>
        <v>1.25</v>
      </c>
      <c r="P108" s="244">
        <v>0</v>
      </c>
      <c r="Q108" s="244">
        <f>ROUND(E108*P108,2)</f>
        <v>0</v>
      </c>
      <c r="R108" s="246" t="s">
        <v>1215</v>
      </c>
      <c r="S108" s="246" t="s">
        <v>298</v>
      </c>
      <c r="T108" s="247" t="s">
        <v>364</v>
      </c>
      <c r="U108" s="224">
        <v>39.130000000000003</v>
      </c>
      <c r="V108" s="224">
        <f>ROUND(E108*U108,2)</f>
        <v>46.14</v>
      </c>
      <c r="W108" s="224"/>
      <c r="X108" s="224" t="s">
        <v>283</v>
      </c>
      <c r="Y108" s="224" t="s">
        <v>284</v>
      </c>
      <c r="Z108" s="213"/>
      <c r="AA108" s="213"/>
      <c r="AB108" s="213"/>
      <c r="AC108" s="213"/>
      <c r="AD108" s="213"/>
      <c r="AE108" s="213"/>
      <c r="AF108" s="213"/>
      <c r="AG108" s="213" t="s">
        <v>285</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2" x14ac:dyDescent="0.2">
      <c r="A109" s="220"/>
      <c r="B109" s="221"/>
      <c r="C109" s="262" t="s">
        <v>1431</v>
      </c>
      <c r="D109" s="229"/>
      <c r="E109" s="230"/>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290</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3" x14ac:dyDescent="0.2">
      <c r="A110" s="220"/>
      <c r="B110" s="221"/>
      <c r="C110" s="262" t="s">
        <v>1432</v>
      </c>
      <c r="D110" s="229"/>
      <c r="E110" s="230">
        <v>0.44214999999999999</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290</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62" t="s">
        <v>1433</v>
      </c>
      <c r="D111" s="229"/>
      <c r="E111" s="230">
        <v>0.23580999999999999</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290</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62" t="s">
        <v>1434</v>
      </c>
      <c r="D112" s="229"/>
      <c r="E112" s="230">
        <v>0.50111000000000006</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290</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63" t="s">
        <v>294</v>
      </c>
      <c r="D113" s="231"/>
      <c r="E113" s="232">
        <v>1.1790700000000001</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290</v>
      </c>
      <c r="AH113" s="213">
        <v>1</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
      <c r="A114" s="241">
        <v>11</v>
      </c>
      <c r="B114" s="242" t="s">
        <v>1435</v>
      </c>
      <c r="C114" s="259" t="s">
        <v>1436</v>
      </c>
      <c r="D114" s="243" t="s">
        <v>280</v>
      </c>
      <c r="E114" s="244">
        <v>124.93537999999999</v>
      </c>
      <c r="F114" s="245"/>
      <c r="G114" s="246">
        <f>ROUND(E114*F114,2)</f>
        <v>0</v>
      </c>
      <c r="H114" s="245"/>
      <c r="I114" s="246">
        <f>ROUND(E114*H114,2)</f>
        <v>0</v>
      </c>
      <c r="J114" s="245"/>
      <c r="K114" s="246">
        <f>ROUND(E114*J114,2)</f>
        <v>0</v>
      </c>
      <c r="L114" s="246">
        <v>21</v>
      </c>
      <c r="M114" s="246">
        <f>G114*(1+L114/100)</f>
        <v>0</v>
      </c>
      <c r="N114" s="244">
        <v>2.5280900000000002</v>
      </c>
      <c r="O114" s="244">
        <f>ROUND(E114*N114,2)</f>
        <v>315.85000000000002</v>
      </c>
      <c r="P114" s="244">
        <v>0</v>
      </c>
      <c r="Q114" s="244">
        <f>ROUND(E114*P114,2)</f>
        <v>0</v>
      </c>
      <c r="R114" s="246" t="s">
        <v>635</v>
      </c>
      <c r="S114" s="246" t="s">
        <v>298</v>
      </c>
      <c r="T114" s="247" t="s">
        <v>364</v>
      </c>
      <c r="U114" s="224">
        <v>1.36</v>
      </c>
      <c r="V114" s="224">
        <f>ROUND(E114*U114,2)</f>
        <v>169.91</v>
      </c>
      <c r="W114" s="224"/>
      <c r="X114" s="224" t="s">
        <v>283</v>
      </c>
      <c r="Y114" s="224" t="s">
        <v>284</v>
      </c>
      <c r="Z114" s="213"/>
      <c r="AA114" s="213"/>
      <c r="AB114" s="213"/>
      <c r="AC114" s="213"/>
      <c r="AD114" s="213"/>
      <c r="AE114" s="213"/>
      <c r="AF114" s="213"/>
      <c r="AG114" s="213" t="s">
        <v>285</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71" t="s">
        <v>1437</v>
      </c>
      <c r="D115" s="268"/>
      <c r="E115" s="268"/>
      <c r="F115" s="268"/>
      <c r="G115" s="268"/>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366</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ht="22.5" outlineLevel="2" x14ac:dyDescent="0.2">
      <c r="A116" s="220"/>
      <c r="B116" s="221"/>
      <c r="C116" s="262" t="s">
        <v>972</v>
      </c>
      <c r="D116" s="229"/>
      <c r="E116" s="230"/>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290</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ht="22.5" outlineLevel="3" x14ac:dyDescent="0.2">
      <c r="A117" s="220"/>
      <c r="B117" s="221"/>
      <c r="C117" s="262" t="s">
        <v>1438</v>
      </c>
      <c r="D117" s="229"/>
      <c r="E117" s="230">
        <v>46.735199999999999</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290</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3" x14ac:dyDescent="0.2">
      <c r="A118" s="220"/>
      <c r="B118" s="221"/>
      <c r="C118" s="262" t="s">
        <v>1439</v>
      </c>
      <c r="D118" s="229"/>
      <c r="E118" s="230">
        <v>8.9306999999999999</v>
      </c>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290</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63" t="s">
        <v>294</v>
      </c>
      <c r="D119" s="231"/>
      <c r="E119" s="232">
        <v>55.665900000000001</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290</v>
      </c>
      <c r="AH119" s="213">
        <v>1</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2" t="s">
        <v>1440</v>
      </c>
      <c r="D120" s="229"/>
      <c r="E120" s="230">
        <v>28.074149999999999</v>
      </c>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290</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62" t="s">
        <v>976</v>
      </c>
      <c r="D121" s="229"/>
      <c r="E121" s="230"/>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290</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63" t="s">
        <v>294</v>
      </c>
      <c r="D122" s="231"/>
      <c r="E122" s="232">
        <v>28.074149999999999</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290</v>
      </c>
      <c r="AH122" s="213">
        <v>1</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62" t="s">
        <v>977</v>
      </c>
      <c r="D123" s="229"/>
      <c r="E123" s="230"/>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290</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3" t="s">
        <v>294</v>
      </c>
      <c r="D124" s="231"/>
      <c r="E124" s="232"/>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290</v>
      </c>
      <c r="AH124" s="213">
        <v>1</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ht="22.5" outlineLevel="3" x14ac:dyDescent="0.2">
      <c r="A125" s="220"/>
      <c r="B125" s="221"/>
      <c r="C125" s="262" t="s">
        <v>1441</v>
      </c>
      <c r="D125" s="229"/>
      <c r="E125" s="230">
        <v>15.726599999999999</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290</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62" t="s">
        <v>979</v>
      </c>
      <c r="D126" s="229"/>
      <c r="E126" s="230"/>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290</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63" t="s">
        <v>294</v>
      </c>
      <c r="D127" s="231"/>
      <c r="E127" s="232">
        <v>15.726599999999999</v>
      </c>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290</v>
      </c>
      <c r="AH127" s="213">
        <v>1</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ht="22.5" outlineLevel="3" x14ac:dyDescent="0.2">
      <c r="A128" s="220"/>
      <c r="B128" s="221"/>
      <c r="C128" s="262" t="s">
        <v>1442</v>
      </c>
      <c r="D128" s="229"/>
      <c r="E128" s="230">
        <v>6.4962</v>
      </c>
      <c r="F128" s="224"/>
      <c r="G128" s="224"/>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290</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3" x14ac:dyDescent="0.2">
      <c r="A129" s="220"/>
      <c r="B129" s="221"/>
      <c r="C129" s="262" t="s">
        <v>1443</v>
      </c>
      <c r="D129" s="229"/>
      <c r="E129" s="230">
        <v>0.72450000000000003</v>
      </c>
      <c r="F129" s="224"/>
      <c r="G129" s="224"/>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290</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3" x14ac:dyDescent="0.2">
      <c r="A130" s="220"/>
      <c r="B130" s="221"/>
      <c r="C130" s="262" t="s">
        <v>1444</v>
      </c>
      <c r="D130" s="229"/>
      <c r="E130" s="230">
        <v>3.6009000000000002</v>
      </c>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290</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63" t="s">
        <v>294</v>
      </c>
      <c r="D131" s="231"/>
      <c r="E131" s="232">
        <v>10.8216</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290</v>
      </c>
      <c r="AH131" s="213">
        <v>1</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3" x14ac:dyDescent="0.2">
      <c r="A132" s="220"/>
      <c r="B132" s="221"/>
      <c r="C132" s="262" t="s">
        <v>1445</v>
      </c>
      <c r="D132" s="229"/>
      <c r="E132" s="230">
        <v>7.6450500000000003</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290</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3" x14ac:dyDescent="0.2">
      <c r="A133" s="220"/>
      <c r="B133" s="221"/>
      <c r="C133" s="262" t="s">
        <v>984</v>
      </c>
      <c r="D133" s="229"/>
      <c r="E133" s="230"/>
      <c r="F133" s="224"/>
      <c r="G133" s="224"/>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290</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62" t="s">
        <v>1446</v>
      </c>
      <c r="D134" s="229"/>
      <c r="E134" s="230">
        <v>0.90780000000000005</v>
      </c>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290</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3" x14ac:dyDescent="0.2">
      <c r="A135" s="220"/>
      <c r="B135" s="221"/>
      <c r="C135" s="262" t="s">
        <v>1447</v>
      </c>
      <c r="D135" s="229"/>
      <c r="E135" s="230">
        <v>2.2542</v>
      </c>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290</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63" t="s">
        <v>294</v>
      </c>
      <c r="D136" s="231"/>
      <c r="E136" s="232">
        <v>10.80705</v>
      </c>
      <c r="F136" s="224"/>
      <c r="G136" s="224"/>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290</v>
      </c>
      <c r="AH136" s="213">
        <v>1</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22.5" outlineLevel="3" x14ac:dyDescent="0.2">
      <c r="A137" s="220"/>
      <c r="B137" s="221"/>
      <c r="C137" s="262" t="s">
        <v>1448</v>
      </c>
      <c r="D137" s="229"/>
      <c r="E137" s="230">
        <v>2.8782000000000001</v>
      </c>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290</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3" x14ac:dyDescent="0.2">
      <c r="A138" s="220"/>
      <c r="B138" s="221"/>
      <c r="C138" s="262" t="s">
        <v>1449</v>
      </c>
      <c r="D138" s="229"/>
      <c r="E138" s="230">
        <v>0.96187999999999996</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290</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63" t="s">
        <v>294</v>
      </c>
      <c r="D139" s="231"/>
      <c r="E139" s="232">
        <v>3.8400799999999999</v>
      </c>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290</v>
      </c>
      <c r="AH139" s="213">
        <v>1</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x14ac:dyDescent="0.2">
      <c r="A140" s="241">
        <v>12</v>
      </c>
      <c r="B140" s="242" t="s">
        <v>1450</v>
      </c>
      <c r="C140" s="259" t="s">
        <v>1451</v>
      </c>
      <c r="D140" s="243" t="s">
        <v>473</v>
      </c>
      <c r="E140" s="244">
        <v>562.29499999999996</v>
      </c>
      <c r="F140" s="245"/>
      <c r="G140" s="246">
        <f>ROUND(E140*F140,2)</f>
        <v>0</v>
      </c>
      <c r="H140" s="245"/>
      <c r="I140" s="246">
        <f>ROUND(E140*H140,2)</f>
        <v>0</v>
      </c>
      <c r="J140" s="245"/>
      <c r="K140" s="246">
        <f>ROUND(E140*J140,2)</f>
        <v>0</v>
      </c>
      <c r="L140" s="246">
        <v>21</v>
      </c>
      <c r="M140" s="246">
        <f>G140*(1+L140/100)</f>
        <v>0</v>
      </c>
      <c r="N140" s="244">
        <v>3.9050000000000001E-2</v>
      </c>
      <c r="O140" s="244">
        <f>ROUND(E140*N140,2)</f>
        <v>21.96</v>
      </c>
      <c r="P140" s="244">
        <v>0</v>
      </c>
      <c r="Q140" s="244">
        <f>ROUND(E140*P140,2)</f>
        <v>0</v>
      </c>
      <c r="R140" s="246" t="s">
        <v>635</v>
      </c>
      <c r="S140" s="246" t="s">
        <v>298</v>
      </c>
      <c r="T140" s="247" t="s">
        <v>364</v>
      </c>
      <c r="U140" s="224">
        <v>0.65</v>
      </c>
      <c r="V140" s="224">
        <f>ROUND(E140*U140,2)</f>
        <v>365.49</v>
      </c>
      <c r="W140" s="224"/>
      <c r="X140" s="224" t="s">
        <v>283</v>
      </c>
      <c r="Y140" s="224" t="s">
        <v>284</v>
      </c>
      <c r="Z140" s="213"/>
      <c r="AA140" s="213"/>
      <c r="AB140" s="213"/>
      <c r="AC140" s="213"/>
      <c r="AD140" s="213"/>
      <c r="AE140" s="213"/>
      <c r="AF140" s="213"/>
      <c r="AG140" s="213" t="s">
        <v>285</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2.5" outlineLevel="2" x14ac:dyDescent="0.2">
      <c r="A141" s="220"/>
      <c r="B141" s="221"/>
      <c r="C141" s="271" t="s">
        <v>1452</v>
      </c>
      <c r="D141" s="268"/>
      <c r="E141" s="268"/>
      <c r="F141" s="268"/>
      <c r="G141" s="268"/>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366</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49" t="str">
        <f>C141</f>
        <v>svislé nebo šikmé (odkloněné), půdorysně přímé nebo zalomené, stěn nosných, výplňových, nebo příček, včetně vzpěr nebo jiného zajištění</v>
      </c>
      <c r="BB141" s="213"/>
      <c r="BC141" s="213"/>
      <c r="BD141" s="213"/>
      <c r="BE141" s="213"/>
      <c r="BF141" s="213"/>
      <c r="BG141" s="213"/>
      <c r="BH141" s="213"/>
    </row>
    <row r="142" spans="1:60" ht="22.5" outlineLevel="2" x14ac:dyDescent="0.2">
      <c r="A142" s="220"/>
      <c r="B142" s="221"/>
      <c r="C142" s="262" t="s">
        <v>972</v>
      </c>
      <c r="D142" s="229"/>
      <c r="E142" s="230"/>
      <c r="F142" s="224"/>
      <c r="G142" s="224"/>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290</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ht="22.5" outlineLevel="3" x14ac:dyDescent="0.2">
      <c r="A143" s="220"/>
      <c r="B143" s="221"/>
      <c r="C143" s="262" t="s">
        <v>1453</v>
      </c>
      <c r="D143" s="229"/>
      <c r="E143" s="230">
        <v>207.71199999999999</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290</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ht="22.5" outlineLevel="3" x14ac:dyDescent="0.2">
      <c r="A144" s="220"/>
      <c r="B144" s="221"/>
      <c r="C144" s="262" t="s">
        <v>1454</v>
      </c>
      <c r="D144" s="229"/>
      <c r="E144" s="230">
        <v>39.692</v>
      </c>
      <c r="F144" s="224"/>
      <c r="G144" s="224"/>
      <c r="H144" s="224"/>
      <c r="I144" s="224"/>
      <c r="J144" s="224"/>
      <c r="K144" s="224"/>
      <c r="L144" s="224"/>
      <c r="M144" s="224"/>
      <c r="N144" s="223"/>
      <c r="O144" s="223"/>
      <c r="P144" s="223"/>
      <c r="Q144" s="223"/>
      <c r="R144" s="224"/>
      <c r="S144" s="224"/>
      <c r="T144" s="224"/>
      <c r="U144" s="224"/>
      <c r="V144" s="224"/>
      <c r="W144" s="224"/>
      <c r="X144" s="224"/>
      <c r="Y144" s="224"/>
      <c r="Z144" s="213"/>
      <c r="AA144" s="213"/>
      <c r="AB144" s="213"/>
      <c r="AC144" s="213"/>
      <c r="AD144" s="213"/>
      <c r="AE144" s="213"/>
      <c r="AF144" s="213"/>
      <c r="AG144" s="213" t="s">
        <v>290</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3" x14ac:dyDescent="0.2">
      <c r="A145" s="220"/>
      <c r="B145" s="221"/>
      <c r="C145" s="263" t="s">
        <v>294</v>
      </c>
      <c r="D145" s="231"/>
      <c r="E145" s="232">
        <v>247.404</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290</v>
      </c>
      <c r="AH145" s="213">
        <v>1</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62" t="s">
        <v>1455</v>
      </c>
      <c r="D146" s="229"/>
      <c r="E146" s="230">
        <v>124.774</v>
      </c>
      <c r="F146" s="224"/>
      <c r="G146" s="224"/>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290</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3" x14ac:dyDescent="0.2">
      <c r="A147" s="220"/>
      <c r="B147" s="221"/>
      <c r="C147" s="262" t="s">
        <v>976</v>
      </c>
      <c r="D147" s="229"/>
      <c r="E147" s="230"/>
      <c r="F147" s="224"/>
      <c r="G147" s="224"/>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290</v>
      </c>
      <c r="AH147" s="213">
        <v>0</v>
      </c>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3" x14ac:dyDescent="0.2">
      <c r="A148" s="220"/>
      <c r="B148" s="221"/>
      <c r="C148" s="263" t="s">
        <v>294</v>
      </c>
      <c r="D148" s="231"/>
      <c r="E148" s="232">
        <v>124.774</v>
      </c>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290</v>
      </c>
      <c r="AH148" s="213">
        <v>1</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62" t="s">
        <v>977</v>
      </c>
      <c r="D149" s="229"/>
      <c r="E149" s="230"/>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290</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3" x14ac:dyDescent="0.2">
      <c r="A150" s="220"/>
      <c r="B150" s="221"/>
      <c r="C150" s="263" t="s">
        <v>294</v>
      </c>
      <c r="D150" s="231"/>
      <c r="E150" s="232"/>
      <c r="F150" s="224"/>
      <c r="G150" s="224"/>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290</v>
      </c>
      <c r="AH150" s="213">
        <v>1</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ht="22.5" outlineLevel="3" x14ac:dyDescent="0.2">
      <c r="A151" s="220"/>
      <c r="B151" s="221"/>
      <c r="C151" s="262" t="s">
        <v>1456</v>
      </c>
      <c r="D151" s="229"/>
      <c r="E151" s="230">
        <v>69.896000000000001</v>
      </c>
      <c r="F151" s="224"/>
      <c r="G151" s="224"/>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290</v>
      </c>
      <c r="AH151" s="213">
        <v>0</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62" t="s">
        <v>979</v>
      </c>
      <c r="D152" s="229"/>
      <c r="E152" s="230"/>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290</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63" t="s">
        <v>294</v>
      </c>
      <c r="D153" s="231"/>
      <c r="E153" s="232">
        <v>69.896000000000001</v>
      </c>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290</v>
      </c>
      <c r="AH153" s="213">
        <v>1</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ht="22.5" outlineLevel="3" x14ac:dyDescent="0.2">
      <c r="A154" s="220"/>
      <c r="B154" s="221"/>
      <c r="C154" s="262" t="s">
        <v>1457</v>
      </c>
      <c r="D154" s="229"/>
      <c r="E154" s="230">
        <v>28.872</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290</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62" t="s">
        <v>1458</v>
      </c>
      <c r="D155" s="229"/>
      <c r="E155" s="230">
        <v>3.22</v>
      </c>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290</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3" x14ac:dyDescent="0.2">
      <c r="A156" s="220"/>
      <c r="B156" s="221"/>
      <c r="C156" s="262" t="s">
        <v>1459</v>
      </c>
      <c r="D156" s="229"/>
      <c r="E156" s="230">
        <v>16.004000000000001</v>
      </c>
      <c r="F156" s="224"/>
      <c r="G156" s="224"/>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290</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3" x14ac:dyDescent="0.2">
      <c r="A157" s="220"/>
      <c r="B157" s="221"/>
      <c r="C157" s="263" t="s">
        <v>294</v>
      </c>
      <c r="D157" s="231"/>
      <c r="E157" s="232">
        <v>48.095999999999997</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290</v>
      </c>
      <c r="AH157" s="213">
        <v>1</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ht="22.5" outlineLevel="3" x14ac:dyDescent="0.2">
      <c r="A158" s="220"/>
      <c r="B158" s="221"/>
      <c r="C158" s="262" t="s">
        <v>1460</v>
      </c>
      <c r="D158" s="229"/>
      <c r="E158" s="230">
        <v>33.978000000000002</v>
      </c>
      <c r="F158" s="224"/>
      <c r="G158" s="224"/>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290</v>
      </c>
      <c r="AH158" s="213">
        <v>0</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3" x14ac:dyDescent="0.2">
      <c r="A159" s="220"/>
      <c r="B159" s="221"/>
      <c r="C159" s="262" t="s">
        <v>984</v>
      </c>
      <c r="D159" s="229"/>
      <c r="E159" s="230"/>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290</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3" x14ac:dyDescent="0.2">
      <c r="A160" s="220"/>
      <c r="B160" s="221"/>
      <c r="C160" s="262" t="s">
        <v>1461</v>
      </c>
      <c r="D160" s="229"/>
      <c r="E160" s="230">
        <v>6.0519999999999996</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290</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62" t="s">
        <v>1462</v>
      </c>
      <c r="D161" s="229"/>
      <c r="E161" s="230">
        <v>15.028</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290</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63" t="s">
        <v>294</v>
      </c>
      <c r="D162" s="231"/>
      <c r="E162" s="232">
        <v>55.058</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290</v>
      </c>
      <c r="AH162" s="213">
        <v>1</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62" t="s">
        <v>1463</v>
      </c>
      <c r="D163" s="229"/>
      <c r="E163" s="230">
        <v>12.792</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290</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62" t="s">
        <v>1464</v>
      </c>
      <c r="D164" s="229"/>
      <c r="E164" s="230">
        <v>4.2750000000000004</v>
      </c>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290</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63" t="s">
        <v>294</v>
      </c>
      <c r="D165" s="231"/>
      <c r="E165" s="232">
        <v>17.067</v>
      </c>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290</v>
      </c>
      <c r="AH165" s="213">
        <v>1</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1" x14ac:dyDescent="0.2">
      <c r="A166" s="241">
        <v>13</v>
      </c>
      <c r="B166" s="242" t="s">
        <v>1465</v>
      </c>
      <c r="C166" s="259" t="s">
        <v>1466</v>
      </c>
      <c r="D166" s="243" t="s">
        <v>473</v>
      </c>
      <c r="E166" s="244">
        <v>562.29499999999996</v>
      </c>
      <c r="F166" s="245"/>
      <c r="G166" s="246">
        <f>ROUND(E166*F166,2)</f>
        <v>0</v>
      </c>
      <c r="H166" s="245"/>
      <c r="I166" s="246">
        <f>ROUND(E166*H166,2)</f>
        <v>0</v>
      </c>
      <c r="J166" s="245"/>
      <c r="K166" s="246">
        <f>ROUND(E166*J166,2)</f>
        <v>0</v>
      </c>
      <c r="L166" s="246">
        <v>21</v>
      </c>
      <c r="M166" s="246">
        <f>G166*(1+L166/100)</f>
        <v>0</v>
      </c>
      <c r="N166" s="244">
        <v>0</v>
      </c>
      <c r="O166" s="244">
        <f>ROUND(E166*N166,2)</f>
        <v>0</v>
      </c>
      <c r="P166" s="244">
        <v>0</v>
      </c>
      <c r="Q166" s="244">
        <f>ROUND(E166*P166,2)</f>
        <v>0</v>
      </c>
      <c r="R166" s="246" t="s">
        <v>635</v>
      </c>
      <c r="S166" s="246" t="s">
        <v>298</v>
      </c>
      <c r="T166" s="247" t="s">
        <v>364</v>
      </c>
      <c r="U166" s="224">
        <v>0.35</v>
      </c>
      <c r="V166" s="224">
        <f>ROUND(E166*U166,2)</f>
        <v>196.8</v>
      </c>
      <c r="W166" s="224"/>
      <c r="X166" s="224" t="s">
        <v>283</v>
      </c>
      <c r="Y166" s="224" t="s">
        <v>284</v>
      </c>
      <c r="Z166" s="213"/>
      <c r="AA166" s="213"/>
      <c r="AB166" s="213"/>
      <c r="AC166" s="213"/>
      <c r="AD166" s="213"/>
      <c r="AE166" s="213"/>
      <c r="AF166" s="213"/>
      <c r="AG166" s="213" t="s">
        <v>285</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ht="22.5" outlineLevel="2" x14ac:dyDescent="0.2">
      <c r="A167" s="220"/>
      <c r="B167" s="221"/>
      <c r="C167" s="271" t="s">
        <v>1452</v>
      </c>
      <c r="D167" s="268"/>
      <c r="E167" s="268"/>
      <c r="F167" s="268"/>
      <c r="G167" s="268"/>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366</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49" t="str">
        <f>C167</f>
        <v>svislé nebo šikmé (odkloněné), půdorysně přímé nebo zalomené, stěn nosných, výplňových, nebo příček, včetně vzpěr nebo jiného zajištění</v>
      </c>
      <c r="BB167" s="213"/>
      <c r="BC167" s="213"/>
      <c r="BD167" s="213"/>
      <c r="BE167" s="213"/>
      <c r="BF167" s="213"/>
      <c r="BG167" s="213"/>
      <c r="BH167" s="213"/>
    </row>
    <row r="168" spans="1:60" outlineLevel="2" x14ac:dyDescent="0.2">
      <c r="A168" s="220"/>
      <c r="B168" s="221"/>
      <c r="C168" s="262" t="s">
        <v>1467</v>
      </c>
      <c r="D168" s="229"/>
      <c r="E168" s="230">
        <v>562.29499999999996</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290</v>
      </c>
      <c r="AH168" s="213">
        <v>5</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ht="22.5" outlineLevel="1" x14ac:dyDescent="0.2">
      <c r="A169" s="241">
        <v>14</v>
      </c>
      <c r="B169" s="242" t="s">
        <v>1468</v>
      </c>
      <c r="C169" s="259" t="s">
        <v>1469</v>
      </c>
      <c r="D169" s="243" t="s">
        <v>737</v>
      </c>
      <c r="E169" s="244">
        <v>0.20680000000000001</v>
      </c>
      <c r="F169" s="245"/>
      <c r="G169" s="246">
        <f>ROUND(E169*F169,2)</f>
        <v>0</v>
      </c>
      <c r="H169" s="245"/>
      <c r="I169" s="246">
        <f>ROUND(E169*H169,2)</f>
        <v>0</v>
      </c>
      <c r="J169" s="245"/>
      <c r="K169" s="246">
        <f>ROUND(E169*J169,2)</f>
        <v>0</v>
      </c>
      <c r="L169" s="246">
        <v>21</v>
      </c>
      <c r="M169" s="246">
        <f>G169*(1+L169/100)</f>
        <v>0</v>
      </c>
      <c r="N169" s="244">
        <v>1.0610299999999999</v>
      </c>
      <c r="O169" s="244">
        <f>ROUND(E169*N169,2)</f>
        <v>0.22</v>
      </c>
      <c r="P169" s="244">
        <v>0</v>
      </c>
      <c r="Q169" s="244">
        <f>ROUND(E169*P169,2)</f>
        <v>0</v>
      </c>
      <c r="R169" s="246"/>
      <c r="S169" s="246" t="s">
        <v>281</v>
      </c>
      <c r="T169" s="247" t="s">
        <v>282</v>
      </c>
      <c r="U169" s="224">
        <v>21.45</v>
      </c>
      <c r="V169" s="224">
        <f>ROUND(E169*U169,2)</f>
        <v>4.4400000000000004</v>
      </c>
      <c r="W169" s="224"/>
      <c r="X169" s="224" t="s">
        <v>283</v>
      </c>
      <c r="Y169" s="224" t="s">
        <v>284</v>
      </c>
      <c r="Z169" s="213"/>
      <c r="AA169" s="213"/>
      <c r="AB169" s="213"/>
      <c r="AC169" s="213"/>
      <c r="AD169" s="213"/>
      <c r="AE169" s="213"/>
      <c r="AF169" s="213"/>
      <c r="AG169" s="213" t="s">
        <v>285</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2" x14ac:dyDescent="0.2">
      <c r="A170" s="220"/>
      <c r="B170" s="221"/>
      <c r="C170" s="260" t="s">
        <v>286</v>
      </c>
      <c r="D170" s="248"/>
      <c r="E170" s="248"/>
      <c r="F170" s="248"/>
      <c r="G170" s="248"/>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287</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3" x14ac:dyDescent="0.2">
      <c r="A171" s="220"/>
      <c r="B171" s="221"/>
      <c r="C171" s="261" t="s">
        <v>1470</v>
      </c>
      <c r="D171" s="250"/>
      <c r="E171" s="250"/>
      <c r="F171" s="250"/>
      <c r="G171" s="250"/>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287</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3" x14ac:dyDescent="0.2">
      <c r="A172" s="220"/>
      <c r="B172" s="221"/>
      <c r="C172" s="261" t="s">
        <v>1471</v>
      </c>
      <c r="D172" s="250"/>
      <c r="E172" s="250"/>
      <c r="F172" s="250"/>
      <c r="G172" s="250"/>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287</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49" t="str">
        <f>C172</f>
        <v>7. U výztuže pol. 4 se ohnuté konce v délce 90 mm ochrání před betonem navléknutím plastových trubiček. Tyto ochráněné části se přiloží těsně k bednění.</v>
      </c>
      <c r="BB172" s="213"/>
      <c r="BC172" s="213"/>
      <c r="BD172" s="213"/>
      <c r="BE172" s="213"/>
      <c r="BF172" s="213"/>
      <c r="BG172" s="213"/>
      <c r="BH172" s="213"/>
    </row>
    <row r="173" spans="1:60" outlineLevel="3" x14ac:dyDescent="0.2">
      <c r="A173" s="220"/>
      <c r="B173" s="221"/>
      <c r="C173" s="261" t="s">
        <v>1472</v>
      </c>
      <c r="D173" s="250"/>
      <c r="E173" s="250"/>
      <c r="F173" s="250"/>
      <c r="G173" s="250"/>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287</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49" t="str">
        <f>C173</f>
        <v>8. Po odbednění a zatvrdnutí betonu se tyto konce ohnou do polohy kolmé k líci betonu a budou sloužit pro kotvení kamenné přizdívky</v>
      </c>
      <c r="BB173" s="213"/>
      <c r="BC173" s="213"/>
      <c r="BD173" s="213"/>
      <c r="BE173" s="213"/>
      <c r="BF173" s="213"/>
      <c r="BG173" s="213"/>
      <c r="BH173" s="213"/>
    </row>
    <row r="174" spans="1:60" ht="22.5" outlineLevel="3" x14ac:dyDescent="0.2">
      <c r="A174" s="220"/>
      <c r="B174" s="221"/>
      <c r="C174" s="261" t="s">
        <v>355</v>
      </c>
      <c r="D174" s="250"/>
      <c r="E174" s="250"/>
      <c r="F174" s="250"/>
      <c r="G174" s="250"/>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287</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49" t="str">
        <f>C174</f>
        <v>Kompletní provedení dle veškerých informací obsažených v PD (textová i výkresová část, technologické postupy, restaurátorské záměry atd.).</v>
      </c>
      <c r="BB174" s="213"/>
      <c r="BC174" s="213"/>
      <c r="BD174" s="213"/>
      <c r="BE174" s="213"/>
      <c r="BF174" s="213"/>
      <c r="BG174" s="213"/>
      <c r="BH174" s="213"/>
    </row>
    <row r="175" spans="1:60" ht="22.5" outlineLevel="3" x14ac:dyDescent="0.2">
      <c r="A175" s="220"/>
      <c r="B175" s="221"/>
      <c r="C175" s="261" t="s">
        <v>356</v>
      </c>
      <c r="D175" s="250"/>
      <c r="E175" s="250"/>
      <c r="F175" s="250"/>
      <c r="G175" s="250"/>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287</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49" t="str">
        <f>C175</f>
        <v>Provedení je včetně montáže, demontáže, dodávky, přesunu hmot, přesunu a likvidace suti, povrchové úpravy, repasí, restaurátorských záměrů,</v>
      </c>
      <c r="BB175" s="213"/>
      <c r="BC175" s="213"/>
      <c r="BD175" s="213"/>
      <c r="BE175" s="213"/>
      <c r="BF175" s="213"/>
      <c r="BG175" s="213"/>
      <c r="BH175" s="213"/>
    </row>
    <row r="176" spans="1:60" ht="22.5" outlineLevel="3" x14ac:dyDescent="0.2">
      <c r="A176" s="220"/>
      <c r="B176" s="221"/>
      <c r="C176" s="261" t="s">
        <v>288</v>
      </c>
      <c r="D176" s="250"/>
      <c r="E176" s="250"/>
      <c r="F176" s="250"/>
      <c r="G176" s="250"/>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287</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49" t="str">
        <f>C176</f>
        <v>restaurátorských závěrečných zpráv, dílenských dokumentací, vzorkování a veškerých dalších nutných souvisejících plnění a dodávek potřeb.</v>
      </c>
      <c r="BB176" s="213"/>
      <c r="BC176" s="213"/>
      <c r="BD176" s="213"/>
      <c r="BE176" s="213"/>
      <c r="BF176" s="213"/>
      <c r="BG176" s="213"/>
      <c r="BH176" s="213"/>
    </row>
    <row r="177" spans="1:60" outlineLevel="2" x14ac:dyDescent="0.2">
      <c r="A177" s="220"/>
      <c r="B177" s="221"/>
      <c r="C177" s="262" t="s">
        <v>1418</v>
      </c>
      <c r="D177" s="229"/>
      <c r="E177" s="230"/>
      <c r="F177" s="224"/>
      <c r="G177" s="224"/>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290</v>
      </c>
      <c r="AH177" s="213">
        <v>0</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3" x14ac:dyDescent="0.2">
      <c r="A178" s="220"/>
      <c r="B178" s="221"/>
      <c r="C178" s="262" t="s">
        <v>1421</v>
      </c>
      <c r="D178" s="229"/>
      <c r="E178" s="230">
        <v>0.188</v>
      </c>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290</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3" x14ac:dyDescent="0.2">
      <c r="A179" s="220"/>
      <c r="B179" s="221"/>
      <c r="C179" s="262" t="s">
        <v>1473</v>
      </c>
      <c r="D179" s="229"/>
      <c r="E179" s="230">
        <v>1.8800000000000001E-2</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290</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3" x14ac:dyDescent="0.2">
      <c r="A180" s="220"/>
      <c r="B180" s="221"/>
      <c r="C180" s="263" t="s">
        <v>294</v>
      </c>
      <c r="D180" s="231"/>
      <c r="E180" s="232">
        <v>0.20680000000000001</v>
      </c>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290</v>
      </c>
      <c r="AH180" s="213">
        <v>1</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x14ac:dyDescent="0.2">
      <c r="A181" s="234" t="s">
        <v>276</v>
      </c>
      <c r="B181" s="235" t="s">
        <v>196</v>
      </c>
      <c r="C181" s="258" t="s">
        <v>197</v>
      </c>
      <c r="D181" s="236"/>
      <c r="E181" s="237"/>
      <c r="F181" s="238"/>
      <c r="G181" s="238">
        <f>SUMIF(AG182:AG196,"&lt;&gt;NOR",G182:G196)</f>
        <v>0</v>
      </c>
      <c r="H181" s="238"/>
      <c r="I181" s="238">
        <f>SUM(I182:I196)</f>
        <v>0</v>
      </c>
      <c r="J181" s="238"/>
      <c r="K181" s="238">
        <f>SUM(K182:K196)</f>
        <v>0</v>
      </c>
      <c r="L181" s="238"/>
      <c r="M181" s="238">
        <f>SUM(M182:M196)</f>
        <v>0</v>
      </c>
      <c r="N181" s="237"/>
      <c r="O181" s="237">
        <f>SUM(O182:O196)</f>
        <v>0</v>
      </c>
      <c r="P181" s="237"/>
      <c r="Q181" s="237">
        <f>SUM(Q182:Q196)</f>
        <v>0</v>
      </c>
      <c r="R181" s="238"/>
      <c r="S181" s="238"/>
      <c r="T181" s="239"/>
      <c r="U181" s="233"/>
      <c r="V181" s="233">
        <f>SUM(V182:V196)</f>
        <v>2.44</v>
      </c>
      <c r="W181" s="233"/>
      <c r="X181" s="233"/>
      <c r="Y181" s="233"/>
      <c r="AG181" t="s">
        <v>277</v>
      </c>
    </row>
    <row r="182" spans="1:60" outlineLevel="1" x14ac:dyDescent="0.2">
      <c r="A182" s="241">
        <v>15</v>
      </c>
      <c r="B182" s="242" t="s">
        <v>801</v>
      </c>
      <c r="C182" s="259" t="s">
        <v>802</v>
      </c>
      <c r="D182" s="243" t="s">
        <v>473</v>
      </c>
      <c r="E182" s="244">
        <v>6.0839999999999996</v>
      </c>
      <c r="F182" s="245"/>
      <c r="G182" s="246">
        <f>ROUND(E182*F182,2)</f>
        <v>0</v>
      </c>
      <c r="H182" s="245"/>
      <c r="I182" s="246">
        <f>ROUND(E182*H182,2)</f>
        <v>0</v>
      </c>
      <c r="J182" s="245"/>
      <c r="K182" s="246">
        <f>ROUND(E182*J182,2)</f>
        <v>0</v>
      </c>
      <c r="L182" s="246">
        <v>21</v>
      </c>
      <c r="M182" s="246">
        <f>G182*(1+L182/100)</f>
        <v>0</v>
      </c>
      <c r="N182" s="244">
        <v>6.9999999999999999E-4</v>
      </c>
      <c r="O182" s="244">
        <f>ROUND(E182*N182,2)</f>
        <v>0</v>
      </c>
      <c r="P182" s="244">
        <v>0</v>
      </c>
      <c r="Q182" s="244">
        <f>ROUND(E182*P182,2)</f>
        <v>0</v>
      </c>
      <c r="R182" s="246" t="s">
        <v>635</v>
      </c>
      <c r="S182" s="246" t="s">
        <v>298</v>
      </c>
      <c r="T182" s="247" t="s">
        <v>364</v>
      </c>
      <c r="U182" s="224">
        <v>0.2</v>
      </c>
      <c r="V182" s="224">
        <f>ROUND(E182*U182,2)</f>
        <v>1.22</v>
      </c>
      <c r="W182" s="224"/>
      <c r="X182" s="224" t="s">
        <v>283</v>
      </c>
      <c r="Y182" s="224" t="s">
        <v>284</v>
      </c>
      <c r="Z182" s="213"/>
      <c r="AA182" s="213"/>
      <c r="AB182" s="213"/>
      <c r="AC182" s="213"/>
      <c r="AD182" s="213"/>
      <c r="AE182" s="213"/>
      <c r="AF182" s="213"/>
      <c r="AG182" s="213" t="s">
        <v>285</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ht="22.5" outlineLevel="2" x14ac:dyDescent="0.2">
      <c r="A183" s="220"/>
      <c r="B183" s="221"/>
      <c r="C183" s="271" t="s">
        <v>803</v>
      </c>
      <c r="D183" s="268"/>
      <c r="E183" s="268"/>
      <c r="F183" s="268"/>
      <c r="G183" s="268"/>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366</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49" t="str">
        <f>C183</f>
        <v>včetně dodání a osazení v jakémkoliv zdivu, včetně jednostranného zajištění polohy vložek proti sesmeknutí (např. přibitím, maltovými terči).</v>
      </c>
      <c r="BB183" s="213"/>
      <c r="BC183" s="213"/>
      <c r="BD183" s="213"/>
      <c r="BE183" s="213"/>
      <c r="BF183" s="213"/>
      <c r="BG183" s="213"/>
      <c r="BH183" s="213"/>
    </row>
    <row r="184" spans="1:60" outlineLevel="2" x14ac:dyDescent="0.2">
      <c r="A184" s="220"/>
      <c r="B184" s="221"/>
      <c r="C184" s="261" t="s">
        <v>286</v>
      </c>
      <c r="D184" s="250"/>
      <c r="E184" s="250"/>
      <c r="F184" s="250"/>
      <c r="G184" s="250"/>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287</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3" x14ac:dyDescent="0.2">
      <c r="A185" s="220"/>
      <c r="B185" s="221"/>
      <c r="C185" s="261" t="s">
        <v>804</v>
      </c>
      <c r="D185" s="250"/>
      <c r="E185" s="250"/>
      <c r="F185" s="250"/>
      <c r="G185" s="250"/>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287</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62" t="s">
        <v>1474</v>
      </c>
      <c r="D186" s="229"/>
      <c r="E186" s="230">
        <v>3.87</v>
      </c>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290</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3" x14ac:dyDescent="0.2">
      <c r="A187" s="220"/>
      <c r="B187" s="221"/>
      <c r="C187" s="262" t="s">
        <v>1475</v>
      </c>
      <c r="D187" s="229"/>
      <c r="E187" s="230">
        <v>2.214</v>
      </c>
      <c r="F187" s="224"/>
      <c r="G187" s="224"/>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290</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3" x14ac:dyDescent="0.2">
      <c r="A188" s="220"/>
      <c r="B188" s="221"/>
      <c r="C188" s="263" t="s">
        <v>294</v>
      </c>
      <c r="D188" s="231"/>
      <c r="E188" s="232">
        <v>6.0839999999999996</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290</v>
      </c>
      <c r="AH188" s="213">
        <v>1</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1" x14ac:dyDescent="0.2">
      <c r="A189" s="241">
        <v>16</v>
      </c>
      <c r="B189" s="242" t="s">
        <v>807</v>
      </c>
      <c r="C189" s="259" t="s">
        <v>808</v>
      </c>
      <c r="D189" s="243" t="s">
        <v>473</v>
      </c>
      <c r="E189" s="244">
        <v>6.0839999999999996</v>
      </c>
      <c r="F189" s="245"/>
      <c r="G189" s="246">
        <f>ROUND(E189*F189,2)</f>
        <v>0</v>
      </c>
      <c r="H189" s="245"/>
      <c r="I189" s="246">
        <f>ROUND(E189*H189,2)</f>
        <v>0</v>
      </c>
      <c r="J189" s="245"/>
      <c r="K189" s="246">
        <f>ROUND(E189*J189,2)</f>
        <v>0</v>
      </c>
      <c r="L189" s="246">
        <v>21</v>
      </c>
      <c r="M189" s="246">
        <f>G189*(1+L189/100)</f>
        <v>0</v>
      </c>
      <c r="N189" s="244">
        <v>6.9999999999999999E-4</v>
      </c>
      <c r="O189" s="244">
        <f>ROUND(E189*N189,2)</f>
        <v>0</v>
      </c>
      <c r="P189" s="244">
        <v>0</v>
      </c>
      <c r="Q189" s="244">
        <f>ROUND(E189*P189,2)</f>
        <v>0</v>
      </c>
      <c r="R189" s="246"/>
      <c r="S189" s="246" t="s">
        <v>281</v>
      </c>
      <c r="T189" s="247" t="s">
        <v>282</v>
      </c>
      <c r="U189" s="224">
        <v>0.2</v>
      </c>
      <c r="V189" s="224">
        <f>ROUND(E189*U189,2)</f>
        <v>1.22</v>
      </c>
      <c r="W189" s="224"/>
      <c r="X189" s="224" t="s">
        <v>283</v>
      </c>
      <c r="Y189" s="224" t="s">
        <v>284</v>
      </c>
      <c r="Z189" s="213"/>
      <c r="AA189" s="213"/>
      <c r="AB189" s="213"/>
      <c r="AC189" s="213"/>
      <c r="AD189" s="213"/>
      <c r="AE189" s="213"/>
      <c r="AF189" s="213"/>
      <c r="AG189" s="213" t="s">
        <v>285</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2" x14ac:dyDescent="0.2">
      <c r="A190" s="220"/>
      <c r="B190" s="221"/>
      <c r="C190" s="260" t="s">
        <v>286</v>
      </c>
      <c r="D190" s="248"/>
      <c r="E190" s="248"/>
      <c r="F190" s="248"/>
      <c r="G190" s="248"/>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287</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ht="22.5" outlineLevel="3" x14ac:dyDescent="0.2">
      <c r="A191" s="220"/>
      <c r="B191" s="221"/>
      <c r="C191" s="261" t="s">
        <v>1246</v>
      </c>
      <c r="D191" s="250"/>
      <c r="E191" s="250"/>
      <c r="F191" s="250"/>
      <c r="G191" s="250"/>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287</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49" t="str">
        <f>C191</f>
        <v>Opěrné stěny budou dilatovány po cca 15-20m, dilatační spára bude vyplněna polystyrenem EPS( Dilatace  30mm EPS je obsažena v samostatné položce.),</v>
      </c>
      <c r="BB191" s="213"/>
      <c r="BC191" s="213"/>
      <c r="BD191" s="213"/>
      <c r="BE191" s="213"/>
      <c r="BF191" s="213"/>
      <c r="BG191" s="213"/>
      <c r="BH191" s="213"/>
    </row>
    <row r="192" spans="1:60" ht="22.5" outlineLevel="3" x14ac:dyDescent="0.2">
      <c r="A192" s="220"/>
      <c r="B192" s="221"/>
      <c r="C192" s="261" t="s">
        <v>1245</v>
      </c>
      <c r="D192" s="250"/>
      <c r="E192" s="250"/>
      <c r="F192" s="250"/>
      <c r="G192" s="250"/>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287</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49" t="str">
        <f>C192</f>
        <v>Do ceny příplatkové položky zahrnout : uzavření dilatace těsnícím provazcem a izolačním pružným tmelem. V místě dilatační spáry bude probíhat vodorovná výztuž.</v>
      </c>
      <c r="BB192" s="213"/>
      <c r="BC192" s="213"/>
      <c r="BD192" s="213"/>
      <c r="BE192" s="213"/>
      <c r="BF192" s="213"/>
      <c r="BG192" s="213"/>
      <c r="BH192" s="213"/>
    </row>
    <row r="193" spans="1:60" ht="22.5" outlineLevel="3" x14ac:dyDescent="0.2">
      <c r="A193" s="220"/>
      <c r="B193" s="221"/>
      <c r="C193" s="261" t="s">
        <v>355</v>
      </c>
      <c r="D193" s="250"/>
      <c r="E193" s="250"/>
      <c r="F193" s="250"/>
      <c r="G193" s="250"/>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287</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49" t="str">
        <f>C193</f>
        <v>Kompletní provedení dle veškerých informací obsažených v PD (textová i výkresová část, technologické postupy, restaurátorské záměry atd.).</v>
      </c>
      <c r="BB193" s="213"/>
      <c r="BC193" s="213"/>
      <c r="BD193" s="213"/>
      <c r="BE193" s="213"/>
      <c r="BF193" s="213"/>
      <c r="BG193" s="213"/>
      <c r="BH193" s="213"/>
    </row>
    <row r="194" spans="1:60" ht="22.5" outlineLevel="3" x14ac:dyDescent="0.2">
      <c r="A194" s="220"/>
      <c r="B194" s="221"/>
      <c r="C194" s="261" t="s">
        <v>356</v>
      </c>
      <c r="D194" s="250"/>
      <c r="E194" s="250"/>
      <c r="F194" s="250"/>
      <c r="G194" s="250"/>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287</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49" t="str">
        <f>C194</f>
        <v>Provedení je včetně montáže, demontáže, dodávky, přesunu hmot, přesunu a likvidace suti, povrchové úpravy, repasí, restaurátorských záměrů,</v>
      </c>
      <c r="BB194" s="213"/>
      <c r="BC194" s="213"/>
      <c r="BD194" s="213"/>
      <c r="BE194" s="213"/>
      <c r="BF194" s="213"/>
      <c r="BG194" s="213"/>
      <c r="BH194" s="213"/>
    </row>
    <row r="195" spans="1:60" ht="22.5" outlineLevel="3" x14ac:dyDescent="0.2">
      <c r="A195" s="220"/>
      <c r="B195" s="221"/>
      <c r="C195" s="261" t="s">
        <v>288</v>
      </c>
      <c r="D195" s="250"/>
      <c r="E195" s="250"/>
      <c r="F195" s="250"/>
      <c r="G195" s="250"/>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287</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49" t="str">
        <f>C195</f>
        <v>restaurátorských závěrečných zpráv, dílenských dokumentací, vzorkování a veškerých dalších nutných souvisejících plnění a dodávek potřeb.</v>
      </c>
      <c r="BB195" s="213"/>
      <c r="BC195" s="213"/>
      <c r="BD195" s="213"/>
      <c r="BE195" s="213"/>
      <c r="BF195" s="213"/>
      <c r="BG195" s="213"/>
      <c r="BH195" s="213"/>
    </row>
    <row r="196" spans="1:60" outlineLevel="2" x14ac:dyDescent="0.2">
      <c r="A196" s="220"/>
      <c r="B196" s="221"/>
      <c r="C196" s="262" t="s">
        <v>1476</v>
      </c>
      <c r="D196" s="229"/>
      <c r="E196" s="230">
        <v>6.0839999999999996</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290</v>
      </c>
      <c r="AH196" s="213">
        <v>5</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x14ac:dyDescent="0.2">
      <c r="A197" s="234" t="s">
        <v>276</v>
      </c>
      <c r="B197" s="235" t="s">
        <v>204</v>
      </c>
      <c r="C197" s="258" t="s">
        <v>205</v>
      </c>
      <c r="D197" s="236"/>
      <c r="E197" s="237"/>
      <c r="F197" s="238"/>
      <c r="G197" s="238">
        <f>SUMIF(AG198:AG202,"&lt;&gt;NOR",G198:G202)</f>
        <v>0</v>
      </c>
      <c r="H197" s="238"/>
      <c r="I197" s="238">
        <f>SUM(I198:I202)</f>
        <v>0</v>
      </c>
      <c r="J197" s="238"/>
      <c r="K197" s="238">
        <f>SUM(K198:K202)</f>
        <v>0</v>
      </c>
      <c r="L197" s="238"/>
      <c r="M197" s="238">
        <f>SUM(M198:M202)</f>
        <v>0</v>
      </c>
      <c r="N197" s="237"/>
      <c r="O197" s="237">
        <f>SUM(O198:O202)</f>
        <v>0</v>
      </c>
      <c r="P197" s="237"/>
      <c r="Q197" s="237">
        <f>SUM(Q198:Q202)</f>
        <v>0</v>
      </c>
      <c r="R197" s="238"/>
      <c r="S197" s="238"/>
      <c r="T197" s="239"/>
      <c r="U197" s="233"/>
      <c r="V197" s="233">
        <f>SUM(V198:V202)</f>
        <v>635.62</v>
      </c>
      <c r="W197" s="233"/>
      <c r="X197" s="233"/>
      <c r="Y197" s="233"/>
      <c r="AG197" t="s">
        <v>277</v>
      </c>
    </row>
    <row r="198" spans="1:60" ht="22.5" outlineLevel="1" x14ac:dyDescent="0.2">
      <c r="A198" s="241">
        <v>17</v>
      </c>
      <c r="B198" s="242" t="s">
        <v>1477</v>
      </c>
      <c r="C198" s="259" t="s">
        <v>1478</v>
      </c>
      <c r="D198" s="243" t="s">
        <v>737</v>
      </c>
      <c r="E198" s="244">
        <v>634.98730999999998</v>
      </c>
      <c r="F198" s="245"/>
      <c r="G198" s="246">
        <f>ROUND(E198*F198,2)</f>
        <v>0</v>
      </c>
      <c r="H198" s="245"/>
      <c r="I198" s="246">
        <f>ROUND(E198*H198,2)</f>
        <v>0</v>
      </c>
      <c r="J198" s="245"/>
      <c r="K198" s="246">
        <f>ROUND(E198*J198,2)</f>
        <v>0</v>
      </c>
      <c r="L198" s="246">
        <v>21</v>
      </c>
      <c r="M198" s="246">
        <f>G198*(1+L198/100)</f>
        <v>0</v>
      </c>
      <c r="N198" s="244">
        <v>0</v>
      </c>
      <c r="O198" s="244">
        <f>ROUND(E198*N198,2)</f>
        <v>0</v>
      </c>
      <c r="P198" s="244">
        <v>0</v>
      </c>
      <c r="Q198" s="244">
        <f>ROUND(E198*P198,2)</f>
        <v>0</v>
      </c>
      <c r="R198" s="246" t="s">
        <v>691</v>
      </c>
      <c r="S198" s="246" t="s">
        <v>298</v>
      </c>
      <c r="T198" s="247" t="s">
        <v>364</v>
      </c>
      <c r="U198" s="224">
        <v>1.0009999999999999</v>
      </c>
      <c r="V198" s="224">
        <f>ROUND(E198*U198,2)</f>
        <v>635.62</v>
      </c>
      <c r="W198" s="224"/>
      <c r="X198" s="224" t="s">
        <v>944</v>
      </c>
      <c r="Y198" s="224" t="s">
        <v>284</v>
      </c>
      <c r="Z198" s="213"/>
      <c r="AA198" s="213"/>
      <c r="AB198" s="213"/>
      <c r="AC198" s="213"/>
      <c r="AD198" s="213"/>
      <c r="AE198" s="213"/>
      <c r="AF198" s="213"/>
      <c r="AG198" s="213" t="s">
        <v>945</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ht="22.5" outlineLevel="2" x14ac:dyDescent="0.2">
      <c r="A199" s="220"/>
      <c r="B199" s="221"/>
      <c r="C199" s="271" t="s">
        <v>1479</v>
      </c>
      <c r="D199" s="268"/>
      <c r="E199" s="268"/>
      <c r="F199" s="268"/>
      <c r="G199" s="268"/>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366</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49" t="str">
        <f>C199</f>
        <v>na novostavbách a změnách objektů pro oplocení (815 2 JKSo), objekty zvláštní pro chov živočichů (815 3 JKSO), objekty pozemní různé (815 9 JKSO) se svislou nosnou konstrukcí monolitickou betonovou tyčovou nebo plošnou ( KMCH 2 a 3 - JKSO šesté místo)</v>
      </c>
      <c r="BB199" s="213"/>
      <c r="BC199" s="213"/>
      <c r="BD199" s="213"/>
      <c r="BE199" s="213"/>
      <c r="BF199" s="213"/>
      <c r="BG199" s="213"/>
      <c r="BH199" s="213"/>
    </row>
    <row r="200" spans="1:60" outlineLevel="2" x14ac:dyDescent="0.2">
      <c r="A200" s="220"/>
      <c r="B200" s="221"/>
      <c r="C200" s="262" t="s">
        <v>947</v>
      </c>
      <c r="D200" s="229"/>
      <c r="E200" s="230"/>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290</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3" x14ac:dyDescent="0.2">
      <c r="A201" s="220"/>
      <c r="B201" s="221"/>
      <c r="C201" s="262" t="s">
        <v>1480</v>
      </c>
      <c r="D201" s="229"/>
      <c r="E201" s="230"/>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290</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62" t="s">
        <v>1481</v>
      </c>
      <c r="D202" s="229"/>
      <c r="E202" s="230">
        <v>634.98730999999998</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290</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x14ac:dyDescent="0.2">
      <c r="A203" s="3"/>
      <c r="B203" s="4"/>
      <c r="C203" s="265"/>
      <c r="D203" s="6"/>
      <c r="E203" s="3"/>
      <c r="F203" s="3"/>
      <c r="G203" s="3"/>
      <c r="H203" s="3"/>
      <c r="I203" s="3"/>
      <c r="J203" s="3"/>
      <c r="K203" s="3"/>
      <c r="L203" s="3"/>
      <c r="M203" s="3"/>
      <c r="N203" s="3"/>
      <c r="O203" s="3"/>
      <c r="P203" s="3"/>
      <c r="Q203" s="3"/>
      <c r="R203" s="3"/>
      <c r="S203" s="3"/>
      <c r="T203" s="3"/>
      <c r="U203" s="3"/>
      <c r="V203" s="3"/>
      <c r="W203" s="3"/>
      <c r="X203" s="3"/>
      <c r="Y203" s="3"/>
      <c r="AE203">
        <v>15</v>
      </c>
      <c r="AF203">
        <v>21</v>
      </c>
      <c r="AG203" t="s">
        <v>262</v>
      </c>
    </row>
    <row r="204" spans="1:60" x14ac:dyDescent="0.2">
      <c r="A204" s="216"/>
      <c r="B204" s="217" t="s">
        <v>29</v>
      </c>
      <c r="C204" s="266"/>
      <c r="D204" s="218"/>
      <c r="E204" s="219"/>
      <c r="F204" s="219"/>
      <c r="G204" s="240">
        <f>G8+G93+G181+G197</f>
        <v>0</v>
      </c>
      <c r="H204" s="3"/>
      <c r="I204" s="3"/>
      <c r="J204" s="3"/>
      <c r="K204" s="3"/>
      <c r="L204" s="3"/>
      <c r="M204" s="3"/>
      <c r="N204" s="3"/>
      <c r="O204" s="3"/>
      <c r="P204" s="3"/>
      <c r="Q204" s="3"/>
      <c r="R204" s="3"/>
      <c r="S204" s="3"/>
      <c r="T204" s="3"/>
      <c r="U204" s="3"/>
      <c r="V204" s="3"/>
      <c r="W204" s="3"/>
      <c r="X204" s="3"/>
      <c r="Y204" s="3"/>
      <c r="AE204">
        <f>SUMIF(L7:L202,AE203,G7:G202)</f>
        <v>0</v>
      </c>
      <c r="AF204">
        <f>SUMIF(L7:L202,AF203,G7:G202)</f>
        <v>0</v>
      </c>
      <c r="AG204" t="s">
        <v>353</v>
      </c>
    </row>
    <row r="205" spans="1:60" x14ac:dyDescent="0.2">
      <c r="C205" s="267"/>
      <c r="D205" s="10"/>
      <c r="AG205" t="s">
        <v>359</v>
      </c>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HWoMomZb5obazKxLKeNQ3zoXStS9s+nvC2tjRdfsrRkObSHLF9/tI9nrxneXM2KVWExhboJeA/pBvuStIC6FQ==" saltValue="Ue1jGD+QQ/6p3I1iUsliBw==" spinCount="100000" sheet="1" formatRows="0"/>
  <mergeCells count="33">
    <mergeCell ref="C194:G194"/>
    <mergeCell ref="C195:G195"/>
    <mergeCell ref="C199:G199"/>
    <mergeCell ref="C184:G184"/>
    <mergeCell ref="C185:G185"/>
    <mergeCell ref="C190:G190"/>
    <mergeCell ref="C191:G191"/>
    <mergeCell ref="C192:G192"/>
    <mergeCell ref="C193:G193"/>
    <mergeCell ref="C172:G172"/>
    <mergeCell ref="C173:G173"/>
    <mergeCell ref="C174:G174"/>
    <mergeCell ref="C175:G175"/>
    <mergeCell ref="C176:G176"/>
    <mergeCell ref="C183:G183"/>
    <mergeCell ref="C92:G92"/>
    <mergeCell ref="C115:G115"/>
    <mergeCell ref="C141:G141"/>
    <mergeCell ref="C167:G167"/>
    <mergeCell ref="C170:G170"/>
    <mergeCell ref="C171:G171"/>
    <mergeCell ref="C64:G64"/>
    <mergeCell ref="C65:G65"/>
    <mergeCell ref="C68:G68"/>
    <mergeCell ref="C78:G78"/>
    <mergeCell ref="C88:G88"/>
    <mergeCell ref="C89:G89"/>
    <mergeCell ref="A1:G1"/>
    <mergeCell ref="C2:G2"/>
    <mergeCell ref="C3:G3"/>
    <mergeCell ref="C4:G4"/>
    <mergeCell ref="C10:G10"/>
    <mergeCell ref="C37:G3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0C060-29EE-4473-A0BE-018AEDB3EAA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70</v>
      </c>
      <c r="C4" s="205" t="s">
        <v>71</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173</v>
      </c>
      <c r="C8" s="258" t="s">
        <v>174</v>
      </c>
      <c r="D8" s="236"/>
      <c r="E8" s="237"/>
      <c r="F8" s="238"/>
      <c r="G8" s="238">
        <f>SUMIF(AG9:AG25,"&lt;&gt;NOR",G9:G25)</f>
        <v>0</v>
      </c>
      <c r="H8" s="238"/>
      <c r="I8" s="238">
        <f>SUM(I9:I25)</f>
        <v>0</v>
      </c>
      <c r="J8" s="238"/>
      <c r="K8" s="238">
        <f>SUM(K9:K25)</f>
        <v>0</v>
      </c>
      <c r="L8" s="238"/>
      <c r="M8" s="238">
        <f>SUM(M9:M25)</f>
        <v>0</v>
      </c>
      <c r="N8" s="237"/>
      <c r="O8" s="237">
        <f>SUM(O9:O25)</f>
        <v>18.829999999999998</v>
      </c>
      <c r="P8" s="237"/>
      <c r="Q8" s="237">
        <f>SUM(Q9:Q25)</f>
        <v>0</v>
      </c>
      <c r="R8" s="238"/>
      <c r="S8" s="238"/>
      <c r="T8" s="239"/>
      <c r="U8" s="233"/>
      <c r="V8" s="233">
        <f>SUM(V9:V25)</f>
        <v>13.470000000000002</v>
      </c>
      <c r="W8" s="233"/>
      <c r="X8" s="233"/>
      <c r="Y8" s="233"/>
      <c r="AG8" t="s">
        <v>277</v>
      </c>
    </row>
    <row r="9" spans="1:60" outlineLevel="1" x14ac:dyDescent="0.2">
      <c r="A9" s="241">
        <v>1</v>
      </c>
      <c r="B9" s="242" t="s">
        <v>605</v>
      </c>
      <c r="C9" s="259" t="s">
        <v>606</v>
      </c>
      <c r="D9" s="243" t="s">
        <v>280</v>
      </c>
      <c r="E9" s="244">
        <v>1.9890000000000001</v>
      </c>
      <c r="F9" s="245"/>
      <c r="G9" s="246">
        <f>ROUND(E9*F9,2)</f>
        <v>0</v>
      </c>
      <c r="H9" s="245"/>
      <c r="I9" s="246">
        <f>ROUND(E9*H9,2)</f>
        <v>0</v>
      </c>
      <c r="J9" s="245"/>
      <c r="K9" s="246">
        <f>ROUND(E9*J9,2)</f>
        <v>0</v>
      </c>
      <c r="L9" s="246">
        <v>21</v>
      </c>
      <c r="M9" s="246">
        <f>G9*(1+L9/100)</f>
        <v>0</v>
      </c>
      <c r="N9" s="244">
        <v>2.1</v>
      </c>
      <c r="O9" s="244">
        <f>ROUND(E9*N9,2)</f>
        <v>4.18</v>
      </c>
      <c r="P9" s="244">
        <v>0</v>
      </c>
      <c r="Q9" s="244">
        <f>ROUND(E9*P9,2)</f>
        <v>0</v>
      </c>
      <c r="R9" s="246" t="s">
        <v>601</v>
      </c>
      <c r="S9" s="246" t="s">
        <v>298</v>
      </c>
      <c r="T9" s="247" t="s">
        <v>364</v>
      </c>
      <c r="U9" s="224">
        <v>0.96499999999999997</v>
      </c>
      <c r="V9" s="224">
        <f>ROUND(E9*U9,2)</f>
        <v>1.92</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2" t="s">
        <v>1482</v>
      </c>
      <c r="D10" s="229"/>
      <c r="E10" s="230">
        <v>1.9890000000000001</v>
      </c>
      <c r="F10" s="224"/>
      <c r="G10" s="224"/>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290</v>
      </c>
      <c r="AH10" s="213">
        <v>0</v>
      </c>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1">
        <v>2</v>
      </c>
      <c r="B11" s="242" t="s">
        <v>1483</v>
      </c>
      <c r="C11" s="259" t="s">
        <v>1484</v>
      </c>
      <c r="D11" s="243" t="s">
        <v>280</v>
      </c>
      <c r="E11" s="244">
        <v>3.3547500000000001</v>
      </c>
      <c r="F11" s="245"/>
      <c r="G11" s="246">
        <f>ROUND(E11*F11,2)</f>
        <v>0</v>
      </c>
      <c r="H11" s="245"/>
      <c r="I11" s="246">
        <f>ROUND(E11*H11,2)</f>
        <v>0</v>
      </c>
      <c r="J11" s="245"/>
      <c r="K11" s="246">
        <f>ROUND(E11*J11,2)</f>
        <v>0</v>
      </c>
      <c r="L11" s="246">
        <v>21</v>
      </c>
      <c r="M11" s="246">
        <f>G11*(1+L11/100)</f>
        <v>0</v>
      </c>
      <c r="N11" s="244">
        <v>2.1</v>
      </c>
      <c r="O11" s="244">
        <f>ROUND(E11*N11,2)</f>
        <v>7.04</v>
      </c>
      <c r="P11" s="244">
        <v>0</v>
      </c>
      <c r="Q11" s="244">
        <f>ROUND(E11*P11,2)</f>
        <v>0</v>
      </c>
      <c r="R11" s="246" t="s">
        <v>601</v>
      </c>
      <c r="S11" s="246" t="s">
        <v>298</v>
      </c>
      <c r="T11" s="247" t="s">
        <v>364</v>
      </c>
      <c r="U11" s="224">
        <v>0.97</v>
      </c>
      <c r="V11" s="224">
        <f>ROUND(E11*U11,2)</f>
        <v>3.25</v>
      </c>
      <c r="W11" s="224"/>
      <c r="X11" s="224" t="s">
        <v>283</v>
      </c>
      <c r="Y11" s="224" t="s">
        <v>284</v>
      </c>
      <c r="Z11" s="213"/>
      <c r="AA11" s="213"/>
      <c r="AB11" s="213"/>
      <c r="AC11" s="213"/>
      <c r="AD11" s="213"/>
      <c r="AE11" s="213"/>
      <c r="AF11" s="213"/>
      <c r="AG11" s="213" t="s">
        <v>285</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62" t="s">
        <v>1485</v>
      </c>
      <c r="D12" s="229"/>
      <c r="E12" s="230">
        <v>3.3547500000000001</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1">
        <v>3</v>
      </c>
      <c r="B13" s="242" t="s">
        <v>1486</v>
      </c>
      <c r="C13" s="259" t="s">
        <v>1487</v>
      </c>
      <c r="D13" s="243" t="s">
        <v>280</v>
      </c>
      <c r="E13" s="244">
        <v>2.9249999999999998</v>
      </c>
      <c r="F13" s="245"/>
      <c r="G13" s="246">
        <f>ROUND(E13*F13,2)</f>
        <v>0</v>
      </c>
      <c r="H13" s="245"/>
      <c r="I13" s="246">
        <f>ROUND(E13*H13,2)</f>
        <v>0</v>
      </c>
      <c r="J13" s="245"/>
      <c r="K13" s="246">
        <f>ROUND(E13*J13,2)</f>
        <v>0</v>
      </c>
      <c r="L13" s="246">
        <v>21</v>
      </c>
      <c r="M13" s="246">
        <f>G13*(1+L13/100)</f>
        <v>0</v>
      </c>
      <c r="N13" s="244">
        <v>2.5249999999999999</v>
      </c>
      <c r="O13" s="244">
        <f>ROUND(E13*N13,2)</f>
        <v>7.39</v>
      </c>
      <c r="P13" s="244">
        <v>0</v>
      </c>
      <c r="Q13" s="244">
        <f>ROUND(E13*P13,2)</f>
        <v>0</v>
      </c>
      <c r="R13" s="246" t="s">
        <v>635</v>
      </c>
      <c r="S13" s="246" t="s">
        <v>298</v>
      </c>
      <c r="T13" s="247" t="s">
        <v>364</v>
      </c>
      <c r="U13" s="224">
        <v>0.48</v>
      </c>
      <c r="V13" s="224">
        <f>ROUND(E13*U13,2)</f>
        <v>1.4</v>
      </c>
      <c r="W13" s="224"/>
      <c r="X13" s="224" t="s">
        <v>283</v>
      </c>
      <c r="Y13" s="224" t="s">
        <v>284</v>
      </c>
      <c r="Z13" s="213"/>
      <c r="AA13" s="213"/>
      <c r="AB13" s="213"/>
      <c r="AC13" s="213"/>
      <c r="AD13" s="213"/>
      <c r="AE13" s="213"/>
      <c r="AF13" s="213"/>
      <c r="AG13" s="213" t="s">
        <v>285</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71" t="s">
        <v>1381</v>
      </c>
      <c r="D14" s="268"/>
      <c r="E14" s="268"/>
      <c r="F14" s="268"/>
      <c r="G14" s="268"/>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366</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2" x14ac:dyDescent="0.2">
      <c r="A15" s="220"/>
      <c r="B15" s="221"/>
      <c r="C15" s="262" t="s">
        <v>1488</v>
      </c>
      <c r="D15" s="229"/>
      <c r="E15" s="230">
        <v>2.9249999999999998</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1">
        <v>4</v>
      </c>
      <c r="B16" s="242" t="s">
        <v>1395</v>
      </c>
      <c r="C16" s="259" t="s">
        <v>1396</v>
      </c>
      <c r="D16" s="243" t="s">
        <v>473</v>
      </c>
      <c r="E16" s="244">
        <v>2.7749999999999999</v>
      </c>
      <c r="F16" s="245"/>
      <c r="G16" s="246">
        <f>ROUND(E16*F16,2)</f>
        <v>0</v>
      </c>
      <c r="H16" s="245"/>
      <c r="I16" s="246">
        <f>ROUND(E16*H16,2)</f>
        <v>0</v>
      </c>
      <c r="J16" s="245"/>
      <c r="K16" s="246">
        <f>ROUND(E16*J16,2)</f>
        <v>0</v>
      </c>
      <c r="L16" s="246">
        <v>21</v>
      </c>
      <c r="M16" s="246">
        <f>G16*(1+L16/100)</f>
        <v>0</v>
      </c>
      <c r="N16" s="244">
        <v>3.9199999999999999E-2</v>
      </c>
      <c r="O16" s="244">
        <f>ROUND(E16*N16,2)</f>
        <v>0.11</v>
      </c>
      <c r="P16" s="244">
        <v>0</v>
      </c>
      <c r="Q16" s="244">
        <f>ROUND(E16*P16,2)</f>
        <v>0</v>
      </c>
      <c r="R16" s="246" t="s">
        <v>635</v>
      </c>
      <c r="S16" s="246" t="s">
        <v>298</v>
      </c>
      <c r="T16" s="247" t="s">
        <v>364</v>
      </c>
      <c r="U16" s="224">
        <v>1.6</v>
      </c>
      <c r="V16" s="224">
        <f>ROUND(E16*U16,2)</f>
        <v>4.4400000000000004</v>
      </c>
      <c r="W16" s="224"/>
      <c r="X16" s="224" t="s">
        <v>283</v>
      </c>
      <c r="Y16" s="224" t="s">
        <v>284</v>
      </c>
      <c r="Z16" s="213"/>
      <c r="AA16" s="213"/>
      <c r="AB16" s="213"/>
      <c r="AC16" s="213"/>
      <c r="AD16" s="213"/>
      <c r="AE16" s="213"/>
      <c r="AF16" s="213"/>
      <c r="AG16" s="213" t="s">
        <v>285</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2" x14ac:dyDescent="0.2">
      <c r="A17" s="220"/>
      <c r="B17" s="221"/>
      <c r="C17" s="271" t="s">
        <v>1397</v>
      </c>
      <c r="D17" s="268"/>
      <c r="E17" s="268"/>
      <c r="F17" s="268"/>
      <c r="G17" s="268"/>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366</v>
      </c>
      <c r="AH17" s="213"/>
      <c r="AI17" s="213"/>
      <c r="AJ17" s="213"/>
      <c r="AK17" s="213"/>
      <c r="AL17" s="213"/>
      <c r="AM17" s="213"/>
      <c r="AN17" s="213"/>
      <c r="AO17" s="213"/>
      <c r="AP17" s="213"/>
      <c r="AQ17" s="213"/>
      <c r="AR17" s="213"/>
      <c r="AS17" s="213"/>
      <c r="AT17" s="213"/>
      <c r="AU17" s="213"/>
      <c r="AV17" s="213"/>
      <c r="AW17" s="213"/>
      <c r="AX17" s="213"/>
      <c r="AY17" s="213"/>
      <c r="AZ17" s="213"/>
      <c r="BA17" s="249" t="str">
        <f>C17</f>
        <v>svislé nebo šikmé (odkloněné) , půdorysně přímé nebo zalomené, stěn základových desek ve volných nebo zapažených jámách, rýhách, šachtách, včetně případných vzpěr,</v>
      </c>
      <c r="BB17" s="213"/>
      <c r="BC17" s="213"/>
      <c r="BD17" s="213"/>
      <c r="BE17" s="213"/>
      <c r="BF17" s="213"/>
      <c r="BG17" s="213"/>
      <c r="BH17" s="213"/>
    </row>
    <row r="18" spans="1:60" outlineLevel="2" x14ac:dyDescent="0.2">
      <c r="A18" s="220"/>
      <c r="B18" s="221"/>
      <c r="C18" s="262" t="s">
        <v>1489</v>
      </c>
      <c r="D18" s="229"/>
      <c r="E18" s="230">
        <v>2.7749999999999999</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3" x14ac:dyDescent="0.2">
      <c r="A19" s="220"/>
      <c r="B19" s="221"/>
      <c r="C19" s="263" t="s">
        <v>294</v>
      </c>
      <c r="D19" s="231"/>
      <c r="E19" s="232">
        <v>2.7749999999999999</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1</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41">
        <v>5</v>
      </c>
      <c r="B20" s="242" t="s">
        <v>1398</v>
      </c>
      <c r="C20" s="259" t="s">
        <v>1399</v>
      </c>
      <c r="D20" s="243" t="s">
        <v>473</v>
      </c>
      <c r="E20" s="244">
        <v>2.7749999999999999</v>
      </c>
      <c r="F20" s="245"/>
      <c r="G20" s="246">
        <f>ROUND(E20*F20,2)</f>
        <v>0</v>
      </c>
      <c r="H20" s="245"/>
      <c r="I20" s="246">
        <f>ROUND(E20*H20,2)</f>
        <v>0</v>
      </c>
      <c r="J20" s="245"/>
      <c r="K20" s="246">
        <f>ROUND(E20*J20,2)</f>
        <v>0</v>
      </c>
      <c r="L20" s="246">
        <v>21</v>
      </c>
      <c r="M20" s="246">
        <f>G20*(1+L20/100)</f>
        <v>0</v>
      </c>
      <c r="N20" s="244">
        <v>0</v>
      </c>
      <c r="O20" s="244">
        <f>ROUND(E20*N20,2)</f>
        <v>0</v>
      </c>
      <c r="P20" s="244">
        <v>0</v>
      </c>
      <c r="Q20" s="244">
        <f>ROUND(E20*P20,2)</f>
        <v>0</v>
      </c>
      <c r="R20" s="246" t="s">
        <v>635</v>
      </c>
      <c r="S20" s="246" t="s">
        <v>298</v>
      </c>
      <c r="T20" s="247" t="s">
        <v>364</v>
      </c>
      <c r="U20" s="224">
        <v>0.32</v>
      </c>
      <c r="V20" s="224">
        <f>ROUND(E20*U20,2)</f>
        <v>0.89</v>
      </c>
      <c r="W20" s="224"/>
      <c r="X20" s="224" t="s">
        <v>283</v>
      </c>
      <c r="Y20" s="224" t="s">
        <v>284</v>
      </c>
      <c r="Z20" s="213"/>
      <c r="AA20" s="213"/>
      <c r="AB20" s="213"/>
      <c r="AC20" s="213"/>
      <c r="AD20" s="213"/>
      <c r="AE20" s="213"/>
      <c r="AF20" s="213"/>
      <c r="AG20" s="213" t="s">
        <v>285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2" x14ac:dyDescent="0.2">
      <c r="A21" s="220"/>
      <c r="B21" s="221"/>
      <c r="C21" s="271" t="s">
        <v>1397</v>
      </c>
      <c r="D21" s="268"/>
      <c r="E21" s="268"/>
      <c r="F21" s="268"/>
      <c r="G21" s="268"/>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366</v>
      </c>
      <c r="AH21" s="213"/>
      <c r="AI21" s="213"/>
      <c r="AJ21" s="213"/>
      <c r="AK21" s="213"/>
      <c r="AL21" s="213"/>
      <c r="AM21" s="213"/>
      <c r="AN21" s="213"/>
      <c r="AO21" s="213"/>
      <c r="AP21" s="213"/>
      <c r="AQ21" s="213"/>
      <c r="AR21" s="213"/>
      <c r="AS21" s="213"/>
      <c r="AT21" s="213"/>
      <c r="AU21" s="213"/>
      <c r="AV21" s="213"/>
      <c r="AW21" s="213"/>
      <c r="AX21" s="213"/>
      <c r="AY21" s="213"/>
      <c r="AZ21" s="213"/>
      <c r="BA21" s="249" t="str">
        <f>C21</f>
        <v>svislé nebo šikmé (odkloněné) , půdorysně přímé nebo zalomené, stěn základových desek ve volných nebo zapažených jámách, rýhách, šachtách, včetně případných vzpěr,</v>
      </c>
      <c r="BB21" s="213"/>
      <c r="BC21" s="213"/>
      <c r="BD21" s="213"/>
      <c r="BE21" s="213"/>
      <c r="BF21" s="213"/>
      <c r="BG21" s="213"/>
      <c r="BH21" s="213"/>
    </row>
    <row r="22" spans="1:60" outlineLevel="2" x14ac:dyDescent="0.2">
      <c r="A22" s="220"/>
      <c r="B22" s="221"/>
      <c r="C22" s="262" t="s">
        <v>1490</v>
      </c>
      <c r="D22" s="229"/>
      <c r="E22" s="230">
        <v>2.7749999999999999</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5</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
      <c r="A23" s="241">
        <v>6</v>
      </c>
      <c r="B23" s="242" t="s">
        <v>1491</v>
      </c>
      <c r="C23" s="259" t="s">
        <v>1492</v>
      </c>
      <c r="D23" s="243" t="s">
        <v>737</v>
      </c>
      <c r="E23" s="244">
        <v>0.10296</v>
      </c>
      <c r="F23" s="245"/>
      <c r="G23" s="246">
        <f>ROUND(E23*F23,2)</f>
        <v>0</v>
      </c>
      <c r="H23" s="245"/>
      <c r="I23" s="246">
        <f>ROUND(E23*H23,2)</f>
        <v>0</v>
      </c>
      <c r="J23" s="245"/>
      <c r="K23" s="246">
        <f>ROUND(E23*J23,2)</f>
        <v>0</v>
      </c>
      <c r="L23" s="246">
        <v>21</v>
      </c>
      <c r="M23" s="246">
        <f>G23*(1+L23/100)</f>
        <v>0</v>
      </c>
      <c r="N23" s="244">
        <v>1.06274</v>
      </c>
      <c r="O23" s="244">
        <f>ROUND(E23*N23,2)</f>
        <v>0.11</v>
      </c>
      <c r="P23" s="244">
        <v>0</v>
      </c>
      <c r="Q23" s="244">
        <f>ROUND(E23*P23,2)</f>
        <v>0</v>
      </c>
      <c r="R23" s="246" t="s">
        <v>635</v>
      </c>
      <c r="S23" s="246" t="s">
        <v>298</v>
      </c>
      <c r="T23" s="247" t="s">
        <v>364</v>
      </c>
      <c r="U23" s="224">
        <v>15.231</v>
      </c>
      <c r="V23" s="224">
        <f>ROUND(E23*U23,2)</f>
        <v>1.57</v>
      </c>
      <c r="W23" s="224"/>
      <c r="X23" s="224" t="s">
        <v>283</v>
      </c>
      <c r="Y23" s="224" t="s">
        <v>284</v>
      </c>
      <c r="Z23" s="213"/>
      <c r="AA23" s="213"/>
      <c r="AB23" s="213"/>
      <c r="AC23" s="213"/>
      <c r="AD23" s="213"/>
      <c r="AE23" s="213"/>
      <c r="AF23" s="213"/>
      <c r="AG23" s="213" t="s">
        <v>285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71" t="s">
        <v>738</v>
      </c>
      <c r="D24" s="268"/>
      <c r="E24" s="268"/>
      <c r="F24" s="268"/>
      <c r="G24" s="268"/>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366</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62" t="s">
        <v>1493</v>
      </c>
      <c r="D25" s="229"/>
      <c r="E25" s="230">
        <v>0.10296</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x14ac:dyDescent="0.2">
      <c r="A26" s="234" t="s">
        <v>276</v>
      </c>
      <c r="B26" s="235" t="s">
        <v>179</v>
      </c>
      <c r="C26" s="258" t="s">
        <v>75</v>
      </c>
      <c r="D26" s="236"/>
      <c r="E26" s="237"/>
      <c r="F26" s="238"/>
      <c r="G26" s="238">
        <f>SUMIF(AG27:AG44,"&lt;&gt;NOR",G27:G44)</f>
        <v>0</v>
      </c>
      <c r="H26" s="238"/>
      <c r="I26" s="238">
        <f>SUM(I27:I44)</f>
        <v>0</v>
      </c>
      <c r="J26" s="238"/>
      <c r="K26" s="238">
        <f>SUM(K27:K44)</f>
        <v>0</v>
      </c>
      <c r="L26" s="238"/>
      <c r="M26" s="238">
        <f>SUM(M27:M44)</f>
        <v>0</v>
      </c>
      <c r="N26" s="237"/>
      <c r="O26" s="237">
        <f>SUM(O27:O44)</f>
        <v>10.149999999999999</v>
      </c>
      <c r="P26" s="237"/>
      <c r="Q26" s="237">
        <f>SUM(Q27:Q44)</f>
        <v>0</v>
      </c>
      <c r="R26" s="238"/>
      <c r="S26" s="238"/>
      <c r="T26" s="239"/>
      <c r="U26" s="233"/>
      <c r="V26" s="233">
        <f>SUM(V27:V44)</f>
        <v>25.84</v>
      </c>
      <c r="W26" s="233"/>
      <c r="X26" s="233"/>
      <c r="Y26" s="233"/>
      <c r="AG26" t="s">
        <v>277</v>
      </c>
    </row>
    <row r="27" spans="1:60" ht="22.5" outlineLevel="1" x14ac:dyDescent="0.2">
      <c r="A27" s="241">
        <v>7</v>
      </c>
      <c r="B27" s="242" t="s">
        <v>1494</v>
      </c>
      <c r="C27" s="259" t="s">
        <v>1495</v>
      </c>
      <c r="D27" s="243" t="s">
        <v>780</v>
      </c>
      <c r="E27" s="244">
        <v>14</v>
      </c>
      <c r="F27" s="245"/>
      <c r="G27" s="246">
        <f>ROUND(E27*F27,2)</f>
        <v>0</v>
      </c>
      <c r="H27" s="245"/>
      <c r="I27" s="246">
        <f>ROUND(E27*H27,2)</f>
        <v>0</v>
      </c>
      <c r="J27" s="245"/>
      <c r="K27" s="246">
        <f>ROUND(E27*J27,2)</f>
        <v>0</v>
      </c>
      <c r="L27" s="246">
        <v>21</v>
      </c>
      <c r="M27" s="246">
        <f>G27*(1+L27/100)</f>
        <v>0</v>
      </c>
      <c r="N27" s="244">
        <v>0.25663999999999998</v>
      </c>
      <c r="O27" s="244">
        <f>ROUND(E27*N27,2)</f>
        <v>3.59</v>
      </c>
      <c r="P27" s="244">
        <v>0</v>
      </c>
      <c r="Q27" s="244">
        <f>ROUND(E27*P27,2)</f>
        <v>0</v>
      </c>
      <c r="R27" s="246" t="s">
        <v>781</v>
      </c>
      <c r="S27" s="246" t="s">
        <v>298</v>
      </c>
      <c r="T27" s="247" t="s">
        <v>364</v>
      </c>
      <c r="U27" s="224">
        <v>0.56000000000000005</v>
      </c>
      <c r="V27" s="224">
        <f>ROUND(E27*U27,2)</f>
        <v>7.84</v>
      </c>
      <c r="W27" s="224"/>
      <c r="X27" s="224" t="s">
        <v>283</v>
      </c>
      <c r="Y27" s="224" t="s">
        <v>284</v>
      </c>
      <c r="Z27" s="213"/>
      <c r="AA27" s="213"/>
      <c r="AB27" s="213"/>
      <c r="AC27" s="213"/>
      <c r="AD27" s="213"/>
      <c r="AE27" s="213"/>
      <c r="AF27" s="213"/>
      <c r="AG27" s="213" t="s">
        <v>285</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71" t="s">
        <v>1496</v>
      </c>
      <c r="D28" s="268"/>
      <c r="E28" s="268"/>
      <c r="F28" s="268"/>
      <c r="G28" s="268"/>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366</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2" t="s">
        <v>1497</v>
      </c>
      <c r="D29" s="229"/>
      <c r="E29" s="230">
        <v>14</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x14ac:dyDescent="0.2">
      <c r="A30" s="241">
        <v>8</v>
      </c>
      <c r="B30" s="242" t="s">
        <v>1498</v>
      </c>
      <c r="C30" s="259" t="s">
        <v>1499</v>
      </c>
      <c r="D30" s="243" t="s">
        <v>1031</v>
      </c>
      <c r="E30" s="244">
        <v>450</v>
      </c>
      <c r="F30" s="245"/>
      <c r="G30" s="246">
        <f>ROUND(E30*F30,2)</f>
        <v>0</v>
      </c>
      <c r="H30" s="245"/>
      <c r="I30" s="246">
        <f>ROUND(E30*H30,2)</f>
        <v>0</v>
      </c>
      <c r="J30" s="245"/>
      <c r="K30" s="246">
        <f>ROUND(E30*J30,2)</f>
        <v>0</v>
      </c>
      <c r="L30" s="246">
        <v>21</v>
      </c>
      <c r="M30" s="246">
        <f>G30*(1+L30/100)</f>
        <v>0</v>
      </c>
      <c r="N30" s="244">
        <v>1E-3</v>
      </c>
      <c r="O30" s="244">
        <f>ROUND(E30*N30,2)</f>
        <v>0.45</v>
      </c>
      <c r="P30" s="244">
        <v>0</v>
      </c>
      <c r="Q30" s="244">
        <f>ROUND(E30*P30,2)</f>
        <v>0</v>
      </c>
      <c r="R30" s="246" t="s">
        <v>1215</v>
      </c>
      <c r="S30" s="246" t="s">
        <v>298</v>
      </c>
      <c r="T30" s="247" t="s">
        <v>364</v>
      </c>
      <c r="U30" s="224">
        <v>0.04</v>
      </c>
      <c r="V30" s="224">
        <f>ROUND(E30*U30,2)</f>
        <v>18</v>
      </c>
      <c r="W30" s="224"/>
      <c r="X30" s="224" t="s">
        <v>283</v>
      </c>
      <c r="Y30" s="224" t="s">
        <v>284</v>
      </c>
      <c r="Z30" s="213"/>
      <c r="AA30" s="213"/>
      <c r="AB30" s="213"/>
      <c r="AC30" s="213"/>
      <c r="AD30" s="213"/>
      <c r="AE30" s="213"/>
      <c r="AF30" s="213"/>
      <c r="AG30" s="213" t="s">
        <v>285</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71" t="s">
        <v>1500</v>
      </c>
      <c r="D31" s="268"/>
      <c r="E31" s="268"/>
      <c r="F31" s="268"/>
      <c r="G31" s="268"/>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366</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2" x14ac:dyDescent="0.2">
      <c r="A32" s="220"/>
      <c r="B32" s="221"/>
      <c r="C32" s="261" t="s">
        <v>1501</v>
      </c>
      <c r="D32" s="250"/>
      <c r="E32" s="250"/>
      <c r="F32" s="250"/>
      <c r="G32" s="250"/>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287</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62" t="s">
        <v>1502</v>
      </c>
      <c r="D33" s="229"/>
      <c r="E33" s="230">
        <v>450</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290</v>
      </c>
      <c r="AH33" s="213">
        <v>5</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45" outlineLevel="1" x14ac:dyDescent="0.2">
      <c r="A34" s="241">
        <v>9</v>
      </c>
      <c r="B34" s="242" t="s">
        <v>1503</v>
      </c>
      <c r="C34" s="259" t="s">
        <v>1504</v>
      </c>
      <c r="D34" s="243" t="s">
        <v>598</v>
      </c>
      <c r="E34" s="244">
        <v>6.5</v>
      </c>
      <c r="F34" s="245"/>
      <c r="G34" s="246">
        <f>ROUND(E34*F34,2)</f>
        <v>0</v>
      </c>
      <c r="H34" s="245"/>
      <c r="I34" s="246">
        <f>ROUND(E34*H34,2)</f>
        <v>0</v>
      </c>
      <c r="J34" s="245"/>
      <c r="K34" s="246">
        <f>ROUND(E34*J34,2)</f>
        <v>0</v>
      </c>
      <c r="L34" s="246">
        <v>21</v>
      </c>
      <c r="M34" s="246">
        <f>G34*(1+L34/100)</f>
        <v>0</v>
      </c>
      <c r="N34" s="244">
        <v>0.12404999999999999</v>
      </c>
      <c r="O34" s="244">
        <f>ROUND(E34*N34,2)</f>
        <v>0.81</v>
      </c>
      <c r="P34" s="244">
        <v>0</v>
      </c>
      <c r="Q34" s="244">
        <f>ROUND(E34*P34,2)</f>
        <v>0</v>
      </c>
      <c r="R34" s="246" t="s">
        <v>1505</v>
      </c>
      <c r="S34" s="246" t="s">
        <v>298</v>
      </c>
      <c r="T34" s="247" t="s">
        <v>364</v>
      </c>
      <c r="U34" s="224">
        <v>0</v>
      </c>
      <c r="V34" s="224">
        <f>ROUND(E34*U34,2)</f>
        <v>0</v>
      </c>
      <c r="W34" s="224"/>
      <c r="X34" s="224" t="s">
        <v>1506</v>
      </c>
      <c r="Y34" s="224" t="s">
        <v>284</v>
      </c>
      <c r="Z34" s="213"/>
      <c r="AA34" s="213"/>
      <c r="AB34" s="213"/>
      <c r="AC34" s="213"/>
      <c r="AD34" s="213"/>
      <c r="AE34" s="213"/>
      <c r="AF34" s="213"/>
      <c r="AG34" s="213" t="s">
        <v>1507</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2" x14ac:dyDescent="0.2">
      <c r="A35" s="220"/>
      <c r="B35" s="221"/>
      <c r="C35" s="271" t="s">
        <v>1508</v>
      </c>
      <c r="D35" s="268"/>
      <c r="E35" s="268"/>
      <c r="F35" s="268"/>
      <c r="G35" s="268"/>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366</v>
      </c>
      <c r="AH35" s="213"/>
      <c r="AI35" s="213"/>
      <c r="AJ35" s="213"/>
      <c r="AK35" s="213"/>
      <c r="AL35" s="213"/>
      <c r="AM35" s="213"/>
      <c r="AN35" s="213"/>
      <c r="AO35" s="213"/>
      <c r="AP35" s="213"/>
      <c r="AQ35" s="213"/>
      <c r="AR35" s="213"/>
      <c r="AS35" s="213"/>
      <c r="AT35" s="213"/>
      <c r="AU35" s="213"/>
      <c r="AV35" s="213"/>
      <c r="AW35" s="213"/>
      <c r="AX35" s="213"/>
      <c r="AY35" s="213"/>
      <c r="AZ35" s="213"/>
      <c r="BA35" s="249" t="str">
        <f>C35</f>
        <v>montáž odvodňovacích žlabů a vpustí k odvodňovacím žlabům z polymerbetonu, včetně betonového lože popř. obetonování, s dodávkou žlabů a vpustí.</v>
      </c>
      <c r="BB35" s="213"/>
      <c r="BC35" s="213"/>
      <c r="BD35" s="213"/>
      <c r="BE35" s="213"/>
      <c r="BF35" s="213"/>
      <c r="BG35" s="213"/>
      <c r="BH35" s="213"/>
    </row>
    <row r="36" spans="1:60" outlineLevel="2" x14ac:dyDescent="0.2">
      <c r="A36" s="220"/>
      <c r="B36" s="221"/>
      <c r="C36" s="262" t="s">
        <v>1509</v>
      </c>
      <c r="D36" s="229"/>
      <c r="E36" s="230">
        <v>6.5</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290</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1">
        <v>10</v>
      </c>
      <c r="B37" s="242" t="s">
        <v>1510</v>
      </c>
      <c r="C37" s="259" t="s">
        <v>1511</v>
      </c>
      <c r="D37" s="243" t="s">
        <v>780</v>
      </c>
      <c r="E37" s="244">
        <v>45</v>
      </c>
      <c r="F37" s="245"/>
      <c r="G37" s="246">
        <f>ROUND(E37*F37,2)</f>
        <v>0</v>
      </c>
      <c r="H37" s="245"/>
      <c r="I37" s="246">
        <f>ROUND(E37*H37,2)</f>
        <v>0</v>
      </c>
      <c r="J37" s="245"/>
      <c r="K37" s="246">
        <f>ROUND(E37*J37,2)</f>
        <v>0</v>
      </c>
      <c r="L37" s="246">
        <v>21</v>
      </c>
      <c r="M37" s="246">
        <f>G37*(1+L37/100)</f>
        <v>0</v>
      </c>
      <c r="N37" s="244">
        <v>4.7000000000000002E-3</v>
      </c>
      <c r="O37" s="244">
        <f>ROUND(E37*N37,2)</f>
        <v>0.21</v>
      </c>
      <c r="P37" s="244">
        <v>0</v>
      </c>
      <c r="Q37" s="244">
        <f>ROUND(E37*P37,2)</f>
        <v>0</v>
      </c>
      <c r="R37" s="246" t="s">
        <v>1032</v>
      </c>
      <c r="S37" s="246" t="s">
        <v>298</v>
      </c>
      <c r="T37" s="247" t="s">
        <v>364</v>
      </c>
      <c r="U37" s="224">
        <v>0</v>
      </c>
      <c r="V37" s="224">
        <f>ROUND(E37*U37,2)</f>
        <v>0</v>
      </c>
      <c r="W37" s="224"/>
      <c r="X37" s="224" t="s">
        <v>1034</v>
      </c>
      <c r="Y37" s="224" t="s">
        <v>284</v>
      </c>
      <c r="Z37" s="213"/>
      <c r="AA37" s="213"/>
      <c r="AB37" s="213"/>
      <c r="AC37" s="213"/>
      <c r="AD37" s="213"/>
      <c r="AE37" s="213"/>
      <c r="AF37" s="213"/>
      <c r="AG37" s="213" t="s">
        <v>1035</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60" t="s">
        <v>286</v>
      </c>
      <c r="D38" s="248"/>
      <c r="E38" s="248"/>
      <c r="F38" s="248"/>
      <c r="G38" s="248"/>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287</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61" t="s">
        <v>1512</v>
      </c>
      <c r="D39" s="250"/>
      <c r="E39" s="250"/>
      <c r="F39" s="250"/>
      <c r="G39" s="250"/>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49" t="str">
        <f>C39</f>
        <v>Štěrbinový žlab do dlažby, nerez, vpust se svislým odtokem DN100, mříž pro zatížení B125 kN,, vybírací koš</v>
      </c>
      <c r="BB39" s="213"/>
      <c r="BC39" s="213"/>
      <c r="BD39" s="213"/>
      <c r="BE39" s="213"/>
      <c r="BF39" s="213"/>
      <c r="BG39" s="213"/>
      <c r="BH39" s="213"/>
    </row>
    <row r="40" spans="1:60" outlineLevel="2" x14ac:dyDescent="0.2">
      <c r="A40" s="220"/>
      <c r="B40" s="221"/>
      <c r="C40" s="262" t="s">
        <v>1513</v>
      </c>
      <c r="D40" s="229"/>
      <c r="E40" s="230">
        <v>44.55</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290</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62" t="s">
        <v>1514</v>
      </c>
      <c r="D41" s="229"/>
      <c r="E41" s="230">
        <v>0.45</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290</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1" x14ac:dyDescent="0.2">
      <c r="A42" s="241">
        <v>11</v>
      </c>
      <c r="B42" s="242" t="s">
        <v>1515</v>
      </c>
      <c r="C42" s="259" t="s">
        <v>1516</v>
      </c>
      <c r="D42" s="243" t="s">
        <v>780</v>
      </c>
      <c r="E42" s="244">
        <v>45</v>
      </c>
      <c r="F42" s="245"/>
      <c r="G42" s="246">
        <f>ROUND(E42*F42,2)</f>
        <v>0</v>
      </c>
      <c r="H42" s="245"/>
      <c r="I42" s="246">
        <f>ROUND(E42*H42,2)</f>
        <v>0</v>
      </c>
      <c r="J42" s="245"/>
      <c r="K42" s="246">
        <f>ROUND(E42*J42,2)</f>
        <v>0</v>
      </c>
      <c r="L42" s="246">
        <v>21</v>
      </c>
      <c r="M42" s="246">
        <f>G42*(1+L42/100)</f>
        <v>0</v>
      </c>
      <c r="N42" s="244">
        <v>0.113</v>
      </c>
      <c r="O42" s="244">
        <f>ROUND(E42*N42,2)</f>
        <v>5.09</v>
      </c>
      <c r="P42" s="244">
        <v>0</v>
      </c>
      <c r="Q42" s="244">
        <f>ROUND(E42*P42,2)</f>
        <v>0</v>
      </c>
      <c r="R42" s="246" t="s">
        <v>1032</v>
      </c>
      <c r="S42" s="246" t="s">
        <v>298</v>
      </c>
      <c r="T42" s="247" t="s">
        <v>364</v>
      </c>
      <c r="U42" s="224">
        <v>0</v>
      </c>
      <c r="V42" s="224">
        <f>ROUND(E42*U42,2)</f>
        <v>0</v>
      </c>
      <c r="W42" s="224"/>
      <c r="X42" s="224" t="s">
        <v>1034</v>
      </c>
      <c r="Y42" s="224" t="s">
        <v>284</v>
      </c>
      <c r="Z42" s="213"/>
      <c r="AA42" s="213"/>
      <c r="AB42" s="213"/>
      <c r="AC42" s="213"/>
      <c r="AD42" s="213"/>
      <c r="AE42" s="213"/>
      <c r="AF42" s="213"/>
      <c r="AG42" s="213" t="s">
        <v>1035</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62" t="s">
        <v>1513</v>
      </c>
      <c r="D43" s="229"/>
      <c r="E43" s="230">
        <v>44.55</v>
      </c>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290</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62" t="s">
        <v>1514</v>
      </c>
      <c r="D44" s="229"/>
      <c r="E44" s="230">
        <v>0.45</v>
      </c>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290</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x14ac:dyDescent="0.2">
      <c r="A45" s="234" t="s">
        <v>276</v>
      </c>
      <c r="B45" s="235" t="s">
        <v>188</v>
      </c>
      <c r="C45" s="258" t="s">
        <v>189</v>
      </c>
      <c r="D45" s="236"/>
      <c r="E45" s="237"/>
      <c r="F45" s="238"/>
      <c r="G45" s="238">
        <f>SUMIF(AG46:AG233,"&lt;&gt;NOR",G46:G233)</f>
        <v>0</v>
      </c>
      <c r="H45" s="238"/>
      <c r="I45" s="238">
        <f>SUM(I46:I233)</f>
        <v>0</v>
      </c>
      <c r="J45" s="238"/>
      <c r="K45" s="238">
        <f>SUM(K46:K233)</f>
        <v>0</v>
      </c>
      <c r="L45" s="238"/>
      <c r="M45" s="238">
        <f>SUM(M46:M233)</f>
        <v>0</v>
      </c>
      <c r="N45" s="237"/>
      <c r="O45" s="237">
        <f>SUM(O46:O233)</f>
        <v>36.480000000000004</v>
      </c>
      <c r="P45" s="237"/>
      <c r="Q45" s="237">
        <f>SUM(Q46:Q233)</f>
        <v>0</v>
      </c>
      <c r="R45" s="238"/>
      <c r="S45" s="238"/>
      <c r="T45" s="239"/>
      <c r="U45" s="233"/>
      <c r="V45" s="233">
        <f>SUM(V46:V233)</f>
        <v>142.29999999999998</v>
      </c>
      <c r="W45" s="233"/>
      <c r="X45" s="233"/>
      <c r="Y45" s="233"/>
      <c r="AG45" t="s">
        <v>277</v>
      </c>
    </row>
    <row r="46" spans="1:60" ht="22.5" outlineLevel="1" x14ac:dyDescent="0.2">
      <c r="A46" s="241">
        <v>12</v>
      </c>
      <c r="B46" s="242" t="s">
        <v>1517</v>
      </c>
      <c r="C46" s="259" t="s">
        <v>1518</v>
      </c>
      <c r="D46" s="243" t="s">
        <v>780</v>
      </c>
      <c r="E46" s="244">
        <v>1</v>
      </c>
      <c r="F46" s="245"/>
      <c r="G46" s="246">
        <f>ROUND(E46*F46,2)</f>
        <v>0</v>
      </c>
      <c r="H46" s="245"/>
      <c r="I46" s="246">
        <f>ROUND(E46*H46,2)</f>
        <v>0</v>
      </c>
      <c r="J46" s="245"/>
      <c r="K46" s="246">
        <f>ROUND(E46*J46,2)</f>
        <v>0</v>
      </c>
      <c r="L46" s="246">
        <v>21</v>
      </c>
      <c r="M46" s="246">
        <f>G46*(1+L46/100)</f>
        <v>0</v>
      </c>
      <c r="N46" s="244">
        <v>2.48163</v>
      </c>
      <c r="O46" s="244">
        <f>ROUND(E46*N46,2)</f>
        <v>2.48</v>
      </c>
      <c r="P46" s="244">
        <v>0</v>
      </c>
      <c r="Q46" s="244">
        <f>ROUND(E46*P46,2)</f>
        <v>0</v>
      </c>
      <c r="R46" s="246" t="s">
        <v>710</v>
      </c>
      <c r="S46" s="246" t="s">
        <v>298</v>
      </c>
      <c r="T46" s="247" t="s">
        <v>364</v>
      </c>
      <c r="U46" s="224">
        <v>24.064</v>
      </c>
      <c r="V46" s="224">
        <f>ROUND(E46*U46,2)</f>
        <v>24.06</v>
      </c>
      <c r="W46" s="224"/>
      <c r="X46" s="224" t="s">
        <v>283</v>
      </c>
      <c r="Y46" s="224" t="s">
        <v>284</v>
      </c>
      <c r="Z46" s="213"/>
      <c r="AA46" s="213"/>
      <c r="AB46" s="213"/>
      <c r="AC46" s="213"/>
      <c r="AD46" s="213"/>
      <c r="AE46" s="213"/>
      <c r="AF46" s="213"/>
      <c r="AG46" s="213" t="s">
        <v>285</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71" t="s">
        <v>1519</v>
      </c>
      <c r="D47" s="268"/>
      <c r="E47" s="268"/>
      <c r="F47" s="268"/>
      <c r="G47" s="268"/>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366</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62" t="s">
        <v>1520</v>
      </c>
      <c r="D48" s="229"/>
      <c r="E48" s="230">
        <v>1</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290</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1">
        <v>13</v>
      </c>
      <c r="B49" s="242" t="s">
        <v>1521</v>
      </c>
      <c r="C49" s="259" t="s">
        <v>1522</v>
      </c>
      <c r="D49" s="243" t="s">
        <v>598</v>
      </c>
      <c r="E49" s="244">
        <v>150</v>
      </c>
      <c r="F49" s="245"/>
      <c r="G49" s="246">
        <f>ROUND(E49*F49,2)</f>
        <v>0</v>
      </c>
      <c r="H49" s="245"/>
      <c r="I49" s="246">
        <f>ROUND(E49*H49,2)</f>
        <v>0</v>
      </c>
      <c r="J49" s="245"/>
      <c r="K49" s="246">
        <f>ROUND(E49*J49,2)</f>
        <v>0</v>
      </c>
      <c r="L49" s="246">
        <v>21</v>
      </c>
      <c r="M49" s="246">
        <f>G49*(1+L49/100)</f>
        <v>0</v>
      </c>
      <c r="N49" s="244">
        <v>0</v>
      </c>
      <c r="O49" s="244">
        <f>ROUND(E49*N49,2)</f>
        <v>0</v>
      </c>
      <c r="P49" s="244">
        <v>0</v>
      </c>
      <c r="Q49" s="244">
        <f>ROUND(E49*P49,2)</f>
        <v>0</v>
      </c>
      <c r="R49" s="246"/>
      <c r="S49" s="246" t="s">
        <v>298</v>
      </c>
      <c r="T49" s="247" t="s">
        <v>364</v>
      </c>
      <c r="U49" s="224">
        <v>0.05</v>
      </c>
      <c r="V49" s="224">
        <f>ROUND(E49*U49,2)</f>
        <v>7.5</v>
      </c>
      <c r="W49" s="224"/>
      <c r="X49" s="224" t="s">
        <v>283</v>
      </c>
      <c r="Y49" s="224" t="s">
        <v>284</v>
      </c>
      <c r="Z49" s="213"/>
      <c r="AA49" s="213"/>
      <c r="AB49" s="213"/>
      <c r="AC49" s="213"/>
      <c r="AD49" s="213"/>
      <c r="AE49" s="213"/>
      <c r="AF49" s="213"/>
      <c r="AG49" s="213" t="s">
        <v>285</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62" t="s">
        <v>1523</v>
      </c>
      <c r="D50" s="229"/>
      <c r="E50" s="230">
        <v>150</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290</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41">
        <v>14</v>
      </c>
      <c r="B51" s="242" t="s">
        <v>1524</v>
      </c>
      <c r="C51" s="259" t="s">
        <v>1525</v>
      </c>
      <c r="D51" s="243" t="s">
        <v>598</v>
      </c>
      <c r="E51" s="244">
        <v>70</v>
      </c>
      <c r="F51" s="245"/>
      <c r="G51" s="246">
        <f>ROUND(E51*F51,2)</f>
        <v>0</v>
      </c>
      <c r="H51" s="245"/>
      <c r="I51" s="246">
        <f>ROUND(E51*H51,2)</f>
        <v>0</v>
      </c>
      <c r="J51" s="245"/>
      <c r="K51" s="246">
        <f>ROUND(E51*J51,2)</f>
        <v>0</v>
      </c>
      <c r="L51" s="246">
        <v>21</v>
      </c>
      <c r="M51" s="246">
        <f>G51*(1+L51/100)</f>
        <v>0</v>
      </c>
      <c r="N51" s="244">
        <v>0</v>
      </c>
      <c r="O51" s="244">
        <f>ROUND(E51*N51,2)</f>
        <v>0</v>
      </c>
      <c r="P51" s="244">
        <v>0</v>
      </c>
      <c r="Q51" s="244">
        <f>ROUND(E51*P51,2)</f>
        <v>0</v>
      </c>
      <c r="R51" s="246" t="s">
        <v>710</v>
      </c>
      <c r="S51" s="246" t="s">
        <v>298</v>
      </c>
      <c r="T51" s="247" t="s">
        <v>364</v>
      </c>
      <c r="U51" s="224">
        <v>7.0000000000000007E-2</v>
      </c>
      <c r="V51" s="224">
        <f>ROUND(E51*U51,2)</f>
        <v>4.9000000000000004</v>
      </c>
      <c r="W51" s="224"/>
      <c r="X51" s="224" t="s">
        <v>283</v>
      </c>
      <c r="Y51" s="224" t="s">
        <v>284</v>
      </c>
      <c r="Z51" s="213"/>
      <c r="AA51" s="213"/>
      <c r="AB51" s="213"/>
      <c r="AC51" s="213"/>
      <c r="AD51" s="213"/>
      <c r="AE51" s="213"/>
      <c r="AF51" s="213"/>
      <c r="AG51" s="213" t="s">
        <v>1526</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71" t="s">
        <v>769</v>
      </c>
      <c r="D52" s="268"/>
      <c r="E52" s="268"/>
      <c r="F52" s="268"/>
      <c r="G52" s="268"/>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366</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62" t="s">
        <v>1527</v>
      </c>
      <c r="D53" s="229"/>
      <c r="E53" s="230">
        <v>8</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290</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2" t="s">
        <v>1528</v>
      </c>
      <c r="D54" s="229"/>
      <c r="E54" s="230">
        <v>27</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2" t="s">
        <v>1529</v>
      </c>
      <c r="D55" s="229"/>
      <c r="E55" s="230">
        <v>25</v>
      </c>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290</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62" t="s">
        <v>1530</v>
      </c>
      <c r="D56" s="229"/>
      <c r="E56" s="230">
        <v>10</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63" t="s">
        <v>294</v>
      </c>
      <c r="D57" s="231"/>
      <c r="E57" s="232">
        <v>70</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290</v>
      </c>
      <c r="AH57" s="213">
        <v>1</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41">
        <v>15</v>
      </c>
      <c r="B58" s="242" t="s">
        <v>1531</v>
      </c>
      <c r="C58" s="259" t="s">
        <v>1532</v>
      </c>
      <c r="D58" s="243" t="s">
        <v>598</v>
      </c>
      <c r="E58" s="244">
        <v>155</v>
      </c>
      <c r="F58" s="245"/>
      <c r="G58" s="246">
        <f>ROUND(E58*F58,2)</f>
        <v>0</v>
      </c>
      <c r="H58" s="245"/>
      <c r="I58" s="246">
        <f>ROUND(E58*H58,2)</f>
        <v>0</v>
      </c>
      <c r="J58" s="245"/>
      <c r="K58" s="246">
        <f>ROUND(E58*J58,2)</f>
        <v>0</v>
      </c>
      <c r="L58" s="246">
        <v>21</v>
      </c>
      <c r="M58" s="246">
        <f>G58*(1+L58/100)</f>
        <v>0</v>
      </c>
      <c r="N58" s="244">
        <v>1.0000000000000001E-5</v>
      </c>
      <c r="O58" s="244">
        <f>ROUND(E58*N58,2)</f>
        <v>0</v>
      </c>
      <c r="P58" s="244">
        <v>0</v>
      </c>
      <c r="Q58" s="244">
        <f>ROUND(E58*P58,2)</f>
        <v>0</v>
      </c>
      <c r="R58" s="246" t="s">
        <v>710</v>
      </c>
      <c r="S58" s="246" t="s">
        <v>298</v>
      </c>
      <c r="T58" s="247" t="s">
        <v>364</v>
      </c>
      <c r="U58" s="224">
        <v>0.08</v>
      </c>
      <c r="V58" s="224">
        <f>ROUND(E58*U58,2)</f>
        <v>12.4</v>
      </c>
      <c r="W58" s="224"/>
      <c r="X58" s="224" t="s">
        <v>283</v>
      </c>
      <c r="Y58" s="224" t="s">
        <v>284</v>
      </c>
      <c r="Z58" s="213"/>
      <c r="AA58" s="213"/>
      <c r="AB58" s="213"/>
      <c r="AC58" s="213"/>
      <c r="AD58" s="213"/>
      <c r="AE58" s="213"/>
      <c r="AF58" s="213"/>
      <c r="AG58" s="213" t="s">
        <v>1526</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2" x14ac:dyDescent="0.2">
      <c r="A59" s="220"/>
      <c r="B59" s="221"/>
      <c r="C59" s="271" t="s">
        <v>769</v>
      </c>
      <c r="D59" s="268"/>
      <c r="E59" s="268"/>
      <c r="F59" s="268"/>
      <c r="G59" s="268"/>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366</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2" x14ac:dyDescent="0.2">
      <c r="A60" s="220"/>
      <c r="B60" s="221"/>
      <c r="C60" s="262" t="s">
        <v>1533</v>
      </c>
      <c r="D60" s="229"/>
      <c r="E60" s="230">
        <v>80</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2" t="s">
        <v>1534</v>
      </c>
      <c r="D61" s="229"/>
      <c r="E61" s="230">
        <v>75</v>
      </c>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290</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63" t="s">
        <v>294</v>
      </c>
      <c r="D62" s="231"/>
      <c r="E62" s="232">
        <v>155</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290</v>
      </c>
      <c r="AH62" s="213">
        <v>1</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
      <c r="A63" s="241">
        <v>16</v>
      </c>
      <c r="B63" s="242" t="s">
        <v>1535</v>
      </c>
      <c r="C63" s="259" t="s">
        <v>1536</v>
      </c>
      <c r="D63" s="243" t="s">
        <v>780</v>
      </c>
      <c r="E63" s="244">
        <v>17</v>
      </c>
      <c r="F63" s="245"/>
      <c r="G63" s="246">
        <f>ROUND(E63*F63,2)</f>
        <v>0</v>
      </c>
      <c r="H63" s="245"/>
      <c r="I63" s="246">
        <f>ROUND(E63*H63,2)</f>
        <v>0</v>
      </c>
      <c r="J63" s="245"/>
      <c r="K63" s="246">
        <f>ROUND(E63*J63,2)</f>
        <v>0</v>
      </c>
      <c r="L63" s="246">
        <v>21</v>
      </c>
      <c r="M63" s="246">
        <f>G63*(1+L63/100)</f>
        <v>0</v>
      </c>
      <c r="N63" s="244">
        <v>0</v>
      </c>
      <c r="O63" s="244">
        <f>ROUND(E63*N63,2)</f>
        <v>0</v>
      </c>
      <c r="P63" s="244">
        <v>0</v>
      </c>
      <c r="Q63" s="244">
        <f>ROUND(E63*P63,2)</f>
        <v>0</v>
      </c>
      <c r="R63" s="246" t="s">
        <v>710</v>
      </c>
      <c r="S63" s="246" t="s">
        <v>298</v>
      </c>
      <c r="T63" s="247" t="s">
        <v>364</v>
      </c>
      <c r="U63" s="224">
        <v>0.2</v>
      </c>
      <c r="V63" s="224">
        <f>ROUND(E63*U63,2)</f>
        <v>3.4</v>
      </c>
      <c r="W63" s="224"/>
      <c r="X63" s="224" t="s">
        <v>283</v>
      </c>
      <c r="Y63" s="224" t="s">
        <v>284</v>
      </c>
      <c r="Z63" s="213"/>
      <c r="AA63" s="213"/>
      <c r="AB63" s="213"/>
      <c r="AC63" s="213"/>
      <c r="AD63" s="213"/>
      <c r="AE63" s="213"/>
      <c r="AF63" s="213"/>
      <c r="AG63" s="213" t="s">
        <v>285</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71" t="s">
        <v>711</v>
      </c>
      <c r="D64" s="268"/>
      <c r="E64" s="268"/>
      <c r="F64" s="268"/>
      <c r="G64" s="268"/>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366</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62" t="s">
        <v>1537</v>
      </c>
      <c r="D65" s="229"/>
      <c r="E65" s="230">
        <v>16.25</v>
      </c>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290</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2" t="s">
        <v>1538</v>
      </c>
      <c r="D66" s="229"/>
      <c r="E66" s="230">
        <v>0.75</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63" t="s">
        <v>294</v>
      </c>
      <c r="D67" s="231"/>
      <c r="E67" s="232">
        <v>17</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290</v>
      </c>
      <c r="AH67" s="213">
        <v>1</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
      <c r="A68" s="241">
        <v>17</v>
      </c>
      <c r="B68" s="242" t="s">
        <v>1539</v>
      </c>
      <c r="C68" s="259" t="s">
        <v>1540</v>
      </c>
      <c r="D68" s="243" t="s">
        <v>780</v>
      </c>
      <c r="E68" s="244">
        <v>1</v>
      </c>
      <c r="F68" s="245"/>
      <c r="G68" s="246">
        <f>ROUND(E68*F68,2)</f>
        <v>0</v>
      </c>
      <c r="H68" s="245"/>
      <c r="I68" s="246">
        <f>ROUND(E68*H68,2)</f>
        <v>0</v>
      </c>
      <c r="J68" s="245"/>
      <c r="K68" s="246">
        <f>ROUND(E68*J68,2)</f>
        <v>0</v>
      </c>
      <c r="L68" s="246">
        <v>21</v>
      </c>
      <c r="M68" s="246">
        <f>G68*(1+L68/100)</f>
        <v>0</v>
      </c>
      <c r="N68" s="244">
        <v>2.81E-3</v>
      </c>
      <c r="O68" s="244">
        <f>ROUND(E68*N68,2)</f>
        <v>0</v>
      </c>
      <c r="P68" s="244">
        <v>0</v>
      </c>
      <c r="Q68" s="244">
        <f>ROUND(E68*P68,2)</f>
        <v>0</v>
      </c>
      <c r="R68" s="246" t="s">
        <v>710</v>
      </c>
      <c r="S68" s="246" t="s">
        <v>298</v>
      </c>
      <c r="T68" s="247" t="s">
        <v>364</v>
      </c>
      <c r="U68" s="224">
        <v>1.93</v>
      </c>
      <c r="V68" s="224">
        <f>ROUND(E68*U68,2)</f>
        <v>1.93</v>
      </c>
      <c r="W68" s="224"/>
      <c r="X68" s="224" t="s">
        <v>283</v>
      </c>
      <c r="Y68" s="224" t="s">
        <v>284</v>
      </c>
      <c r="Z68" s="213"/>
      <c r="AA68" s="213"/>
      <c r="AB68" s="213"/>
      <c r="AC68" s="213"/>
      <c r="AD68" s="213"/>
      <c r="AE68" s="213"/>
      <c r="AF68" s="213"/>
      <c r="AG68" s="213" t="s">
        <v>285</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62" t="s">
        <v>1520</v>
      </c>
      <c r="D69" s="229"/>
      <c r="E69" s="230">
        <v>1</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290</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
      <c r="A70" s="241">
        <v>18</v>
      </c>
      <c r="B70" s="242" t="s">
        <v>1541</v>
      </c>
      <c r="C70" s="259" t="s">
        <v>1542</v>
      </c>
      <c r="D70" s="243" t="s">
        <v>598</v>
      </c>
      <c r="E70" s="244">
        <v>65</v>
      </c>
      <c r="F70" s="245"/>
      <c r="G70" s="246">
        <f>ROUND(E70*F70,2)</f>
        <v>0</v>
      </c>
      <c r="H70" s="245"/>
      <c r="I70" s="246">
        <f>ROUND(E70*H70,2)</f>
        <v>0</v>
      </c>
      <c r="J70" s="245"/>
      <c r="K70" s="246">
        <f>ROUND(E70*J70,2)</f>
        <v>0</v>
      </c>
      <c r="L70" s="246">
        <v>21</v>
      </c>
      <c r="M70" s="246">
        <f>G70*(1+L70/100)</f>
        <v>0</v>
      </c>
      <c r="N70" s="244">
        <v>0</v>
      </c>
      <c r="O70" s="244">
        <f>ROUND(E70*N70,2)</f>
        <v>0</v>
      </c>
      <c r="P70" s="244">
        <v>0</v>
      </c>
      <c r="Q70" s="244">
        <f>ROUND(E70*P70,2)</f>
        <v>0</v>
      </c>
      <c r="R70" s="246" t="s">
        <v>710</v>
      </c>
      <c r="S70" s="246" t="s">
        <v>298</v>
      </c>
      <c r="T70" s="247" t="s">
        <v>364</v>
      </c>
      <c r="U70" s="224">
        <v>4.3999999999999997E-2</v>
      </c>
      <c r="V70" s="224">
        <f>ROUND(E70*U70,2)</f>
        <v>2.86</v>
      </c>
      <c r="W70" s="224"/>
      <c r="X70" s="224" t="s">
        <v>283</v>
      </c>
      <c r="Y70" s="224" t="s">
        <v>284</v>
      </c>
      <c r="Z70" s="213"/>
      <c r="AA70" s="213"/>
      <c r="AB70" s="213"/>
      <c r="AC70" s="213"/>
      <c r="AD70" s="213"/>
      <c r="AE70" s="213"/>
      <c r="AF70" s="213"/>
      <c r="AG70" s="213" t="s">
        <v>285</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71" t="s">
        <v>1543</v>
      </c>
      <c r="D71" s="268"/>
      <c r="E71" s="268"/>
      <c r="F71" s="268"/>
      <c r="G71" s="268"/>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366</v>
      </c>
      <c r="AH71" s="213"/>
      <c r="AI71" s="213"/>
      <c r="AJ71" s="213"/>
      <c r="AK71" s="213"/>
      <c r="AL71" s="213"/>
      <c r="AM71" s="213"/>
      <c r="AN71" s="213"/>
      <c r="AO71" s="213"/>
      <c r="AP71" s="213"/>
      <c r="AQ71" s="213"/>
      <c r="AR71" s="213"/>
      <c r="AS71" s="213"/>
      <c r="AT71" s="213"/>
      <c r="AU71" s="213"/>
      <c r="AV71" s="213"/>
      <c r="AW71" s="213"/>
      <c r="AX71" s="213"/>
      <c r="AY71" s="213"/>
      <c r="AZ71" s="213"/>
      <c r="BA71" s="249" t="str">
        <f>C71</f>
        <v>přísun, montáže, demontáže a odsunu zkoušecího čerpadla, napuštění tlakovou vodou a dodání vody pro tlakovou zkoušku,</v>
      </c>
      <c r="BB71" s="213"/>
      <c r="BC71" s="213"/>
      <c r="BD71" s="213"/>
      <c r="BE71" s="213"/>
      <c r="BF71" s="213"/>
      <c r="BG71" s="213"/>
      <c r="BH71" s="213"/>
    </row>
    <row r="72" spans="1:60" outlineLevel="2" x14ac:dyDescent="0.2">
      <c r="A72" s="220"/>
      <c r="B72" s="221"/>
      <c r="C72" s="262" t="s">
        <v>1544</v>
      </c>
      <c r="D72" s="229"/>
      <c r="E72" s="230">
        <v>65</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5</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x14ac:dyDescent="0.2">
      <c r="A73" s="241">
        <v>19</v>
      </c>
      <c r="B73" s="242" t="s">
        <v>1545</v>
      </c>
      <c r="C73" s="259" t="s">
        <v>1546</v>
      </c>
      <c r="D73" s="243" t="s">
        <v>598</v>
      </c>
      <c r="E73" s="244">
        <v>70</v>
      </c>
      <c r="F73" s="245"/>
      <c r="G73" s="246">
        <f>ROUND(E73*F73,2)</f>
        <v>0</v>
      </c>
      <c r="H73" s="245"/>
      <c r="I73" s="246">
        <f>ROUND(E73*H73,2)</f>
        <v>0</v>
      </c>
      <c r="J73" s="245"/>
      <c r="K73" s="246">
        <f>ROUND(E73*J73,2)</f>
        <v>0</v>
      </c>
      <c r="L73" s="246">
        <v>21</v>
      </c>
      <c r="M73" s="246">
        <f>G73*(1+L73/100)</f>
        <v>0</v>
      </c>
      <c r="N73" s="244">
        <v>0</v>
      </c>
      <c r="O73" s="244">
        <f>ROUND(E73*N73,2)</f>
        <v>0</v>
      </c>
      <c r="P73" s="244">
        <v>0</v>
      </c>
      <c r="Q73" s="244">
        <f>ROUND(E73*P73,2)</f>
        <v>0</v>
      </c>
      <c r="R73" s="246" t="s">
        <v>710</v>
      </c>
      <c r="S73" s="246" t="s">
        <v>298</v>
      </c>
      <c r="T73" s="247" t="s">
        <v>364</v>
      </c>
      <c r="U73" s="224">
        <v>0.05</v>
      </c>
      <c r="V73" s="224">
        <f>ROUND(E73*U73,2)</f>
        <v>3.5</v>
      </c>
      <c r="W73" s="224"/>
      <c r="X73" s="224" t="s">
        <v>283</v>
      </c>
      <c r="Y73" s="224" t="s">
        <v>284</v>
      </c>
      <c r="Z73" s="213"/>
      <c r="AA73" s="213"/>
      <c r="AB73" s="213"/>
      <c r="AC73" s="213"/>
      <c r="AD73" s="213"/>
      <c r="AE73" s="213"/>
      <c r="AF73" s="213"/>
      <c r="AG73" s="213" t="s">
        <v>285</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71" t="s">
        <v>1547</v>
      </c>
      <c r="D74" s="268"/>
      <c r="E74" s="268"/>
      <c r="F74" s="268"/>
      <c r="G74" s="268"/>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366</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62" t="s">
        <v>1548</v>
      </c>
      <c r="D75" s="229"/>
      <c r="E75" s="230">
        <v>70</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5</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1" x14ac:dyDescent="0.2">
      <c r="A76" s="241">
        <v>20</v>
      </c>
      <c r="B76" s="242" t="s">
        <v>1549</v>
      </c>
      <c r="C76" s="259" t="s">
        <v>1550</v>
      </c>
      <c r="D76" s="243" t="s">
        <v>598</v>
      </c>
      <c r="E76" s="244">
        <v>155</v>
      </c>
      <c r="F76" s="245"/>
      <c r="G76" s="246">
        <f>ROUND(E76*F76,2)</f>
        <v>0</v>
      </c>
      <c r="H76" s="245"/>
      <c r="I76" s="246">
        <f>ROUND(E76*H76,2)</f>
        <v>0</v>
      </c>
      <c r="J76" s="245"/>
      <c r="K76" s="246">
        <f>ROUND(E76*J76,2)</f>
        <v>0</v>
      </c>
      <c r="L76" s="246">
        <v>21</v>
      </c>
      <c r="M76" s="246">
        <f>G76*(1+L76/100)</f>
        <v>0</v>
      </c>
      <c r="N76" s="244">
        <v>0</v>
      </c>
      <c r="O76" s="244">
        <f>ROUND(E76*N76,2)</f>
        <v>0</v>
      </c>
      <c r="P76" s="244">
        <v>0</v>
      </c>
      <c r="Q76" s="244">
        <f>ROUND(E76*P76,2)</f>
        <v>0</v>
      </c>
      <c r="R76" s="246" t="s">
        <v>710</v>
      </c>
      <c r="S76" s="246" t="s">
        <v>298</v>
      </c>
      <c r="T76" s="247" t="s">
        <v>364</v>
      </c>
      <c r="U76" s="224">
        <v>0.06</v>
      </c>
      <c r="V76" s="224">
        <f>ROUND(E76*U76,2)</f>
        <v>9.3000000000000007</v>
      </c>
      <c r="W76" s="224"/>
      <c r="X76" s="224" t="s">
        <v>283</v>
      </c>
      <c r="Y76" s="224" t="s">
        <v>284</v>
      </c>
      <c r="Z76" s="213"/>
      <c r="AA76" s="213"/>
      <c r="AB76" s="213"/>
      <c r="AC76" s="213"/>
      <c r="AD76" s="213"/>
      <c r="AE76" s="213"/>
      <c r="AF76" s="213"/>
      <c r="AG76" s="213" t="s">
        <v>285</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2" x14ac:dyDescent="0.2">
      <c r="A77" s="220"/>
      <c r="B77" s="221"/>
      <c r="C77" s="271" t="s">
        <v>1547</v>
      </c>
      <c r="D77" s="268"/>
      <c r="E77" s="268"/>
      <c r="F77" s="268"/>
      <c r="G77" s="268"/>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366</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62" t="s">
        <v>1551</v>
      </c>
      <c r="D78" s="229"/>
      <c r="E78" s="230">
        <v>155</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5</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
      <c r="A79" s="241">
        <v>21</v>
      </c>
      <c r="B79" s="242" t="s">
        <v>1552</v>
      </c>
      <c r="C79" s="259" t="s">
        <v>1553</v>
      </c>
      <c r="D79" s="243" t="s">
        <v>598</v>
      </c>
      <c r="E79" s="244">
        <v>225</v>
      </c>
      <c r="F79" s="245"/>
      <c r="G79" s="246">
        <f>ROUND(E79*F79,2)</f>
        <v>0</v>
      </c>
      <c r="H79" s="245"/>
      <c r="I79" s="246">
        <f>ROUND(E79*H79,2)</f>
        <v>0</v>
      </c>
      <c r="J79" s="245"/>
      <c r="K79" s="246">
        <f>ROUND(E79*J79,2)</f>
        <v>0</v>
      </c>
      <c r="L79" s="246">
        <v>21</v>
      </c>
      <c r="M79" s="246">
        <f>G79*(1+L79/100)</f>
        <v>0</v>
      </c>
      <c r="N79" s="244">
        <v>0</v>
      </c>
      <c r="O79" s="244">
        <f>ROUND(E79*N79,2)</f>
        <v>0</v>
      </c>
      <c r="P79" s="244">
        <v>0</v>
      </c>
      <c r="Q79" s="244">
        <f>ROUND(E79*P79,2)</f>
        <v>0</v>
      </c>
      <c r="R79" s="246" t="s">
        <v>710</v>
      </c>
      <c r="S79" s="246" t="s">
        <v>298</v>
      </c>
      <c r="T79" s="247" t="s">
        <v>364</v>
      </c>
      <c r="U79" s="224">
        <v>0.05</v>
      </c>
      <c r="V79" s="224">
        <f>ROUND(E79*U79,2)</f>
        <v>11.25</v>
      </c>
      <c r="W79" s="224"/>
      <c r="X79" s="224" t="s">
        <v>283</v>
      </c>
      <c r="Y79" s="224" t="s">
        <v>284</v>
      </c>
      <c r="Z79" s="213"/>
      <c r="AA79" s="213"/>
      <c r="AB79" s="213"/>
      <c r="AC79" s="213"/>
      <c r="AD79" s="213"/>
      <c r="AE79" s="213"/>
      <c r="AF79" s="213"/>
      <c r="AG79" s="213" t="s">
        <v>285</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62" t="s">
        <v>1548</v>
      </c>
      <c r="D80" s="229"/>
      <c r="E80" s="230">
        <v>70</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5</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62" t="s">
        <v>1551</v>
      </c>
      <c r="D81" s="229"/>
      <c r="E81" s="230">
        <v>155</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5</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1" x14ac:dyDescent="0.2">
      <c r="A82" s="241">
        <v>22</v>
      </c>
      <c r="B82" s="242" t="s">
        <v>1554</v>
      </c>
      <c r="C82" s="259" t="s">
        <v>1555</v>
      </c>
      <c r="D82" s="243" t="s">
        <v>780</v>
      </c>
      <c r="E82" s="244">
        <v>4</v>
      </c>
      <c r="F82" s="245"/>
      <c r="G82" s="246">
        <f>ROUND(E82*F82,2)</f>
        <v>0</v>
      </c>
      <c r="H82" s="245"/>
      <c r="I82" s="246">
        <f>ROUND(E82*H82,2)</f>
        <v>0</v>
      </c>
      <c r="J82" s="245"/>
      <c r="K82" s="246">
        <f>ROUND(E82*J82,2)</f>
        <v>0</v>
      </c>
      <c r="L82" s="246">
        <v>21</v>
      </c>
      <c r="M82" s="246">
        <f>G82*(1+L82/100)</f>
        <v>0</v>
      </c>
      <c r="N82" s="244">
        <v>3.0291399999999999</v>
      </c>
      <c r="O82" s="244">
        <f>ROUND(E82*N82,2)</f>
        <v>12.12</v>
      </c>
      <c r="P82" s="244">
        <v>0</v>
      </c>
      <c r="Q82" s="244">
        <f>ROUND(E82*P82,2)</f>
        <v>0</v>
      </c>
      <c r="R82" s="246" t="s">
        <v>710</v>
      </c>
      <c r="S82" s="246" t="s">
        <v>298</v>
      </c>
      <c r="T82" s="247" t="s">
        <v>364</v>
      </c>
      <c r="U82" s="224">
        <v>5.0199999999999996</v>
      </c>
      <c r="V82" s="224">
        <f>ROUND(E82*U82,2)</f>
        <v>20.079999999999998</v>
      </c>
      <c r="W82" s="224"/>
      <c r="X82" s="224" t="s">
        <v>283</v>
      </c>
      <c r="Y82" s="224" t="s">
        <v>284</v>
      </c>
      <c r="Z82" s="213"/>
      <c r="AA82" s="213"/>
      <c r="AB82" s="213"/>
      <c r="AC82" s="213"/>
      <c r="AD82" s="213"/>
      <c r="AE82" s="213"/>
      <c r="AF82" s="213"/>
      <c r="AG82" s="213" t="s">
        <v>285</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2" x14ac:dyDescent="0.2">
      <c r="A83" s="220"/>
      <c r="B83" s="221"/>
      <c r="C83" s="271" t="s">
        <v>1556</v>
      </c>
      <c r="D83" s="268"/>
      <c r="E83" s="268"/>
      <c r="F83" s="268"/>
      <c r="G83" s="268"/>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366</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61" t="s">
        <v>286</v>
      </c>
      <c r="D84" s="250"/>
      <c r="E84" s="250"/>
      <c r="F84" s="250"/>
      <c r="G84" s="250"/>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287</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61" t="s">
        <v>1557</v>
      </c>
      <c r="D85" s="250"/>
      <c r="E85" s="250"/>
      <c r="F85" s="250"/>
      <c r="G85" s="250"/>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287</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62" t="s">
        <v>1558</v>
      </c>
      <c r="D86" s="229"/>
      <c r="E86" s="230">
        <v>4</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x14ac:dyDescent="0.2">
      <c r="A87" s="241">
        <v>23</v>
      </c>
      <c r="B87" s="242" t="s">
        <v>1559</v>
      </c>
      <c r="C87" s="259" t="s">
        <v>1560</v>
      </c>
      <c r="D87" s="243" t="s">
        <v>780</v>
      </c>
      <c r="E87" s="244">
        <v>1</v>
      </c>
      <c r="F87" s="245"/>
      <c r="G87" s="246">
        <f>ROUND(E87*F87,2)</f>
        <v>0</v>
      </c>
      <c r="H87" s="245"/>
      <c r="I87" s="246">
        <f>ROUND(E87*H87,2)</f>
        <v>0</v>
      </c>
      <c r="J87" s="245"/>
      <c r="K87" s="246">
        <f>ROUND(E87*J87,2)</f>
        <v>0</v>
      </c>
      <c r="L87" s="246">
        <v>21</v>
      </c>
      <c r="M87" s="246">
        <f>G87*(1+L87/100)</f>
        <v>0</v>
      </c>
      <c r="N87" s="244">
        <v>0.16102</v>
      </c>
      <c r="O87" s="244">
        <f>ROUND(E87*N87,2)</f>
        <v>0.16</v>
      </c>
      <c r="P87" s="244">
        <v>0</v>
      </c>
      <c r="Q87" s="244">
        <f>ROUND(E87*P87,2)</f>
        <v>0</v>
      </c>
      <c r="R87" s="246" t="s">
        <v>710</v>
      </c>
      <c r="S87" s="246" t="s">
        <v>298</v>
      </c>
      <c r="T87" s="247" t="s">
        <v>364</v>
      </c>
      <c r="U87" s="224">
        <v>1.69</v>
      </c>
      <c r="V87" s="224">
        <f>ROUND(E87*U87,2)</f>
        <v>1.69</v>
      </c>
      <c r="W87" s="224"/>
      <c r="X87" s="224" t="s">
        <v>283</v>
      </c>
      <c r="Y87" s="224" t="s">
        <v>284</v>
      </c>
      <c r="Z87" s="213"/>
      <c r="AA87" s="213"/>
      <c r="AB87" s="213"/>
      <c r="AC87" s="213"/>
      <c r="AD87" s="213"/>
      <c r="AE87" s="213"/>
      <c r="AF87" s="213"/>
      <c r="AG87" s="213" t="s">
        <v>285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62" t="s">
        <v>1561</v>
      </c>
      <c r="D88" s="229"/>
      <c r="E88" s="230">
        <v>1</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290</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x14ac:dyDescent="0.2">
      <c r="A89" s="241">
        <v>24</v>
      </c>
      <c r="B89" s="242" t="s">
        <v>1562</v>
      </c>
      <c r="C89" s="259" t="s">
        <v>1563</v>
      </c>
      <c r="D89" s="243" t="s">
        <v>780</v>
      </c>
      <c r="E89" s="244">
        <v>18</v>
      </c>
      <c r="F89" s="245"/>
      <c r="G89" s="246">
        <f>ROUND(E89*F89,2)</f>
        <v>0</v>
      </c>
      <c r="H89" s="245"/>
      <c r="I89" s="246">
        <f>ROUND(E89*H89,2)</f>
        <v>0</v>
      </c>
      <c r="J89" s="245"/>
      <c r="K89" s="246">
        <f>ROUND(E89*J89,2)</f>
        <v>0</v>
      </c>
      <c r="L89" s="246">
        <v>21</v>
      </c>
      <c r="M89" s="246">
        <f>G89*(1+L89/100)</f>
        <v>0</v>
      </c>
      <c r="N89" s="244">
        <v>1.4E-3</v>
      </c>
      <c r="O89" s="244">
        <f>ROUND(E89*N89,2)</f>
        <v>0.03</v>
      </c>
      <c r="P89" s="244">
        <v>0</v>
      </c>
      <c r="Q89" s="244">
        <f>ROUND(E89*P89,2)</f>
        <v>0</v>
      </c>
      <c r="R89" s="246" t="s">
        <v>710</v>
      </c>
      <c r="S89" s="246" t="s">
        <v>298</v>
      </c>
      <c r="T89" s="247" t="s">
        <v>364</v>
      </c>
      <c r="U89" s="224">
        <v>0.14000000000000001</v>
      </c>
      <c r="V89" s="224">
        <f>ROUND(E89*U89,2)</f>
        <v>2.52</v>
      </c>
      <c r="W89" s="224"/>
      <c r="X89" s="224" t="s">
        <v>283</v>
      </c>
      <c r="Y89" s="224" t="s">
        <v>284</v>
      </c>
      <c r="Z89" s="213"/>
      <c r="AA89" s="213"/>
      <c r="AB89" s="213"/>
      <c r="AC89" s="213"/>
      <c r="AD89" s="213"/>
      <c r="AE89" s="213"/>
      <c r="AF89" s="213"/>
      <c r="AG89" s="213" t="s">
        <v>285</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62" t="s">
        <v>1564</v>
      </c>
      <c r="D90" s="229"/>
      <c r="E90" s="230">
        <v>18</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290</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x14ac:dyDescent="0.2">
      <c r="A91" s="241">
        <v>25</v>
      </c>
      <c r="B91" s="242" t="s">
        <v>1565</v>
      </c>
      <c r="C91" s="259" t="s">
        <v>1566</v>
      </c>
      <c r="D91" s="243" t="s">
        <v>598</v>
      </c>
      <c r="E91" s="244">
        <v>172</v>
      </c>
      <c r="F91" s="245"/>
      <c r="G91" s="246">
        <f>ROUND(E91*F91,2)</f>
        <v>0</v>
      </c>
      <c r="H91" s="245"/>
      <c r="I91" s="246">
        <f>ROUND(E91*H91,2)</f>
        <v>0</v>
      </c>
      <c r="J91" s="245"/>
      <c r="K91" s="246">
        <f>ROUND(E91*J91,2)</f>
        <v>0</v>
      </c>
      <c r="L91" s="246">
        <v>21</v>
      </c>
      <c r="M91" s="246">
        <f>G91*(1+L91/100)</f>
        <v>0</v>
      </c>
      <c r="N91" s="244">
        <v>5.0000000000000002E-5</v>
      </c>
      <c r="O91" s="244">
        <f>ROUND(E91*N91,2)</f>
        <v>0.01</v>
      </c>
      <c r="P91" s="244">
        <v>0</v>
      </c>
      <c r="Q91" s="244">
        <f>ROUND(E91*P91,2)</f>
        <v>0</v>
      </c>
      <c r="R91" s="246" t="s">
        <v>710</v>
      </c>
      <c r="S91" s="246" t="s">
        <v>298</v>
      </c>
      <c r="T91" s="247" t="s">
        <v>364</v>
      </c>
      <c r="U91" s="224">
        <v>3.4000000000000002E-2</v>
      </c>
      <c r="V91" s="224">
        <f>ROUND(E91*U91,2)</f>
        <v>5.85</v>
      </c>
      <c r="W91" s="224"/>
      <c r="X91" s="224" t="s">
        <v>283</v>
      </c>
      <c r="Y91" s="224" t="s">
        <v>284</v>
      </c>
      <c r="Z91" s="213"/>
      <c r="AA91" s="213"/>
      <c r="AB91" s="213"/>
      <c r="AC91" s="213"/>
      <c r="AD91" s="213"/>
      <c r="AE91" s="213"/>
      <c r="AF91" s="213"/>
      <c r="AG91" s="213" t="s">
        <v>285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62" t="s">
        <v>1567</v>
      </c>
      <c r="D92" s="229"/>
      <c r="E92" s="230">
        <v>65</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290</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3" x14ac:dyDescent="0.2">
      <c r="A93" s="220"/>
      <c r="B93" s="221"/>
      <c r="C93" s="262" t="s">
        <v>1568</v>
      </c>
      <c r="D93" s="229"/>
      <c r="E93" s="230">
        <v>107</v>
      </c>
      <c r="F93" s="224"/>
      <c r="G93" s="224"/>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290</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1" x14ac:dyDescent="0.2">
      <c r="A94" s="241">
        <v>26</v>
      </c>
      <c r="B94" s="242" t="s">
        <v>1569</v>
      </c>
      <c r="C94" s="259" t="s">
        <v>1570</v>
      </c>
      <c r="D94" s="243" t="s">
        <v>598</v>
      </c>
      <c r="E94" s="244">
        <v>65</v>
      </c>
      <c r="F94" s="245"/>
      <c r="G94" s="246">
        <f>ROUND(E94*F94,2)</f>
        <v>0</v>
      </c>
      <c r="H94" s="245"/>
      <c r="I94" s="246">
        <f>ROUND(E94*H94,2)</f>
        <v>0</v>
      </c>
      <c r="J94" s="245"/>
      <c r="K94" s="246">
        <f>ROUND(E94*J94,2)</f>
        <v>0</v>
      </c>
      <c r="L94" s="246">
        <v>21</v>
      </c>
      <c r="M94" s="246">
        <f>G94*(1+L94/100)</f>
        <v>0</v>
      </c>
      <c r="N94" s="244">
        <v>2.9999999999999997E-4</v>
      </c>
      <c r="O94" s="244">
        <f>ROUND(E94*N94,2)</f>
        <v>0.02</v>
      </c>
      <c r="P94" s="244">
        <v>0</v>
      </c>
      <c r="Q94" s="244">
        <f>ROUND(E94*P94,2)</f>
        <v>0</v>
      </c>
      <c r="R94" s="246" t="s">
        <v>1571</v>
      </c>
      <c r="S94" s="246" t="s">
        <v>298</v>
      </c>
      <c r="T94" s="247" t="s">
        <v>364</v>
      </c>
      <c r="U94" s="224">
        <v>0.26</v>
      </c>
      <c r="V94" s="224">
        <f>ROUND(E94*U94,2)</f>
        <v>16.899999999999999</v>
      </c>
      <c r="W94" s="224"/>
      <c r="X94" s="224" t="s">
        <v>283</v>
      </c>
      <c r="Y94" s="224" t="s">
        <v>284</v>
      </c>
      <c r="Z94" s="213"/>
      <c r="AA94" s="213"/>
      <c r="AB94" s="213"/>
      <c r="AC94" s="213"/>
      <c r="AD94" s="213"/>
      <c r="AE94" s="213"/>
      <c r="AF94" s="213"/>
      <c r="AG94" s="213" t="s">
        <v>285</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60" t="s">
        <v>1572</v>
      </c>
      <c r="D95" s="248"/>
      <c r="E95" s="248"/>
      <c r="F95" s="248"/>
      <c r="G95" s="248"/>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287</v>
      </c>
      <c r="AH95" s="213"/>
      <c r="AI95" s="213"/>
      <c r="AJ95" s="213"/>
      <c r="AK95" s="213"/>
      <c r="AL95" s="213"/>
      <c r="AM95" s="213"/>
      <c r="AN95" s="213"/>
      <c r="AO95" s="213"/>
      <c r="AP95" s="213"/>
      <c r="AQ95" s="213"/>
      <c r="AR95" s="213"/>
      <c r="AS95" s="213"/>
      <c r="AT95" s="213"/>
      <c r="AU95" s="213"/>
      <c r="AV95" s="213"/>
      <c r="AW95" s="213"/>
      <c r="AX95" s="213"/>
      <c r="AY95" s="213"/>
      <c r="AZ95" s="213"/>
      <c r="BA95" s="249" t="str">
        <f>C95</f>
        <v>analogicky dle popisu v PD se jedná o montáž výtlačného potrubí splaškové kanalizace a užitkového vodovodu.</v>
      </c>
      <c r="BB95" s="213"/>
      <c r="BC95" s="213"/>
      <c r="BD95" s="213"/>
      <c r="BE95" s="213"/>
      <c r="BF95" s="213"/>
      <c r="BG95" s="213"/>
      <c r="BH95" s="213"/>
    </row>
    <row r="96" spans="1:60" outlineLevel="2" x14ac:dyDescent="0.2">
      <c r="A96" s="220"/>
      <c r="B96" s="221"/>
      <c r="C96" s="262" t="s">
        <v>1573</v>
      </c>
      <c r="D96" s="229"/>
      <c r="E96" s="230">
        <v>65</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290</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63" t="s">
        <v>294</v>
      </c>
      <c r="D97" s="231"/>
      <c r="E97" s="232">
        <v>65</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290</v>
      </c>
      <c r="AH97" s="213">
        <v>1</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x14ac:dyDescent="0.2">
      <c r="A98" s="241">
        <v>27</v>
      </c>
      <c r="B98" s="242" t="s">
        <v>1574</v>
      </c>
      <c r="C98" s="259" t="s">
        <v>1575</v>
      </c>
      <c r="D98" s="243" t="s">
        <v>780</v>
      </c>
      <c r="E98" s="244">
        <v>4</v>
      </c>
      <c r="F98" s="245"/>
      <c r="G98" s="246">
        <f>ROUND(E98*F98,2)</f>
        <v>0</v>
      </c>
      <c r="H98" s="245"/>
      <c r="I98" s="246">
        <f>ROUND(E98*H98,2)</f>
        <v>0</v>
      </c>
      <c r="J98" s="245"/>
      <c r="K98" s="246">
        <f>ROUND(E98*J98,2)</f>
        <v>0</v>
      </c>
      <c r="L98" s="246">
        <v>21</v>
      </c>
      <c r="M98" s="246">
        <f>G98*(1+L98/100)</f>
        <v>0</v>
      </c>
      <c r="N98" s="244">
        <v>0</v>
      </c>
      <c r="O98" s="244">
        <f>ROUND(E98*N98,2)</f>
        <v>0</v>
      </c>
      <c r="P98" s="244">
        <v>0</v>
      </c>
      <c r="Q98" s="244">
        <f>ROUND(E98*P98,2)</f>
        <v>0</v>
      </c>
      <c r="R98" s="246"/>
      <c r="S98" s="246" t="s">
        <v>298</v>
      </c>
      <c r="T98" s="247" t="s">
        <v>364</v>
      </c>
      <c r="U98" s="224">
        <v>1.86</v>
      </c>
      <c r="V98" s="224">
        <f>ROUND(E98*U98,2)</f>
        <v>7.44</v>
      </c>
      <c r="W98" s="224"/>
      <c r="X98" s="224" t="s">
        <v>283</v>
      </c>
      <c r="Y98" s="224" t="s">
        <v>284</v>
      </c>
      <c r="Z98" s="213"/>
      <c r="AA98" s="213"/>
      <c r="AB98" s="213"/>
      <c r="AC98" s="213"/>
      <c r="AD98" s="213"/>
      <c r="AE98" s="213"/>
      <c r="AF98" s="213"/>
      <c r="AG98" s="213" t="s">
        <v>285</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2" x14ac:dyDescent="0.2">
      <c r="A99" s="220"/>
      <c r="B99" s="221"/>
      <c r="C99" s="260" t="s">
        <v>286</v>
      </c>
      <c r="D99" s="248"/>
      <c r="E99" s="248"/>
      <c r="F99" s="248"/>
      <c r="G99" s="248"/>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287</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61" t="s">
        <v>1576</v>
      </c>
      <c r="D100" s="250"/>
      <c r="E100" s="250"/>
      <c r="F100" s="250"/>
      <c r="G100" s="250"/>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287</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
      <c r="A101" s="241">
        <v>28</v>
      </c>
      <c r="B101" s="242" t="s">
        <v>1577</v>
      </c>
      <c r="C101" s="259" t="s">
        <v>1578</v>
      </c>
      <c r="D101" s="243" t="s">
        <v>780</v>
      </c>
      <c r="E101" s="244">
        <v>4</v>
      </c>
      <c r="F101" s="245"/>
      <c r="G101" s="246">
        <f>ROUND(E101*F101,2)</f>
        <v>0</v>
      </c>
      <c r="H101" s="245"/>
      <c r="I101" s="246">
        <f>ROUND(E101*H101,2)</f>
        <v>0</v>
      </c>
      <c r="J101" s="245"/>
      <c r="K101" s="246">
        <f>ROUND(E101*J101,2)</f>
        <v>0</v>
      </c>
      <c r="L101" s="246">
        <v>21</v>
      </c>
      <c r="M101" s="246">
        <f>G101*(1+L101/100)</f>
        <v>0</v>
      </c>
      <c r="N101" s="244">
        <v>0</v>
      </c>
      <c r="O101" s="244">
        <f>ROUND(E101*N101,2)</f>
        <v>0</v>
      </c>
      <c r="P101" s="244">
        <v>0</v>
      </c>
      <c r="Q101" s="244">
        <f>ROUND(E101*P101,2)</f>
        <v>0</v>
      </c>
      <c r="R101" s="246"/>
      <c r="S101" s="246" t="s">
        <v>298</v>
      </c>
      <c r="T101" s="247" t="s">
        <v>364</v>
      </c>
      <c r="U101" s="224">
        <v>0.39</v>
      </c>
      <c r="V101" s="224">
        <f>ROUND(E101*U101,2)</f>
        <v>1.56</v>
      </c>
      <c r="W101" s="224"/>
      <c r="X101" s="224" t="s">
        <v>283</v>
      </c>
      <c r="Y101" s="224" t="s">
        <v>284</v>
      </c>
      <c r="Z101" s="213"/>
      <c r="AA101" s="213"/>
      <c r="AB101" s="213"/>
      <c r="AC101" s="213"/>
      <c r="AD101" s="213"/>
      <c r="AE101" s="213"/>
      <c r="AF101" s="213"/>
      <c r="AG101" s="213" t="s">
        <v>285</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62" t="s">
        <v>1579</v>
      </c>
      <c r="D102" s="229"/>
      <c r="E102" s="230">
        <v>4</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290</v>
      </c>
      <c r="AH102" s="213">
        <v>5</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
      <c r="A103" s="241">
        <v>29</v>
      </c>
      <c r="B103" s="242" t="s">
        <v>1580</v>
      </c>
      <c r="C103" s="259" t="s">
        <v>1581</v>
      </c>
      <c r="D103" s="243" t="s">
        <v>598</v>
      </c>
      <c r="E103" s="244">
        <v>172</v>
      </c>
      <c r="F103" s="245"/>
      <c r="G103" s="246">
        <f>ROUND(E103*F103,2)</f>
        <v>0</v>
      </c>
      <c r="H103" s="245"/>
      <c r="I103" s="246">
        <f>ROUND(E103*H103,2)</f>
        <v>0</v>
      </c>
      <c r="J103" s="245"/>
      <c r="K103" s="246">
        <f>ROUND(E103*J103,2)</f>
        <v>0</v>
      </c>
      <c r="L103" s="246">
        <v>21</v>
      </c>
      <c r="M103" s="246">
        <f>G103*(1+L103/100)</f>
        <v>0</v>
      </c>
      <c r="N103" s="244">
        <v>6.0000000000000002E-5</v>
      </c>
      <c r="O103" s="244">
        <f>ROUND(E103*N103,2)</f>
        <v>0.01</v>
      </c>
      <c r="P103" s="244">
        <v>0</v>
      </c>
      <c r="Q103" s="244">
        <f>ROUND(E103*P103,2)</f>
        <v>0</v>
      </c>
      <c r="R103" s="246"/>
      <c r="S103" s="246" t="s">
        <v>298</v>
      </c>
      <c r="T103" s="247" t="s">
        <v>364</v>
      </c>
      <c r="U103" s="224">
        <v>0.03</v>
      </c>
      <c r="V103" s="224">
        <f>ROUND(E103*U103,2)</f>
        <v>5.16</v>
      </c>
      <c r="W103" s="224"/>
      <c r="X103" s="224" t="s">
        <v>283</v>
      </c>
      <c r="Y103" s="224" t="s">
        <v>284</v>
      </c>
      <c r="Z103" s="213"/>
      <c r="AA103" s="213"/>
      <c r="AB103" s="213"/>
      <c r="AC103" s="213"/>
      <c r="AD103" s="213"/>
      <c r="AE103" s="213"/>
      <c r="AF103" s="213"/>
      <c r="AG103" s="213" t="s">
        <v>285</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62" t="s">
        <v>1582</v>
      </c>
      <c r="D104" s="229"/>
      <c r="E104" s="230">
        <v>65</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2" t="s">
        <v>1583</v>
      </c>
      <c r="D105" s="229"/>
      <c r="E105" s="230">
        <v>107</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ht="33.75" outlineLevel="1" x14ac:dyDescent="0.2">
      <c r="A106" s="241">
        <v>30</v>
      </c>
      <c r="B106" s="242" t="s">
        <v>1584</v>
      </c>
      <c r="C106" s="259" t="s">
        <v>1585</v>
      </c>
      <c r="D106" s="243" t="s">
        <v>780</v>
      </c>
      <c r="E106" s="244">
        <v>1</v>
      </c>
      <c r="F106" s="245"/>
      <c r="G106" s="246">
        <f>ROUND(E106*F106,2)</f>
        <v>0</v>
      </c>
      <c r="H106" s="245"/>
      <c r="I106" s="246">
        <f>ROUND(E106*H106,2)</f>
        <v>0</v>
      </c>
      <c r="J106" s="245"/>
      <c r="K106" s="246">
        <f>ROUND(E106*J106,2)</f>
        <v>0</v>
      </c>
      <c r="L106" s="246">
        <v>21</v>
      </c>
      <c r="M106" s="246">
        <f>G106*(1+L106/100)</f>
        <v>0</v>
      </c>
      <c r="N106" s="244">
        <v>0</v>
      </c>
      <c r="O106" s="244">
        <f>ROUND(E106*N106,2)</f>
        <v>0</v>
      </c>
      <c r="P106" s="244">
        <v>0</v>
      </c>
      <c r="Q106" s="244">
        <f>ROUND(E106*P106,2)</f>
        <v>0</v>
      </c>
      <c r="R106" s="246"/>
      <c r="S106" s="246" t="s">
        <v>281</v>
      </c>
      <c r="T106" s="247" t="s">
        <v>282</v>
      </c>
      <c r="U106" s="224">
        <v>0</v>
      </c>
      <c r="V106" s="224">
        <f>ROUND(E106*U106,2)</f>
        <v>0</v>
      </c>
      <c r="W106" s="224"/>
      <c r="X106" s="224" t="s">
        <v>283</v>
      </c>
      <c r="Y106" s="224" t="s">
        <v>284</v>
      </c>
      <c r="Z106" s="213"/>
      <c r="AA106" s="213"/>
      <c r="AB106" s="213"/>
      <c r="AC106" s="213"/>
      <c r="AD106" s="213"/>
      <c r="AE106" s="213"/>
      <c r="AF106" s="213"/>
      <c r="AG106" s="213" t="s">
        <v>285</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2" x14ac:dyDescent="0.2">
      <c r="A107" s="220"/>
      <c r="B107" s="221"/>
      <c r="C107" s="260" t="s">
        <v>286</v>
      </c>
      <c r="D107" s="248"/>
      <c r="E107" s="248"/>
      <c r="F107" s="248"/>
      <c r="G107" s="248"/>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287</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ht="33.75" outlineLevel="3" x14ac:dyDescent="0.2">
      <c r="A108" s="220"/>
      <c r="B108" s="221"/>
      <c r="C108" s="261" t="s">
        <v>1586</v>
      </c>
      <c r="D108" s="250"/>
      <c r="E108" s="250"/>
      <c r="F108" s="250"/>
      <c r="G108" s="250"/>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287</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49" t="str">
        <f>C108</f>
        <v>Přečerpávací stanice, šachta plaStová prům. 1000 mm, plastová samonosná, vstupní komín prům.600 mm, poklop litinový s rámem, prům. 625 mm, B125 kN, podbetonovaná, čerpadlo fekální s řezacím zařízením, 400 V, 1,5 kW výtlak DN40 s pojistným ventilem , uzávěrem , spínací skříň 400 V , plovákové spínání, signalizace poruchy, propojovací kabely - komplet</v>
      </c>
      <c r="BB108" s="213"/>
      <c r="BC108" s="213"/>
      <c r="BD108" s="213"/>
      <c r="BE108" s="213"/>
      <c r="BF108" s="213"/>
      <c r="BG108" s="213"/>
      <c r="BH108" s="213"/>
    </row>
    <row r="109" spans="1:60" ht="22.5" outlineLevel="3" x14ac:dyDescent="0.2">
      <c r="A109" s="220"/>
      <c r="B109" s="221"/>
      <c r="C109" s="261" t="s">
        <v>355</v>
      </c>
      <c r="D109" s="250"/>
      <c r="E109" s="250"/>
      <c r="F109" s="250"/>
      <c r="G109" s="250"/>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287</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49" t="str">
        <f>C109</f>
        <v>Kompletní provedení dle veškerých informací obsažených v PD (textová i výkresová část, technologické postupy, restaurátorské záměry atd.).</v>
      </c>
      <c r="BB109" s="213"/>
      <c r="BC109" s="213"/>
      <c r="BD109" s="213"/>
      <c r="BE109" s="213"/>
      <c r="BF109" s="213"/>
      <c r="BG109" s="213"/>
      <c r="BH109" s="213"/>
    </row>
    <row r="110" spans="1:60" ht="22.5" outlineLevel="3" x14ac:dyDescent="0.2">
      <c r="A110" s="220"/>
      <c r="B110" s="221"/>
      <c r="C110" s="261" t="s">
        <v>356</v>
      </c>
      <c r="D110" s="250"/>
      <c r="E110" s="250"/>
      <c r="F110" s="250"/>
      <c r="G110" s="250"/>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287</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49" t="str">
        <f>C110</f>
        <v>Provedení je včetně montáže, demontáže, dodávky, přesunu hmot, přesunu a likvidace suti, povrchové úpravy, repasí, restaurátorských záměrů,</v>
      </c>
      <c r="BB110" s="213"/>
      <c r="BC110" s="213"/>
      <c r="BD110" s="213"/>
      <c r="BE110" s="213"/>
      <c r="BF110" s="213"/>
      <c r="BG110" s="213"/>
      <c r="BH110" s="213"/>
    </row>
    <row r="111" spans="1:60" ht="22.5" outlineLevel="3" x14ac:dyDescent="0.2">
      <c r="A111" s="220"/>
      <c r="B111" s="221"/>
      <c r="C111" s="261" t="s">
        <v>288</v>
      </c>
      <c r="D111" s="250"/>
      <c r="E111" s="250"/>
      <c r="F111" s="250"/>
      <c r="G111" s="250"/>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287</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49" t="str">
        <f>C111</f>
        <v>restaurátorských závěrečných zpráv, dílenských dokumentací, vzorkování a veškerých dalších nutných souvisejících plnění a dodávek potřeb.</v>
      </c>
      <c r="BB111" s="213"/>
      <c r="BC111" s="213"/>
      <c r="BD111" s="213"/>
      <c r="BE111" s="213"/>
      <c r="BF111" s="213"/>
      <c r="BG111" s="213"/>
      <c r="BH111" s="213"/>
    </row>
    <row r="112" spans="1:60" outlineLevel="1" x14ac:dyDescent="0.2">
      <c r="A112" s="241">
        <v>31</v>
      </c>
      <c r="B112" s="242" t="s">
        <v>1587</v>
      </c>
      <c r="C112" s="259" t="s">
        <v>1588</v>
      </c>
      <c r="D112" s="243" t="s">
        <v>780</v>
      </c>
      <c r="E112" s="244">
        <v>1</v>
      </c>
      <c r="F112" s="245"/>
      <c r="G112" s="246">
        <f>ROUND(E112*F112,2)</f>
        <v>0</v>
      </c>
      <c r="H112" s="245"/>
      <c r="I112" s="246">
        <f>ROUND(E112*H112,2)</f>
        <v>0</v>
      </c>
      <c r="J112" s="245"/>
      <c r="K112" s="246">
        <f>ROUND(E112*J112,2)</f>
        <v>0</v>
      </c>
      <c r="L112" s="246">
        <v>21</v>
      </c>
      <c r="M112" s="246">
        <f>G112*(1+L112/100)</f>
        <v>0</v>
      </c>
      <c r="N112" s="244">
        <v>0</v>
      </c>
      <c r="O112" s="244">
        <f>ROUND(E112*N112,2)</f>
        <v>0</v>
      </c>
      <c r="P112" s="244">
        <v>0</v>
      </c>
      <c r="Q112" s="244">
        <f>ROUND(E112*P112,2)</f>
        <v>0</v>
      </c>
      <c r="R112" s="246"/>
      <c r="S112" s="246" t="s">
        <v>281</v>
      </c>
      <c r="T112" s="247" t="s">
        <v>282</v>
      </c>
      <c r="U112" s="224">
        <v>0</v>
      </c>
      <c r="V112" s="224">
        <f>ROUND(E112*U112,2)</f>
        <v>0</v>
      </c>
      <c r="W112" s="224"/>
      <c r="X112" s="224" t="s">
        <v>283</v>
      </c>
      <c r="Y112" s="224" t="s">
        <v>284</v>
      </c>
      <c r="Z112" s="213"/>
      <c r="AA112" s="213"/>
      <c r="AB112" s="213"/>
      <c r="AC112" s="213"/>
      <c r="AD112" s="213"/>
      <c r="AE112" s="213"/>
      <c r="AF112" s="213"/>
      <c r="AG112" s="213" t="s">
        <v>285</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60" t="s">
        <v>286</v>
      </c>
      <c r="D113" s="248"/>
      <c r="E113" s="248"/>
      <c r="F113" s="248"/>
      <c r="G113" s="248"/>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287</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61" t="s">
        <v>1588</v>
      </c>
      <c r="D114" s="250"/>
      <c r="E114" s="250"/>
      <c r="F114" s="250"/>
      <c r="G114" s="250"/>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287</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3" x14ac:dyDescent="0.2">
      <c r="A115" s="220"/>
      <c r="B115" s="221"/>
      <c r="C115" s="261" t="s">
        <v>355</v>
      </c>
      <c r="D115" s="250"/>
      <c r="E115" s="250"/>
      <c r="F115" s="250"/>
      <c r="G115" s="250"/>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49" t="str">
        <f>C115</f>
        <v>Kompletní provedení dle veškerých informací obsažených v PD (textová i výkresová část, technologické postupy, restaurátorské záměry atd.).</v>
      </c>
      <c r="BB115" s="213"/>
      <c r="BC115" s="213"/>
      <c r="BD115" s="213"/>
      <c r="BE115" s="213"/>
      <c r="BF115" s="213"/>
      <c r="BG115" s="213"/>
      <c r="BH115" s="213"/>
    </row>
    <row r="116" spans="1:60" ht="22.5" outlineLevel="3" x14ac:dyDescent="0.2">
      <c r="A116" s="220"/>
      <c r="B116" s="221"/>
      <c r="C116" s="261" t="s">
        <v>356</v>
      </c>
      <c r="D116" s="250"/>
      <c r="E116" s="250"/>
      <c r="F116" s="250"/>
      <c r="G116" s="250"/>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287</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49" t="str">
        <f>C116</f>
        <v>Provedení je včetně montáže, demontáže, dodávky, přesunu hmot, přesunu a likvidace suti, povrchové úpravy, repasí, restaurátorských záměrů,</v>
      </c>
      <c r="BB116" s="213"/>
      <c r="BC116" s="213"/>
      <c r="BD116" s="213"/>
      <c r="BE116" s="213"/>
      <c r="BF116" s="213"/>
      <c r="BG116" s="213"/>
      <c r="BH116" s="213"/>
    </row>
    <row r="117" spans="1:60" ht="22.5" outlineLevel="3" x14ac:dyDescent="0.2">
      <c r="A117" s="220"/>
      <c r="B117" s="221"/>
      <c r="C117" s="261" t="s">
        <v>288</v>
      </c>
      <c r="D117" s="250"/>
      <c r="E117" s="250"/>
      <c r="F117" s="250"/>
      <c r="G117" s="250"/>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287</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49" t="str">
        <f>C117</f>
        <v>restaurátorských závěrečných zpráv, dílenských dokumentací, vzorkování a veškerých dalších nutných souvisejících plnění a dodávek potřeb.</v>
      </c>
      <c r="BB117" s="213"/>
      <c r="BC117" s="213"/>
      <c r="BD117" s="213"/>
      <c r="BE117" s="213"/>
      <c r="BF117" s="213"/>
      <c r="BG117" s="213"/>
      <c r="BH117" s="213"/>
    </row>
    <row r="118" spans="1:60" outlineLevel="1" x14ac:dyDescent="0.2">
      <c r="A118" s="241">
        <v>32</v>
      </c>
      <c r="B118" s="242" t="s">
        <v>1589</v>
      </c>
      <c r="C118" s="259" t="s">
        <v>1590</v>
      </c>
      <c r="D118" s="243" t="s">
        <v>780</v>
      </c>
      <c r="E118" s="244">
        <v>1</v>
      </c>
      <c r="F118" s="245"/>
      <c r="G118" s="246">
        <f>ROUND(E118*F118,2)</f>
        <v>0</v>
      </c>
      <c r="H118" s="245"/>
      <c r="I118" s="246">
        <f>ROUND(E118*H118,2)</f>
        <v>0</v>
      </c>
      <c r="J118" s="245"/>
      <c r="K118" s="246">
        <f>ROUND(E118*J118,2)</f>
        <v>0</v>
      </c>
      <c r="L118" s="246">
        <v>21</v>
      </c>
      <c r="M118" s="246">
        <f>G118*(1+L118/100)</f>
        <v>0</v>
      </c>
      <c r="N118" s="244">
        <v>0</v>
      </c>
      <c r="O118" s="244">
        <f>ROUND(E118*N118,2)</f>
        <v>0</v>
      </c>
      <c r="P118" s="244">
        <v>0</v>
      </c>
      <c r="Q118" s="244">
        <f>ROUND(E118*P118,2)</f>
        <v>0</v>
      </c>
      <c r="R118" s="246"/>
      <c r="S118" s="246" t="s">
        <v>281</v>
      </c>
      <c r="T118" s="247" t="s">
        <v>282</v>
      </c>
      <c r="U118" s="224">
        <v>0</v>
      </c>
      <c r="V118" s="224">
        <f>ROUND(E118*U118,2)</f>
        <v>0</v>
      </c>
      <c r="W118" s="224"/>
      <c r="X118" s="224" t="s">
        <v>283</v>
      </c>
      <c r="Y118" s="224" t="s">
        <v>284</v>
      </c>
      <c r="Z118" s="213"/>
      <c r="AA118" s="213"/>
      <c r="AB118" s="213"/>
      <c r="AC118" s="213"/>
      <c r="AD118" s="213"/>
      <c r="AE118" s="213"/>
      <c r="AF118" s="213"/>
      <c r="AG118" s="213" t="s">
        <v>285</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60" t="s">
        <v>286</v>
      </c>
      <c r="D119" s="248"/>
      <c r="E119" s="248"/>
      <c r="F119" s="248"/>
      <c r="G119" s="248"/>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287</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ht="22.5" outlineLevel="3" x14ac:dyDescent="0.2">
      <c r="A120" s="220"/>
      <c r="B120" s="221"/>
      <c r="C120" s="261" t="s">
        <v>1591</v>
      </c>
      <c r="D120" s="250"/>
      <c r="E120" s="250"/>
      <c r="F120" s="250"/>
      <c r="G120" s="250"/>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287</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49" t="str">
        <f>C120</f>
        <v>Filtr dešťových vod ASIO AS PURAIN PR200HD 1x nátok DN200, 2x odtok DN200,    poklop litinový prům.400 mm, zatížení 125 kN, podbetonovaní filtru</v>
      </c>
      <c r="BB120" s="213"/>
      <c r="BC120" s="213"/>
      <c r="BD120" s="213"/>
      <c r="BE120" s="213"/>
      <c r="BF120" s="213"/>
      <c r="BG120" s="213"/>
      <c r="BH120" s="213"/>
    </row>
    <row r="121" spans="1:60" outlineLevel="3" x14ac:dyDescent="0.2">
      <c r="A121" s="220"/>
      <c r="B121" s="221"/>
      <c r="C121" s="261" t="s">
        <v>1310</v>
      </c>
      <c r="D121" s="250"/>
      <c r="E121" s="250"/>
      <c r="F121" s="250"/>
      <c r="G121" s="250"/>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287</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22.5" outlineLevel="3" x14ac:dyDescent="0.2">
      <c r="A122" s="220"/>
      <c r="B122" s="221"/>
      <c r="C122" s="261" t="s">
        <v>355</v>
      </c>
      <c r="D122" s="250"/>
      <c r="E122" s="250"/>
      <c r="F122" s="250"/>
      <c r="G122" s="250"/>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287</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49" t="str">
        <f>C122</f>
        <v>Kompletní provedení dle veškerých informací obsažených v PD (textová i výkresová část, technologické postupy, restaurátorské záměry atd.).</v>
      </c>
      <c r="BB122" s="213"/>
      <c r="BC122" s="213"/>
      <c r="BD122" s="213"/>
      <c r="BE122" s="213"/>
      <c r="BF122" s="213"/>
      <c r="BG122" s="213"/>
      <c r="BH122" s="213"/>
    </row>
    <row r="123" spans="1:60" ht="22.5" outlineLevel="3" x14ac:dyDescent="0.2">
      <c r="A123" s="220"/>
      <c r="B123" s="221"/>
      <c r="C123" s="261" t="s">
        <v>356</v>
      </c>
      <c r="D123" s="250"/>
      <c r="E123" s="250"/>
      <c r="F123" s="250"/>
      <c r="G123" s="250"/>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287</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49" t="str">
        <f>C123</f>
        <v>Provedení je včetně montáže, demontáže, dodávky, přesunu hmot, přesunu a likvidace suti, povrchové úpravy, repasí, restaurátorských záměrů,</v>
      </c>
      <c r="BB123" s="213"/>
      <c r="BC123" s="213"/>
      <c r="BD123" s="213"/>
      <c r="BE123" s="213"/>
      <c r="BF123" s="213"/>
      <c r="BG123" s="213"/>
      <c r="BH123" s="213"/>
    </row>
    <row r="124" spans="1:60" ht="22.5" outlineLevel="3" x14ac:dyDescent="0.2">
      <c r="A124" s="220"/>
      <c r="B124" s="221"/>
      <c r="C124" s="261" t="s">
        <v>288</v>
      </c>
      <c r="D124" s="250"/>
      <c r="E124" s="250"/>
      <c r="F124" s="250"/>
      <c r="G124" s="250"/>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287</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49" t="str">
        <f>C124</f>
        <v>restaurátorských závěrečných zpráv, dílenských dokumentací, vzorkování a veškerých dalších nutných souvisejících plnění a dodávek potřeb.</v>
      </c>
      <c r="BB124" s="213"/>
      <c r="BC124" s="213"/>
      <c r="BD124" s="213"/>
      <c r="BE124" s="213"/>
      <c r="BF124" s="213"/>
      <c r="BG124" s="213"/>
      <c r="BH124" s="213"/>
    </row>
    <row r="125" spans="1:60" outlineLevel="1" x14ac:dyDescent="0.2">
      <c r="A125" s="241">
        <v>33</v>
      </c>
      <c r="B125" s="242" t="s">
        <v>1592</v>
      </c>
      <c r="C125" s="259" t="s">
        <v>1593</v>
      </c>
      <c r="D125" s="243" t="s">
        <v>780</v>
      </c>
      <c r="E125" s="244">
        <v>1</v>
      </c>
      <c r="F125" s="245"/>
      <c r="G125" s="246">
        <f>ROUND(E125*F125,2)</f>
        <v>0</v>
      </c>
      <c r="H125" s="245"/>
      <c r="I125" s="246">
        <f>ROUND(E125*H125,2)</f>
        <v>0</v>
      </c>
      <c r="J125" s="245"/>
      <c r="K125" s="246">
        <f>ROUND(E125*J125,2)</f>
        <v>0</v>
      </c>
      <c r="L125" s="246">
        <v>21</v>
      </c>
      <c r="M125" s="246">
        <f>G125*(1+L125/100)</f>
        <v>0</v>
      </c>
      <c r="N125" s="244">
        <v>0</v>
      </c>
      <c r="O125" s="244">
        <f>ROUND(E125*N125,2)</f>
        <v>0</v>
      </c>
      <c r="P125" s="244">
        <v>0</v>
      </c>
      <c r="Q125" s="244">
        <f>ROUND(E125*P125,2)</f>
        <v>0</v>
      </c>
      <c r="R125" s="246"/>
      <c r="S125" s="246" t="s">
        <v>281</v>
      </c>
      <c r="T125" s="247" t="s">
        <v>282</v>
      </c>
      <c r="U125" s="224">
        <v>0</v>
      </c>
      <c r="V125" s="224">
        <f>ROUND(E125*U125,2)</f>
        <v>0</v>
      </c>
      <c r="W125" s="224"/>
      <c r="X125" s="224" t="s">
        <v>283</v>
      </c>
      <c r="Y125" s="224" t="s">
        <v>284</v>
      </c>
      <c r="Z125" s="213"/>
      <c r="AA125" s="213"/>
      <c r="AB125" s="213"/>
      <c r="AC125" s="213"/>
      <c r="AD125" s="213"/>
      <c r="AE125" s="213"/>
      <c r="AF125" s="213"/>
      <c r="AG125" s="213" t="s">
        <v>285</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2" x14ac:dyDescent="0.2">
      <c r="A126" s="220"/>
      <c r="B126" s="221"/>
      <c r="C126" s="260" t="s">
        <v>286</v>
      </c>
      <c r="D126" s="248"/>
      <c r="E126" s="248"/>
      <c r="F126" s="248"/>
      <c r="G126" s="248"/>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287</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61" t="s">
        <v>1594</v>
      </c>
      <c r="D127" s="250"/>
      <c r="E127" s="250"/>
      <c r="F127" s="250"/>
      <c r="G127" s="250"/>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287</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61" t="s">
        <v>1595</v>
      </c>
      <c r="D128" s="250"/>
      <c r="E128" s="250"/>
      <c r="F128" s="250"/>
      <c r="G128" s="250"/>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ht="22.5" outlineLevel="3" x14ac:dyDescent="0.2">
      <c r="A129" s="220"/>
      <c r="B129" s="221"/>
      <c r="C129" s="261" t="s">
        <v>355</v>
      </c>
      <c r="D129" s="250"/>
      <c r="E129" s="250"/>
      <c r="F129" s="250"/>
      <c r="G129" s="250"/>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287</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49" t="str">
        <f>C129</f>
        <v>Kompletní provedení dle veškerých informací obsažených v PD (textová i výkresová část, technologické postupy, restaurátorské záměry atd.).</v>
      </c>
      <c r="BB129" s="213"/>
      <c r="BC129" s="213"/>
      <c r="BD129" s="213"/>
      <c r="BE129" s="213"/>
      <c r="BF129" s="213"/>
      <c r="BG129" s="213"/>
      <c r="BH129" s="213"/>
    </row>
    <row r="130" spans="1:60" outlineLevel="3" x14ac:dyDescent="0.2">
      <c r="A130" s="220"/>
      <c r="B130" s="221"/>
      <c r="C130" s="261" t="s">
        <v>1806</v>
      </c>
      <c r="D130" s="250"/>
      <c r="E130" s="250"/>
      <c r="F130" s="250"/>
      <c r="G130" s="250"/>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287</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49" t="str">
        <f>C130</f>
        <v>Provedení je včetně přesunu hmot, přesunu a likvidace suti, povrchové úpravy, repasí, restaurátorských záměrů,</v>
      </c>
      <c r="BB130" s="213"/>
      <c r="BC130" s="213"/>
      <c r="BD130" s="213"/>
      <c r="BE130" s="213"/>
      <c r="BF130" s="213"/>
      <c r="BG130" s="213"/>
      <c r="BH130" s="213"/>
    </row>
    <row r="131" spans="1:60" ht="22.5" outlineLevel="3" x14ac:dyDescent="0.2">
      <c r="A131" s="220"/>
      <c r="B131" s="221"/>
      <c r="C131" s="261" t="s">
        <v>288</v>
      </c>
      <c r="D131" s="250"/>
      <c r="E131" s="250"/>
      <c r="F131" s="250"/>
      <c r="G131" s="250"/>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287</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49" t="str">
        <f>C131</f>
        <v>restaurátorských závěrečných zpráv, dílenských dokumentací, vzorkování a veškerých dalších nutných souvisejících plnění a dodávek potřeb.</v>
      </c>
      <c r="BB131" s="213"/>
      <c r="BC131" s="213"/>
      <c r="BD131" s="213"/>
      <c r="BE131" s="213"/>
      <c r="BF131" s="213"/>
      <c r="BG131" s="213"/>
      <c r="BH131" s="213"/>
    </row>
    <row r="132" spans="1:60" outlineLevel="1" x14ac:dyDescent="0.2">
      <c r="A132" s="241">
        <v>34</v>
      </c>
      <c r="B132" s="242" t="s">
        <v>1596</v>
      </c>
      <c r="C132" s="259" t="s">
        <v>1597</v>
      </c>
      <c r="D132" s="243" t="s">
        <v>780</v>
      </c>
      <c r="E132" s="244">
        <v>4</v>
      </c>
      <c r="F132" s="245"/>
      <c r="G132" s="246">
        <f>ROUND(E132*F132,2)</f>
        <v>0</v>
      </c>
      <c r="H132" s="245"/>
      <c r="I132" s="246">
        <f>ROUND(E132*H132,2)</f>
        <v>0</v>
      </c>
      <c r="J132" s="245"/>
      <c r="K132" s="246">
        <f>ROUND(E132*J132,2)</f>
        <v>0</v>
      </c>
      <c r="L132" s="246">
        <v>21</v>
      </c>
      <c r="M132" s="246">
        <f>G132*(1+L132/100)</f>
        <v>0</v>
      </c>
      <c r="N132" s="244">
        <v>0</v>
      </c>
      <c r="O132" s="244">
        <f>ROUND(E132*N132,2)</f>
        <v>0</v>
      </c>
      <c r="P132" s="244">
        <v>0</v>
      </c>
      <c r="Q132" s="244">
        <f>ROUND(E132*P132,2)</f>
        <v>0</v>
      </c>
      <c r="R132" s="246"/>
      <c r="S132" s="246" t="s">
        <v>281</v>
      </c>
      <c r="T132" s="247" t="s">
        <v>282</v>
      </c>
      <c r="U132" s="224">
        <v>0</v>
      </c>
      <c r="V132" s="224">
        <f>ROUND(E132*U132,2)</f>
        <v>0</v>
      </c>
      <c r="W132" s="224"/>
      <c r="X132" s="224" t="s">
        <v>283</v>
      </c>
      <c r="Y132" s="224" t="s">
        <v>284</v>
      </c>
      <c r="Z132" s="213"/>
      <c r="AA132" s="213"/>
      <c r="AB132" s="213"/>
      <c r="AC132" s="213"/>
      <c r="AD132" s="213"/>
      <c r="AE132" s="213"/>
      <c r="AF132" s="213"/>
      <c r="AG132" s="213" t="s">
        <v>285</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60" t="s">
        <v>286</v>
      </c>
      <c r="D133" s="248"/>
      <c r="E133" s="248"/>
      <c r="F133" s="248"/>
      <c r="G133" s="248"/>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287</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61" t="s">
        <v>1597</v>
      </c>
      <c r="D134" s="250"/>
      <c r="E134" s="250"/>
      <c r="F134" s="250"/>
      <c r="G134" s="250"/>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287</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ht="22.5" outlineLevel="3" x14ac:dyDescent="0.2">
      <c r="A135" s="220"/>
      <c r="B135" s="221"/>
      <c r="C135" s="261" t="s">
        <v>355</v>
      </c>
      <c r="D135" s="250"/>
      <c r="E135" s="250"/>
      <c r="F135" s="250"/>
      <c r="G135" s="250"/>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287</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49" t="str">
        <f>C135</f>
        <v>Kompletní provedení dle veškerých informací obsažených v PD (textová i výkresová část, technologické postupy, restaurátorské záměry atd.).</v>
      </c>
      <c r="BB135" s="213"/>
      <c r="BC135" s="213"/>
      <c r="BD135" s="213"/>
      <c r="BE135" s="213"/>
      <c r="BF135" s="213"/>
      <c r="BG135" s="213"/>
      <c r="BH135" s="213"/>
    </row>
    <row r="136" spans="1:60" ht="22.5" outlineLevel="3" x14ac:dyDescent="0.2">
      <c r="A136" s="220"/>
      <c r="B136" s="221"/>
      <c r="C136" s="261" t="s">
        <v>356</v>
      </c>
      <c r="D136" s="250"/>
      <c r="E136" s="250"/>
      <c r="F136" s="250"/>
      <c r="G136" s="250"/>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287</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49" t="str">
        <f>C136</f>
        <v>Provedení je včetně montáže, demontáže, dodávky, přesunu hmot, přesunu a likvidace suti, povrchové úpravy, repasí, restaurátorských záměrů,</v>
      </c>
      <c r="BB136" s="213"/>
      <c r="BC136" s="213"/>
      <c r="BD136" s="213"/>
      <c r="BE136" s="213"/>
      <c r="BF136" s="213"/>
      <c r="BG136" s="213"/>
      <c r="BH136" s="213"/>
    </row>
    <row r="137" spans="1:60" ht="22.5" outlineLevel="3" x14ac:dyDescent="0.2">
      <c r="A137" s="220"/>
      <c r="B137" s="221"/>
      <c r="C137" s="261" t="s">
        <v>288</v>
      </c>
      <c r="D137" s="250"/>
      <c r="E137" s="250"/>
      <c r="F137" s="250"/>
      <c r="G137" s="250"/>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287</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49" t="str">
        <f>C137</f>
        <v>restaurátorských závěrečných zpráv, dílenských dokumentací, vzorkování a veškerých dalších nutných souvisejících plnění a dodávek potřeb.</v>
      </c>
      <c r="BB137" s="213"/>
      <c r="BC137" s="213"/>
      <c r="BD137" s="213"/>
      <c r="BE137" s="213"/>
      <c r="BF137" s="213"/>
      <c r="BG137" s="213"/>
      <c r="BH137" s="213"/>
    </row>
    <row r="138" spans="1:60" outlineLevel="1" x14ac:dyDescent="0.2">
      <c r="A138" s="241">
        <v>35</v>
      </c>
      <c r="B138" s="242" t="s">
        <v>1598</v>
      </c>
      <c r="C138" s="259" t="s">
        <v>1599</v>
      </c>
      <c r="D138" s="243" t="s">
        <v>780</v>
      </c>
      <c r="E138" s="244">
        <v>2</v>
      </c>
      <c r="F138" s="245"/>
      <c r="G138" s="246">
        <f>ROUND(E138*F138,2)</f>
        <v>0</v>
      </c>
      <c r="H138" s="245"/>
      <c r="I138" s="246">
        <f>ROUND(E138*H138,2)</f>
        <v>0</v>
      </c>
      <c r="J138" s="245"/>
      <c r="K138" s="246">
        <f>ROUND(E138*J138,2)</f>
        <v>0</v>
      </c>
      <c r="L138" s="246">
        <v>21</v>
      </c>
      <c r="M138" s="246">
        <f>G138*(1+L138/100)</f>
        <v>0</v>
      </c>
      <c r="N138" s="244">
        <v>0</v>
      </c>
      <c r="O138" s="244">
        <f>ROUND(E138*N138,2)</f>
        <v>0</v>
      </c>
      <c r="P138" s="244">
        <v>0</v>
      </c>
      <c r="Q138" s="244">
        <f>ROUND(E138*P138,2)</f>
        <v>0</v>
      </c>
      <c r="R138" s="246"/>
      <c r="S138" s="246" t="s">
        <v>281</v>
      </c>
      <c r="T138" s="247" t="s">
        <v>282</v>
      </c>
      <c r="U138" s="224">
        <v>0</v>
      </c>
      <c r="V138" s="224">
        <f>ROUND(E138*U138,2)</f>
        <v>0</v>
      </c>
      <c r="W138" s="224"/>
      <c r="X138" s="224" t="s">
        <v>283</v>
      </c>
      <c r="Y138" s="224" t="s">
        <v>284</v>
      </c>
      <c r="Z138" s="213"/>
      <c r="AA138" s="213"/>
      <c r="AB138" s="213"/>
      <c r="AC138" s="213"/>
      <c r="AD138" s="213"/>
      <c r="AE138" s="213"/>
      <c r="AF138" s="213"/>
      <c r="AG138" s="213" t="s">
        <v>285</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60" t="s">
        <v>286</v>
      </c>
      <c r="D139" s="248"/>
      <c r="E139" s="248"/>
      <c r="F139" s="248"/>
      <c r="G139" s="248"/>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287</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61" t="s">
        <v>1599</v>
      </c>
      <c r="D140" s="250"/>
      <c r="E140" s="250"/>
      <c r="F140" s="250"/>
      <c r="G140" s="250"/>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287</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2.5" outlineLevel="3" x14ac:dyDescent="0.2">
      <c r="A141" s="220"/>
      <c r="B141" s="221"/>
      <c r="C141" s="261" t="s">
        <v>355</v>
      </c>
      <c r="D141" s="250"/>
      <c r="E141" s="250"/>
      <c r="F141" s="250"/>
      <c r="G141" s="250"/>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287</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49" t="str">
        <f>C141</f>
        <v>Kompletní provedení dle veškerých informací obsažených v PD (textová i výkresová část, technologické postupy, restaurátorské záměry atd.).</v>
      </c>
      <c r="BB141" s="213"/>
      <c r="BC141" s="213"/>
      <c r="BD141" s="213"/>
      <c r="BE141" s="213"/>
      <c r="BF141" s="213"/>
      <c r="BG141" s="213"/>
      <c r="BH141" s="213"/>
    </row>
    <row r="142" spans="1:60" ht="22.5" outlineLevel="3" x14ac:dyDescent="0.2">
      <c r="A142" s="220"/>
      <c r="B142" s="221"/>
      <c r="C142" s="261" t="s">
        <v>356</v>
      </c>
      <c r="D142" s="250"/>
      <c r="E142" s="250"/>
      <c r="F142" s="250"/>
      <c r="G142" s="250"/>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287</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49" t="str">
        <f>C142</f>
        <v>Provedení je včetně montáže, demontáže, dodávky, přesunu hmot, přesunu a likvidace suti, povrchové úpravy, repasí, restaurátorských záměrů,</v>
      </c>
      <c r="BB142" s="213"/>
      <c r="BC142" s="213"/>
      <c r="BD142" s="213"/>
      <c r="BE142" s="213"/>
      <c r="BF142" s="213"/>
      <c r="BG142" s="213"/>
      <c r="BH142" s="213"/>
    </row>
    <row r="143" spans="1:60" ht="22.5" outlineLevel="3" x14ac:dyDescent="0.2">
      <c r="A143" s="220"/>
      <c r="B143" s="221"/>
      <c r="C143" s="261" t="s">
        <v>288</v>
      </c>
      <c r="D143" s="250"/>
      <c r="E143" s="250"/>
      <c r="F143" s="250"/>
      <c r="G143" s="250"/>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287</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49" t="str">
        <f>C143</f>
        <v>restaurátorských závěrečných zpráv, dílenských dokumentací, vzorkování a veškerých dalších nutných souvisejících plnění a dodávek potřeb.</v>
      </c>
      <c r="BB143" s="213"/>
      <c r="BC143" s="213"/>
      <c r="BD143" s="213"/>
      <c r="BE143" s="213"/>
      <c r="BF143" s="213"/>
      <c r="BG143" s="213"/>
      <c r="BH143" s="213"/>
    </row>
    <row r="144" spans="1:60" outlineLevel="1" x14ac:dyDescent="0.2">
      <c r="A144" s="241">
        <v>36</v>
      </c>
      <c r="B144" s="242" t="s">
        <v>1600</v>
      </c>
      <c r="C144" s="259" t="s">
        <v>1601</v>
      </c>
      <c r="D144" s="243" t="s">
        <v>780</v>
      </c>
      <c r="E144" s="244">
        <v>2</v>
      </c>
      <c r="F144" s="245"/>
      <c r="G144" s="246">
        <f>ROUND(E144*F144,2)</f>
        <v>0</v>
      </c>
      <c r="H144" s="245"/>
      <c r="I144" s="246">
        <f>ROUND(E144*H144,2)</f>
        <v>0</v>
      </c>
      <c r="J144" s="245"/>
      <c r="K144" s="246">
        <f>ROUND(E144*J144,2)</f>
        <v>0</v>
      </c>
      <c r="L144" s="246">
        <v>21</v>
      </c>
      <c r="M144" s="246">
        <f>G144*(1+L144/100)</f>
        <v>0</v>
      </c>
      <c r="N144" s="244">
        <v>0</v>
      </c>
      <c r="O144" s="244">
        <f>ROUND(E144*N144,2)</f>
        <v>0</v>
      </c>
      <c r="P144" s="244">
        <v>0</v>
      </c>
      <c r="Q144" s="244">
        <f>ROUND(E144*P144,2)</f>
        <v>0</v>
      </c>
      <c r="R144" s="246"/>
      <c r="S144" s="246" t="s">
        <v>281</v>
      </c>
      <c r="T144" s="247" t="s">
        <v>282</v>
      </c>
      <c r="U144" s="224">
        <v>0</v>
      </c>
      <c r="V144" s="224">
        <f>ROUND(E144*U144,2)</f>
        <v>0</v>
      </c>
      <c r="W144" s="224"/>
      <c r="X144" s="224" t="s">
        <v>283</v>
      </c>
      <c r="Y144" s="224" t="s">
        <v>284</v>
      </c>
      <c r="Z144" s="213"/>
      <c r="AA144" s="213"/>
      <c r="AB144" s="213"/>
      <c r="AC144" s="213"/>
      <c r="AD144" s="213"/>
      <c r="AE144" s="213"/>
      <c r="AF144" s="213"/>
      <c r="AG144" s="213" t="s">
        <v>285</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60" t="s">
        <v>286</v>
      </c>
      <c r="D145" s="248"/>
      <c r="E145" s="248"/>
      <c r="F145" s="248"/>
      <c r="G145" s="248"/>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287</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61" t="s">
        <v>1602</v>
      </c>
      <c r="D146" s="250"/>
      <c r="E146" s="250"/>
      <c r="F146" s="250"/>
      <c r="G146" s="250"/>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287</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ht="22.5" outlineLevel="3" x14ac:dyDescent="0.2">
      <c r="A147" s="220"/>
      <c r="B147" s="221"/>
      <c r="C147" s="261" t="s">
        <v>355</v>
      </c>
      <c r="D147" s="250"/>
      <c r="E147" s="250"/>
      <c r="F147" s="250"/>
      <c r="G147" s="250"/>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287</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49" t="str">
        <f>C147</f>
        <v>Kompletní provedení dle veškerých informací obsažených v PD (textová i výkresová část, technologické postupy, restaurátorské záměry atd.).</v>
      </c>
      <c r="BB147" s="213"/>
      <c r="BC147" s="213"/>
      <c r="BD147" s="213"/>
      <c r="BE147" s="213"/>
      <c r="BF147" s="213"/>
      <c r="BG147" s="213"/>
      <c r="BH147" s="213"/>
    </row>
    <row r="148" spans="1:60" ht="22.5" outlineLevel="3" x14ac:dyDescent="0.2">
      <c r="A148" s="220"/>
      <c r="B148" s="221"/>
      <c r="C148" s="261" t="s">
        <v>356</v>
      </c>
      <c r="D148" s="250"/>
      <c r="E148" s="250"/>
      <c r="F148" s="250"/>
      <c r="G148" s="250"/>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287</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49" t="str">
        <f>C148</f>
        <v>Provedení je včetně montáže, demontáže, dodávky, přesunu hmot, přesunu a likvidace suti, povrchové úpravy, repasí, restaurátorských záměrů,</v>
      </c>
      <c r="BB148" s="213"/>
      <c r="BC148" s="213"/>
      <c r="BD148" s="213"/>
      <c r="BE148" s="213"/>
      <c r="BF148" s="213"/>
      <c r="BG148" s="213"/>
      <c r="BH148" s="213"/>
    </row>
    <row r="149" spans="1:60" ht="22.5" outlineLevel="3" x14ac:dyDescent="0.2">
      <c r="A149" s="220"/>
      <c r="B149" s="221"/>
      <c r="C149" s="261" t="s">
        <v>288</v>
      </c>
      <c r="D149" s="250"/>
      <c r="E149" s="250"/>
      <c r="F149" s="250"/>
      <c r="G149" s="250"/>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287</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49" t="str">
        <f>C149</f>
        <v>restaurátorských závěrečných zpráv, dílenských dokumentací, vzorkování a veškerých dalších nutných souvisejících plnění a dodávek potřeb.</v>
      </c>
      <c r="BB149" s="213"/>
      <c r="BC149" s="213"/>
      <c r="BD149" s="213"/>
      <c r="BE149" s="213"/>
      <c r="BF149" s="213"/>
      <c r="BG149" s="213"/>
      <c r="BH149" s="213"/>
    </row>
    <row r="150" spans="1:60" outlineLevel="1" x14ac:dyDescent="0.2">
      <c r="A150" s="241">
        <v>37</v>
      </c>
      <c r="B150" s="242" t="s">
        <v>1603</v>
      </c>
      <c r="C150" s="259" t="s">
        <v>1604</v>
      </c>
      <c r="D150" s="243" t="s">
        <v>780</v>
      </c>
      <c r="E150" s="244">
        <v>3</v>
      </c>
      <c r="F150" s="245"/>
      <c r="G150" s="246">
        <f>ROUND(E150*F150,2)</f>
        <v>0</v>
      </c>
      <c r="H150" s="245"/>
      <c r="I150" s="246">
        <f>ROUND(E150*H150,2)</f>
        <v>0</v>
      </c>
      <c r="J150" s="245"/>
      <c r="K150" s="246">
        <f>ROUND(E150*J150,2)</f>
        <v>0</v>
      </c>
      <c r="L150" s="246">
        <v>21</v>
      </c>
      <c r="M150" s="246">
        <f>G150*(1+L150/100)</f>
        <v>0</v>
      </c>
      <c r="N150" s="244">
        <v>0</v>
      </c>
      <c r="O150" s="244">
        <f>ROUND(E150*N150,2)</f>
        <v>0</v>
      </c>
      <c r="P150" s="244">
        <v>0</v>
      </c>
      <c r="Q150" s="244">
        <f>ROUND(E150*P150,2)</f>
        <v>0</v>
      </c>
      <c r="R150" s="246"/>
      <c r="S150" s="246" t="s">
        <v>281</v>
      </c>
      <c r="T150" s="247" t="s">
        <v>282</v>
      </c>
      <c r="U150" s="224">
        <v>0</v>
      </c>
      <c r="V150" s="224">
        <f>ROUND(E150*U150,2)</f>
        <v>0</v>
      </c>
      <c r="W150" s="224"/>
      <c r="X150" s="224" t="s">
        <v>283</v>
      </c>
      <c r="Y150" s="224" t="s">
        <v>284</v>
      </c>
      <c r="Z150" s="213"/>
      <c r="AA150" s="213"/>
      <c r="AB150" s="213"/>
      <c r="AC150" s="213"/>
      <c r="AD150" s="213"/>
      <c r="AE150" s="213"/>
      <c r="AF150" s="213"/>
      <c r="AG150" s="213" t="s">
        <v>285</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2" x14ac:dyDescent="0.2">
      <c r="A151" s="220"/>
      <c r="B151" s="221"/>
      <c r="C151" s="260" t="s">
        <v>286</v>
      </c>
      <c r="D151" s="248"/>
      <c r="E151" s="248"/>
      <c r="F151" s="248"/>
      <c r="G151" s="248"/>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287</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61" t="s">
        <v>1605</v>
      </c>
      <c r="D152" s="250"/>
      <c r="E152" s="250"/>
      <c r="F152" s="250"/>
      <c r="G152" s="250"/>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287</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ht="22.5" outlineLevel="3" x14ac:dyDescent="0.2">
      <c r="A153" s="220"/>
      <c r="B153" s="221"/>
      <c r="C153" s="261" t="s">
        <v>355</v>
      </c>
      <c r="D153" s="250"/>
      <c r="E153" s="250"/>
      <c r="F153" s="250"/>
      <c r="G153" s="250"/>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287</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49" t="str">
        <f>C153</f>
        <v>Kompletní provedení dle veškerých informací obsažených v PD (textová i výkresová část, technologické postupy, restaurátorské záměry atd.).</v>
      </c>
      <c r="BB153" s="213"/>
      <c r="BC153" s="213"/>
      <c r="BD153" s="213"/>
      <c r="BE153" s="213"/>
      <c r="BF153" s="213"/>
      <c r="BG153" s="213"/>
      <c r="BH153" s="213"/>
    </row>
    <row r="154" spans="1:60" ht="22.5" outlineLevel="3" x14ac:dyDescent="0.2">
      <c r="A154" s="220"/>
      <c r="B154" s="221"/>
      <c r="C154" s="261" t="s">
        <v>356</v>
      </c>
      <c r="D154" s="250"/>
      <c r="E154" s="250"/>
      <c r="F154" s="250"/>
      <c r="G154" s="250"/>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287</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49" t="str">
        <f>C154</f>
        <v>Provedení je včetně montáže, demontáže, dodávky, přesunu hmot, přesunu a likvidace suti, povrchové úpravy, repasí, restaurátorských záměrů,</v>
      </c>
      <c r="BB154" s="213"/>
      <c r="BC154" s="213"/>
      <c r="BD154" s="213"/>
      <c r="BE154" s="213"/>
      <c r="BF154" s="213"/>
      <c r="BG154" s="213"/>
      <c r="BH154" s="213"/>
    </row>
    <row r="155" spans="1:60" ht="22.5" outlineLevel="3" x14ac:dyDescent="0.2">
      <c r="A155" s="220"/>
      <c r="B155" s="221"/>
      <c r="C155" s="261" t="s">
        <v>288</v>
      </c>
      <c r="D155" s="250"/>
      <c r="E155" s="250"/>
      <c r="F155" s="250"/>
      <c r="G155" s="250"/>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287</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49" t="str">
        <f>C155</f>
        <v>restaurátorských závěrečných zpráv, dílenských dokumentací, vzorkování a veškerých dalších nutných souvisejících plnění a dodávek potřeb.</v>
      </c>
      <c r="BB155" s="213"/>
      <c r="BC155" s="213"/>
      <c r="BD155" s="213"/>
      <c r="BE155" s="213"/>
      <c r="BF155" s="213"/>
      <c r="BG155" s="213"/>
      <c r="BH155" s="213"/>
    </row>
    <row r="156" spans="1:60" outlineLevel="1" x14ac:dyDescent="0.2">
      <c r="A156" s="241">
        <v>38</v>
      </c>
      <c r="B156" s="242" t="s">
        <v>1606</v>
      </c>
      <c r="C156" s="259" t="s">
        <v>1607</v>
      </c>
      <c r="D156" s="243" t="s">
        <v>780</v>
      </c>
      <c r="E156" s="244">
        <v>1</v>
      </c>
      <c r="F156" s="245"/>
      <c r="G156" s="246">
        <f>ROUND(E156*F156,2)</f>
        <v>0</v>
      </c>
      <c r="H156" s="245"/>
      <c r="I156" s="246">
        <f>ROUND(E156*H156,2)</f>
        <v>0</v>
      </c>
      <c r="J156" s="245"/>
      <c r="K156" s="246">
        <f>ROUND(E156*J156,2)</f>
        <v>0</v>
      </c>
      <c r="L156" s="246">
        <v>21</v>
      </c>
      <c r="M156" s="246">
        <f>G156*(1+L156/100)</f>
        <v>0</v>
      </c>
      <c r="N156" s="244">
        <v>0</v>
      </c>
      <c r="O156" s="244">
        <f>ROUND(E156*N156,2)</f>
        <v>0</v>
      </c>
      <c r="P156" s="244">
        <v>0</v>
      </c>
      <c r="Q156" s="244">
        <f>ROUND(E156*P156,2)</f>
        <v>0</v>
      </c>
      <c r="R156" s="246"/>
      <c r="S156" s="246" t="s">
        <v>281</v>
      </c>
      <c r="T156" s="247" t="s">
        <v>282</v>
      </c>
      <c r="U156" s="224">
        <v>0</v>
      </c>
      <c r="V156" s="224">
        <f>ROUND(E156*U156,2)</f>
        <v>0</v>
      </c>
      <c r="W156" s="224"/>
      <c r="X156" s="224" t="s">
        <v>283</v>
      </c>
      <c r="Y156" s="224" t="s">
        <v>284</v>
      </c>
      <c r="Z156" s="213"/>
      <c r="AA156" s="213"/>
      <c r="AB156" s="213"/>
      <c r="AC156" s="213"/>
      <c r="AD156" s="213"/>
      <c r="AE156" s="213"/>
      <c r="AF156" s="213"/>
      <c r="AG156" s="213" t="s">
        <v>285</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2" x14ac:dyDescent="0.2">
      <c r="A157" s="220"/>
      <c r="B157" s="221"/>
      <c r="C157" s="260" t="s">
        <v>286</v>
      </c>
      <c r="D157" s="248"/>
      <c r="E157" s="248"/>
      <c r="F157" s="248"/>
      <c r="G157" s="248"/>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287</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3" x14ac:dyDescent="0.2">
      <c r="A158" s="220"/>
      <c r="B158" s="221"/>
      <c r="C158" s="261" t="s">
        <v>1608</v>
      </c>
      <c r="D158" s="250"/>
      <c r="E158" s="250"/>
      <c r="F158" s="250"/>
      <c r="G158" s="250"/>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287</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ht="22.5" outlineLevel="3" x14ac:dyDescent="0.2">
      <c r="A159" s="220"/>
      <c r="B159" s="221"/>
      <c r="C159" s="261" t="s">
        <v>355</v>
      </c>
      <c r="D159" s="250"/>
      <c r="E159" s="250"/>
      <c r="F159" s="250"/>
      <c r="G159" s="250"/>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287</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49" t="str">
        <f>C159</f>
        <v>Kompletní provedení dle veškerých informací obsažených v PD (textová i výkresová část, technologické postupy, restaurátorské záměry atd.).</v>
      </c>
      <c r="BB159" s="213"/>
      <c r="BC159" s="213"/>
      <c r="BD159" s="213"/>
      <c r="BE159" s="213"/>
      <c r="BF159" s="213"/>
      <c r="BG159" s="213"/>
      <c r="BH159" s="213"/>
    </row>
    <row r="160" spans="1:60" ht="22.5" outlineLevel="3" x14ac:dyDescent="0.2">
      <c r="A160" s="220"/>
      <c r="B160" s="221"/>
      <c r="C160" s="261" t="s">
        <v>356</v>
      </c>
      <c r="D160" s="250"/>
      <c r="E160" s="250"/>
      <c r="F160" s="250"/>
      <c r="G160" s="250"/>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287</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49" t="str">
        <f>C160</f>
        <v>Provedení je včetně montáže, demontáže, dodávky, přesunu hmot, přesunu a likvidace suti, povrchové úpravy, repasí, restaurátorských záměrů,</v>
      </c>
      <c r="BB160" s="213"/>
      <c r="BC160" s="213"/>
      <c r="BD160" s="213"/>
      <c r="BE160" s="213"/>
      <c r="BF160" s="213"/>
      <c r="BG160" s="213"/>
      <c r="BH160" s="213"/>
    </row>
    <row r="161" spans="1:60" ht="22.5" outlineLevel="3" x14ac:dyDescent="0.2">
      <c r="A161" s="220"/>
      <c r="B161" s="221"/>
      <c r="C161" s="261" t="s">
        <v>288</v>
      </c>
      <c r="D161" s="250"/>
      <c r="E161" s="250"/>
      <c r="F161" s="250"/>
      <c r="G161" s="250"/>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287</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49" t="str">
        <f>C161</f>
        <v>restaurátorských závěrečných zpráv, dílenských dokumentací, vzorkování a veškerých dalších nutných souvisejících plnění a dodávek potřeb.</v>
      </c>
      <c r="BB161" s="213"/>
      <c r="BC161" s="213"/>
      <c r="BD161" s="213"/>
      <c r="BE161" s="213"/>
      <c r="BF161" s="213"/>
      <c r="BG161" s="213"/>
      <c r="BH161" s="213"/>
    </row>
    <row r="162" spans="1:60" ht="22.5" outlineLevel="1" x14ac:dyDescent="0.2">
      <c r="A162" s="241">
        <v>39</v>
      </c>
      <c r="B162" s="242" t="s">
        <v>1609</v>
      </c>
      <c r="C162" s="259" t="s">
        <v>1610</v>
      </c>
      <c r="D162" s="243" t="s">
        <v>473</v>
      </c>
      <c r="E162" s="244">
        <v>9</v>
      </c>
      <c r="F162" s="245"/>
      <c r="G162" s="246">
        <f>ROUND(E162*F162,2)</f>
        <v>0</v>
      </c>
      <c r="H162" s="245"/>
      <c r="I162" s="246">
        <f>ROUND(E162*H162,2)</f>
        <v>0</v>
      </c>
      <c r="J162" s="245"/>
      <c r="K162" s="246">
        <f>ROUND(E162*J162,2)</f>
        <v>0</v>
      </c>
      <c r="L162" s="246">
        <v>21</v>
      </c>
      <c r="M162" s="246">
        <f>G162*(1+L162/100)</f>
        <v>0</v>
      </c>
      <c r="N162" s="244">
        <v>0.41560000000000002</v>
      </c>
      <c r="O162" s="244">
        <f>ROUND(E162*N162,2)</f>
        <v>3.74</v>
      </c>
      <c r="P162" s="244">
        <v>0</v>
      </c>
      <c r="Q162" s="244">
        <f>ROUND(E162*P162,2)</f>
        <v>0</v>
      </c>
      <c r="R162" s="246" t="s">
        <v>1505</v>
      </c>
      <c r="S162" s="246" t="s">
        <v>298</v>
      </c>
      <c r="T162" s="247" t="s">
        <v>364</v>
      </c>
      <c r="U162" s="224">
        <v>0</v>
      </c>
      <c r="V162" s="224">
        <f>ROUND(E162*U162,2)</f>
        <v>0</v>
      </c>
      <c r="W162" s="224"/>
      <c r="X162" s="224" t="s">
        <v>1506</v>
      </c>
      <c r="Y162" s="224" t="s">
        <v>284</v>
      </c>
      <c r="Z162" s="213"/>
      <c r="AA162" s="213"/>
      <c r="AB162" s="213"/>
      <c r="AC162" s="213"/>
      <c r="AD162" s="213"/>
      <c r="AE162" s="213"/>
      <c r="AF162" s="213"/>
      <c r="AG162" s="213" t="s">
        <v>1507</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ht="22.5" outlineLevel="2" x14ac:dyDescent="0.2">
      <c r="A163" s="220"/>
      <c r="B163" s="221"/>
      <c r="C163" s="271" t="s">
        <v>1611</v>
      </c>
      <c r="D163" s="268"/>
      <c r="E163" s="268"/>
      <c r="F163" s="268"/>
      <c r="G163" s="268"/>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366</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49" t="str">
        <f>C163</f>
        <v>beton stropů deskových, výztuž z betonářské oceli 10 335, bednění stropů Velox zabudované podhledů  rovných, podpěrná konstrukce stropů výšky do 6 m.</v>
      </c>
      <c r="BB163" s="213"/>
      <c r="BC163" s="213"/>
      <c r="BD163" s="213"/>
      <c r="BE163" s="213"/>
      <c r="BF163" s="213"/>
      <c r="BG163" s="213"/>
      <c r="BH163" s="213"/>
    </row>
    <row r="164" spans="1:60" outlineLevel="2" x14ac:dyDescent="0.2">
      <c r="A164" s="220"/>
      <c r="B164" s="221"/>
      <c r="C164" s="261" t="s">
        <v>286</v>
      </c>
      <c r="D164" s="250"/>
      <c r="E164" s="250"/>
      <c r="F164" s="250"/>
      <c r="G164" s="250"/>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287</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61" t="s">
        <v>1612</v>
      </c>
      <c r="D165" s="250"/>
      <c r="E165" s="250"/>
      <c r="F165" s="250"/>
      <c r="G165" s="250"/>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287</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ht="22.5" outlineLevel="2" x14ac:dyDescent="0.2">
      <c r="A166" s="220"/>
      <c r="B166" s="221"/>
      <c r="C166" s="262" t="s">
        <v>1613</v>
      </c>
      <c r="D166" s="229"/>
      <c r="E166" s="230">
        <v>9</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290</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ht="33.75" outlineLevel="1" x14ac:dyDescent="0.2">
      <c r="A167" s="241">
        <v>40</v>
      </c>
      <c r="B167" s="242" t="s">
        <v>1614</v>
      </c>
      <c r="C167" s="259" t="s">
        <v>1615</v>
      </c>
      <c r="D167" s="243" t="s">
        <v>780</v>
      </c>
      <c r="E167" s="244">
        <v>2</v>
      </c>
      <c r="F167" s="245"/>
      <c r="G167" s="246">
        <f>ROUND(E167*F167,2)</f>
        <v>0</v>
      </c>
      <c r="H167" s="245"/>
      <c r="I167" s="246">
        <f>ROUND(E167*H167,2)</f>
        <v>0</v>
      </c>
      <c r="J167" s="245"/>
      <c r="K167" s="246">
        <f>ROUND(E167*J167,2)</f>
        <v>0</v>
      </c>
      <c r="L167" s="246">
        <v>21</v>
      </c>
      <c r="M167" s="246">
        <f>G167*(1+L167/100)</f>
        <v>0</v>
      </c>
      <c r="N167" s="244">
        <v>3.6558000000000002</v>
      </c>
      <c r="O167" s="244">
        <f>ROUND(E167*N167,2)</f>
        <v>7.31</v>
      </c>
      <c r="P167" s="244">
        <v>0</v>
      </c>
      <c r="Q167" s="244">
        <f>ROUND(E167*P167,2)</f>
        <v>0</v>
      </c>
      <c r="R167" s="246" t="s">
        <v>1505</v>
      </c>
      <c r="S167" s="246" t="s">
        <v>298</v>
      </c>
      <c r="T167" s="247" t="s">
        <v>364</v>
      </c>
      <c r="U167" s="224">
        <v>0</v>
      </c>
      <c r="V167" s="224">
        <f>ROUND(E167*U167,2)</f>
        <v>0</v>
      </c>
      <c r="W167" s="224"/>
      <c r="X167" s="224" t="s">
        <v>1506</v>
      </c>
      <c r="Y167" s="224" t="s">
        <v>284</v>
      </c>
      <c r="Z167" s="213"/>
      <c r="AA167" s="213"/>
      <c r="AB167" s="213"/>
      <c r="AC167" s="213"/>
      <c r="AD167" s="213"/>
      <c r="AE167" s="213"/>
      <c r="AF167" s="213"/>
      <c r="AG167" s="213" t="s">
        <v>1507</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2.5" outlineLevel="2" x14ac:dyDescent="0.2">
      <c r="A168" s="220"/>
      <c r="B168" s="221"/>
      <c r="C168" s="271" t="s">
        <v>1616</v>
      </c>
      <c r="D168" s="268"/>
      <c r="E168" s="268"/>
      <c r="F168" s="268"/>
      <c r="G168" s="268"/>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366</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49" t="str">
        <f>C168</f>
        <v>kanalizační, obložením dna betonem C 25/30 z cementu portlandského nebo struskoportlandského, podkladní prstenec z prostého betonu C -/7,5 pod poklop do výšky 10 cm, dodávka a osazení poklopu litinového kruhového včetně rámu.</v>
      </c>
      <c r="BB168" s="213"/>
      <c r="BC168" s="213"/>
      <c r="BD168" s="213"/>
      <c r="BE168" s="213"/>
      <c r="BF168" s="213"/>
      <c r="BG168" s="213"/>
      <c r="BH168" s="213"/>
    </row>
    <row r="169" spans="1:60" outlineLevel="2" x14ac:dyDescent="0.2">
      <c r="A169" s="220"/>
      <c r="B169" s="221"/>
      <c r="C169" s="262" t="s">
        <v>1617</v>
      </c>
      <c r="D169" s="229"/>
      <c r="E169" s="230">
        <v>1</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290</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62" t="s">
        <v>1618</v>
      </c>
      <c r="D170" s="229"/>
      <c r="E170" s="230">
        <v>1</v>
      </c>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290</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ht="33.75" outlineLevel="1" x14ac:dyDescent="0.2">
      <c r="A171" s="241">
        <v>41</v>
      </c>
      <c r="B171" s="242" t="s">
        <v>1619</v>
      </c>
      <c r="C171" s="259" t="s">
        <v>1620</v>
      </c>
      <c r="D171" s="243" t="s">
        <v>780</v>
      </c>
      <c r="E171" s="244">
        <v>2</v>
      </c>
      <c r="F171" s="245"/>
      <c r="G171" s="246">
        <f>ROUND(E171*F171,2)</f>
        <v>0</v>
      </c>
      <c r="H171" s="245"/>
      <c r="I171" s="246">
        <f>ROUND(E171*H171,2)</f>
        <v>0</v>
      </c>
      <c r="J171" s="245"/>
      <c r="K171" s="246">
        <f>ROUND(E171*J171,2)</f>
        <v>0</v>
      </c>
      <c r="L171" s="246">
        <v>21</v>
      </c>
      <c r="M171" s="246">
        <f>G171*(1+L171/100)</f>
        <v>0</v>
      </c>
      <c r="N171" s="244">
        <v>4.0653199999999998</v>
      </c>
      <c r="O171" s="244">
        <f>ROUND(E171*N171,2)</f>
        <v>8.1300000000000008</v>
      </c>
      <c r="P171" s="244">
        <v>0</v>
      </c>
      <c r="Q171" s="244">
        <f>ROUND(E171*P171,2)</f>
        <v>0</v>
      </c>
      <c r="R171" s="246" t="s">
        <v>1505</v>
      </c>
      <c r="S171" s="246" t="s">
        <v>298</v>
      </c>
      <c r="T171" s="247" t="s">
        <v>364</v>
      </c>
      <c r="U171" s="224">
        <v>0</v>
      </c>
      <c r="V171" s="224">
        <f>ROUND(E171*U171,2)</f>
        <v>0</v>
      </c>
      <c r="W171" s="224"/>
      <c r="X171" s="224" t="s">
        <v>1506</v>
      </c>
      <c r="Y171" s="224" t="s">
        <v>284</v>
      </c>
      <c r="Z171" s="213"/>
      <c r="AA171" s="213"/>
      <c r="AB171" s="213"/>
      <c r="AC171" s="213"/>
      <c r="AD171" s="213"/>
      <c r="AE171" s="213"/>
      <c r="AF171" s="213"/>
      <c r="AG171" s="213" t="s">
        <v>1507</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2" x14ac:dyDescent="0.2">
      <c r="A172" s="220"/>
      <c r="B172" s="221"/>
      <c r="C172" s="271" t="s">
        <v>1616</v>
      </c>
      <c r="D172" s="268"/>
      <c r="E172" s="268"/>
      <c r="F172" s="268"/>
      <c r="G172" s="268"/>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366</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49" t="str">
        <f>C172</f>
        <v>kanalizační, obložením dna betonem C 25/30 z cementu portlandského nebo struskoportlandského, podkladní prstenec z prostého betonu C -/7,5 pod poklop do výšky 10 cm, dodávka a osazení poklopu litinového kruhového včetně rámu.</v>
      </c>
      <c r="BB172" s="213"/>
      <c r="BC172" s="213"/>
      <c r="BD172" s="213"/>
      <c r="BE172" s="213"/>
      <c r="BF172" s="213"/>
      <c r="BG172" s="213"/>
      <c r="BH172" s="213"/>
    </row>
    <row r="173" spans="1:60" outlineLevel="2" x14ac:dyDescent="0.2">
      <c r="A173" s="220"/>
      <c r="B173" s="221"/>
      <c r="C173" s="262" t="s">
        <v>1621</v>
      </c>
      <c r="D173" s="229"/>
      <c r="E173" s="230">
        <v>2</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290</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ht="22.5" outlineLevel="1" x14ac:dyDescent="0.2">
      <c r="A174" s="241">
        <v>42</v>
      </c>
      <c r="B174" s="242" t="s">
        <v>1622</v>
      </c>
      <c r="C174" s="259" t="s">
        <v>1623</v>
      </c>
      <c r="D174" s="243" t="s">
        <v>780</v>
      </c>
      <c r="E174" s="244">
        <v>4</v>
      </c>
      <c r="F174" s="245"/>
      <c r="G174" s="246">
        <f>ROUND(E174*F174,2)</f>
        <v>0</v>
      </c>
      <c r="H174" s="245"/>
      <c r="I174" s="246">
        <f>ROUND(E174*H174,2)</f>
        <v>0</v>
      </c>
      <c r="J174" s="245"/>
      <c r="K174" s="246">
        <f>ROUND(E174*J174,2)</f>
        <v>0</v>
      </c>
      <c r="L174" s="246">
        <v>21</v>
      </c>
      <c r="M174" s="246">
        <f>G174*(1+L174/100)</f>
        <v>0</v>
      </c>
      <c r="N174" s="244">
        <v>4.1099999999999998E-2</v>
      </c>
      <c r="O174" s="244">
        <f>ROUND(E174*N174,2)</f>
        <v>0.16</v>
      </c>
      <c r="P174" s="244">
        <v>0</v>
      </c>
      <c r="Q174" s="244">
        <f>ROUND(E174*P174,2)</f>
        <v>0</v>
      </c>
      <c r="R174" s="246" t="s">
        <v>1505</v>
      </c>
      <c r="S174" s="246" t="s">
        <v>298</v>
      </c>
      <c r="T174" s="247" t="s">
        <v>364</v>
      </c>
      <c r="U174" s="224">
        <v>0</v>
      </c>
      <c r="V174" s="224">
        <f>ROUND(E174*U174,2)</f>
        <v>0</v>
      </c>
      <c r="W174" s="224"/>
      <c r="X174" s="224" t="s">
        <v>1506</v>
      </c>
      <c r="Y174" s="224" t="s">
        <v>284</v>
      </c>
      <c r="Z174" s="213"/>
      <c r="AA174" s="213"/>
      <c r="AB174" s="213"/>
      <c r="AC174" s="213"/>
      <c r="AD174" s="213"/>
      <c r="AE174" s="213"/>
      <c r="AF174" s="213"/>
      <c r="AG174" s="213" t="s">
        <v>1507</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2" x14ac:dyDescent="0.2">
      <c r="A175" s="220"/>
      <c r="B175" s="221"/>
      <c r="C175" s="260" t="s">
        <v>1624</v>
      </c>
      <c r="D175" s="248"/>
      <c r="E175" s="248"/>
      <c r="F175" s="248"/>
      <c r="G175" s="248"/>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287</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49" t="str">
        <f>C175</f>
        <v>Plastové dno, šachta z korugované trouby, těsnění, šachtová roura teleskopická, čtvercový rám do teleskopické trouby, poklop litinový.</v>
      </c>
      <c r="BB175" s="213"/>
      <c r="BC175" s="213"/>
      <c r="BD175" s="213"/>
      <c r="BE175" s="213"/>
      <c r="BF175" s="213"/>
      <c r="BG175" s="213"/>
      <c r="BH175" s="213"/>
    </row>
    <row r="176" spans="1:60" outlineLevel="2" x14ac:dyDescent="0.2">
      <c r="A176" s="220"/>
      <c r="B176" s="221"/>
      <c r="C176" s="262" t="s">
        <v>1625</v>
      </c>
      <c r="D176" s="229"/>
      <c r="E176" s="230">
        <v>4</v>
      </c>
      <c r="F176" s="224"/>
      <c r="G176" s="224"/>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290</v>
      </c>
      <c r="AH176" s="213">
        <v>0</v>
      </c>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ht="22.5" outlineLevel="1" x14ac:dyDescent="0.2">
      <c r="A177" s="241">
        <v>43</v>
      </c>
      <c r="B177" s="242" t="s">
        <v>1626</v>
      </c>
      <c r="C177" s="259" t="s">
        <v>1627</v>
      </c>
      <c r="D177" s="243" t="s">
        <v>780</v>
      </c>
      <c r="E177" s="244">
        <v>3</v>
      </c>
      <c r="F177" s="245"/>
      <c r="G177" s="246">
        <f>ROUND(E177*F177,2)</f>
        <v>0</v>
      </c>
      <c r="H177" s="245"/>
      <c r="I177" s="246">
        <f>ROUND(E177*H177,2)</f>
        <v>0</v>
      </c>
      <c r="J177" s="245"/>
      <c r="K177" s="246">
        <f>ROUND(E177*J177,2)</f>
        <v>0</v>
      </c>
      <c r="L177" s="246">
        <v>21</v>
      </c>
      <c r="M177" s="246">
        <f>G177*(1+L177/100)</f>
        <v>0</v>
      </c>
      <c r="N177" s="244">
        <v>4.5719999999999997E-2</v>
      </c>
      <c r="O177" s="244">
        <f>ROUND(E177*N177,2)</f>
        <v>0.14000000000000001</v>
      </c>
      <c r="P177" s="244">
        <v>0</v>
      </c>
      <c r="Q177" s="244">
        <f>ROUND(E177*P177,2)</f>
        <v>0</v>
      </c>
      <c r="R177" s="246" t="s">
        <v>1505</v>
      </c>
      <c r="S177" s="246" t="s">
        <v>298</v>
      </c>
      <c r="T177" s="247" t="s">
        <v>364</v>
      </c>
      <c r="U177" s="224">
        <v>0</v>
      </c>
      <c r="V177" s="224">
        <f>ROUND(E177*U177,2)</f>
        <v>0</v>
      </c>
      <c r="W177" s="224"/>
      <c r="X177" s="224" t="s">
        <v>1506</v>
      </c>
      <c r="Y177" s="224" t="s">
        <v>284</v>
      </c>
      <c r="Z177" s="213"/>
      <c r="AA177" s="213"/>
      <c r="AB177" s="213"/>
      <c r="AC177" s="213"/>
      <c r="AD177" s="213"/>
      <c r="AE177" s="213"/>
      <c r="AF177" s="213"/>
      <c r="AG177" s="213" t="s">
        <v>1507</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2" x14ac:dyDescent="0.2">
      <c r="A178" s="220"/>
      <c r="B178" s="221"/>
      <c r="C178" s="260" t="s">
        <v>1624</v>
      </c>
      <c r="D178" s="248"/>
      <c r="E178" s="248"/>
      <c r="F178" s="248"/>
      <c r="G178" s="248"/>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287</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49" t="str">
        <f>C178</f>
        <v>Plastové dno, šachta z korugované trouby, těsnění, šachtová roura teleskopická, čtvercový rám do teleskopické trouby, poklop litinový.</v>
      </c>
      <c r="BB178" s="213"/>
      <c r="BC178" s="213"/>
      <c r="BD178" s="213"/>
      <c r="BE178" s="213"/>
      <c r="BF178" s="213"/>
      <c r="BG178" s="213"/>
      <c r="BH178" s="213"/>
    </row>
    <row r="179" spans="1:60" outlineLevel="2" x14ac:dyDescent="0.2">
      <c r="A179" s="220"/>
      <c r="B179" s="221"/>
      <c r="C179" s="262" t="s">
        <v>1628</v>
      </c>
      <c r="D179" s="229"/>
      <c r="E179" s="230">
        <v>3</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290</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ht="22.5" outlineLevel="1" x14ac:dyDescent="0.2">
      <c r="A180" s="241">
        <v>44</v>
      </c>
      <c r="B180" s="242" t="s">
        <v>1629</v>
      </c>
      <c r="C180" s="259" t="s">
        <v>1630</v>
      </c>
      <c r="D180" s="243" t="s">
        <v>780</v>
      </c>
      <c r="E180" s="244">
        <v>6</v>
      </c>
      <c r="F180" s="245"/>
      <c r="G180" s="246">
        <f>ROUND(E180*F180,2)</f>
        <v>0</v>
      </c>
      <c r="H180" s="245"/>
      <c r="I180" s="246">
        <f>ROUND(E180*H180,2)</f>
        <v>0</v>
      </c>
      <c r="J180" s="245"/>
      <c r="K180" s="246">
        <f>ROUND(E180*J180,2)</f>
        <v>0</v>
      </c>
      <c r="L180" s="246">
        <v>21</v>
      </c>
      <c r="M180" s="246">
        <f>G180*(1+L180/100)</f>
        <v>0</v>
      </c>
      <c r="N180" s="244">
        <v>5.9729999999999998E-2</v>
      </c>
      <c r="O180" s="244">
        <f>ROUND(E180*N180,2)</f>
        <v>0.36</v>
      </c>
      <c r="P180" s="244">
        <v>0</v>
      </c>
      <c r="Q180" s="244">
        <f>ROUND(E180*P180,2)</f>
        <v>0</v>
      </c>
      <c r="R180" s="246" t="s">
        <v>1505</v>
      </c>
      <c r="S180" s="246" t="s">
        <v>298</v>
      </c>
      <c r="T180" s="247" t="s">
        <v>364</v>
      </c>
      <c r="U180" s="224">
        <v>0</v>
      </c>
      <c r="V180" s="224">
        <f>ROUND(E180*U180,2)</f>
        <v>0</v>
      </c>
      <c r="W180" s="224"/>
      <c r="X180" s="224" t="s">
        <v>1506</v>
      </c>
      <c r="Y180" s="224" t="s">
        <v>284</v>
      </c>
      <c r="Z180" s="213"/>
      <c r="AA180" s="213"/>
      <c r="AB180" s="213"/>
      <c r="AC180" s="213"/>
      <c r="AD180" s="213"/>
      <c r="AE180" s="213"/>
      <c r="AF180" s="213"/>
      <c r="AG180" s="213" t="s">
        <v>1507</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2" x14ac:dyDescent="0.2">
      <c r="A181" s="220"/>
      <c r="B181" s="221"/>
      <c r="C181" s="260" t="s">
        <v>1631</v>
      </c>
      <c r="D181" s="248"/>
      <c r="E181" s="248"/>
      <c r="F181" s="248"/>
      <c r="G181" s="248"/>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287</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49" t="str">
        <f>C181</f>
        <v>Plastové dno, šachta z korugované trouby, těsnění, šachtová roura teleskopická, rám do teleskopické trouby, poklop litinový.</v>
      </c>
      <c r="BB181" s="213"/>
      <c r="BC181" s="213"/>
      <c r="BD181" s="213"/>
      <c r="BE181" s="213"/>
      <c r="BF181" s="213"/>
      <c r="BG181" s="213"/>
      <c r="BH181" s="213"/>
    </row>
    <row r="182" spans="1:60" outlineLevel="2" x14ac:dyDescent="0.2">
      <c r="A182" s="220"/>
      <c r="B182" s="221"/>
      <c r="C182" s="262" t="s">
        <v>1561</v>
      </c>
      <c r="D182" s="229"/>
      <c r="E182" s="230">
        <v>1</v>
      </c>
      <c r="F182" s="224"/>
      <c r="G182" s="224"/>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290</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3" x14ac:dyDescent="0.2">
      <c r="A183" s="220"/>
      <c r="B183" s="221"/>
      <c r="C183" s="262" t="s">
        <v>1632</v>
      </c>
      <c r="D183" s="229"/>
      <c r="E183" s="230">
        <v>5</v>
      </c>
      <c r="F183" s="224"/>
      <c r="G183" s="224"/>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290</v>
      </c>
      <c r="AH183" s="213">
        <v>0</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3" x14ac:dyDescent="0.2">
      <c r="A184" s="220"/>
      <c r="B184" s="221"/>
      <c r="C184" s="263" t="s">
        <v>294</v>
      </c>
      <c r="D184" s="231"/>
      <c r="E184" s="232">
        <v>6</v>
      </c>
      <c r="F184" s="224"/>
      <c r="G184" s="224"/>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290</v>
      </c>
      <c r="AH184" s="213">
        <v>1</v>
      </c>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ht="22.5" outlineLevel="1" x14ac:dyDescent="0.2">
      <c r="A185" s="241">
        <v>45</v>
      </c>
      <c r="B185" s="242" t="s">
        <v>1633</v>
      </c>
      <c r="C185" s="259" t="s">
        <v>1634</v>
      </c>
      <c r="D185" s="243" t="s">
        <v>598</v>
      </c>
      <c r="E185" s="244">
        <v>71.5</v>
      </c>
      <c r="F185" s="245"/>
      <c r="G185" s="246">
        <f>ROUND(E185*F185,2)</f>
        <v>0</v>
      </c>
      <c r="H185" s="245"/>
      <c r="I185" s="246">
        <f>ROUND(E185*H185,2)</f>
        <v>0</v>
      </c>
      <c r="J185" s="245"/>
      <c r="K185" s="246">
        <f>ROUND(E185*J185,2)</f>
        <v>0</v>
      </c>
      <c r="L185" s="246">
        <v>21</v>
      </c>
      <c r="M185" s="246">
        <f>G185*(1+L185/100)</f>
        <v>0</v>
      </c>
      <c r="N185" s="244">
        <v>2.0999999999999999E-3</v>
      </c>
      <c r="O185" s="244">
        <f>ROUND(E185*N185,2)</f>
        <v>0.15</v>
      </c>
      <c r="P185" s="244">
        <v>0</v>
      </c>
      <c r="Q185" s="244">
        <f>ROUND(E185*P185,2)</f>
        <v>0</v>
      </c>
      <c r="R185" s="246" t="s">
        <v>1032</v>
      </c>
      <c r="S185" s="246" t="s">
        <v>298</v>
      </c>
      <c r="T185" s="247" t="s">
        <v>364</v>
      </c>
      <c r="U185" s="224">
        <v>0</v>
      </c>
      <c r="V185" s="224">
        <f>ROUND(E185*U185,2)</f>
        <v>0</v>
      </c>
      <c r="W185" s="224"/>
      <c r="X185" s="224" t="s">
        <v>1034</v>
      </c>
      <c r="Y185" s="224" t="s">
        <v>284</v>
      </c>
      <c r="Z185" s="213"/>
      <c r="AA185" s="213"/>
      <c r="AB185" s="213"/>
      <c r="AC185" s="213"/>
      <c r="AD185" s="213"/>
      <c r="AE185" s="213"/>
      <c r="AF185" s="213"/>
      <c r="AG185" s="213" t="s">
        <v>1035</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60" t="s">
        <v>286</v>
      </c>
      <c r="D186" s="248"/>
      <c r="E186" s="248"/>
      <c r="F186" s="248"/>
      <c r="G186" s="248"/>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287</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3" x14ac:dyDescent="0.2">
      <c r="A187" s="220"/>
      <c r="B187" s="221"/>
      <c r="C187" s="261" t="s">
        <v>1635</v>
      </c>
      <c r="D187" s="250"/>
      <c r="E187" s="250"/>
      <c r="F187" s="250"/>
      <c r="G187" s="250"/>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287</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2" x14ac:dyDescent="0.2">
      <c r="A188" s="220"/>
      <c r="B188" s="221"/>
      <c r="C188" s="262" t="s">
        <v>1636</v>
      </c>
      <c r="D188" s="229"/>
      <c r="E188" s="230">
        <v>71.5</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290</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1" x14ac:dyDescent="0.2">
      <c r="A189" s="241">
        <v>46</v>
      </c>
      <c r="B189" s="242" t="s">
        <v>1637</v>
      </c>
      <c r="C189" s="259" t="s">
        <v>1638</v>
      </c>
      <c r="D189" s="243" t="s">
        <v>598</v>
      </c>
      <c r="E189" s="244">
        <v>165</v>
      </c>
      <c r="F189" s="245"/>
      <c r="G189" s="246">
        <f>ROUND(E189*F189,2)</f>
        <v>0</v>
      </c>
      <c r="H189" s="245"/>
      <c r="I189" s="246">
        <f>ROUND(E189*H189,2)</f>
        <v>0</v>
      </c>
      <c r="J189" s="245"/>
      <c r="K189" s="246">
        <f>ROUND(E189*J189,2)</f>
        <v>0</v>
      </c>
      <c r="L189" s="246">
        <v>21</v>
      </c>
      <c r="M189" s="246">
        <f>G189*(1+L189/100)</f>
        <v>0</v>
      </c>
      <c r="N189" s="244">
        <v>4.8000000000000001E-4</v>
      </c>
      <c r="O189" s="244">
        <f>ROUND(E189*N189,2)</f>
        <v>0.08</v>
      </c>
      <c r="P189" s="244">
        <v>0</v>
      </c>
      <c r="Q189" s="244">
        <f>ROUND(E189*P189,2)</f>
        <v>0</v>
      </c>
      <c r="R189" s="246" t="s">
        <v>1032</v>
      </c>
      <c r="S189" s="246" t="s">
        <v>298</v>
      </c>
      <c r="T189" s="247" t="s">
        <v>364</v>
      </c>
      <c r="U189" s="224">
        <v>0</v>
      </c>
      <c r="V189" s="224">
        <f>ROUND(E189*U189,2)</f>
        <v>0</v>
      </c>
      <c r="W189" s="224"/>
      <c r="X189" s="224" t="s">
        <v>1034</v>
      </c>
      <c r="Y189" s="224" t="s">
        <v>284</v>
      </c>
      <c r="Z189" s="213"/>
      <c r="AA189" s="213"/>
      <c r="AB189" s="213"/>
      <c r="AC189" s="213"/>
      <c r="AD189" s="213"/>
      <c r="AE189" s="213"/>
      <c r="AF189" s="213"/>
      <c r="AG189" s="213" t="s">
        <v>1035</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2" x14ac:dyDescent="0.2">
      <c r="A190" s="220"/>
      <c r="B190" s="221"/>
      <c r="C190" s="262" t="s">
        <v>1639</v>
      </c>
      <c r="D190" s="229"/>
      <c r="E190" s="230">
        <v>165</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290</v>
      </c>
      <c r="AH190" s="213">
        <v>5</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ht="22.5" outlineLevel="1" x14ac:dyDescent="0.2">
      <c r="A191" s="241">
        <v>47</v>
      </c>
      <c r="B191" s="242" t="s">
        <v>1640</v>
      </c>
      <c r="C191" s="259" t="s">
        <v>1641</v>
      </c>
      <c r="D191" s="243" t="s">
        <v>780</v>
      </c>
      <c r="E191" s="244">
        <v>4</v>
      </c>
      <c r="F191" s="245"/>
      <c r="G191" s="246">
        <f>ROUND(E191*F191,2)</f>
        <v>0</v>
      </c>
      <c r="H191" s="245"/>
      <c r="I191" s="246">
        <f>ROUND(E191*H191,2)</f>
        <v>0</v>
      </c>
      <c r="J191" s="245"/>
      <c r="K191" s="246">
        <f>ROUND(E191*J191,2)</f>
        <v>0</v>
      </c>
      <c r="L191" s="246">
        <v>21</v>
      </c>
      <c r="M191" s="246">
        <f>G191*(1+L191/100)</f>
        <v>0</v>
      </c>
      <c r="N191" s="244">
        <v>1.8E-3</v>
      </c>
      <c r="O191" s="244">
        <f>ROUND(E191*N191,2)</f>
        <v>0.01</v>
      </c>
      <c r="P191" s="244">
        <v>0</v>
      </c>
      <c r="Q191" s="244">
        <f>ROUND(E191*P191,2)</f>
        <v>0</v>
      </c>
      <c r="R191" s="246" t="s">
        <v>1032</v>
      </c>
      <c r="S191" s="246" t="s">
        <v>298</v>
      </c>
      <c r="T191" s="247" t="s">
        <v>364</v>
      </c>
      <c r="U191" s="224">
        <v>0</v>
      </c>
      <c r="V191" s="224">
        <f>ROUND(E191*U191,2)</f>
        <v>0</v>
      </c>
      <c r="W191" s="224"/>
      <c r="X191" s="224" t="s">
        <v>1034</v>
      </c>
      <c r="Y191" s="224" t="s">
        <v>284</v>
      </c>
      <c r="Z191" s="213"/>
      <c r="AA191" s="213"/>
      <c r="AB191" s="213"/>
      <c r="AC191" s="213"/>
      <c r="AD191" s="213"/>
      <c r="AE191" s="213"/>
      <c r="AF191" s="213"/>
      <c r="AG191" s="213" t="s">
        <v>1035</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2" x14ac:dyDescent="0.2">
      <c r="A192" s="220"/>
      <c r="B192" s="221"/>
      <c r="C192" s="262" t="s">
        <v>1642</v>
      </c>
      <c r="D192" s="229"/>
      <c r="E192" s="230">
        <v>3</v>
      </c>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290</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62" t="s">
        <v>1643</v>
      </c>
      <c r="D193" s="229"/>
      <c r="E193" s="230">
        <v>1</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290</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ht="22.5" outlineLevel="1" x14ac:dyDescent="0.2">
      <c r="A194" s="241">
        <v>48</v>
      </c>
      <c r="B194" s="242" t="s">
        <v>1644</v>
      </c>
      <c r="C194" s="259" t="s">
        <v>1645</v>
      </c>
      <c r="D194" s="243" t="s">
        <v>780</v>
      </c>
      <c r="E194" s="244">
        <v>4</v>
      </c>
      <c r="F194" s="245"/>
      <c r="G194" s="246">
        <f>ROUND(E194*F194,2)</f>
        <v>0</v>
      </c>
      <c r="H194" s="245"/>
      <c r="I194" s="246">
        <f>ROUND(E194*H194,2)</f>
        <v>0</v>
      </c>
      <c r="J194" s="245"/>
      <c r="K194" s="246">
        <f>ROUND(E194*J194,2)</f>
        <v>0</v>
      </c>
      <c r="L194" s="246">
        <v>21</v>
      </c>
      <c r="M194" s="246">
        <f>G194*(1+L194/100)</f>
        <v>0</v>
      </c>
      <c r="N194" s="244">
        <v>5.4000000000000003E-3</v>
      </c>
      <c r="O194" s="244">
        <f>ROUND(E194*N194,2)</f>
        <v>0.02</v>
      </c>
      <c r="P194" s="244">
        <v>0</v>
      </c>
      <c r="Q194" s="244">
        <f>ROUND(E194*P194,2)</f>
        <v>0</v>
      </c>
      <c r="R194" s="246" t="s">
        <v>1032</v>
      </c>
      <c r="S194" s="246" t="s">
        <v>298</v>
      </c>
      <c r="T194" s="247" t="s">
        <v>364</v>
      </c>
      <c r="U194" s="224">
        <v>0</v>
      </c>
      <c r="V194" s="224">
        <f>ROUND(E194*U194,2)</f>
        <v>0</v>
      </c>
      <c r="W194" s="224"/>
      <c r="X194" s="224" t="s">
        <v>1034</v>
      </c>
      <c r="Y194" s="224" t="s">
        <v>284</v>
      </c>
      <c r="Z194" s="213"/>
      <c r="AA194" s="213"/>
      <c r="AB194" s="213"/>
      <c r="AC194" s="213"/>
      <c r="AD194" s="213"/>
      <c r="AE194" s="213"/>
      <c r="AF194" s="213"/>
      <c r="AG194" s="213" t="s">
        <v>1035</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2" x14ac:dyDescent="0.2">
      <c r="A195" s="220"/>
      <c r="B195" s="221"/>
      <c r="C195" s="262" t="s">
        <v>1646</v>
      </c>
      <c r="D195" s="229"/>
      <c r="E195" s="230">
        <v>1</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290</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62" t="s">
        <v>1647</v>
      </c>
      <c r="D196" s="229"/>
      <c r="E196" s="230">
        <v>3</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290</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63" t="s">
        <v>294</v>
      </c>
      <c r="D197" s="231"/>
      <c r="E197" s="232">
        <v>4</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290</v>
      </c>
      <c r="AH197" s="213">
        <v>1</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ht="22.5" outlineLevel="1" x14ac:dyDescent="0.2">
      <c r="A198" s="241">
        <v>49</v>
      </c>
      <c r="B198" s="242" t="s">
        <v>1648</v>
      </c>
      <c r="C198" s="259" t="s">
        <v>1649</v>
      </c>
      <c r="D198" s="243" t="s">
        <v>780</v>
      </c>
      <c r="E198" s="244">
        <v>4</v>
      </c>
      <c r="F198" s="245"/>
      <c r="G198" s="246">
        <f>ROUND(E198*F198,2)</f>
        <v>0</v>
      </c>
      <c r="H198" s="245"/>
      <c r="I198" s="246">
        <f>ROUND(E198*H198,2)</f>
        <v>0</v>
      </c>
      <c r="J198" s="245"/>
      <c r="K198" s="246">
        <f>ROUND(E198*J198,2)</f>
        <v>0</v>
      </c>
      <c r="L198" s="246">
        <v>21</v>
      </c>
      <c r="M198" s="246">
        <f>G198*(1+L198/100)</f>
        <v>0</v>
      </c>
      <c r="N198" s="244">
        <v>1.0800000000000001E-2</v>
      </c>
      <c r="O198" s="244">
        <f>ROUND(E198*N198,2)</f>
        <v>0.04</v>
      </c>
      <c r="P198" s="244">
        <v>0</v>
      </c>
      <c r="Q198" s="244">
        <f>ROUND(E198*P198,2)</f>
        <v>0</v>
      </c>
      <c r="R198" s="246" t="s">
        <v>1032</v>
      </c>
      <c r="S198" s="246" t="s">
        <v>298</v>
      </c>
      <c r="T198" s="247" t="s">
        <v>364</v>
      </c>
      <c r="U198" s="224">
        <v>0</v>
      </c>
      <c r="V198" s="224">
        <f>ROUND(E198*U198,2)</f>
        <v>0</v>
      </c>
      <c r="W198" s="224"/>
      <c r="X198" s="224" t="s">
        <v>1034</v>
      </c>
      <c r="Y198" s="224" t="s">
        <v>284</v>
      </c>
      <c r="Z198" s="213"/>
      <c r="AA198" s="213"/>
      <c r="AB198" s="213"/>
      <c r="AC198" s="213"/>
      <c r="AD198" s="213"/>
      <c r="AE198" s="213"/>
      <c r="AF198" s="213"/>
      <c r="AG198" s="213" t="s">
        <v>1035</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2" x14ac:dyDescent="0.2">
      <c r="A199" s="220"/>
      <c r="B199" s="221"/>
      <c r="C199" s="262" t="s">
        <v>1650</v>
      </c>
      <c r="D199" s="229"/>
      <c r="E199" s="230">
        <v>4</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290</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ht="22.5" outlineLevel="1" x14ac:dyDescent="0.2">
      <c r="A200" s="241">
        <v>50</v>
      </c>
      <c r="B200" s="242" t="s">
        <v>1651</v>
      </c>
      <c r="C200" s="259" t="s">
        <v>1652</v>
      </c>
      <c r="D200" s="243" t="s">
        <v>780</v>
      </c>
      <c r="E200" s="244">
        <v>4</v>
      </c>
      <c r="F200" s="245"/>
      <c r="G200" s="246">
        <f>ROUND(E200*F200,2)</f>
        <v>0</v>
      </c>
      <c r="H200" s="245"/>
      <c r="I200" s="246">
        <f>ROUND(E200*H200,2)</f>
        <v>0</v>
      </c>
      <c r="J200" s="245"/>
      <c r="K200" s="246">
        <f>ROUND(E200*J200,2)</f>
        <v>0</v>
      </c>
      <c r="L200" s="246">
        <v>21</v>
      </c>
      <c r="M200" s="246">
        <f>G200*(1+L200/100)</f>
        <v>0</v>
      </c>
      <c r="N200" s="244">
        <v>2.3E-3</v>
      </c>
      <c r="O200" s="244">
        <f>ROUND(E200*N200,2)</f>
        <v>0.01</v>
      </c>
      <c r="P200" s="244">
        <v>0</v>
      </c>
      <c r="Q200" s="244">
        <f>ROUND(E200*P200,2)</f>
        <v>0</v>
      </c>
      <c r="R200" s="246" t="s">
        <v>1032</v>
      </c>
      <c r="S200" s="246" t="s">
        <v>298</v>
      </c>
      <c r="T200" s="247" t="s">
        <v>364</v>
      </c>
      <c r="U200" s="224">
        <v>0</v>
      </c>
      <c r="V200" s="224">
        <f>ROUND(E200*U200,2)</f>
        <v>0</v>
      </c>
      <c r="W200" s="224"/>
      <c r="X200" s="224" t="s">
        <v>1034</v>
      </c>
      <c r="Y200" s="224" t="s">
        <v>284</v>
      </c>
      <c r="Z200" s="213"/>
      <c r="AA200" s="213"/>
      <c r="AB200" s="213"/>
      <c r="AC200" s="213"/>
      <c r="AD200" s="213"/>
      <c r="AE200" s="213"/>
      <c r="AF200" s="213"/>
      <c r="AG200" s="213" t="s">
        <v>1035</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2" x14ac:dyDescent="0.2">
      <c r="A201" s="220"/>
      <c r="B201" s="221"/>
      <c r="C201" s="262" t="s">
        <v>1653</v>
      </c>
      <c r="D201" s="229"/>
      <c r="E201" s="230">
        <v>3</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290</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62" t="s">
        <v>1654</v>
      </c>
      <c r="D202" s="229"/>
      <c r="E202" s="230">
        <v>1</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290</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ht="22.5" outlineLevel="1" x14ac:dyDescent="0.2">
      <c r="A203" s="241">
        <v>51</v>
      </c>
      <c r="B203" s="242" t="s">
        <v>1655</v>
      </c>
      <c r="C203" s="259" t="s">
        <v>1656</v>
      </c>
      <c r="D203" s="243" t="s">
        <v>780</v>
      </c>
      <c r="E203" s="244">
        <v>3</v>
      </c>
      <c r="F203" s="245"/>
      <c r="G203" s="246">
        <f>ROUND(E203*F203,2)</f>
        <v>0</v>
      </c>
      <c r="H203" s="245"/>
      <c r="I203" s="246">
        <f>ROUND(E203*H203,2)</f>
        <v>0</v>
      </c>
      <c r="J203" s="245"/>
      <c r="K203" s="246">
        <f>ROUND(E203*J203,2)</f>
        <v>0</v>
      </c>
      <c r="L203" s="246">
        <v>21</v>
      </c>
      <c r="M203" s="246">
        <f>G203*(1+L203/100)</f>
        <v>0</v>
      </c>
      <c r="N203" s="244">
        <v>6.8999999999999999E-3</v>
      </c>
      <c r="O203" s="244">
        <f>ROUND(E203*N203,2)</f>
        <v>0.02</v>
      </c>
      <c r="P203" s="244">
        <v>0</v>
      </c>
      <c r="Q203" s="244">
        <f>ROUND(E203*P203,2)</f>
        <v>0</v>
      </c>
      <c r="R203" s="246" t="s">
        <v>1032</v>
      </c>
      <c r="S203" s="246" t="s">
        <v>298</v>
      </c>
      <c r="T203" s="247" t="s">
        <v>364</v>
      </c>
      <c r="U203" s="224">
        <v>0</v>
      </c>
      <c r="V203" s="224">
        <f>ROUND(E203*U203,2)</f>
        <v>0</v>
      </c>
      <c r="W203" s="224"/>
      <c r="X203" s="224" t="s">
        <v>1034</v>
      </c>
      <c r="Y203" s="224" t="s">
        <v>284</v>
      </c>
      <c r="Z203" s="213"/>
      <c r="AA203" s="213"/>
      <c r="AB203" s="213"/>
      <c r="AC203" s="213"/>
      <c r="AD203" s="213"/>
      <c r="AE203" s="213"/>
      <c r="AF203" s="213"/>
      <c r="AG203" s="213" t="s">
        <v>1035</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2" x14ac:dyDescent="0.2">
      <c r="A204" s="220"/>
      <c r="B204" s="221"/>
      <c r="C204" s="262" t="s">
        <v>1657</v>
      </c>
      <c r="D204" s="229"/>
      <c r="E204" s="230">
        <v>2</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290</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3" x14ac:dyDescent="0.2">
      <c r="A205" s="220"/>
      <c r="B205" s="221"/>
      <c r="C205" s="262" t="s">
        <v>1654</v>
      </c>
      <c r="D205" s="229"/>
      <c r="E205" s="230">
        <v>1</v>
      </c>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290</v>
      </c>
      <c r="AH205" s="213">
        <v>0</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ht="22.5" outlineLevel="1" x14ac:dyDescent="0.2">
      <c r="A206" s="241">
        <v>52</v>
      </c>
      <c r="B206" s="242" t="s">
        <v>1658</v>
      </c>
      <c r="C206" s="259" t="s">
        <v>1659</v>
      </c>
      <c r="D206" s="243" t="s">
        <v>780</v>
      </c>
      <c r="E206" s="244">
        <v>4</v>
      </c>
      <c r="F206" s="245"/>
      <c r="G206" s="246">
        <f>ROUND(E206*F206,2)</f>
        <v>0</v>
      </c>
      <c r="H206" s="245"/>
      <c r="I206" s="246">
        <f>ROUND(E206*H206,2)</f>
        <v>0</v>
      </c>
      <c r="J206" s="245"/>
      <c r="K206" s="246">
        <f>ROUND(E206*J206,2)</f>
        <v>0</v>
      </c>
      <c r="L206" s="246">
        <v>21</v>
      </c>
      <c r="M206" s="246">
        <f>G206*(1+L206/100)</f>
        <v>0</v>
      </c>
      <c r="N206" s="244">
        <v>1.38E-2</v>
      </c>
      <c r="O206" s="244">
        <f>ROUND(E206*N206,2)</f>
        <v>0.06</v>
      </c>
      <c r="P206" s="244">
        <v>0</v>
      </c>
      <c r="Q206" s="244">
        <f>ROUND(E206*P206,2)</f>
        <v>0</v>
      </c>
      <c r="R206" s="246" t="s">
        <v>1032</v>
      </c>
      <c r="S206" s="246" t="s">
        <v>298</v>
      </c>
      <c r="T206" s="247" t="s">
        <v>364</v>
      </c>
      <c r="U206" s="224">
        <v>0</v>
      </c>
      <c r="V206" s="224">
        <f>ROUND(E206*U206,2)</f>
        <v>0</v>
      </c>
      <c r="W206" s="224"/>
      <c r="X206" s="224" t="s">
        <v>1034</v>
      </c>
      <c r="Y206" s="224" t="s">
        <v>284</v>
      </c>
      <c r="Z206" s="213"/>
      <c r="AA206" s="213"/>
      <c r="AB206" s="213"/>
      <c r="AC206" s="213"/>
      <c r="AD206" s="213"/>
      <c r="AE206" s="213"/>
      <c r="AF206" s="213"/>
      <c r="AG206" s="213" t="s">
        <v>1035</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2" x14ac:dyDescent="0.2">
      <c r="A207" s="220"/>
      <c r="B207" s="221"/>
      <c r="C207" s="262" t="s">
        <v>1660</v>
      </c>
      <c r="D207" s="229"/>
      <c r="E207" s="230">
        <v>4</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290</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ht="22.5" outlineLevel="1" x14ac:dyDescent="0.2">
      <c r="A208" s="241">
        <v>53</v>
      </c>
      <c r="B208" s="242" t="s">
        <v>1661</v>
      </c>
      <c r="C208" s="259" t="s">
        <v>1662</v>
      </c>
      <c r="D208" s="243" t="s">
        <v>780</v>
      </c>
      <c r="E208" s="244">
        <v>4</v>
      </c>
      <c r="F208" s="245"/>
      <c r="G208" s="246">
        <f>ROUND(E208*F208,2)</f>
        <v>0</v>
      </c>
      <c r="H208" s="245"/>
      <c r="I208" s="246">
        <f>ROUND(E208*H208,2)</f>
        <v>0</v>
      </c>
      <c r="J208" s="245"/>
      <c r="K208" s="246">
        <f>ROUND(E208*J208,2)</f>
        <v>0</v>
      </c>
      <c r="L208" s="246">
        <v>21</v>
      </c>
      <c r="M208" s="246">
        <f>G208*(1+L208/100)</f>
        <v>0</v>
      </c>
      <c r="N208" s="244">
        <v>3.8E-3</v>
      </c>
      <c r="O208" s="244">
        <f>ROUND(E208*N208,2)</f>
        <v>0.02</v>
      </c>
      <c r="P208" s="244">
        <v>0</v>
      </c>
      <c r="Q208" s="244">
        <f>ROUND(E208*P208,2)</f>
        <v>0</v>
      </c>
      <c r="R208" s="246" t="s">
        <v>1032</v>
      </c>
      <c r="S208" s="246" t="s">
        <v>298</v>
      </c>
      <c r="T208" s="247" t="s">
        <v>364</v>
      </c>
      <c r="U208" s="224">
        <v>0</v>
      </c>
      <c r="V208" s="224">
        <f>ROUND(E208*U208,2)</f>
        <v>0</v>
      </c>
      <c r="W208" s="224"/>
      <c r="X208" s="224" t="s">
        <v>1034</v>
      </c>
      <c r="Y208" s="224" t="s">
        <v>284</v>
      </c>
      <c r="Z208" s="213"/>
      <c r="AA208" s="213"/>
      <c r="AB208" s="213"/>
      <c r="AC208" s="213"/>
      <c r="AD208" s="213"/>
      <c r="AE208" s="213"/>
      <c r="AF208" s="213"/>
      <c r="AG208" s="213" t="s">
        <v>1035</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2" x14ac:dyDescent="0.2">
      <c r="A209" s="220"/>
      <c r="B209" s="221"/>
      <c r="C209" s="262" t="s">
        <v>1663</v>
      </c>
      <c r="D209" s="229"/>
      <c r="E209" s="230">
        <v>4</v>
      </c>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290</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ht="22.5" outlineLevel="1" x14ac:dyDescent="0.2">
      <c r="A210" s="241">
        <v>54</v>
      </c>
      <c r="B210" s="242" t="s">
        <v>1664</v>
      </c>
      <c r="C210" s="259" t="s">
        <v>1665</v>
      </c>
      <c r="D210" s="243" t="s">
        <v>780</v>
      </c>
      <c r="E210" s="244">
        <v>3</v>
      </c>
      <c r="F210" s="245"/>
      <c r="G210" s="246">
        <f>ROUND(E210*F210,2)</f>
        <v>0</v>
      </c>
      <c r="H210" s="245"/>
      <c r="I210" s="246">
        <f>ROUND(E210*H210,2)</f>
        <v>0</v>
      </c>
      <c r="J210" s="245"/>
      <c r="K210" s="246">
        <f>ROUND(E210*J210,2)</f>
        <v>0</v>
      </c>
      <c r="L210" s="246">
        <v>21</v>
      </c>
      <c r="M210" s="246">
        <f>G210*(1+L210/100)</f>
        <v>0</v>
      </c>
      <c r="N210" s="244">
        <v>1.14E-2</v>
      </c>
      <c r="O210" s="244">
        <f>ROUND(E210*N210,2)</f>
        <v>0.03</v>
      </c>
      <c r="P210" s="244">
        <v>0</v>
      </c>
      <c r="Q210" s="244">
        <f>ROUND(E210*P210,2)</f>
        <v>0</v>
      </c>
      <c r="R210" s="246" t="s">
        <v>1032</v>
      </c>
      <c r="S210" s="246" t="s">
        <v>298</v>
      </c>
      <c r="T210" s="247" t="s">
        <v>364</v>
      </c>
      <c r="U210" s="224">
        <v>0</v>
      </c>
      <c r="V210" s="224">
        <f>ROUND(E210*U210,2)</f>
        <v>0</v>
      </c>
      <c r="W210" s="224"/>
      <c r="X210" s="224" t="s">
        <v>1034</v>
      </c>
      <c r="Y210" s="224" t="s">
        <v>284</v>
      </c>
      <c r="Z210" s="213"/>
      <c r="AA210" s="213"/>
      <c r="AB210" s="213"/>
      <c r="AC210" s="213"/>
      <c r="AD210" s="213"/>
      <c r="AE210" s="213"/>
      <c r="AF210" s="213"/>
      <c r="AG210" s="213" t="s">
        <v>1035</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2" x14ac:dyDescent="0.2">
      <c r="A211" s="220"/>
      <c r="B211" s="221"/>
      <c r="C211" s="262" t="s">
        <v>1666</v>
      </c>
      <c r="D211" s="229"/>
      <c r="E211" s="230">
        <v>3</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290</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ht="22.5" outlineLevel="1" x14ac:dyDescent="0.2">
      <c r="A212" s="241">
        <v>55</v>
      </c>
      <c r="B212" s="242" t="s">
        <v>1667</v>
      </c>
      <c r="C212" s="259" t="s">
        <v>1668</v>
      </c>
      <c r="D212" s="243" t="s">
        <v>780</v>
      </c>
      <c r="E212" s="244">
        <v>12</v>
      </c>
      <c r="F212" s="245"/>
      <c r="G212" s="246">
        <f>ROUND(E212*F212,2)</f>
        <v>0</v>
      </c>
      <c r="H212" s="245"/>
      <c r="I212" s="246">
        <f>ROUND(E212*H212,2)</f>
        <v>0</v>
      </c>
      <c r="J212" s="245"/>
      <c r="K212" s="246">
        <f>ROUND(E212*J212,2)</f>
        <v>0</v>
      </c>
      <c r="L212" s="246">
        <v>21</v>
      </c>
      <c r="M212" s="246">
        <f>G212*(1+L212/100)</f>
        <v>0</v>
      </c>
      <c r="N212" s="244">
        <v>2.2800000000000001E-2</v>
      </c>
      <c r="O212" s="244">
        <f>ROUND(E212*N212,2)</f>
        <v>0.27</v>
      </c>
      <c r="P212" s="244">
        <v>0</v>
      </c>
      <c r="Q212" s="244">
        <f>ROUND(E212*P212,2)</f>
        <v>0</v>
      </c>
      <c r="R212" s="246" t="s">
        <v>1032</v>
      </c>
      <c r="S212" s="246" t="s">
        <v>298</v>
      </c>
      <c r="T212" s="247" t="s">
        <v>364</v>
      </c>
      <c r="U212" s="224">
        <v>0</v>
      </c>
      <c r="V212" s="224">
        <f>ROUND(E212*U212,2)</f>
        <v>0</v>
      </c>
      <c r="W212" s="224"/>
      <c r="X212" s="224" t="s">
        <v>1034</v>
      </c>
      <c r="Y212" s="224" t="s">
        <v>284</v>
      </c>
      <c r="Z212" s="213"/>
      <c r="AA212" s="213"/>
      <c r="AB212" s="213"/>
      <c r="AC212" s="213"/>
      <c r="AD212" s="213"/>
      <c r="AE212" s="213"/>
      <c r="AF212" s="213"/>
      <c r="AG212" s="213" t="s">
        <v>1035</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2" x14ac:dyDescent="0.2">
      <c r="A213" s="220"/>
      <c r="B213" s="221"/>
      <c r="C213" s="262" t="s">
        <v>1669</v>
      </c>
      <c r="D213" s="229"/>
      <c r="E213" s="230">
        <v>12</v>
      </c>
      <c r="F213" s="224"/>
      <c r="G213" s="224"/>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290</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ht="22.5" outlineLevel="1" x14ac:dyDescent="0.2">
      <c r="A214" s="241">
        <v>56</v>
      </c>
      <c r="B214" s="242" t="s">
        <v>1670</v>
      </c>
      <c r="C214" s="259" t="s">
        <v>1671</v>
      </c>
      <c r="D214" s="243" t="s">
        <v>780</v>
      </c>
      <c r="E214" s="244">
        <v>7</v>
      </c>
      <c r="F214" s="245"/>
      <c r="G214" s="246">
        <f>ROUND(E214*F214,2)</f>
        <v>0</v>
      </c>
      <c r="H214" s="245"/>
      <c r="I214" s="246">
        <f>ROUND(E214*H214,2)</f>
        <v>0</v>
      </c>
      <c r="J214" s="245"/>
      <c r="K214" s="246">
        <f>ROUND(E214*J214,2)</f>
        <v>0</v>
      </c>
      <c r="L214" s="246">
        <v>21</v>
      </c>
      <c r="M214" s="246">
        <f>G214*(1+L214/100)</f>
        <v>0</v>
      </c>
      <c r="N214" s="244">
        <v>6.0000000000000001E-3</v>
      </c>
      <c r="O214" s="244">
        <f>ROUND(E214*N214,2)</f>
        <v>0.04</v>
      </c>
      <c r="P214" s="244">
        <v>0</v>
      </c>
      <c r="Q214" s="244">
        <f>ROUND(E214*P214,2)</f>
        <v>0</v>
      </c>
      <c r="R214" s="246" t="s">
        <v>1032</v>
      </c>
      <c r="S214" s="246" t="s">
        <v>298</v>
      </c>
      <c r="T214" s="247" t="s">
        <v>364</v>
      </c>
      <c r="U214" s="224">
        <v>0</v>
      </c>
      <c r="V214" s="224">
        <f>ROUND(E214*U214,2)</f>
        <v>0</v>
      </c>
      <c r="W214" s="224"/>
      <c r="X214" s="224" t="s">
        <v>1034</v>
      </c>
      <c r="Y214" s="224" t="s">
        <v>284</v>
      </c>
      <c r="Z214" s="213"/>
      <c r="AA214" s="213"/>
      <c r="AB214" s="213"/>
      <c r="AC214" s="213"/>
      <c r="AD214" s="213"/>
      <c r="AE214" s="213"/>
      <c r="AF214" s="213"/>
      <c r="AG214" s="213" t="s">
        <v>1035</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2" x14ac:dyDescent="0.2">
      <c r="A215" s="220"/>
      <c r="B215" s="221"/>
      <c r="C215" s="262" t="s">
        <v>1672</v>
      </c>
      <c r="D215" s="229"/>
      <c r="E215" s="230">
        <v>7</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290</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x14ac:dyDescent="0.2">
      <c r="A216" s="241">
        <v>57</v>
      </c>
      <c r="B216" s="242" t="s">
        <v>1673</v>
      </c>
      <c r="C216" s="259" t="s">
        <v>1674</v>
      </c>
      <c r="D216" s="243" t="s">
        <v>780</v>
      </c>
      <c r="E216" s="244">
        <v>5</v>
      </c>
      <c r="F216" s="245"/>
      <c r="G216" s="246">
        <f>ROUND(E216*F216,2)</f>
        <v>0</v>
      </c>
      <c r="H216" s="245"/>
      <c r="I216" s="246">
        <f>ROUND(E216*H216,2)</f>
        <v>0</v>
      </c>
      <c r="J216" s="245"/>
      <c r="K216" s="246">
        <f>ROUND(E216*J216,2)</f>
        <v>0</v>
      </c>
      <c r="L216" s="246">
        <v>21</v>
      </c>
      <c r="M216" s="246">
        <f>G216*(1+L216/100)</f>
        <v>0</v>
      </c>
      <c r="N216" s="244">
        <v>1.7999999999999999E-2</v>
      </c>
      <c r="O216" s="244">
        <f>ROUND(E216*N216,2)</f>
        <v>0.09</v>
      </c>
      <c r="P216" s="244">
        <v>0</v>
      </c>
      <c r="Q216" s="244">
        <f>ROUND(E216*P216,2)</f>
        <v>0</v>
      </c>
      <c r="R216" s="246" t="s">
        <v>1032</v>
      </c>
      <c r="S216" s="246" t="s">
        <v>298</v>
      </c>
      <c r="T216" s="247" t="s">
        <v>364</v>
      </c>
      <c r="U216" s="224">
        <v>0</v>
      </c>
      <c r="V216" s="224">
        <f>ROUND(E216*U216,2)</f>
        <v>0</v>
      </c>
      <c r="W216" s="224"/>
      <c r="X216" s="224" t="s">
        <v>1034</v>
      </c>
      <c r="Y216" s="224" t="s">
        <v>284</v>
      </c>
      <c r="Z216" s="213"/>
      <c r="AA216" s="213"/>
      <c r="AB216" s="213"/>
      <c r="AC216" s="213"/>
      <c r="AD216" s="213"/>
      <c r="AE216" s="213"/>
      <c r="AF216" s="213"/>
      <c r="AG216" s="213" t="s">
        <v>1035</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2" x14ac:dyDescent="0.2">
      <c r="A217" s="220"/>
      <c r="B217" s="221"/>
      <c r="C217" s="262" t="s">
        <v>1675</v>
      </c>
      <c r="D217" s="229"/>
      <c r="E217" s="230">
        <v>5</v>
      </c>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290</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ht="22.5" outlineLevel="1" x14ac:dyDescent="0.2">
      <c r="A218" s="241">
        <v>58</v>
      </c>
      <c r="B218" s="242" t="s">
        <v>1676</v>
      </c>
      <c r="C218" s="259" t="s">
        <v>1677</v>
      </c>
      <c r="D218" s="243" t="s">
        <v>780</v>
      </c>
      <c r="E218" s="244">
        <v>10</v>
      </c>
      <c r="F218" s="245"/>
      <c r="G218" s="246">
        <f>ROUND(E218*F218,2)</f>
        <v>0</v>
      </c>
      <c r="H218" s="245"/>
      <c r="I218" s="246">
        <f>ROUND(E218*H218,2)</f>
        <v>0</v>
      </c>
      <c r="J218" s="245"/>
      <c r="K218" s="246">
        <f>ROUND(E218*J218,2)</f>
        <v>0</v>
      </c>
      <c r="L218" s="246">
        <v>21</v>
      </c>
      <c r="M218" s="246">
        <f>G218*(1+L218/100)</f>
        <v>0</v>
      </c>
      <c r="N218" s="244">
        <v>3.5999999999999997E-2</v>
      </c>
      <c r="O218" s="244">
        <f>ROUND(E218*N218,2)</f>
        <v>0.36</v>
      </c>
      <c r="P218" s="244">
        <v>0</v>
      </c>
      <c r="Q218" s="244">
        <f>ROUND(E218*P218,2)</f>
        <v>0</v>
      </c>
      <c r="R218" s="246" t="s">
        <v>1032</v>
      </c>
      <c r="S218" s="246" t="s">
        <v>298</v>
      </c>
      <c r="T218" s="247" t="s">
        <v>364</v>
      </c>
      <c r="U218" s="224">
        <v>0</v>
      </c>
      <c r="V218" s="224">
        <f>ROUND(E218*U218,2)</f>
        <v>0</v>
      </c>
      <c r="W218" s="224"/>
      <c r="X218" s="224" t="s">
        <v>1034</v>
      </c>
      <c r="Y218" s="224" t="s">
        <v>284</v>
      </c>
      <c r="Z218" s="213"/>
      <c r="AA218" s="213"/>
      <c r="AB218" s="213"/>
      <c r="AC218" s="213"/>
      <c r="AD218" s="213"/>
      <c r="AE218" s="213"/>
      <c r="AF218" s="213"/>
      <c r="AG218" s="213" t="s">
        <v>1035</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2" x14ac:dyDescent="0.2">
      <c r="A219" s="220"/>
      <c r="B219" s="221"/>
      <c r="C219" s="262" t="s">
        <v>1678</v>
      </c>
      <c r="D219" s="229"/>
      <c r="E219" s="230">
        <v>10</v>
      </c>
      <c r="F219" s="224"/>
      <c r="G219" s="224"/>
      <c r="H219" s="224"/>
      <c r="I219" s="224"/>
      <c r="J219" s="224"/>
      <c r="K219" s="224"/>
      <c r="L219" s="224"/>
      <c r="M219" s="224"/>
      <c r="N219" s="223"/>
      <c r="O219" s="223"/>
      <c r="P219" s="223"/>
      <c r="Q219" s="223"/>
      <c r="R219" s="224"/>
      <c r="S219" s="224"/>
      <c r="T219" s="224"/>
      <c r="U219" s="224"/>
      <c r="V219" s="224"/>
      <c r="W219" s="224"/>
      <c r="X219" s="224"/>
      <c r="Y219" s="224"/>
      <c r="Z219" s="213"/>
      <c r="AA219" s="213"/>
      <c r="AB219" s="213"/>
      <c r="AC219" s="213"/>
      <c r="AD219" s="213"/>
      <c r="AE219" s="213"/>
      <c r="AF219" s="213"/>
      <c r="AG219" s="213" t="s">
        <v>290</v>
      </c>
      <c r="AH219" s="213">
        <v>0</v>
      </c>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ht="22.5" outlineLevel="1" x14ac:dyDescent="0.2">
      <c r="A220" s="241">
        <v>59</v>
      </c>
      <c r="B220" s="242" t="s">
        <v>1679</v>
      </c>
      <c r="C220" s="259" t="s">
        <v>1680</v>
      </c>
      <c r="D220" s="243" t="s">
        <v>780</v>
      </c>
      <c r="E220" s="244">
        <v>17</v>
      </c>
      <c r="F220" s="245"/>
      <c r="G220" s="246">
        <f>ROUND(E220*F220,2)</f>
        <v>0</v>
      </c>
      <c r="H220" s="245"/>
      <c r="I220" s="246">
        <f>ROUND(E220*H220,2)</f>
        <v>0</v>
      </c>
      <c r="J220" s="245"/>
      <c r="K220" s="246">
        <f>ROUND(E220*J220,2)</f>
        <v>0</v>
      </c>
      <c r="L220" s="246">
        <v>21</v>
      </c>
      <c r="M220" s="246">
        <f>G220*(1+L220/100)</f>
        <v>0</v>
      </c>
      <c r="N220" s="244">
        <v>1.4999999999999999E-4</v>
      </c>
      <c r="O220" s="244">
        <f>ROUND(E220*N220,2)</f>
        <v>0</v>
      </c>
      <c r="P220" s="244">
        <v>0</v>
      </c>
      <c r="Q220" s="244">
        <f>ROUND(E220*P220,2)</f>
        <v>0</v>
      </c>
      <c r="R220" s="246" t="s">
        <v>1032</v>
      </c>
      <c r="S220" s="246" t="s">
        <v>298</v>
      </c>
      <c r="T220" s="247" t="s">
        <v>364</v>
      </c>
      <c r="U220" s="224">
        <v>0</v>
      </c>
      <c r="V220" s="224">
        <f>ROUND(E220*U220,2)</f>
        <v>0</v>
      </c>
      <c r="W220" s="224"/>
      <c r="X220" s="224" t="s">
        <v>1034</v>
      </c>
      <c r="Y220" s="224" t="s">
        <v>284</v>
      </c>
      <c r="Z220" s="213"/>
      <c r="AA220" s="213"/>
      <c r="AB220" s="213"/>
      <c r="AC220" s="213"/>
      <c r="AD220" s="213"/>
      <c r="AE220" s="213"/>
      <c r="AF220" s="213"/>
      <c r="AG220" s="213" t="s">
        <v>1035</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62" t="s">
        <v>1681</v>
      </c>
      <c r="D221" s="229"/>
      <c r="E221" s="230">
        <v>17</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290</v>
      </c>
      <c r="AH221" s="213">
        <v>5</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ht="22.5" outlineLevel="1" x14ac:dyDescent="0.2">
      <c r="A222" s="241">
        <v>60</v>
      </c>
      <c r="B222" s="242" t="s">
        <v>1682</v>
      </c>
      <c r="C222" s="259" t="s">
        <v>1683</v>
      </c>
      <c r="D222" s="243" t="s">
        <v>780</v>
      </c>
      <c r="E222" s="244">
        <v>2</v>
      </c>
      <c r="F222" s="245"/>
      <c r="G222" s="246">
        <f>ROUND(E222*F222,2)</f>
        <v>0</v>
      </c>
      <c r="H222" s="245"/>
      <c r="I222" s="246">
        <f>ROUND(E222*H222,2)</f>
        <v>0</v>
      </c>
      <c r="J222" s="245"/>
      <c r="K222" s="246">
        <f>ROUND(E222*J222,2)</f>
        <v>0</v>
      </c>
      <c r="L222" s="246">
        <v>21</v>
      </c>
      <c r="M222" s="246">
        <f>G222*(1+L222/100)</f>
        <v>0</v>
      </c>
      <c r="N222" s="244">
        <v>0.25</v>
      </c>
      <c r="O222" s="244">
        <f>ROUND(E222*N222,2)</f>
        <v>0.5</v>
      </c>
      <c r="P222" s="244">
        <v>0</v>
      </c>
      <c r="Q222" s="244">
        <f>ROUND(E222*P222,2)</f>
        <v>0</v>
      </c>
      <c r="R222" s="246" t="s">
        <v>1032</v>
      </c>
      <c r="S222" s="246" t="s">
        <v>298</v>
      </c>
      <c r="T222" s="247" t="s">
        <v>364</v>
      </c>
      <c r="U222" s="224">
        <v>0</v>
      </c>
      <c r="V222" s="224">
        <f>ROUND(E222*U222,2)</f>
        <v>0</v>
      </c>
      <c r="W222" s="224"/>
      <c r="X222" s="224" t="s">
        <v>1034</v>
      </c>
      <c r="Y222" s="224" t="s">
        <v>284</v>
      </c>
      <c r="Z222" s="213"/>
      <c r="AA222" s="213"/>
      <c r="AB222" s="213"/>
      <c r="AC222" s="213"/>
      <c r="AD222" s="213"/>
      <c r="AE222" s="213"/>
      <c r="AF222" s="213"/>
      <c r="AG222" s="213" t="s">
        <v>1035</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2" x14ac:dyDescent="0.2">
      <c r="A223" s="220"/>
      <c r="B223" s="221"/>
      <c r="C223" s="262" t="s">
        <v>1684</v>
      </c>
      <c r="D223" s="229"/>
      <c r="E223" s="230">
        <v>1</v>
      </c>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290</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3" x14ac:dyDescent="0.2">
      <c r="A224" s="220"/>
      <c r="B224" s="221"/>
      <c r="C224" s="262" t="s">
        <v>1520</v>
      </c>
      <c r="D224" s="229"/>
      <c r="E224" s="230">
        <v>1</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290</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ht="22.5" outlineLevel="1" x14ac:dyDescent="0.2">
      <c r="A225" s="241">
        <v>61</v>
      </c>
      <c r="B225" s="242" t="s">
        <v>1685</v>
      </c>
      <c r="C225" s="259" t="s">
        <v>1686</v>
      </c>
      <c r="D225" s="243" t="s">
        <v>1687</v>
      </c>
      <c r="E225" s="244">
        <v>1</v>
      </c>
      <c r="F225" s="245"/>
      <c r="G225" s="246">
        <f>ROUND(E225*F225,2)</f>
        <v>0</v>
      </c>
      <c r="H225" s="245"/>
      <c r="I225" s="246">
        <f>ROUND(E225*H225,2)</f>
        <v>0</v>
      </c>
      <c r="J225" s="245"/>
      <c r="K225" s="246">
        <f>ROUND(E225*J225,2)</f>
        <v>0</v>
      </c>
      <c r="L225" s="246">
        <v>21</v>
      </c>
      <c r="M225" s="246">
        <f>G225*(1+L225/100)</f>
        <v>0</v>
      </c>
      <c r="N225" s="244">
        <v>0</v>
      </c>
      <c r="O225" s="244">
        <f>ROUND(E225*N225,2)</f>
        <v>0</v>
      </c>
      <c r="P225" s="244">
        <v>0</v>
      </c>
      <c r="Q225" s="244">
        <f>ROUND(E225*P225,2)</f>
        <v>0</v>
      </c>
      <c r="R225" s="246"/>
      <c r="S225" s="246" t="s">
        <v>281</v>
      </c>
      <c r="T225" s="247" t="s">
        <v>282</v>
      </c>
      <c r="U225" s="224">
        <v>0</v>
      </c>
      <c r="V225" s="224">
        <f>ROUND(E225*U225,2)</f>
        <v>0</v>
      </c>
      <c r="W225" s="224"/>
      <c r="X225" s="224" t="s">
        <v>1034</v>
      </c>
      <c r="Y225" s="224" t="s">
        <v>284</v>
      </c>
      <c r="Z225" s="213"/>
      <c r="AA225" s="213"/>
      <c r="AB225" s="213"/>
      <c r="AC225" s="213"/>
      <c r="AD225" s="213"/>
      <c r="AE225" s="213"/>
      <c r="AF225" s="213"/>
      <c r="AG225" s="213" t="s">
        <v>1035</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2" x14ac:dyDescent="0.2">
      <c r="A226" s="220"/>
      <c r="B226" s="221"/>
      <c r="C226" s="260" t="s">
        <v>286</v>
      </c>
      <c r="D226" s="248"/>
      <c r="E226" s="248"/>
      <c r="F226" s="248"/>
      <c r="G226" s="248"/>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287</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ht="22.5" outlineLevel="3" x14ac:dyDescent="0.2">
      <c r="A227" s="220"/>
      <c r="B227" s="221"/>
      <c r="C227" s="261" t="s">
        <v>1807</v>
      </c>
      <c r="D227" s="250"/>
      <c r="E227" s="250"/>
      <c r="F227" s="250"/>
      <c r="G227" s="250"/>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287</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49" t="str">
        <f>C227</f>
        <v>Jímka dešťových vod, plastová Li-Lo XL 10000 litrů, 2x vstupní šachta prům.600 mm, 2x poklop prům.625 mm litinový s rámem pro zatížení 125 kN</v>
      </c>
      <c r="BB227" s="213"/>
      <c r="BC227" s="213"/>
      <c r="BD227" s="213"/>
      <c r="BE227" s="213"/>
      <c r="BF227" s="213"/>
      <c r="BG227" s="213"/>
      <c r="BH227" s="213"/>
    </row>
    <row r="228" spans="1:60" outlineLevel="3" x14ac:dyDescent="0.2">
      <c r="A228" s="220"/>
      <c r="B228" s="221"/>
      <c r="C228" s="261" t="s">
        <v>1310</v>
      </c>
      <c r="D228" s="250"/>
      <c r="E228" s="250"/>
      <c r="F228" s="250"/>
      <c r="G228" s="250"/>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287</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ht="22.5" outlineLevel="3" x14ac:dyDescent="0.2">
      <c r="A229" s="220"/>
      <c r="B229" s="221"/>
      <c r="C229" s="261" t="s">
        <v>355</v>
      </c>
      <c r="D229" s="250"/>
      <c r="E229" s="250"/>
      <c r="F229" s="250"/>
      <c r="G229" s="250"/>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287</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49" t="str">
        <f>C229</f>
        <v>Kompletní provedení dle veškerých informací obsažených v PD (textová i výkresová část, technologické postupy, restaurátorské záměry atd.).</v>
      </c>
      <c r="BB229" s="213"/>
      <c r="BC229" s="213"/>
      <c r="BD229" s="213"/>
      <c r="BE229" s="213"/>
      <c r="BF229" s="213"/>
      <c r="BG229" s="213"/>
      <c r="BH229" s="213"/>
    </row>
    <row r="230" spans="1:60" ht="22.5" outlineLevel="3" x14ac:dyDescent="0.2">
      <c r="A230" s="220"/>
      <c r="B230" s="221"/>
      <c r="C230" s="261" t="s">
        <v>356</v>
      </c>
      <c r="D230" s="250"/>
      <c r="E230" s="250"/>
      <c r="F230" s="250"/>
      <c r="G230" s="250"/>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287</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49" t="str">
        <f>C230</f>
        <v>Provedení je včetně montáže, demontáže, dodávky, přesunu hmot, přesunu a likvidace suti, povrchové úpravy, repasí, restaurátorských záměrů,</v>
      </c>
      <c r="BB230" s="213"/>
      <c r="BC230" s="213"/>
      <c r="BD230" s="213"/>
      <c r="BE230" s="213"/>
      <c r="BF230" s="213"/>
      <c r="BG230" s="213"/>
      <c r="BH230" s="213"/>
    </row>
    <row r="231" spans="1:60" ht="22.5" outlineLevel="3" x14ac:dyDescent="0.2">
      <c r="A231" s="220"/>
      <c r="B231" s="221"/>
      <c r="C231" s="261" t="s">
        <v>288</v>
      </c>
      <c r="D231" s="250"/>
      <c r="E231" s="250"/>
      <c r="F231" s="250"/>
      <c r="G231" s="250"/>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287</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49" t="str">
        <f>C231</f>
        <v>restaurátorských závěrečných zpráv, dílenských dokumentací, vzorkování a veškerých dalších nutných souvisejících plnění a dodávek potřeb.</v>
      </c>
      <c r="BB231" s="213"/>
      <c r="BC231" s="213"/>
      <c r="BD231" s="213"/>
      <c r="BE231" s="213"/>
      <c r="BF231" s="213"/>
      <c r="BG231" s="213"/>
      <c r="BH231" s="213"/>
    </row>
    <row r="232" spans="1:60" ht="33.75" outlineLevel="1" x14ac:dyDescent="0.2">
      <c r="A232" s="241">
        <v>62</v>
      </c>
      <c r="B232" s="242" t="s">
        <v>1688</v>
      </c>
      <c r="C232" s="259" t="s">
        <v>1689</v>
      </c>
      <c r="D232" s="243" t="s">
        <v>780</v>
      </c>
      <c r="E232" s="244">
        <v>1</v>
      </c>
      <c r="F232" s="245"/>
      <c r="G232" s="246">
        <f>ROUND(E232*F232,2)</f>
        <v>0</v>
      </c>
      <c r="H232" s="245"/>
      <c r="I232" s="246">
        <f>ROUND(E232*H232,2)</f>
        <v>0</v>
      </c>
      <c r="J232" s="245"/>
      <c r="K232" s="246">
        <f>ROUND(E232*J232,2)</f>
        <v>0</v>
      </c>
      <c r="L232" s="246">
        <v>21</v>
      </c>
      <c r="M232" s="246">
        <f>G232*(1+L232/100)</f>
        <v>0</v>
      </c>
      <c r="N232" s="244">
        <v>0.106</v>
      </c>
      <c r="O232" s="244">
        <f>ROUND(E232*N232,2)</f>
        <v>0.11</v>
      </c>
      <c r="P232" s="244">
        <v>0</v>
      </c>
      <c r="Q232" s="244">
        <f>ROUND(E232*P232,2)</f>
        <v>0</v>
      </c>
      <c r="R232" s="246" t="s">
        <v>1032</v>
      </c>
      <c r="S232" s="246" t="s">
        <v>298</v>
      </c>
      <c r="T232" s="247" t="s">
        <v>364</v>
      </c>
      <c r="U232" s="224">
        <v>0</v>
      </c>
      <c r="V232" s="224">
        <f>ROUND(E232*U232,2)</f>
        <v>0</v>
      </c>
      <c r="W232" s="224"/>
      <c r="X232" s="224" t="s">
        <v>1034</v>
      </c>
      <c r="Y232" s="224" t="s">
        <v>284</v>
      </c>
      <c r="Z232" s="213"/>
      <c r="AA232" s="213"/>
      <c r="AB232" s="213"/>
      <c r="AC232" s="213"/>
      <c r="AD232" s="213"/>
      <c r="AE232" s="213"/>
      <c r="AF232" s="213"/>
      <c r="AG232" s="213" t="s">
        <v>1035</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2" x14ac:dyDescent="0.2">
      <c r="A233" s="220"/>
      <c r="B233" s="221"/>
      <c r="C233" s="262" t="s">
        <v>1520</v>
      </c>
      <c r="D233" s="229"/>
      <c r="E233" s="230">
        <v>1</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290</v>
      </c>
      <c r="AH233" s="213">
        <v>0</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x14ac:dyDescent="0.2">
      <c r="A234" s="234" t="s">
        <v>276</v>
      </c>
      <c r="B234" s="235" t="s">
        <v>204</v>
      </c>
      <c r="C234" s="258" t="s">
        <v>205</v>
      </c>
      <c r="D234" s="236"/>
      <c r="E234" s="237"/>
      <c r="F234" s="238"/>
      <c r="G234" s="238">
        <f>SUMIF(AG235:AG240,"&lt;&gt;NOR",G235:G240)</f>
        <v>0</v>
      </c>
      <c r="H234" s="238"/>
      <c r="I234" s="238">
        <f>SUM(I235:I240)</f>
        <v>0</v>
      </c>
      <c r="J234" s="238"/>
      <c r="K234" s="238">
        <f>SUM(K235:K240)</f>
        <v>0</v>
      </c>
      <c r="L234" s="238"/>
      <c r="M234" s="238">
        <f>SUM(M235:M240)</f>
        <v>0</v>
      </c>
      <c r="N234" s="237"/>
      <c r="O234" s="237">
        <f>SUM(O235:O240)</f>
        <v>0</v>
      </c>
      <c r="P234" s="237"/>
      <c r="Q234" s="237">
        <f>SUM(Q235:Q240)</f>
        <v>0</v>
      </c>
      <c r="R234" s="238"/>
      <c r="S234" s="238"/>
      <c r="T234" s="239"/>
      <c r="U234" s="233"/>
      <c r="V234" s="233">
        <f>SUM(V235:V240)</f>
        <v>9.48</v>
      </c>
      <c r="W234" s="233"/>
      <c r="X234" s="233"/>
      <c r="Y234" s="233"/>
      <c r="AG234" t="s">
        <v>277</v>
      </c>
    </row>
    <row r="235" spans="1:60" ht="22.5" outlineLevel="1" x14ac:dyDescent="0.2">
      <c r="A235" s="241">
        <v>63</v>
      </c>
      <c r="B235" s="242" t="s">
        <v>1690</v>
      </c>
      <c r="C235" s="259" t="s">
        <v>1691</v>
      </c>
      <c r="D235" s="243" t="s">
        <v>737</v>
      </c>
      <c r="E235" s="244">
        <v>44.802349999999997</v>
      </c>
      <c r="F235" s="245"/>
      <c r="G235" s="246">
        <f>ROUND(E235*F235,2)</f>
        <v>0</v>
      </c>
      <c r="H235" s="245"/>
      <c r="I235" s="246">
        <f>ROUND(E235*H235,2)</f>
        <v>0</v>
      </c>
      <c r="J235" s="245"/>
      <c r="K235" s="246">
        <f>ROUND(E235*J235,2)</f>
        <v>0</v>
      </c>
      <c r="L235" s="246">
        <v>21</v>
      </c>
      <c r="M235" s="246">
        <f>G235*(1+L235/100)</f>
        <v>0</v>
      </c>
      <c r="N235" s="244">
        <v>0</v>
      </c>
      <c r="O235" s="244">
        <f>ROUND(E235*N235,2)</f>
        <v>0</v>
      </c>
      <c r="P235" s="244">
        <v>0</v>
      </c>
      <c r="Q235" s="244">
        <f>ROUND(E235*P235,2)</f>
        <v>0</v>
      </c>
      <c r="R235" s="246" t="s">
        <v>710</v>
      </c>
      <c r="S235" s="246" t="s">
        <v>298</v>
      </c>
      <c r="T235" s="247" t="s">
        <v>364</v>
      </c>
      <c r="U235" s="224">
        <v>0.21149999999999999</v>
      </c>
      <c r="V235" s="224">
        <f>ROUND(E235*U235,2)</f>
        <v>9.48</v>
      </c>
      <c r="W235" s="224"/>
      <c r="X235" s="224" t="s">
        <v>944</v>
      </c>
      <c r="Y235" s="224" t="s">
        <v>284</v>
      </c>
      <c r="Z235" s="213"/>
      <c r="AA235" s="213"/>
      <c r="AB235" s="213"/>
      <c r="AC235" s="213"/>
      <c r="AD235" s="213"/>
      <c r="AE235" s="213"/>
      <c r="AF235" s="213"/>
      <c r="AG235" s="213" t="s">
        <v>945</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2" x14ac:dyDescent="0.2">
      <c r="A236" s="220"/>
      <c r="B236" s="221"/>
      <c r="C236" s="271" t="s">
        <v>1692</v>
      </c>
      <c r="D236" s="268"/>
      <c r="E236" s="268"/>
      <c r="F236" s="268"/>
      <c r="G236" s="268"/>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366</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2" x14ac:dyDescent="0.2">
      <c r="A237" s="220"/>
      <c r="B237" s="221"/>
      <c r="C237" s="261" t="s">
        <v>1693</v>
      </c>
      <c r="D237" s="250"/>
      <c r="E237" s="250"/>
      <c r="F237" s="250"/>
      <c r="G237" s="250"/>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287</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2" x14ac:dyDescent="0.2">
      <c r="A238" s="220"/>
      <c r="B238" s="221"/>
      <c r="C238" s="262" t="s">
        <v>947</v>
      </c>
      <c r="D238" s="229"/>
      <c r="E238" s="230"/>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290</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ht="22.5" outlineLevel="3" x14ac:dyDescent="0.2">
      <c r="A239" s="220"/>
      <c r="B239" s="221"/>
      <c r="C239" s="262" t="s">
        <v>1694</v>
      </c>
      <c r="D239" s="229"/>
      <c r="E239" s="230"/>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290</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3" x14ac:dyDescent="0.2">
      <c r="A240" s="220"/>
      <c r="B240" s="221"/>
      <c r="C240" s="262" t="s">
        <v>1695</v>
      </c>
      <c r="D240" s="229"/>
      <c r="E240" s="230">
        <v>44.802349999999997</v>
      </c>
      <c r="F240" s="224"/>
      <c r="G240" s="224"/>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290</v>
      </c>
      <c r="AH240" s="213">
        <v>0</v>
      </c>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x14ac:dyDescent="0.2">
      <c r="A241" s="234" t="s">
        <v>276</v>
      </c>
      <c r="B241" s="235" t="s">
        <v>208</v>
      </c>
      <c r="C241" s="258" t="s">
        <v>209</v>
      </c>
      <c r="D241" s="236"/>
      <c r="E241" s="237"/>
      <c r="F241" s="238"/>
      <c r="G241" s="238">
        <f>SUMIF(AG242:AG272,"&lt;&gt;NOR",G242:G272)</f>
        <v>0</v>
      </c>
      <c r="H241" s="238"/>
      <c r="I241" s="238">
        <f>SUM(I242:I272)</f>
        <v>0</v>
      </c>
      <c r="J241" s="238"/>
      <c r="K241" s="238">
        <f>SUM(K242:K272)</f>
        <v>0</v>
      </c>
      <c r="L241" s="238"/>
      <c r="M241" s="238">
        <f>SUM(M242:M272)</f>
        <v>0</v>
      </c>
      <c r="N241" s="237"/>
      <c r="O241" s="237">
        <f>SUM(O242:O272)</f>
        <v>0.6</v>
      </c>
      <c r="P241" s="237"/>
      <c r="Q241" s="237">
        <f>SUM(Q242:Q272)</f>
        <v>0.71</v>
      </c>
      <c r="R241" s="238"/>
      <c r="S241" s="238"/>
      <c r="T241" s="239"/>
      <c r="U241" s="233"/>
      <c r="V241" s="233">
        <f>SUM(V242:V272)</f>
        <v>28.88</v>
      </c>
      <c r="W241" s="233"/>
      <c r="X241" s="233"/>
      <c r="Y241" s="233"/>
      <c r="AG241" t="s">
        <v>277</v>
      </c>
    </row>
    <row r="242" spans="1:60" outlineLevel="1" x14ac:dyDescent="0.2">
      <c r="A242" s="241">
        <v>64</v>
      </c>
      <c r="B242" s="242" t="s">
        <v>1696</v>
      </c>
      <c r="C242" s="259" t="s">
        <v>1697</v>
      </c>
      <c r="D242" s="243" t="s">
        <v>598</v>
      </c>
      <c r="E242" s="244">
        <v>20</v>
      </c>
      <c r="F242" s="245"/>
      <c r="G242" s="246">
        <f>ROUND(E242*F242,2)</f>
        <v>0</v>
      </c>
      <c r="H242" s="245"/>
      <c r="I242" s="246">
        <f>ROUND(E242*H242,2)</f>
        <v>0</v>
      </c>
      <c r="J242" s="245"/>
      <c r="K242" s="246">
        <f>ROUND(E242*J242,2)</f>
        <v>0</v>
      </c>
      <c r="L242" s="246">
        <v>21</v>
      </c>
      <c r="M242" s="246">
        <f>G242*(1+L242/100)</f>
        <v>0</v>
      </c>
      <c r="N242" s="244">
        <v>0</v>
      </c>
      <c r="O242" s="244">
        <f>ROUND(E242*N242,2)</f>
        <v>0</v>
      </c>
      <c r="P242" s="244">
        <v>2.6700000000000002E-2</v>
      </c>
      <c r="Q242" s="244">
        <f>ROUND(E242*P242,2)</f>
        <v>0.53</v>
      </c>
      <c r="R242" s="246" t="s">
        <v>1571</v>
      </c>
      <c r="S242" s="246" t="s">
        <v>298</v>
      </c>
      <c r="T242" s="247" t="s">
        <v>364</v>
      </c>
      <c r="U242" s="224">
        <v>0.28999999999999998</v>
      </c>
      <c r="V242" s="224">
        <f>ROUND(E242*U242,2)</f>
        <v>5.8</v>
      </c>
      <c r="W242" s="224"/>
      <c r="X242" s="224" t="s">
        <v>283</v>
      </c>
      <c r="Y242" s="224" t="s">
        <v>284</v>
      </c>
      <c r="Z242" s="213"/>
      <c r="AA242" s="213"/>
      <c r="AB242" s="213"/>
      <c r="AC242" s="213"/>
      <c r="AD242" s="213"/>
      <c r="AE242" s="213"/>
      <c r="AF242" s="213"/>
      <c r="AG242" s="213" t="s">
        <v>1526</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2" x14ac:dyDescent="0.2">
      <c r="A243" s="220"/>
      <c r="B243" s="221"/>
      <c r="C243" s="271" t="s">
        <v>1698</v>
      </c>
      <c r="D243" s="268"/>
      <c r="E243" s="268"/>
      <c r="F243" s="268"/>
      <c r="G243" s="268"/>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366</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1" x14ac:dyDescent="0.2">
      <c r="A244" s="241">
        <v>65</v>
      </c>
      <c r="B244" s="242" t="s">
        <v>1699</v>
      </c>
      <c r="C244" s="259" t="s">
        <v>1700</v>
      </c>
      <c r="D244" s="243" t="s">
        <v>780</v>
      </c>
      <c r="E244" s="244">
        <v>1</v>
      </c>
      <c r="F244" s="245"/>
      <c r="G244" s="246">
        <f>ROUND(E244*F244,2)</f>
        <v>0</v>
      </c>
      <c r="H244" s="245"/>
      <c r="I244" s="246">
        <f>ROUND(E244*H244,2)</f>
        <v>0</v>
      </c>
      <c r="J244" s="245"/>
      <c r="K244" s="246">
        <f>ROUND(E244*J244,2)</f>
        <v>0</v>
      </c>
      <c r="L244" s="246">
        <v>21</v>
      </c>
      <c r="M244" s="246">
        <f>G244*(1+L244/100)</f>
        <v>0</v>
      </c>
      <c r="N244" s="244">
        <v>8.4999999999999995E-4</v>
      </c>
      <c r="O244" s="244">
        <f>ROUND(E244*N244,2)</f>
        <v>0</v>
      </c>
      <c r="P244" s="244">
        <v>0</v>
      </c>
      <c r="Q244" s="244">
        <f>ROUND(E244*P244,2)</f>
        <v>0</v>
      </c>
      <c r="R244" s="246" t="s">
        <v>1571</v>
      </c>
      <c r="S244" s="246" t="s">
        <v>298</v>
      </c>
      <c r="T244" s="247" t="s">
        <v>364</v>
      </c>
      <c r="U244" s="224">
        <v>1.33</v>
      </c>
      <c r="V244" s="224">
        <f>ROUND(E244*U244,2)</f>
        <v>1.33</v>
      </c>
      <c r="W244" s="224"/>
      <c r="X244" s="224" t="s">
        <v>283</v>
      </c>
      <c r="Y244" s="224" t="s">
        <v>284</v>
      </c>
      <c r="Z244" s="213"/>
      <c r="AA244" s="213"/>
      <c r="AB244" s="213"/>
      <c r="AC244" s="213"/>
      <c r="AD244" s="213"/>
      <c r="AE244" s="213"/>
      <c r="AF244" s="213"/>
      <c r="AG244" s="213" t="s">
        <v>285</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2" x14ac:dyDescent="0.2">
      <c r="A245" s="220"/>
      <c r="B245" s="221"/>
      <c r="C245" s="262" t="s">
        <v>1701</v>
      </c>
      <c r="D245" s="229"/>
      <c r="E245" s="230">
        <v>1</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290</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x14ac:dyDescent="0.2">
      <c r="A246" s="241">
        <v>66</v>
      </c>
      <c r="B246" s="242" t="s">
        <v>1702</v>
      </c>
      <c r="C246" s="259" t="s">
        <v>1703</v>
      </c>
      <c r="D246" s="243" t="s">
        <v>780</v>
      </c>
      <c r="E246" s="244">
        <v>3</v>
      </c>
      <c r="F246" s="245"/>
      <c r="G246" s="246">
        <f>ROUND(E246*F246,2)</f>
        <v>0</v>
      </c>
      <c r="H246" s="245"/>
      <c r="I246" s="246">
        <f>ROUND(E246*H246,2)</f>
        <v>0</v>
      </c>
      <c r="J246" s="245"/>
      <c r="K246" s="246">
        <f>ROUND(E246*J246,2)</f>
        <v>0</v>
      </c>
      <c r="L246" s="246">
        <v>21</v>
      </c>
      <c r="M246" s="246">
        <f>G246*(1+L246/100)</f>
        <v>0</v>
      </c>
      <c r="N246" s="244">
        <v>1.42E-3</v>
      </c>
      <c r="O246" s="244">
        <f>ROUND(E246*N246,2)</f>
        <v>0</v>
      </c>
      <c r="P246" s="244">
        <v>0</v>
      </c>
      <c r="Q246" s="244">
        <f>ROUND(E246*P246,2)</f>
        <v>0</v>
      </c>
      <c r="R246" s="246" t="s">
        <v>1571</v>
      </c>
      <c r="S246" s="246" t="s">
        <v>298</v>
      </c>
      <c r="T246" s="247" t="s">
        <v>364</v>
      </c>
      <c r="U246" s="224">
        <v>1.74</v>
      </c>
      <c r="V246" s="224">
        <f>ROUND(E246*U246,2)</f>
        <v>5.22</v>
      </c>
      <c r="W246" s="224"/>
      <c r="X246" s="224" t="s">
        <v>283</v>
      </c>
      <c r="Y246" s="224" t="s">
        <v>284</v>
      </c>
      <c r="Z246" s="213"/>
      <c r="AA246" s="213"/>
      <c r="AB246" s="213"/>
      <c r="AC246" s="213"/>
      <c r="AD246" s="213"/>
      <c r="AE246" s="213"/>
      <c r="AF246" s="213"/>
      <c r="AG246" s="213" t="s">
        <v>285</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2" x14ac:dyDescent="0.2">
      <c r="A247" s="220"/>
      <c r="B247" s="221"/>
      <c r="C247" s="260" t="s">
        <v>286</v>
      </c>
      <c r="D247" s="248"/>
      <c r="E247" s="248"/>
      <c r="F247" s="248"/>
      <c r="G247" s="248"/>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287</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3" x14ac:dyDescent="0.2">
      <c r="A248" s="220"/>
      <c r="B248" s="221"/>
      <c r="C248" s="261" t="s">
        <v>1704</v>
      </c>
      <c r="D248" s="250"/>
      <c r="E248" s="250"/>
      <c r="F248" s="250"/>
      <c r="G248" s="250"/>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287</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2" x14ac:dyDescent="0.2">
      <c r="A249" s="220"/>
      <c r="B249" s="221"/>
      <c r="C249" s="262" t="s">
        <v>1705</v>
      </c>
      <c r="D249" s="229"/>
      <c r="E249" s="230">
        <v>2</v>
      </c>
      <c r="F249" s="224"/>
      <c r="G249" s="224"/>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290</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3" x14ac:dyDescent="0.2">
      <c r="A250" s="220"/>
      <c r="B250" s="221"/>
      <c r="C250" s="262" t="s">
        <v>1618</v>
      </c>
      <c r="D250" s="229"/>
      <c r="E250" s="230">
        <v>1</v>
      </c>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290</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x14ac:dyDescent="0.2">
      <c r="A251" s="241">
        <v>67</v>
      </c>
      <c r="B251" s="242" t="s">
        <v>1706</v>
      </c>
      <c r="C251" s="259" t="s">
        <v>1707</v>
      </c>
      <c r="D251" s="243" t="s">
        <v>598</v>
      </c>
      <c r="E251" s="244">
        <v>20</v>
      </c>
      <c r="F251" s="245"/>
      <c r="G251" s="246">
        <f>ROUND(E251*F251,2)</f>
        <v>0</v>
      </c>
      <c r="H251" s="245"/>
      <c r="I251" s="246">
        <f>ROUND(E251*H251,2)</f>
        <v>0</v>
      </c>
      <c r="J251" s="245"/>
      <c r="K251" s="246">
        <f>ROUND(E251*J251,2)</f>
        <v>0</v>
      </c>
      <c r="L251" s="246">
        <v>21</v>
      </c>
      <c r="M251" s="246">
        <f>G251*(1+L251/100)</f>
        <v>0</v>
      </c>
      <c r="N251" s="244">
        <v>5.2999999999999998E-4</v>
      </c>
      <c r="O251" s="244">
        <f>ROUND(E251*N251,2)</f>
        <v>0.01</v>
      </c>
      <c r="P251" s="244">
        <v>0</v>
      </c>
      <c r="Q251" s="244">
        <f>ROUND(E251*P251,2)</f>
        <v>0</v>
      </c>
      <c r="R251" s="246" t="s">
        <v>1571</v>
      </c>
      <c r="S251" s="246" t="s">
        <v>298</v>
      </c>
      <c r="T251" s="247" t="s">
        <v>364</v>
      </c>
      <c r="U251" s="224">
        <v>0.26750000000000002</v>
      </c>
      <c r="V251" s="224">
        <f>ROUND(E251*U251,2)</f>
        <v>5.35</v>
      </c>
      <c r="W251" s="224"/>
      <c r="X251" s="224" t="s">
        <v>283</v>
      </c>
      <c r="Y251" s="224" t="s">
        <v>284</v>
      </c>
      <c r="Z251" s="213"/>
      <c r="AA251" s="213"/>
      <c r="AB251" s="213"/>
      <c r="AC251" s="213"/>
      <c r="AD251" s="213"/>
      <c r="AE251" s="213"/>
      <c r="AF251" s="213"/>
      <c r="AG251" s="213" t="s">
        <v>285</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2" x14ac:dyDescent="0.2">
      <c r="A252" s="220"/>
      <c r="B252" s="221"/>
      <c r="C252" s="271" t="s">
        <v>1708</v>
      </c>
      <c r="D252" s="268"/>
      <c r="E252" s="268"/>
      <c r="F252" s="268"/>
      <c r="G252" s="268"/>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366</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2" x14ac:dyDescent="0.2">
      <c r="A253" s="220"/>
      <c r="B253" s="221"/>
      <c r="C253" s="261" t="s">
        <v>1709</v>
      </c>
      <c r="D253" s="250"/>
      <c r="E253" s="250"/>
      <c r="F253" s="250"/>
      <c r="G253" s="250"/>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287</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61" t="s">
        <v>286</v>
      </c>
      <c r="D254" s="250"/>
      <c r="E254" s="250"/>
      <c r="F254" s="250"/>
      <c r="G254" s="250"/>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287</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61" t="s">
        <v>1710</v>
      </c>
      <c r="D255" s="250"/>
      <c r="E255" s="250"/>
      <c r="F255" s="250"/>
      <c r="G255" s="250"/>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287</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2" x14ac:dyDescent="0.2">
      <c r="A256" s="220"/>
      <c r="B256" s="221"/>
      <c r="C256" s="262" t="s">
        <v>1711</v>
      </c>
      <c r="D256" s="229"/>
      <c r="E256" s="230">
        <v>20</v>
      </c>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290</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ht="33.75" outlineLevel="1" x14ac:dyDescent="0.2">
      <c r="A257" s="241">
        <v>68</v>
      </c>
      <c r="B257" s="242" t="s">
        <v>1712</v>
      </c>
      <c r="C257" s="259" t="s">
        <v>1713</v>
      </c>
      <c r="D257" s="243" t="s">
        <v>780</v>
      </c>
      <c r="E257" s="244">
        <v>7</v>
      </c>
      <c r="F257" s="245"/>
      <c r="G257" s="246">
        <f>ROUND(E257*F257,2)</f>
        <v>0</v>
      </c>
      <c r="H257" s="245"/>
      <c r="I257" s="246">
        <f>ROUND(E257*H257,2)</f>
        <v>0</v>
      </c>
      <c r="J257" s="245"/>
      <c r="K257" s="246">
        <f>ROUND(E257*J257,2)</f>
        <v>0</v>
      </c>
      <c r="L257" s="246">
        <v>21</v>
      </c>
      <c r="M257" s="246">
        <f>G257*(1+L257/100)</f>
        <v>0</v>
      </c>
      <c r="N257" s="244">
        <v>8.3799999999999999E-2</v>
      </c>
      <c r="O257" s="244">
        <f>ROUND(E257*N257,2)</f>
        <v>0.59</v>
      </c>
      <c r="P257" s="244">
        <v>0</v>
      </c>
      <c r="Q257" s="244">
        <f>ROUND(E257*P257,2)</f>
        <v>0</v>
      </c>
      <c r="R257" s="246" t="s">
        <v>1571</v>
      </c>
      <c r="S257" s="246" t="s">
        <v>298</v>
      </c>
      <c r="T257" s="247" t="s">
        <v>364</v>
      </c>
      <c r="U257" s="224">
        <v>0.5</v>
      </c>
      <c r="V257" s="224">
        <f>ROUND(E257*U257,2)</f>
        <v>3.5</v>
      </c>
      <c r="W257" s="224"/>
      <c r="X257" s="224" t="s">
        <v>283</v>
      </c>
      <c r="Y257" s="224" t="s">
        <v>284</v>
      </c>
      <c r="Z257" s="213"/>
      <c r="AA257" s="213"/>
      <c r="AB257" s="213"/>
      <c r="AC257" s="213"/>
      <c r="AD257" s="213"/>
      <c r="AE257" s="213"/>
      <c r="AF257" s="213"/>
      <c r="AG257" s="213" t="s">
        <v>285</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2" x14ac:dyDescent="0.2">
      <c r="A258" s="220"/>
      <c r="B258" s="221"/>
      <c r="C258" s="262" t="s">
        <v>1714</v>
      </c>
      <c r="D258" s="229"/>
      <c r="E258" s="230">
        <v>7</v>
      </c>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290</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1" x14ac:dyDescent="0.2">
      <c r="A259" s="251">
        <v>69</v>
      </c>
      <c r="B259" s="252" t="s">
        <v>1715</v>
      </c>
      <c r="C259" s="264" t="s">
        <v>1716</v>
      </c>
      <c r="D259" s="253" t="s">
        <v>780</v>
      </c>
      <c r="E259" s="254">
        <v>7</v>
      </c>
      <c r="F259" s="255"/>
      <c r="G259" s="256">
        <f>ROUND(E259*F259,2)</f>
        <v>0</v>
      </c>
      <c r="H259" s="255"/>
      <c r="I259" s="256">
        <f>ROUND(E259*H259,2)</f>
        <v>0</v>
      </c>
      <c r="J259" s="255"/>
      <c r="K259" s="256">
        <f>ROUND(E259*J259,2)</f>
        <v>0</v>
      </c>
      <c r="L259" s="256">
        <v>21</v>
      </c>
      <c r="M259" s="256">
        <f>G259*(1+L259/100)</f>
        <v>0</v>
      </c>
      <c r="N259" s="254">
        <v>0</v>
      </c>
      <c r="O259" s="254">
        <f>ROUND(E259*N259,2)</f>
        <v>0</v>
      </c>
      <c r="P259" s="254">
        <v>2.5170000000000001E-2</v>
      </c>
      <c r="Q259" s="254">
        <f>ROUND(E259*P259,2)</f>
        <v>0.18</v>
      </c>
      <c r="R259" s="256" t="s">
        <v>1571</v>
      </c>
      <c r="S259" s="256" t="s">
        <v>298</v>
      </c>
      <c r="T259" s="257" t="s">
        <v>364</v>
      </c>
      <c r="U259" s="224">
        <v>0.46500000000000002</v>
      </c>
      <c r="V259" s="224">
        <f>ROUND(E259*U259,2)</f>
        <v>3.26</v>
      </c>
      <c r="W259" s="224"/>
      <c r="X259" s="224" t="s">
        <v>283</v>
      </c>
      <c r="Y259" s="224" t="s">
        <v>284</v>
      </c>
      <c r="Z259" s="213"/>
      <c r="AA259" s="213"/>
      <c r="AB259" s="213"/>
      <c r="AC259" s="213"/>
      <c r="AD259" s="213"/>
      <c r="AE259" s="213"/>
      <c r="AF259" s="213"/>
      <c r="AG259" s="213" t="s">
        <v>1526</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ht="22.5" outlineLevel="1" x14ac:dyDescent="0.2">
      <c r="A260" s="241">
        <v>70</v>
      </c>
      <c r="B260" s="242" t="s">
        <v>1717</v>
      </c>
      <c r="C260" s="259" t="s">
        <v>1718</v>
      </c>
      <c r="D260" s="243" t="s">
        <v>780</v>
      </c>
      <c r="E260" s="244">
        <v>2</v>
      </c>
      <c r="F260" s="245"/>
      <c r="G260" s="246">
        <f>ROUND(E260*F260,2)</f>
        <v>0</v>
      </c>
      <c r="H260" s="245"/>
      <c r="I260" s="246">
        <f>ROUND(E260*H260,2)</f>
        <v>0</v>
      </c>
      <c r="J260" s="245"/>
      <c r="K260" s="246">
        <f>ROUND(E260*J260,2)</f>
        <v>0</v>
      </c>
      <c r="L260" s="246">
        <v>21</v>
      </c>
      <c r="M260" s="246">
        <f>G260*(1+L260/100)</f>
        <v>0</v>
      </c>
      <c r="N260" s="244">
        <v>1.56E-3</v>
      </c>
      <c r="O260" s="244">
        <f>ROUND(E260*N260,2)</f>
        <v>0</v>
      </c>
      <c r="P260" s="244">
        <v>0</v>
      </c>
      <c r="Q260" s="244">
        <f>ROUND(E260*P260,2)</f>
        <v>0</v>
      </c>
      <c r="R260" s="246" t="s">
        <v>1571</v>
      </c>
      <c r="S260" s="246" t="s">
        <v>298</v>
      </c>
      <c r="T260" s="247" t="s">
        <v>364</v>
      </c>
      <c r="U260" s="224">
        <v>0.4</v>
      </c>
      <c r="V260" s="224">
        <f>ROUND(E260*U260,2)</f>
        <v>0.8</v>
      </c>
      <c r="W260" s="224"/>
      <c r="X260" s="224" t="s">
        <v>283</v>
      </c>
      <c r="Y260" s="224" t="s">
        <v>284</v>
      </c>
      <c r="Z260" s="213"/>
      <c r="AA260" s="213"/>
      <c r="AB260" s="213"/>
      <c r="AC260" s="213"/>
      <c r="AD260" s="213"/>
      <c r="AE260" s="213"/>
      <c r="AF260" s="213"/>
      <c r="AG260" s="213" t="s">
        <v>285</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2" x14ac:dyDescent="0.2">
      <c r="A261" s="220"/>
      <c r="B261" s="221"/>
      <c r="C261" s="262" t="s">
        <v>1719</v>
      </c>
      <c r="D261" s="229"/>
      <c r="E261" s="230">
        <v>2</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290</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x14ac:dyDescent="0.2">
      <c r="A262" s="241">
        <v>71</v>
      </c>
      <c r="B262" s="242" t="s">
        <v>1720</v>
      </c>
      <c r="C262" s="259" t="s">
        <v>1721</v>
      </c>
      <c r="D262" s="243" t="s">
        <v>780</v>
      </c>
      <c r="E262" s="244">
        <v>1</v>
      </c>
      <c r="F262" s="245"/>
      <c r="G262" s="246">
        <f>ROUND(E262*F262,2)</f>
        <v>0</v>
      </c>
      <c r="H262" s="245"/>
      <c r="I262" s="246">
        <f>ROUND(E262*H262,2)</f>
        <v>0</v>
      </c>
      <c r="J262" s="245"/>
      <c r="K262" s="246">
        <f>ROUND(E262*J262,2)</f>
        <v>0</v>
      </c>
      <c r="L262" s="246">
        <v>21</v>
      </c>
      <c r="M262" s="246">
        <f>G262*(1+L262/100)</f>
        <v>0</v>
      </c>
      <c r="N262" s="244">
        <v>2.7E-4</v>
      </c>
      <c r="O262" s="244">
        <f>ROUND(E262*N262,2)</f>
        <v>0</v>
      </c>
      <c r="P262" s="244">
        <v>0</v>
      </c>
      <c r="Q262" s="244">
        <f>ROUND(E262*P262,2)</f>
        <v>0</v>
      </c>
      <c r="R262" s="246" t="s">
        <v>1571</v>
      </c>
      <c r="S262" s="246" t="s">
        <v>298</v>
      </c>
      <c r="T262" s="247" t="s">
        <v>364</v>
      </c>
      <c r="U262" s="224">
        <v>0.33300000000000002</v>
      </c>
      <c r="V262" s="224">
        <f>ROUND(E262*U262,2)</f>
        <v>0.33</v>
      </c>
      <c r="W262" s="224"/>
      <c r="X262" s="224" t="s">
        <v>283</v>
      </c>
      <c r="Y262" s="224" t="s">
        <v>284</v>
      </c>
      <c r="Z262" s="213"/>
      <c r="AA262" s="213"/>
      <c r="AB262" s="213"/>
      <c r="AC262" s="213"/>
      <c r="AD262" s="213"/>
      <c r="AE262" s="213"/>
      <c r="AF262" s="213"/>
      <c r="AG262" s="213" t="s">
        <v>285</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2" x14ac:dyDescent="0.2">
      <c r="A263" s="220"/>
      <c r="B263" s="221"/>
      <c r="C263" s="262" t="s">
        <v>1520</v>
      </c>
      <c r="D263" s="229"/>
      <c r="E263" s="230">
        <v>1</v>
      </c>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290</v>
      </c>
      <c r="AH263" s="213">
        <v>0</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1" x14ac:dyDescent="0.2">
      <c r="A264" s="241">
        <v>72</v>
      </c>
      <c r="B264" s="242" t="s">
        <v>1722</v>
      </c>
      <c r="C264" s="259" t="s">
        <v>1723</v>
      </c>
      <c r="D264" s="243" t="s">
        <v>737</v>
      </c>
      <c r="E264" s="244">
        <v>0.71018999999999999</v>
      </c>
      <c r="F264" s="245"/>
      <c r="G264" s="246">
        <f>ROUND(E264*F264,2)</f>
        <v>0</v>
      </c>
      <c r="H264" s="245"/>
      <c r="I264" s="246">
        <f>ROUND(E264*H264,2)</f>
        <v>0</v>
      </c>
      <c r="J264" s="245"/>
      <c r="K264" s="246">
        <f>ROUND(E264*J264,2)</f>
        <v>0</v>
      </c>
      <c r="L264" s="246">
        <v>21</v>
      </c>
      <c r="M264" s="246">
        <f>G264*(1+L264/100)</f>
        <v>0</v>
      </c>
      <c r="N264" s="244">
        <v>0</v>
      </c>
      <c r="O264" s="244">
        <f>ROUND(E264*N264,2)</f>
        <v>0</v>
      </c>
      <c r="P264" s="244">
        <v>0</v>
      </c>
      <c r="Q264" s="244">
        <f>ROUND(E264*P264,2)</f>
        <v>0</v>
      </c>
      <c r="R264" s="246" t="s">
        <v>1571</v>
      </c>
      <c r="S264" s="246" t="s">
        <v>298</v>
      </c>
      <c r="T264" s="247" t="s">
        <v>364</v>
      </c>
      <c r="U264" s="224">
        <v>3.38</v>
      </c>
      <c r="V264" s="224">
        <f>ROUND(E264*U264,2)</f>
        <v>2.4</v>
      </c>
      <c r="W264" s="224"/>
      <c r="X264" s="224" t="s">
        <v>283</v>
      </c>
      <c r="Y264" s="224" t="s">
        <v>284</v>
      </c>
      <c r="Z264" s="213"/>
      <c r="AA264" s="213"/>
      <c r="AB264" s="213"/>
      <c r="AC264" s="213"/>
      <c r="AD264" s="213"/>
      <c r="AE264" s="213"/>
      <c r="AF264" s="213"/>
      <c r="AG264" s="213" t="s">
        <v>1526</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2" x14ac:dyDescent="0.2">
      <c r="A265" s="220"/>
      <c r="B265" s="221"/>
      <c r="C265" s="271" t="s">
        <v>1724</v>
      </c>
      <c r="D265" s="268"/>
      <c r="E265" s="268"/>
      <c r="F265" s="268"/>
      <c r="G265" s="268"/>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366</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2" x14ac:dyDescent="0.2">
      <c r="A266" s="220"/>
      <c r="B266" s="221"/>
      <c r="C266" s="262" t="s">
        <v>1725</v>
      </c>
      <c r="D266" s="229"/>
      <c r="E266" s="230">
        <v>0.53400000000000003</v>
      </c>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290</v>
      </c>
      <c r="AH266" s="213">
        <v>7</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3" x14ac:dyDescent="0.2">
      <c r="A267" s="220"/>
      <c r="B267" s="221"/>
      <c r="C267" s="262" t="s">
        <v>1726</v>
      </c>
      <c r="D267" s="229"/>
      <c r="E267" s="230">
        <v>0.17619000000000001</v>
      </c>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290</v>
      </c>
      <c r="AH267" s="213">
        <v>7</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1" x14ac:dyDescent="0.2">
      <c r="A268" s="241">
        <v>73</v>
      </c>
      <c r="B268" s="242" t="s">
        <v>1727</v>
      </c>
      <c r="C268" s="259" t="s">
        <v>1728</v>
      </c>
      <c r="D268" s="243" t="s">
        <v>737</v>
      </c>
      <c r="E268" s="244">
        <v>0.60570000000000002</v>
      </c>
      <c r="F268" s="245"/>
      <c r="G268" s="246">
        <f>ROUND(E268*F268,2)</f>
        <v>0</v>
      </c>
      <c r="H268" s="245"/>
      <c r="I268" s="246">
        <f>ROUND(E268*H268,2)</f>
        <v>0</v>
      </c>
      <c r="J268" s="245"/>
      <c r="K268" s="246">
        <f>ROUND(E268*J268,2)</f>
        <v>0</v>
      </c>
      <c r="L268" s="246">
        <v>21</v>
      </c>
      <c r="M268" s="246">
        <f>G268*(1+L268/100)</f>
        <v>0</v>
      </c>
      <c r="N268" s="244">
        <v>0</v>
      </c>
      <c r="O268" s="244">
        <f>ROUND(E268*N268,2)</f>
        <v>0</v>
      </c>
      <c r="P268" s="244">
        <v>0</v>
      </c>
      <c r="Q268" s="244">
        <f>ROUND(E268*P268,2)</f>
        <v>0</v>
      </c>
      <c r="R268" s="246" t="s">
        <v>1571</v>
      </c>
      <c r="S268" s="246" t="s">
        <v>298</v>
      </c>
      <c r="T268" s="247" t="s">
        <v>364</v>
      </c>
      <c r="U268" s="224">
        <v>1.47</v>
      </c>
      <c r="V268" s="224">
        <f>ROUND(E268*U268,2)</f>
        <v>0.89</v>
      </c>
      <c r="W268" s="224"/>
      <c r="X268" s="224" t="s">
        <v>944</v>
      </c>
      <c r="Y268" s="224" t="s">
        <v>284</v>
      </c>
      <c r="Z268" s="213"/>
      <c r="AA268" s="213"/>
      <c r="AB268" s="213"/>
      <c r="AC268" s="213"/>
      <c r="AD268" s="213"/>
      <c r="AE268" s="213"/>
      <c r="AF268" s="213"/>
      <c r="AG268" s="213" t="s">
        <v>945</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2" x14ac:dyDescent="0.2">
      <c r="A269" s="220"/>
      <c r="B269" s="221"/>
      <c r="C269" s="271" t="s">
        <v>1729</v>
      </c>
      <c r="D269" s="268"/>
      <c r="E269" s="268"/>
      <c r="F269" s="268"/>
      <c r="G269" s="268"/>
      <c r="H269" s="224"/>
      <c r="I269" s="224"/>
      <c r="J269" s="224"/>
      <c r="K269" s="224"/>
      <c r="L269" s="224"/>
      <c r="M269" s="224"/>
      <c r="N269" s="223"/>
      <c r="O269" s="223"/>
      <c r="P269" s="223"/>
      <c r="Q269" s="223"/>
      <c r="R269" s="224"/>
      <c r="S269" s="224"/>
      <c r="T269" s="224"/>
      <c r="U269" s="224"/>
      <c r="V269" s="224"/>
      <c r="W269" s="224"/>
      <c r="X269" s="224"/>
      <c r="Y269" s="224"/>
      <c r="Z269" s="213"/>
      <c r="AA269" s="213"/>
      <c r="AB269" s="213"/>
      <c r="AC269" s="213"/>
      <c r="AD269" s="213"/>
      <c r="AE269" s="213"/>
      <c r="AF269" s="213"/>
      <c r="AG269" s="213" t="s">
        <v>366</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62" t="s">
        <v>947</v>
      </c>
      <c r="D270" s="229"/>
      <c r="E270" s="230"/>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290</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62" t="s">
        <v>1730</v>
      </c>
      <c r="D271" s="229"/>
      <c r="E271" s="230"/>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290</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62" t="s">
        <v>1731</v>
      </c>
      <c r="D272" s="229"/>
      <c r="E272" s="230">
        <v>0.60570000000000002</v>
      </c>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290</v>
      </c>
      <c r="AH272" s="213">
        <v>0</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x14ac:dyDescent="0.2">
      <c r="A273" s="234" t="s">
        <v>276</v>
      </c>
      <c r="B273" s="235" t="s">
        <v>210</v>
      </c>
      <c r="C273" s="258" t="s">
        <v>211</v>
      </c>
      <c r="D273" s="236"/>
      <c r="E273" s="237"/>
      <c r="F273" s="238"/>
      <c r="G273" s="238">
        <f>SUMIF(AG274:AG356,"&lt;&gt;NOR",G274:G356)</f>
        <v>0</v>
      </c>
      <c r="H273" s="238"/>
      <c r="I273" s="238">
        <f>SUM(I274:I356)</f>
        <v>0</v>
      </c>
      <c r="J273" s="238"/>
      <c r="K273" s="238">
        <f>SUM(K274:K356)</f>
        <v>0</v>
      </c>
      <c r="L273" s="238"/>
      <c r="M273" s="238">
        <f>SUM(M274:M356)</f>
        <v>0</v>
      </c>
      <c r="N273" s="237"/>
      <c r="O273" s="237">
        <f>SUM(O274:O356)</f>
        <v>0.29000000000000004</v>
      </c>
      <c r="P273" s="237"/>
      <c r="Q273" s="237">
        <f>SUM(Q274:Q356)</f>
        <v>0</v>
      </c>
      <c r="R273" s="238"/>
      <c r="S273" s="238"/>
      <c r="T273" s="239"/>
      <c r="U273" s="233"/>
      <c r="V273" s="233">
        <f>SUM(V274:V356)</f>
        <v>49.86999999999999</v>
      </c>
      <c r="W273" s="233"/>
      <c r="X273" s="233"/>
      <c r="Y273" s="233"/>
      <c r="AG273" t="s">
        <v>277</v>
      </c>
    </row>
    <row r="274" spans="1:60" outlineLevel="1" x14ac:dyDescent="0.2">
      <c r="A274" s="241">
        <v>74</v>
      </c>
      <c r="B274" s="242" t="s">
        <v>1732</v>
      </c>
      <c r="C274" s="259" t="s">
        <v>1733</v>
      </c>
      <c r="D274" s="243" t="s">
        <v>780</v>
      </c>
      <c r="E274" s="244">
        <v>3</v>
      </c>
      <c r="F274" s="245"/>
      <c r="G274" s="246">
        <f>ROUND(E274*F274,2)</f>
        <v>0</v>
      </c>
      <c r="H274" s="245"/>
      <c r="I274" s="246">
        <f>ROUND(E274*H274,2)</f>
        <v>0</v>
      </c>
      <c r="J274" s="245"/>
      <c r="K274" s="246">
        <f>ROUND(E274*J274,2)</f>
        <v>0</v>
      </c>
      <c r="L274" s="246">
        <v>21</v>
      </c>
      <c r="M274" s="246">
        <f>G274*(1+L274/100)</f>
        <v>0</v>
      </c>
      <c r="N274" s="244">
        <v>0</v>
      </c>
      <c r="O274" s="244">
        <f>ROUND(E274*N274,2)</f>
        <v>0</v>
      </c>
      <c r="P274" s="244">
        <v>0</v>
      </c>
      <c r="Q274" s="244">
        <f>ROUND(E274*P274,2)</f>
        <v>0</v>
      </c>
      <c r="R274" s="246" t="s">
        <v>710</v>
      </c>
      <c r="S274" s="246" t="s">
        <v>298</v>
      </c>
      <c r="T274" s="247" t="s">
        <v>364</v>
      </c>
      <c r="U274" s="224">
        <v>0.17</v>
      </c>
      <c r="V274" s="224">
        <f>ROUND(E274*U274,2)</f>
        <v>0.51</v>
      </c>
      <c r="W274" s="224"/>
      <c r="X274" s="224" t="s">
        <v>283</v>
      </c>
      <c r="Y274" s="224" t="s">
        <v>284</v>
      </c>
      <c r="Z274" s="213"/>
      <c r="AA274" s="213"/>
      <c r="AB274" s="213"/>
      <c r="AC274" s="213"/>
      <c r="AD274" s="213"/>
      <c r="AE274" s="213"/>
      <c r="AF274" s="213"/>
      <c r="AG274" s="213" t="s">
        <v>285</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2" x14ac:dyDescent="0.2">
      <c r="A275" s="220"/>
      <c r="B275" s="221"/>
      <c r="C275" s="271" t="s">
        <v>711</v>
      </c>
      <c r="D275" s="268"/>
      <c r="E275" s="268"/>
      <c r="F275" s="268"/>
      <c r="G275" s="268"/>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366</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2" x14ac:dyDescent="0.2">
      <c r="A276" s="220"/>
      <c r="B276" s="221"/>
      <c r="C276" s="262" t="s">
        <v>1734</v>
      </c>
      <c r="D276" s="229"/>
      <c r="E276" s="230">
        <v>3</v>
      </c>
      <c r="F276" s="224"/>
      <c r="G276" s="224"/>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290</v>
      </c>
      <c r="AH276" s="213">
        <v>0</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3" x14ac:dyDescent="0.2">
      <c r="A277" s="220"/>
      <c r="B277" s="221"/>
      <c r="C277" s="263" t="s">
        <v>294</v>
      </c>
      <c r="D277" s="231"/>
      <c r="E277" s="232">
        <v>3</v>
      </c>
      <c r="F277" s="224"/>
      <c r="G277" s="224"/>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290</v>
      </c>
      <c r="AH277" s="213">
        <v>1</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1" x14ac:dyDescent="0.2">
      <c r="A278" s="241">
        <v>75</v>
      </c>
      <c r="B278" s="242" t="s">
        <v>1735</v>
      </c>
      <c r="C278" s="259" t="s">
        <v>1736</v>
      </c>
      <c r="D278" s="243" t="s">
        <v>780</v>
      </c>
      <c r="E278" s="244">
        <v>24</v>
      </c>
      <c r="F278" s="245"/>
      <c r="G278" s="246">
        <f>ROUND(E278*F278,2)</f>
        <v>0</v>
      </c>
      <c r="H278" s="245"/>
      <c r="I278" s="246">
        <f>ROUND(E278*H278,2)</f>
        <v>0</v>
      </c>
      <c r="J278" s="245"/>
      <c r="K278" s="246">
        <f>ROUND(E278*J278,2)</f>
        <v>0</v>
      </c>
      <c r="L278" s="246">
        <v>21</v>
      </c>
      <c r="M278" s="246">
        <f>G278*(1+L278/100)</f>
        <v>0</v>
      </c>
      <c r="N278" s="244">
        <v>0</v>
      </c>
      <c r="O278" s="244">
        <f>ROUND(E278*N278,2)</f>
        <v>0</v>
      </c>
      <c r="P278" s="244">
        <v>0</v>
      </c>
      <c r="Q278" s="244">
        <f>ROUND(E278*P278,2)</f>
        <v>0</v>
      </c>
      <c r="R278" s="246" t="s">
        <v>710</v>
      </c>
      <c r="S278" s="246" t="s">
        <v>298</v>
      </c>
      <c r="T278" s="247" t="s">
        <v>364</v>
      </c>
      <c r="U278" s="224">
        <v>0.18</v>
      </c>
      <c r="V278" s="224">
        <f>ROUND(E278*U278,2)</f>
        <v>4.32</v>
      </c>
      <c r="W278" s="224"/>
      <c r="X278" s="224" t="s">
        <v>283</v>
      </c>
      <c r="Y278" s="224" t="s">
        <v>284</v>
      </c>
      <c r="Z278" s="213"/>
      <c r="AA278" s="213"/>
      <c r="AB278" s="213"/>
      <c r="AC278" s="213"/>
      <c r="AD278" s="213"/>
      <c r="AE278" s="213"/>
      <c r="AF278" s="213"/>
      <c r="AG278" s="213" t="s">
        <v>285</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2" x14ac:dyDescent="0.2">
      <c r="A279" s="220"/>
      <c r="B279" s="221"/>
      <c r="C279" s="271" t="s">
        <v>711</v>
      </c>
      <c r="D279" s="268"/>
      <c r="E279" s="268"/>
      <c r="F279" s="268"/>
      <c r="G279" s="268"/>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366</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2" x14ac:dyDescent="0.2">
      <c r="A280" s="220"/>
      <c r="B280" s="221"/>
      <c r="C280" s="262" t="s">
        <v>1737</v>
      </c>
      <c r="D280" s="229"/>
      <c r="E280" s="230">
        <v>23.75</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290</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3" x14ac:dyDescent="0.2">
      <c r="A281" s="220"/>
      <c r="B281" s="221"/>
      <c r="C281" s="262" t="s">
        <v>1738</v>
      </c>
      <c r="D281" s="229"/>
      <c r="E281" s="230">
        <v>0.25</v>
      </c>
      <c r="F281" s="224"/>
      <c r="G281" s="224"/>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290</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3" x14ac:dyDescent="0.2">
      <c r="A282" s="220"/>
      <c r="B282" s="221"/>
      <c r="C282" s="263" t="s">
        <v>294</v>
      </c>
      <c r="D282" s="231"/>
      <c r="E282" s="232">
        <v>24</v>
      </c>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290</v>
      </c>
      <c r="AH282" s="213">
        <v>1</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ht="22.5" outlineLevel="1" x14ac:dyDescent="0.2">
      <c r="A283" s="241">
        <v>76</v>
      </c>
      <c r="B283" s="242" t="s">
        <v>1739</v>
      </c>
      <c r="C283" s="259" t="s">
        <v>1740</v>
      </c>
      <c r="D283" s="243" t="s">
        <v>780</v>
      </c>
      <c r="E283" s="244">
        <v>1</v>
      </c>
      <c r="F283" s="245"/>
      <c r="G283" s="246">
        <f>ROUND(E283*F283,2)</f>
        <v>0</v>
      </c>
      <c r="H283" s="245"/>
      <c r="I283" s="246">
        <f>ROUND(E283*H283,2)</f>
        <v>0</v>
      </c>
      <c r="J283" s="245"/>
      <c r="K283" s="246">
        <f>ROUND(E283*J283,2)</f>
        <v>0</v>
      </c>
      <c r="L283" s="246">
        <v>21</v>
      </c>
      <c r="M283" s="246">
        <f>G283*(1+L283/100)</f>
        <v>0</v>
      </c>
      <c r="N283" s="244">
        <v>0</v>
      </c>
      <c r="O283" s="244">
        <f>ROUND(E283*N283,2)</f>
        <v>0</v>
      </c>
      <c r="P283" s="244">
        <v>0</v>
      </c>
      <c r="Q283" s="244">
        <f>ROUND(E283*P283,2)</f>
        <v>0</v>
      </c>
      <c r="R283" s="246" t="s">
        <v>1571</v>
      </c>
      <c r="S283" s="246" t="s">
        <v>298</v>
      </c>
      <c r="T283" s="247" t="s">
        <v>364</v>
      </c>
      <c r="U283" s="224">
        <v>0.14000000000000001</v>
      </c>
      <c r="V283" s="224">
        <f>ROUND(E283*U283,2)</f>
        <v>0.14000000000000001</v>
      </c>
      <c r="W283" s="224"/>
      <c r="X283" s="224" t="s">
        <v>283</v>
      </c>
      <c r="Y283" s="224" t="s">
        <v>284</v>
      </c>
      <c r="Z283" s="213"/>
      <c r="AA283" s="213"/>
      <c r="AB283" s="213"/>
      <c r="AC283" s="213"/>
      <c r="AD283" s="213"/>
      <c r="AE283" s="213"/>
      <c r="AF283" s="213"/>
      <c r="AG283" s="213" t="s">
        <v>285</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2" x14ac:dyDescent="0.2">
      <c r="A284" s="220"/>
      <c r="B284" s="221"/>
      <c r="C284" s="262" t="s">
        <v>1741</v>
      </c>
      <c r="D284" s="229"/>
      <c r="E284" s="230">
        <v>1</v>
      </c>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290</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1" x14ac:dyDescent="0.2">
      <c r="A285" s="241">
        <v>77</v>
      </c>
      <c r="B285" s="242" t="s">
        <v>1742</v>
      </c>
      <c r="C285" s="259" t="s">
        <v>1743</v>
      </c>
      <c r="D285" s="243" t="s">
        <v>598</v>
      </c>
      <c r="E285" s="244">
        <v>12</v>
      </c>
      <c r="F285" s="245"/>
      <c r="G285" s="246">
        <f>ROUND(E285*F285,2)</f>
        <v>0</v>
      </c>
      <c r="H285" s="245"/>
      <c r="I285" s="246">
        <f>ROUND(E285*H285,2)</f>
        <v>0</v>
      </c>
      <c r="J285" s="245"/>
      <c r="K285" s="246">
        <f>ROUND(E285*J285,2)</f>
        <v>0</v>
      </c>
      <c r="L285" s="246">
        <v>21</v>
      </c>
      <c r="M285" s="246">
        <f>G285*(1+L285/100)</f>
        <v>0</v>
      </c>
      <c r="N285" s="244">
        <v>2.7999999999999998E-4</v>
      </c>
      <c r="O285" s="244">
        <f>ROUND(E285*N285,2)</f>
        <v>0</v>
      </c>
      <c r="P285" s="244">
        <v>0</v>
      </c>
      <c r="Q285" s="244">
        <f>ROUND(E285*P285,2)</f>
        <v>0</v>
      </c>
      <c r="R285" s="246" t="s">
        <v>1571</v>
      </c>
      <c r="S285" s="246" t="s">
        <v>298</v>
      </c>
      <c r="T285" s="247" t="s">
        <v>364</v>
      </c>
      <c r="U285" s="224">
        <v>0.21</v>
      </c>
      <c r="V285" s="224">
        <f>ROUND(E285*U285,2)</f>
        <v>2.52</v>
      </c>
      <c r="W285" s="224"/>
      <c r="X285" s="224" t="s">
        <v>283</v>
      </c>
      <c r="Y285" s="224" t="s">
        <v>284</v>
      </c>
      <c r="Z285" s="213"/>
      <c r="AA285" s="213"/>
      <c r="AB285" s="213"/>
      <c r="AC285" s="213"/>
      <c r="AD285" s="213"/>
      <c r="AE285" s="213"/>
      <c r="AF285" s="213"/>
      <c r="AG285" s="213" t="s">
        <v>285</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2" x14ac:dyDescent="0.2">
      <c r="A286" s="220"/>
      <c r="B286" s="221"/>
      <c r="C286" s="260" t="s">
        <v>1744</v>
      </c>
      <c r="D286" s="248"/>
      <c r="E286" s="248"/>
      <c r="F286" s="248"/>
      <c r="G286" s="248"/>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287</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49" t="str">
        <f>C286</f>
        <v>Obsahuje 1 spoj na 4 m délky rozvodu, bez dodávky potrubí, bez montáže a dodávky tvarovek a závěsů. Včetně zednických výpomocí.</v>
      </c>
      <c r="BB286" s="213"/>
      <c r="BC286" s="213"/>
      <c r="BD286" s="213"/>
      <c r="BE286" s="213"/>
      <c r="BF286" s="213"/>
      <c r="BG286" s="213"/>
      <c r="BH286" s="213"/>
    </row>
    <row r="287" spans="1:60" outlineLevel="3" x14ac:dyDescent="0.2">
      <c r="A287" s="220"/>
      <c r="B287" s="221"/>
      <c r="C287" s="261" t="s">
        <v>1745</v>
      </c>
      <c r="D287" s="250"/>
      <c r="E287" s="250"/>
      <c r="F287" s="250"/>
      <c r="G287" s="250"/>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287</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2" x14ac:dyDescent="0.2">
      <c r="A288" s="220"/>
      <c r="B288" s="221"/>
      <c r="C288" s="262" t="s">
        <v>1746</v>
      </c>
      <c r="D288" s="229"/>
      <c r="E288" s="230">
        <v>12</v>
      </c>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290</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1" x14ac:dyDescent="0.2">
      <c r="A289" s="241">
        <v>78</v>
      </c>
      <c r="B289" s="242" t="s">
        <v>1747</v>
      </c>
      <c r="C289" s="259" t="s">
        <v>1748</v>
      </c>
      <c r="D289" s="243" t="s">
        <v>598</v>
      </c>
      <c r="E289" s="244">
        <v>95</v>
      </c>
      <c r="F289" s="245"/>
      <c r="G289" s="246">
        <f>ROUND(E289*F289,2)</f>
        <v>0</v>
      </c>
      <c r="H289" s="245"/>
      <c r="I289" s="246">
        <f>ROUND(E289*H289,2)</f>
        <v>0</v>
      </c>
      <c r="J289" s="245"/>
      <c r="K289" s="246">
        <f>ROUND(E289*J289,2)</f>
        <v>0</v>
      </c>
      <c r="L289" s="246">
        <v>21</v>
      </c>
      <c r="M289" s="246">
        <f>G289*(1+L289/100)</f>
        <v>0</v>
      </c>
      <c r="N289" s="244">
        <v>2.9999999999999997E-4</v>
      </c>
      <c r="O289" s="244">
        <f>ROUND(E289*N289,2)</f>
        <v>0.03</v>
      </c>
      <c r="P289" s="244">
        <v>0</v>
      </c>
      <c r="Q289" s="244">
        <f>ROUND(E289*P289,2)</f>
        <v>0</v>
      </c>
      <c r="R289" s="246" t="s">
        <v>1571</v>
      </c>
      <c r="S289" s="246" t="s">
        <v>298</v>
      </c>
      <c r="T289" s="247" t="s">
        <v>364</v>
      </c>
      <c r="U289" s="224">
        <v>0.24</v>
      </c>
      <c r="V289" s="224">
        <f>ROUND(E289*U289,2)</f>
        <v>22.8</v>
      </c>
      <c r="W289" s="224"/>
      <c r="X289" s="224" t="s">
        <v>283</v>
      </c>
      <c r="Y289" s="224" t="s">
        <v>284</v>
      </c>
      <c r="Z289" s="213"/>
      <c r="AA289" s="213"/>
      <c r="AB289" s="213"/>
      <c r="AC289" s="213"/>
      <c r="AD289" s="213"/>
      <c r="AE289" s="213"/>
      <c r="AF289" s="213"/>
      <c r="AG289" s="213" t="s">
        <v>285</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2" x14ac:dyDescent="0.2">
      <c r="A290" s="220"/>
      <c r="B290" s="221"/>
      <c r="C290" s="260" t="s">
        <v>1744</v>
      </c>
      <c r="D290" s="248"/>
      <c r="E290" s="248"/>
      <c r="F290" s="248"/>
      <c r="G290" s="248"/>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287</v>
      </c>
      <c r="AH290" s="213"/>
      <c r="AI290" s="213"/>
      <c r="AJ290" s="213"/>
      <c r="AK290" s="213"/>
      <c r="AL290" s="213"/>
      <c r="AM290" s="213"/>
      <c r="AN290" s="213"/>
      <c r="AO290" s="213"/>
      <c r="AP290" s="213"/>
      <c r="AQ290" s="213"/>
      <c r="AR290" s="213"/>
      <c r="AS290" s="213"/>
      <c r="AT290" s="213"/>
      <c r="AU290" s="213"/>
      <c r="AV290" s="213"/>
      <c r="AW290" s="213"/>
      <c r="AX290" s="213"/>
      <c r="AY290" s="213"/>
      <c r="AZ290" s="213"/>
      <c r="BA290" s="249" t="str">
        <f>C290</f>
        <v>Obsahuje 1 spoj na 4 m délky rozvodu, bez dodávky potrubí, bez montáže a dodávky tvarovek a závěsů. Včetně zednických výpomocí.</v>
      </c>
      <c r="BB290" s="213"/>
      <c r="BC290" s="213"/>
      <c r="BD290" s="213"/>
      <c r="BE290" s="213"/>
      <c r="BF290" s="213"/>
      <c r="BG290" s="213"/>
      <c r="BH290" s="213"/>
    </row>
    <row r="291" spans="1:60" outlineLevel="3" x14ac:dyDescent="0.2">
      <c r="A291" s="220"/>
      <c r="B291" s="221"/>
      <c r="C291" s="261" t="s">
        <v>1745</v>
      </c>
      <c r="D291" s="250"/>
      <c r="E291" s="250"/>
      <c r="F291" s="250"/>
      <c r="G291" s="250"/>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287</v>
      </c>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2" x14ac:dyDescent="0.2">
      <c r="A292" s="220"/>
      <c r="B292" s="221"/>
      <c r="C292" s="262" t="s">
        <v>1749</v>
      </c>
      <c r="D292" s="229"/>
      <c r="E292" s="230">
        <v>95</v>
      </c>
      <c r="F292" s="224"/>
      <c r="G292" s="224"/>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290</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ht="22.5" outlineLevel="1" x14ac:dyDescent="0.2">
      <c r="A293" s="241">
        <v>79</v>
      </c>
      <c r="B293" s="242" t="s">
        <v>1750</v>
      </c>
      <c r="C293" s="259" t="s">
        <v>1751</v>
      </c>
      <c r="D293" s="243" t="s">
        <v>598</v>
      </c>
      <c r="E293" s="244">
        <v>10</v>
      </c>
      <c r="F293" s="245"/>
      <c r="G293" s="246">
        <f>ROUND(E293*F293,2)</f>
        <v>0</v>
      </c>
      <c r="H293" s="245"/>
      <c r="I293" s="246">
        <f>ROUND(E293*H293,2)</f>
        <v>0</v>
      </c>
      <c r="J293" s="245"/>
      <c r="K293" s="246">
        <f>ROUND(E293*J293,2)</f>
        <v>0</v>
      </c>
      <c r="L293" s="246">
        <v>21</v>
      </c>
      <c r="M293" s="246">
        <f>G293*(1+L293/100)</f>
        <v>0</v>
      </c>
      <c r="N293" s="244">
        <v>1.0200000000000001E-3</v>
      </c>
      <c r="O293" s="244">
        <f>ROUND(E293*N293,2)</f>
        <v>0.01</v>
      </c>
      <c r="P293" s="244">
        <v>0</v>
      </c>
      <c r="Q293" s="244">
        <f>ROUND(E293*P293,2)</f>
        <v>0</v>
      </c>
      <c r="R293" s="246" t="s">
        <v>1571</v>
      </c>
      <c r="S293" s="246" t="s">
        <v>298</v>
      </c>
      <c r="T293" s="247" t="s">
        <v>364</v>
      </c>
      <c r="U293" s="224">
        <v>0.38</v>
      </c>
      <c r="V293" s="224">
        <f>ROUND(E293*U293,2)</f>
        <v>3.8</v>
      </c>
      <c r="W293" s="224"/>
      <c r="X293" s="224" t="s">
        <v>283</v>
      </c>
      <c r="Y293" s="224" t="s">
        <v>284</v>
      </c>
      <c r="Z293" s="213"/>
      <c r="AA293" s="213"/>
      <c r="AB293" s="213"/>
      <c r="AC293" s="213"/>
      <c r="AD293" s="213"/>
      <c r="AE293" s="213"/>
      <c r="AF293" s="213"/>
      <c r="AG293" s="213" t="s">
        <v>285</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2" x14ac:dyDescent="0.2">
      <c r="A294" s="220"/>
      <c r="B294" s="221"/>
      <c r="C294" s="271" t="s">
        <v>1752</v>
      </c>
      <c r="D294" s="268"/>
      <c r="E294" s="268"/>
      <c r="F294" s="268"/>
      <c r="G294" s="268"/>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366</v>
      </c>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2" x14ac:dyDescent="0.2">
      <c r="A295" s="220"/>
      <c r="B295" s="221"/>
      <c r="C295" s="261" t="s">
        <v>1753</v>
      </c>
      <c r="D295" s="250"/>
      <c r="E295" s="250"/>
      <c r="F295" s="250"/>
      <c r="G295" s="250"/>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287</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61" t="s">
        <v>1745</v>
      </c>
      <c r="D296" s="250"/>
      <c r="E296" s="250"/>
      <c r="F296" s="250"/>
      <c r="G296" s="250"/>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287</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2" x14ac:dyDescent="0.2">
      <c r="A297" s="220"/>
      <c r="B297" s="221"/>
      <c r="C297" s="262" t="s">
        <v>1754</v>
      </c>
      <c r="D297" s="229"/>
      <c r="E297" s="230">
        <v>10</v>
      </c>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290</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63" t="s">
        <v>294</v>
      </c>
      <c r="D298" s="231"/>
      <c r="E298" s="232">
        <v>10</v>
      </c>
      <c r="F298" s="224"/>
      <c r="G298" s="224"/>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290</v>
      </c>
      <c r="AH298" s="213">
        <v>1</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ht="22.5" outlineLevel="1" x14ac:dyDescent="0.2">
      <c r="A299" s="241">
        <v>80</v>
      </c>
      <c r="B299" s="242" t="s">
        <v>1755</v>
      </c>
      <c r="C299" s="259" t="s">
        <v>1756</v>
      </c>
      <c r="D299" s="243" t="s">
        <v>598</v>
      </c>
      <c r="E299" s="244">
        <v>40</v>
      </c>
      <c r="F299" s="245"/>
      <c r="G299" s="246">
        <f>ROUND(E299*F299,2)</f>
        <v>0</v>
      </c>
      <c r="H299" s="245"/>
      <c r="I299" s="246">
        <f>ROUND(E299*H299,2)</f>
        <v>0</v>
      </c>
      <c r="J299" s="245"/>
      <c r="K299" s="246">
        <f>ROUND(E299*J299,2)</f>
        <v>0</v>
      </c>
      <c r="L299" s="246">
        <v>21</v>
      </c>
      <c r="M299" s="246">
        <f>G299*(1+L299/100)</f>
        <v>0</v>
      </c>
      <c r="N299" s="244">
        <v>1.2999999999999999E-4</v>
      </c>
      <c r="O299" s="244">
        <f>ROUND(E299*N299,2)</f>
        <v>0.01</v>
      </c>
      <c r="P299" s="244">
        <v>0</v>
      </c>
      <c r="Q299" s="244">
        <f>ROUND(E299*P299,2)</f>
        <v>0</v>
      </c>
      <c r="R299" s="246" t="s">
        <v>1571</v>
      </c>
      <c r="S299" s="246" t="s">
        <v>298</v>
      </c>
      <c r="T299" s="247" t="s">
        <v>364</v>
      </c>
      <c r="U299" s="224">
        <v>0.17</v>
      </c>
      <c r="V299" s="224">
        <f>ROUND(E299*U299,2)</f>
        <v>6.8</v>
      </c>
      <c r="W299" s="224"/>
      <c r="X299" s="224" t="s">
        <v>283</v>
      </c>
      <c r="Y299" s="224" t="s">
        <v>284</v>
      </c>
      <c r="Z299" s="213"/>
      <c r="AA299" s="213"/>
      <c r="AB299" s="213"/>
      <c r="AC299" s="213"/>
      <c r="AD299" s="213"/>
      <c r="AE299" s="213"/>
      <c r="AF299" s="213"/>
      <c r="AG299" s="213" t="s">
        <v>1526</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2" x14ac:dyDescent="0.2">
      <c r="A300" s="220"/>
      <c r="B300" s="221"/>
      <c r="C300" s="260" t="s">
        <v>1757</v>
      </c>
      <c r="D300" s="248"/>
      <c r="E300" s="248"/>
      <c r="F300" s="248"/>
      <c r="G300" s="248"/>
      <c r="H300" s="224"/>
      <c r="I300" s="224"/>
      <c r="J300" s="224"/>
      <c r="K300" s="224"/>
      <c r="L300" s="224"/>
      <c r="M300" s="224"/>
      <c r="N300" s="223"/>
      <c r="O300" s="223"/>
      <c r="P300" s="223"/>
      <c r="Q300" s="223"/>
      <c r="R300" s="224"/>
      <c r="S300" s="224"/>
      <c r="T300" s="224"/>
      <c r="U300" s="224"/>
      <c r="V300" s="224"/>
      <c r="W300" s="224"/>
      <c r="X300" s="224"/>
      <c r="Y300" s="224"/>
      <c r="Z300" s="213"/>
      <c r="AA300" s="213"/>
      <c r="AB300" s="213"/>
      <c r="AC300" s="213"/>
      <c r="AD300" s="213"/>
      <c r="AE300" s="213"/>
      <c r="AF300" s="213"/>
      <c r="AG300" s="213" t="s">
        <v>287</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2" x14ac:dyDescent="0.2">
      <c r="A301" s="220"/>
      <c r="B301" s="221"/>
      <c r="C301" s="262" t="s">
        <v>1758</v>
      </c>
      <c r="D301" s="229"/>
      <c r="E301" s="230">
        <v>40</v>
      </c>
      <c r="F301" s="224"/>
      <c r="G301" s="224"/>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290</v>
      </c>
      <c r="AH301" s="213">
        <v>0</v>
      </c>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ht="22.5" outlineLevel="1" x14ac:dyDescent="0.2">
      <c r="A302" s="241">
        <v>81</v>
      </c>
      <c r="B302" s="242" t="s">
        <v>1759</v>
      </c>
      <c r="C302" s="259" t="s">
        <v>1760</v>
      </c>
      <c r="D302" s="243" t="s">
        <v>780</v>
      </c>
      <c r="E302" s="244">
        <v>1</v>
      </c>
      <c r="F302" s="245"/>
      <c r="G302" s="246">
        <f>ROUND(E302*F302,2)</f>
        <v>0</v>
      </c>
      <c r="H302" s="245"/>
      <c r="I302" s="246">
        <f>ROUND(E302*H302,2)</f>
        <v>0</v>
      </c>
      <c r="J302" s="245"/>
      <c r="K302" s="246">
        <f>ROUND(E302*J302,2)</f>
        <v>0</v>
      </c>
      <c r="L302" s="246">
        <v>21</v>
      </c>
      <c r="M302" s="246">
        <f>G302*(1+L302/100)</f>
        <v>0</v>
      </c>
      <c r="N302" s="244">
        <v>8.4999999999999995E-4</v>
      </c>
      <c r="O302" s="244">
        <f>ROUND(E302*N302,2)</f>
        <v>0</v>
      </c>
      <c r="P302" s="244">
        <v>0</v>
      </c>
      <c r="Q302" s="244">
        <f>ROUND(E302*P302,2)</f>
        <v>0</v>
      </c>
      <c r="R302" s="246" t="s">
        <v>1571</v>
      </c>
      <c r="S302" s="246" t="s">
        <v>298</v>
      </c>
      <c r="T302" s="247" t="s">
        <v>364</v>
      </c>
      <c r="U302" s="224">
        <v>0.124</v>
      </c>
      <c r="V302" s="224">
        <f>ROUND(E302*U302,2)</f>
        <v>0.12</v>
      </c>
      <c r="W302" s="224"/>
      <c r="X302" s="224" t="s">
        <v>283</v>
      </c>
      <c r="Y302" s="224" t="s">
        <v>284</v>
      </c>
      <c r="Z302" s="213"/>
      <c r="AA302" s="213"/>
      <c r="AB302" s="213"/>
      <c r="AC302" s="213"/>
      <c r="AD302" s="213"/>
      <c r="AE302" s="213"/>
      <c r="AF302" s="213"/>
      <c r="AG302" s="213" t="s">
        <v>1526</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2" x14ac:dyDescent="0.2">
      <c r="A303" s="220"/>
      <c r="B303" s="221"/>
      <c r="C303" s="260" t="s">
        <v>286</v>
      </c>
      <c r="D303" s="248"/>
      <c r="E303" s="248"/>
      <c r="F303" s="248"/>
      <c r="G303" s="248"/>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287</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3" x14ac:dyDescent="0.2">
      <c r="A304" s="220"/>
      <c r="B304" s="221"/>
      <c r="C304" s="261" t="s">
        <v>1761</v>
      </c>
      <c r="D304" s="250"/>
      <c r="E304" s="250"/>
      <c r="F304" s="250"/>
      <c r="G304" s="250"/>
      <c r="H304" s="224"/>
      <c r="I304" s="224"/>
      <c r="J304" s="224"/>
      <c r="K304" s="224"/>
      <c r="L304" s="224"/>
      <c r="M304" s="224"/>
      <c r="N304" s="223"/>
      <c r="O304" s="223"/>
      <c r="P304" s="223"/>
      <c r="Q304" s="223"/>
      <c r="R304" s="224"/>
      <c r="S304" s="224"/>
      <c r="T304" s="224"/>
      <c r="U304" s="224"/>
      <c r="V304" s="224"/>
      <c r="W304" s="224"/>
      <c r="X304" s="224"/>
      <c r="Y304" s="224"/>
      <c r="Z304" s="213"/>
      <c r="AA304" s="213"/>
      <c r="AB304" s="213"/>
      <c r="AC304" s="213"/>
      <c r="AD304" s="213"/>
      <c r="AE304" s="213"/>
      <c r="AF304" s="213"/>
      <c r="AG304" s="213" t="s">
        <v>287</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2" x14ac:dyDescent="0.2">
      <c r="A305" s="220"/>
      <c r="B305" s="221"/>
      <c r="C305" s="262" t="s">
        <v>1741</v>
      </c>
      <c r="D305" s="229"/>
      <c r="E305" s="230">
        <v>1</v>
      </c>
      <c r="F305" s="224"/>
      <c r="G305" s="224"/>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290</v>
      </c>
      <c r="AH305" s="213">
        <v>0</v>
      </c>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1" x14ac:dyDescent="0.2">
      <c r="A306" s="241">
        <v>82</v>
      </c>
      <c r="B306" s="242" t="s">
        <v>1762</v>
      </c>
      <c r="C306" s="259" t="s">
        <v>1763</v>
      </c>
      <c r="D306" s="243" t="s">
        <v>780</v>
      </c>
      <c r="E306" s="244">
        <v>3</v>
      </c>
      <c r="F306" s="245"/>
      <c r="G306" s="246">
        <f>ROUND(E306*F306,2)</f>
        <v>0</v>
      </c>
      <c r="H306" s="245"/>
      <c r="I306" s="246">
        <f>ROUND(E306*H306,2)</f>
        <v>0</v>
      </c>
      <c r="J306" s="245"/>
      <c r="K306" s="246">
        <f>ROUND(E306*J306,2)</f>
        <v>0</v>
      </c>
      <c r="L306" s="246">
        <v>21</v>
      </c>
      <c r="M306" s="246">
        <f>G306*(1+L306/100)</f>
        <v>0</v>
      </c>
      <c r="N306" s="244">
        <v>4.8000000000000001E-4</v>
      </c>
      <c r="O306" s="244">
        <f>ROUND(E306*N306,2)</f>
        <v>0</v>
      </c>
      <c r="P306" s="244">
        <v>0</v>
      </c>
      <c r="Q306" s="244">
        <f>ROUND(E306*P306,2)</f>
        <v>0</v>
      </c>
      <c r="R306" s="246" t="s">
        <v>1571</v>
      </c>
      <c r="S306" s="246" t="s">
        <v>298</v>
      </c>
      <c r="T306" s="247" t="s">
        <v>364</v>
      </c>
      <c r="U306" s="224">
        <v>0.23</v>
      </c>
      <c r="V306" s="224">
        <f>ROUND(E306*U306,2)</f>
        <v>0.69</v>
      </c>
      <c r="W306" s="224"/>
      <c r="X306" s="224" t="s">
        <v>283</v>
      </c>
      <c r="Y306" s="224" t="s">
        <v>284</v>
      </c>
      <c r="Z306" s="213"/>
      <c r="AA306" s="213"/>
      <c r="AB306" s="213"/>
      <c r="AC306" s="213"/>
      <c r="AD306" s="213"/>
      <c r="AE306" s="213"/>
      <c r="AF306" s="213"/>
      <c r="AG306" s="213" t="s">
        <v>1526</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2" x14ac:dyDescent="0.2">
      <c r="A307" s="220"/>
      <c r="B307" s="221"/>
      <c r="C307" s="260" t="s">
        <v>286</v>
      </c>
      <c r="D307" s="248"/>
      <c r="E307" s="248"/>
      <c r="F307" s="248"/>
      <c r="G307" s="248"/>
      <c r="H307" s="224"/>
      <c r="I307" s="224"/>
      <c r="J307" s="224"/>
      <c r="K307" s="224"/>
      <c r="L307" s="224"/>
      <c r="M307" s="224"/>
      <c r="N307" s="223"/>
      <c r="O307" s="223"/>
      <c r="P307" s="223"/>
      <c r="Q307" s="223"/>
      <c r="R307" s="224"/>
      <c r="S307" s="224"/>
      <c r="T307" s="224"/>
      <c r="U307" s="224"/>
      <c r="V307" s="224"/>
      <c r="W307" s="224"/>
      <c r="X307" s="224"/>
      <c r="Y307" s="224"/>
      <c r="Z307" s="213"/>
      <c r="AA307" s="213"/>
      <c r="AB307" s="213"/>
      <c r="AC307" s="213"/>
      <c r="AD307" s="213"/>
      <c r="AE307" s="213"/>
      <c r="AF307" s="213"/>
      <c r="AG307" s="213" t="s">
        <v>287</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3" x14ac:dyDescent="0.2">
      <c r="A308" s="220"/>
      <c r="B308" s="221"/>
      <c r="C308" s="261" t="s">
        <v>1764</v>
      </c>
      <c r="D308" s="250"/>
      <c r="E308" s="250"/>
      <c r="F308" s="250"/>
      <c r="G308" s="250"/>
      <c r="H308" s="224"/>
      <c r="I308" s="224"/>
      <c r="J308" s="224"/>
      <c r="K308" s="224"/>
      <c r="L308" s="224"/>
      <c r="M308" s="224"/>
      <c r="N308" s="223"/>
      <c r="O308" s="223"/>
      <c r="P308" s="223"/>
      <c r="Q308" s="223"/>
      <c r="R308" s="224"/>
      <c r="S308" s="224"/>
      <c r="T308" s="224"/>
      <c r="U308" s="224"/>
      <c r="V308" s="224"/>
      <c r="W308" s="224"/>
      <c r="X308" s="224"/>
      <c r="Y308" s="224"/>
      <c r="Z308" s="213"/>
      <c r="AA308" s="213"/>
      <c r="AB308" s="213"/>
      <c r="AC308" s="213"/>
      <c r="AD308" s="213"/>
      <c r="AE308" s="213"/>
      <c r="AF308" s="213"/>
      <c r="AG308" s="213" t="s">
        <v>287</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2" x14ac:dyDescent="0.2">
      <c r="A309" s="220"/>
      <c r="B309" s="221"/>
      <c r="C309" s="262" t="s">
        <v>175</v>
      </c>
      <c r="D309" s="229"/>
      <c r="E309" s="230">
        <v>3</v>
      </c>
      <c r="F309" s="224"/>
      <c r="G309" s="224"/>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290</v>
      </c>
      <c r="AH309" s="213">
        <v>0</v>
      </c>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ht="22.5" outlineLevel="1" x14ac:dyDescent="0.2">
      <c r="A310" s="241">
        <v>83</v>
      </c>
      <c r="B310" s="242" t="s">
        <v>1765</v>
      </c>
      <c r="C310" s="259" t="s">
        <v>1766</v>
      </c>
      <c r="D310" s="243" t="s">
        <v>780</v>
      </c>
      <c r="E310" s="244">
        <v>1</v>
      </c>
      <c r="F310" s="245"/>
      <c r="G310" s="246">
        <f>ROUND(E310*F310,2)</f>
        <v>0</v>
      </c>
      <c r="H310" s="245"/>
      <c r="I310" s="246">
        <f>ROUND(E310*H310,2)</f>
        <v>0</v>
      </c>
      <c r="J310" s="245"/>
      <c r="K310" s="246">
        <f>ROUND(E310*J310,2)</f>
        <v>0</v>
      </c>
      <c r="L310" s="246">
        <v>21</v>
      </c>
      <c r="M310" s="246">
        <f>G310*(1+L310/100)</f>
        <v>0</v>
      </c>
      <c r="N310" s="244">
        <v>5.6999999999999998E-4</v>
      </c>
      <c r="O310" s="244">
        <f>ROUND(E310*N310,2)</f>
        <v>0</v>
      </c>
      <c r="P310" s="244">
        <v>0</v>
      </c>
      <c r="Q310" s="244">
        <f>ROUND(E310*P310,2)</f>
        <v>0</v>
      </c>
      <c r="R310" s="246" t="s">
        <v>1571</v>
      </c>
      <c r="S310" s="246" t="s">
        <v>298</v>
      </c>
      <c r="T310" s="247" t="s">
        <v>364</v>
      </c>
      <c r="U310" s="224">
        <v>0.23</v>
      </c>
      <c r="V310" s="224">
        <f>ROUND(E310*U310,2)</f>
        <v>0.23</v>
      </c>
      <c r="W310" s="224"/>
      <c r="X310" s="224" t="s">
        <v>283</v>
      </c>
      <c r="Y310" s="224" t="s">
        <v>284</v>
      </c>
      <c r="Z310" s="213"/>
      <c r="AA310" s="213"/>
      <c r="AB310" s="213"/>
      <c r="AC310" s="213"/>
      <c r="AD310" s="213"/>
      <c r="AE310" s="213"/>
      <c r="AF310" s="213"/>
      <c r="AG310" s="213" t="s">
        <v>285</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2" x14ac:dyDescent="0.2">
      <c r="A311" s="220"/>
      <c r="B311" s="221"/>
      <c r="C311" s="260" t="s">
        <v>286</v>
      </c>
      <c r="D311" s="248"/>
      <c r="E311" s="248"/>
      <c r="F311" s="248"/>
      <c r="G311" s="248"/>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287</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3" x14ac:dyDescent="0.2">
      <c r="A312" s="220"/>
      <c r="B312" s="221"/>
      <c r="C312" s="261" t="s">
        <v>1767</v>
      </c>
      <c r="D312" s="250"/>
      <c r="E312" s="250"/>
      <c r="F312" s="250"/>
      <c r="G312" s="250"/>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287</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2" x14ac:dyDescent="0.2">
      <c r="A313" s="220"/>
      <c r="B313" s="221"/>
      <c r="C313" s="262" t="s">
        <v>1741</v>
      </c>
      <c r="D313" s="229"/>
      <c r="E313" s="230">
        <v>1</v>
      </c>
      <c r="F313" s="224"/>
      <c r="G313" s="224"/>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290</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1" x14ac:dyDescent="0.2">
      <c r="A314" s="241">
        <v>84</v>
      </c>
      <c r="B314" s="242" t="s">
        <v>1768</v>
      </c>
      <c r="C314" s="259" t="s">
        <v>1769</v>
      </c>
      <c r="D314" s="243" t="s">
        <v>598</v>
      </c>
      <c r="E314" s="244">
        <v>117</v>
      </c>
      <c r="F314" s="245"/>
      <c r="G314" s="246">
        <f>ROUND(E314*F314,2)</f>
        <v>0</v>
      </c>
      <c r="H314" s="245"/>
      <c r="I314" s="246">
        <f>ROUND(E314*H314,2)</f>
        <v>0</v>
      </c>
      <c r="J314" s="245"/>
      <c r="K314" s="246">
        <f>ROUND(E314*J314,2)</f>
        <v>0</v>
      </c>
      <c r="L314" s="246">
        <v>21</v>
      </c>
      <c r="M314" s="246">
        <f>G314*(1+L314/100)</f>
        <v>0</v>
      </c>
      <c r="N314" s="244">
        <v>1.0000000000000001E-5</v>
      </c>
      <c r="O314" s="244">
        <f>ROUND(E314*N314,2)</f>
        <v>0</v>
      </c>
      <c r="P314" s="244">
        <v>0</v>
      </c>
      <c r="Q314" s="244">
        <f>ROUND(E314*P314,2)</f>
        <v>0</v>
      </c>
      <c r="R314" s="246" t="s">
        <v>1571</v>
      </c>
      <c r="S314" s="246" t="s">
        <v>298</v>
      </c>
      <c r="T314" s="247" t="s">
        <v>364</v>
      </c>
      <c r="U314" s="224">
        <v>0.06</v>
      </c>
      <c r="V314" s="224">
        <f>ROUND(E314*U314,2)</f>
        <v>7.02</v>
      </c>
      <c r="W314" s="224"/>
      <c r="X314" s="224" t="s">
        <v>283</v>
      </c>
      <c r="Y314" s="224" t="s">
        <v>284</v>
      </c>
      <c r="Z314" s="213"/>
      <c r="AA314" s="213"/>
      <c r="AB314" s="213"/>
      <c r="AC314" s="213"/>
      <c r="AD314" s="213"/>
      <c r="AE314" s="213"/>
      <c r="AF314" s="213"/>
      <c r="AG314" s="213" t="s">
        <v>1526</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2" x14ac:dyDescent="0.2">
      <c r="A315" s="220"/>
      <c r="B315" s="221"/>
      <c r="C315" s="260" t="s">
        <v>1770</v>
      </c>
      <c r="D315" s="248"/>
      <c r="E315" s="248"/>
      <c r="F315" s="248"/>
      <c r="G315" s="248"/>
      <c r="H315" s="224"/>
      <c r="I315" s="224"/>
      <c r="J315" s="224"/>
      <c r="K315" s="224"/>
      <c r="L315" s="224"/>
      <c r="M315" s="224"/>
      <c r="N315" s="223"/>
      <c r="O315" s="223"/>
      <c r="P315" s="223"/>
      <c r="Q315" s="223"/>
      <c r="R315" s="224"/>
      <c r="S315" s="224"/>
      <c r="T315" s="224"/>
      <c r="U315" s="224"/>
      <c r="V315" s="224"/>
      <c r="W315" s="224"/>
      <c r="X315" s="224"/>
      <c r="Y315" s="224"/>
      <c r="Z315" s="213"/>
      <c r="AA315" s="213"/>
      <c r="AB315" s="213"/>
      <c r="AC315" s="213"/>
      <c r="AD315" s="213"/>
      <c r="AE315" s="213"/>
      <c r="AF315" s="213"/>
      <c r="AG315" s="213" t="s">
        <v>287</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2" x14ac:dyDescent="0.2">
      <c r="A316" s="220"/>
      <c r="B316" s="221"/>
      <c r="C316" s="262" t="s">
        <v>1771</v>
      </c>
      <c r="D316" s="229"/>
      <c r="E316" s="230">
        <v>117</v>
      </c>
      <c r="F316" s="224"/>
      <c r="G316" s="224"/>
      <c r="H316" s="224"/>
      <c r="I316" s="224"/>
      <c r="J316" s="224"/>
      <c r="K316" s="224"/>
      <c r="L316" s="224"/>
      <c r="M316" s="224"/>
      <c r="N316" s="223"/>
      <c r="O316" s="223"/>
      <c r="P316" s="223"/>
      <c r="Q316" s="223"/>
      <c r="R316" s="224"/>
      <c r="S316" s="224"/>
      <c r="T316" s="224"/>
      <c r="U316" s="224"/>
      <c r="V316" s="224"/>
      <c r="W316" s="224"/>
      <c r="X316" s="224"/>
      <c r="Y316" s="224"/>
      <c r="Z316" s="213"/>
      <c r="AA316" s="213"/>
      <c r="AB316" s="213"/>
      <c r="AC316" s="213"/>
      <c r="AD316" s="213"/>
      <c r="AE316" s="213"/>
      <c r="AF316" s="213"/>
      <c r="AG316" s="213" t="s">
        <v>290</v>
      </c>
      <c r="AH316" s="213">
        <v>0</v>
      </c>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3" x14ac:dyDescent="0.2">
      <c r="A317" s="220"/>
      <c r="B317" s="221"/>
      <c r="C317" s="263" t="s">
        <v>294</v>
      </c>
      <c r="D317" s="231"/>
      <c r="E317" s="232">
        <v>117</v>
      </c>
      <c r="F317" s="224"/>
      <c r="G317" s="224"/>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290</v>
      </c>
      <c r="AH317" s="213">
        <v>1</v>
      </c>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ht="22.5" outlineLevel="1" x14ac:dyDescent="0.2">
      <c r="A318" s="241">
        <v>85</v>
      </c>
      <c r="B318" s="242" t="s">
        <v>1772</v>
      </c>
      <c r="C318" s="259" t="s">
        <v>1773</v>
      </c>
      <c r="D318" s="243" t="s">
        <v>780</v>
      </c>
      <c r="E318" s="244">
        <v>2</v>
      </c>
      <c r="F318" s="245"/>
      <c r="G318" s="246">
        <f>ROUND(E318*F318,2)</f>
        <v>0</v>
      </c>
      <c r="H318" s="245"/>
      <c r="I318" s="246">
        <f>ROUND(E318*H318,2)</f>
        <v>0</v>
      </c>
      <c r="J318" s="245"/>
      <c r="K318" s="246">
        <f>ROUND(E318*J318,2)</f>
        <v>0</v>
      </c>
      <c r="L318" s="246">
        <v>21</v>
      </c>
      <c r="M318" s="246">
        <f>G318*(1+L318/100)</f>
        <v>0</v>
      </c>
      <c r="N318" s="244">
        <v>3.8999999999999999E-4</v>
      </c>
      <c r="O318" s="244">
        <f>ROUND(E318*N318,2)</f>
        <v>0</v>
      </c>
      <c r="P318" s="244">
        <v>0</v>
      </c>
      <c r="Q318" s="244">
        <f>ROUND(E318*P318,2)</f>
        <v>0</v>
      </c>
      <c r="R318" s="246" t="s">
        <v>1774</v>
      </c>
      <c r="S318" s="246" t="s">
        <v>298</v>
      </c>
      <c r="T318" s="247" t="s">
        <v>364</v>
      </c>
      <c r="U318" s="224">
        <v>0.21</v>
      </c>
      <c r="V318" s="224">
        <f>ROUND(E318*U318,2)</f>
        <v>0.42</v>
      </c>
      <c r="W318" s="224"/>
      <c r="X318" s="224" t="s">
        <v>283</v>
      </c>
      <c r="Y318" s="224" t="s">
        <v>284</v>
      </c>
      <c r="Z318" s="213"/>
      <c r="AA318" s="213"/>
      <c r="AB318" s="213"/>
      <c r="AC318" s="213"/>
      <c r="AD318" s="213"/>
      <c r="AE318" s="213"/>
      <c r="AF318" s="213"/>
      <c r="AG318" s="213" t="s">
        <v>1526</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2" x14ac:dyDescent="0.2">
      <c r="A319" s="220"/>
      <c r="B319" s="221"/>
      <c r="C319" s="260" t="s">
        <v>286</v>
      </c>
      <c r="D319" s="248"/>
      <c r="E319" s="248"/>
      <c r="F319" s="248"/>
      <c r="G319" s="248"/>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287</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3" x14ac:dyDescent="0.2">
      <c r="A320" s="220"/>
      <c r="B320" s="221"/>
      <c r="C320" s="261" t="s">
        <v>1775</v>
      </c>
      <c r="D320" s="250"/>
      <c r="E320" s="250"/>
      <c r="F320" s="250"/>
      <c r="G320" s="250"/>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287</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2" x14ac:dyDescent="0.2">
      <c r="A321" s="220"/>
      <c r="B321" s="221"/>
      <c r="C321" s="262" t="s">
        <v>1776</v>
      </c>
      <c r="D321" s="229"/>
      <c r="E321" s="230">
        <v>2</v>
      </c>
      <c r="F321" s="224"/>
      <c r="G321" s="224"/>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290</v>
      </c>
      <c r="AH321" s="213">
        <v>0</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ht="22.5" outlineLevel="1" x14ac:dyDescent="0.2">
      <c r="A322" s="241">
        <v>86</v>
      </c>
      <c r="B322" s="242" t="s">
        <v>1777</v>
      </c>
      <c r="C322" s="259" t="s">
        <v>1778</v>
      </c>
      <c r="D322" s="243" t="s">
        <v>780</v>
      </c>
      <c r="E322" s="244">
        <v>1</v>
      </c>
      <c r="F322" s="245"/>
      <c r="G322" s="246">
        <f>ROUND(E322*F322,2)</f>
        <v>0</v>
      </c>
      <c r="H322" s="245"/>
      <c r="I322" s="246">
        <f>ROUND(E322*H322,2)</f>
        <v>0</v>
      </c>
      <c r="J322" s="245"/>
      <c r="K322" s="246">
        <f>ROUND(E322*J322,2)</f>
        <v>0</v>
      </c>
      <c r="L322" s="246">
        <v>21</v>
      </c>
      <c r="M322" s="246">
        <f>G322*(1+L322/100)</f>
        <v>0</v>
      </c>
      <c r="N322" s="244">
        <v>3.1E-4</v>
      </c>
      <c r="O322" s="244">
        <f>ROUND(E322*N322,2)</f>
        <v>0</v>
      </c>
      <c r="P322" s="244">
        <v>0</v>
      </c>
      <c r="Q322" s="244">
        <f>ROUND(E322*P322,2)</f>
        <v>0</v>
      </c>
      <c r="R322" s="246" t="s">
        <v>1774</v>
      </c>
      <c r="S322" s="246" t="s">
        <v>298</v>
      </c>
      <c r="T322" s="247" t="s">
        <v>364</v>
      </c>
      <c r="U322" s="224">
        <v>0.11</v>
      </c>
      <c r="V322" s="224">
        <f>ROUND(E322*U322,2)</f>
        <v>0.11</v>
      </c>
      <c r="W322" s="224"/>
      <c r="X322" s="224" t="s">
        <v>283</v>
      </c>
      <c r="Y322" s="224" t="s">
        <v>284</v>
      </c>
      <c r="Z322" s="213"/>
      <c r="AA322" s="213"/>
      <c r="AB322" s="213"/>
      <c r="AC322" s="213"/>
      <c r="AD322" s="213"/>
      <c r="AE322" s="213"/>
      <c r="AF322" s="213"/>
      <c r="AG322" s="213" t="s">
        <v>1526</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2" x14ac:dyDescent="0.2">
      <c r="A323" s="220"/>
      <c r="B323" s="221"/>
      <c r="C323" s="260" t="s">
        <v>286</v>
      </c>
      <c r="D323" s="248"/>
      <c r="E323" s="248"/>
      <c r="F323" s="248"/>
      <c r="G323" s="248"/>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287</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61" t="s">
        <v>1779</v>
      </c>
      <c r="D324" s="250"/>
      <c r="E324" s="250"/>
      <c r="F324" s="250"/>
      <c r="G324" s="250"/>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287</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2" x14ac:dyDescent="0.2">
      <c r="A325" s="220"/>
      <c r="B325" s="221"/>
      <c r="C325" s="262" t="s">
        <v>1741</v>
      </c>
      <c r="D325" s="229"/>
      <c r="E325" s="230">
        <v>1</v>
      </c>
      <c r="F325" s="224"/>
      <c r="G325" s="224"/>
      <c r="H325" s="224"/>
      <c r="I325" s="224"/>
      <c r="J325" s="224"/>
      <c r="K325" s="224"/>
      <c r="L325" s="224"/>
      <c r="M325" s="224"/>
      <c r="N325" s="223"/>
      <c r="O325" s="223"/>
      <c r="P325" s="223"/>
      <c r="Q325" s="223"/>
      <c r="R325" s="224"/>
      <c r="S325" s="224"/>
      <c r="T325" s="224"/>
      <c r="U325" s="224"/>
      <c r="V325" s="224"/>
      <c r="W325" s="224"/>
      <c r="X325" s="224"/>
      <c r="Y325" s="224"/>
      <c r="Z325" s="213"/>
      <c r="AA325" s="213"/>
      <c r="AB325" s="213"/>
      <c r="AC325" s="213"/>
      <c r="AD325" s="213"/>
      <c r="AE325" s="213"/>
      <c r="AF325" s="213"/>
      <c r="AG325" s="213" t="s">
        <v>290</v>
      </c>
      <c r="AH325" s="213">
        <v>0</v>
      </c>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x14ac:dyDescent="0.2">
      <c r="A326" s="241">
        <v>87</v>
      </c>
      <c r="B326" s="242" t="s">
        <v>1780</v>
      </c>
      <c r="C326" s="259" t="s">
        <v>1781</v>
      </c>
      <c r="D326" s="243" t="s">
        <v>780</v>
      </c>
      <c r="E326" s="244">
        <v>2</v>
      </c>
      <c r="F326" s="245"/>
      <c r="G326" s="246">
        <f>ROUND(E326*F326,2)</f>
        <v>0</v>
      </c>
      <c r="H326" s="245"/>
      <c r="I326" s="246">
        <f>ROUND(E326*H326,2)</f>
        <v>0</v>
      </c>
      <c r="J326" s="245"/>
      <c r="K326" s="246">
        <f>ROUND(E326*J326,2)</f>
        <v>0</v>
      </c>
      <c r="L326" s="246">
        <v>21</v>
      </c>
      <c r="M326" s="246">
        <f>G326*(1+L326/100)</f>
        <v>0</v>
      </c>
      <c r="N326" s="244">
        <v>0</v>
      </c>
      <c r="O326" s="244">
        <f>ROUND(E326*N326,2)</f>
        <v>0</v>
      </c>
      <c r="P326" s="244">
        <v>0</v>
      </c>
      <c r="Q326" s="244">
        <f>ROUND(E326*P326,2)</f>
        <v>0</v>
      </c>
      <c r="R326" s="246"/>
      <c r="S326" s="246" t="s">
        <v>281</v>
      </c>
      <c r="T326" s="247" t="s">
        <v>282</v>
      </c>
      <c r="U326" s="224">
        <v>0</v>
      </c>
      <c r="V326" s="224">
        <f>ROUND(E326*U326,2)</f>
        <v>0</v>
      </c>
      <c r="W326" s="224"/>
      <c r="X326" s="224" t="s">
        <v>283</v>
      </c>
      <c r="Y326" s="224" t="s">
        <v>284</v>
      </c>
      <c r="Z326" s="213"/>
      <c r="AA326" s="213"/>
      <c r="AB326" s="213"/>
      <c r="AC326" s="213"/>
      <c r="AD326" s="213"/>
      <c r="AE326" s="213"/>
      <c r="AF326" s="213"/>
      <c r="AG326" s="213" t="s">
        <v>285</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2" x14ac:dyDescent="0.2">
      <c r="A327" s="220"/>
      <c r="B327" s="221"/>
      <c r="C327" s="260" t="s">
        <v>286</v>
      </c>
      <c r="D327" s="248"/>
      <c r="E327" s="248"/>
      <c r="F327" s="248"/>
      <c r="G327" s="248"/>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287</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3" x14ac:dyDescent="0.2">
      <c r="A328" s="220"/>
      <c r="B328" s="221"/>
      <c r="C328" s="261" t="s">
        <v>1782</v>
      </c>
      <c r="D328" s="250"/>
      <c r="E328" s="250"/>
      <c r="F328" s="250"/>
      <c r="G328" s="250"/>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287</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49" t="str">
        <f>C328</f>
        <v>Vodní zásuvka s ventilem v zemní plastové šachtičce s kulovým uzávěrem 3/4" a čepem rychlospojky, hadice.</v>
      </c>
      <c r="BB328" s="213"/>
      <c r="BC328" s="213"/>
      <c r="BD328" s="213"/>
      <c r="BE328" s="213"/>
      <c r="BF328" s="213"/>
      <c r="BG328" s="213"/>
      <c r="BH328" s="213"/>
    </row>
    <row r="329" spans="1:60" ht="22.5" outlineLevel="3" x14ac:dyDescent="0.2">
      <c r="A329" s="220"/>
      <c r="B329" s="221"/>
      <c r="C329" s="261" t="s">
        <v>355</v>
      </c>
      <c r="D329" s="250"/>
      <c r="E329" s="250"/>
      <c r="F329" s="250"/>
      <c r="G329" s="250"/>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287</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49" t="str">
        <f>C329</f>
        <v>Kompletní provedení dle veškerých informací obsažených v PD (textová i výkresová část, technologické postupy, restaurátorské záměry atd.).</v>
      </c>
      <c r="BB329" s="213"/>
      <c r="BC329" s="213"/>
      <c r="BD329" s="213"/>
      <c r="BE329" s="213"/>
      <c r="BF329" s="213"/>
      <c r="BG329" s="213"/>
      <c r="BH329" s="213"/>
    </row>
    <row r="330" spans="1:60" ht="22.5" outlineLevel="3" x14ac:dyDescent="0.2">
      <c r="A330" s="220"/>
      <c r="B330" s="221"/>
      <c r="C330" s="261" t="s">
        <v>356</v>
      </c>
      <c r="D330" s="250"/>
      <c r="E330" s="250"/>
      <c r="F330" s="250"/>
      <c r="G330" s="250"/>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287</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49" t="str">
        <f>C330</f>
        <v>Provedení je včetně montáže, demontáže, dodávky, přesunu hmot, přesunu a likvidace suti, povrchové úpravy, repasí, restaurátorských záměrů,</v>
      </c>
      <c r="BB330" s="213"/>
      <c r="BC330" s="213"/>
      <c r="BD330" s="213"/>
      <c r="BE330" s="213"/>
      <c r="BF330" s="213"/>
      <c r="BG330" s="213"/>
      <c r="BH330" s="213"/>
    </row>
    <row r="331" spans="1:60" ht="22.5" outlineLevel="3" x14ac:dyDescent="0.2">
      <c r="A331" s="220"/>
      <c r="B331" s="221"/>
      <c r="C331" s="261" t="s">
        <v>288</v>
      </c>
      <c r="D331" s="250"/>
      <c r="E331" s="250"/>
      <c r="F331" s="250"/>
      <c r="G331" s="250"/>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287</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49" t="str">
        <f>C331</f>
        <v>restaurátorských závěrečných zpráv, dílenských dokumentací, vzorkování a veškerých dalších nutných souvisejících plnění a dodávek potřeb.</v>
      </c>
      <c r="BB331" s="213"/>
      <c r="BC331" s="213"/>
      <c r="BD331" s="213"/>
      <c r="BE331" s="213"/>
      <c r="BF331" s="213"/>
      <c r="BG331" s="213"/>
      <c r="BH331" s="213"/>
    </row>
    <row r="332" spans="1:60" outlineLevel="1" x14ac:dyDescent="0.2">
      <c r="A332" s="241">
        <v>88</v>
      </c>
      <c r="B332" s="242" t="s">
        <v>1783</v>
      </c>
      <c r="C332" s="259" t="s">
        <v>1784</v>
      </c>
      <c r="D332" s="243" t="s">
        <v>780</v>
      </c>
      <c r="E332" s="244">
        <v>1</v>
      </c>
      <c r="F332" s="245"/>
      <c r="G332" s="246">
        <f>ROUND(E332*F332,2)</f>
        <v>0</v>
      </c>
      <c r="H332" s="245"/>
      <c r="I332" s="246">
        <f>ROUND(E332*H332,2)</f>
        <v>0</v>
      </c>
      <c r="J332" s="245"/>
      <c r="K332" s="246">
        <f>ROUND(E332*J332,2)</f>
        <v>0</v>
      </c>
      <c r="L332" s="246">
        <v>21</v>
      </c>
      <c r="M332" s="246">
        <f>G332*(1+L332/100)</f>
        <v>0</v>
      </c>
      <c r="N332" s="244">
        <v>0</v>
      </c>
      <c r="O332" s="244">
        <f>ROUND(E332*N332,2)</f>
        <v>0</v>
      </c>
      <c r="P332" s="244">
        <v>0</v>
      </c>
      <c r="Q332" s="244">
        <f>ROUND(E332*P332,2)</f>
        <v>0</v>
      </c>
      <c r="R332" s="246"/>
      <c r="S332" s="246" t="s">
        <v>281</v>
      </c>
      <c r="T332" s="247" t="s">
        <v>282</v>
      </c>
      <c r="U332" s="224">
        <v>0</v>
      </c>
      <c r="V332" s="224">
        <f>ROUND(E332*U332,2)</f>
        <v>0</v>
      </c>
      <c r="W332" s="224"/>
      <c r="X332" s="224" t="s">
        <v>283</v>
      </c>
      <c r="Y332" s="224" t="s">
        <v>284</v>
      </c>
      <c r="Z332" s="213"/>
      <c r="AA332" s="213"/>
      <c r="AB332" s="213"/>
      <c r="AC332" s="213"/>
      <c r="AD332" s="213"/>
      <c r="AE332" s="213"/>
      <c r="AF332" s="213"/>
      <c r="AG332" s="213" t="s">
        <v>285</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2" x14ac:dyDescent="0.2">
      <c r="A333" s="220"/>
      <c r="B333" s="221"/>
      <c r="C333" s="260" t="s">
        <v>286</v>
      </c>
      <c r="D333" s="248"/>
      <c r="E333" s="248"/>
      <c r="F333" s="248"/>
      <c r="G333" s="248"/>
      <c r="H333" s="224"/>
      <c r="I333" s="224"/>
      <c r="J333" s="224"/>
      <c r="K333" s="224"/>
      <c r="L333" s="224"/>
      <c r="M333" s="224"/>
      <c r="N333" s="223"/>
      <c r="O333" s="223"/>
      <c r="P333" s="223"/>
      <c r="Q333" s="223"/>
      <c r="R333" s="224"/>
      <c r="S333" s="224"/>
      <c r="T333" s="224"/>
      <c r="U333" s="224"/>
      <c r="V333" s="224"/>
      <c r="W333" s="224"/>
      <c r="X333" s="224"/>
      <c r="Y333" s="224"/>
      <c r="Z333" s="213"/>
      <c r="AA333" s="213"/>
      <c r="AB333" s="213"/>
      <c r="AC333" s="213"/>
      <c r="AD333" s="213"/>
      <c r="AE333" s="213"/>
      <c r="AF333" s="213"/>
      <c r="AG333" s="213" t="s">
        <v>287</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3" x14ac:dyDescent="0.2">
      <c r="A334" s="220"/>
      <c r="B334" s="221"/>
      <c r="C334" s="261" t="s">
        <v>1785</v>
      </c>
      <c r="D334" s="250"/>
      <c r="E334" s="250"/>
      <c r="F334" s="250"/>
      <c r="G334" s="250"/>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287</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49" t="str">
        <f>C334</f>
        <v>Čerpací automat na dešťovou vodu WILO-RAIN3-45M, 230V, 0,8 kW, Zadavatel umožňuje nabídnout rovnocenné řešení.</v>
      </c>
      <c r="BB334" s="213"/>
      <c r="BC334" s="213"/>
      <c r="BD334" s="213"/>
      <c r="BE334" s="213"/>
      <c r="BF334" s="213"/>
      <c r="BG334" s="213"/>
      <c r="BH334" s="213"/>
    </row>
    <row r="335" spans="1:60" ht="22.5" outlineLevel="3" x14ac:dyDescent="0.2">
      <c r="A335" s="220"/>
      <c r="B335" s="221"/>
      <c r="C335" s="261" t="s">
        <v>355</v>
      </c>
      <c r="D335" s="250"/>
      <c r="E335" s="250"/>
      <c r="F335" s="250"/>
      <c r="G335" s="250"/>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287</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49" t="str">
        <f>C335</f>
        <v>Kompletní provedení dle veškerých informací obsažených v PD (textová i výkresová část, technologické postupy, restaurátorské záměry atd.).</v>
      </c>
      <c r="BB335" s="213"/>
      <c r="BC335" s="213"/>
      <c r="BD335" s="213"/>
      <c r="BE335" s="213"/>
      <c r="BF335" s="213"/>
      <c r="BG335" s="213"/>
      <c r="BH335" s="213"/>
    </row>
    <row r="336" spans="1:60" ht="22.5" outlineLevel="3" x14ac:dyDescent="0.2">
      <c r="A336" s="220"/>
      <c r="B336" s="221"/>
      <c r="C336" s="261" t="s">
        <v>356</v>
      </c>
      <c r="D336" s="250"/>
      <c r="E336" s="250"/>
      <c r="F336" s="250"/>
      <c r="G336" s="250"/>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287</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49" t="str">
        <f>C336</f>
        <v>Provedení je včetně montáže, demontáže, dodávky, přesunu hmot, přesunu a likvidace suti, povrchové úpravy, repasí, restaurátorských záměrů,</v>
      </c>
      <c r="BB336" s="213"/>
      <c r="BC336" s="213"/>
      <c r="BD336" s="213"/>
      <c r="BE336" s="213"/>
      <c r="BF336" s="213"/>
      <c r="BG336" s="213"/>
      <c r="BH336" s="213"/>
    </row>
    <row r="337" spans="1:60" ht="22.5" outlineLevel="3" x14ac:dyDescent="0.2">
      <c r="A337" s="220"/>
      <c r="B337" s="221"/>
      <c r="C337" s="261" t="s">
        <v>288</v>
      </c>
      <c r="D337" s="250"/>
      <c r="E337" s="250"/>
      <c r="F337" s="250"/>
      <c r="G337" s="250"/>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287</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49" t="str">
        <f>C337</f>
        <v>restaurátorských závěrečných zpráv, dílenských dokumentací, vzorkování a veškerých dalších nutných souvisejících plnění a dodávek potřeb.</v>
      </c>
      <c r="BB337" s="213"/>
      <c r="BC337" s="213"/>
      <c r="BD337" s="213"/>
      <c r="BE337" s="213"/>
      <c r="BF337" s="213"/>
      <c r="BG337" s="213"/>
      <c r="BH337" s="213"/>
    </row>
    <row r="338" spans="1:60" outlineLevel="1" x14ac:dyDescent="0.2">
      <c r="A338" s="241">
        <v>89</v>
      </c>
      <c r="B338" s="242" t="s">
        <v>1786</v>
      </c>
      <c r="C338" s="259" t="s">
        <v>1787</v>
      </c>
      <c r="D338" s="243" t="s">
        <v>780</v>
      </c>
      <c r="E338" s="244">
        <v>1</v>
      </c>
      <c r="F338" s="245"/>
      <c r="G338" s="246">
        <f>ROUND(E338*F338,2)</f>
        <v>0</v>
      </c>
      <c r="H338" s="245"/>
      <c r="I338" s="246">
        <f>ROUND(E338*H338,2)</f>
        <v>0</v>
      </c>
      <c r="J338" s="245"/>
      <c r="K338" s="246">
        <f>ROUND(E338*J338,2)</f>
        <v>0</v>
      </c>
      <c r="L338" s="246">
        <v>21</v>
      </c>
      <c r="M338" s="246">
        <f>G338*(1+L338/100)</f>
        <v>0</v>
      </c>
      <c r="N338" s="244">
        <v>0</v>
      </c>
      <c r="O338" s="244">
        <f>ROUND(E338*N338,2)</f>
        <v>0</v>
      </c>
      <c r="P338" s="244">
        <v>0</v>
      </c>
      <c r="Q338" s="244">
        <f>ROUND(E338*P338,2)</f>
        <v>0</v>
      </c>
      <c r="R338" s="246"/>
      <c r="S338" s="246" t="s">
        <v>281</v>
      </c>
      <c r="T338" s="247" t="s">
        <v>282</v>
      </c>
      <c r="U338" s="224">
        <v>0</v>
      </c>
      <c r="V338" s="224">
        <f>ROUND(E338*U338,2)</f>
        <v>0</v>
      </c>
      <c r="W338" s="224"/>
      <c r="X338" s="224" t="s">
        <v>283</v>
      </c>
      <c r="Y338" s="224" t="s">
        <v>284</v>
      </c>
      <c r="Z338" s="213"/>
      <c r="AA338" s="213"/>
      <c r="AB338" s="213"/>
      <c r="AC338" s="213"/>
      <c r="AD338" s="213"/>
      <c r="AE338" s="213"/>
      <c r="AF338" s="213"/>
      <c r="AG338" s="213" t="s">
        <v>285</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2" x14ac:dyDescent="0.2">
      <c r="A339" s="220"/>
      <c r="B339" s="221"/>
      <c r="C339" s="260" t="s">
        <v>286</v>
      </c>
      <c r="D339" s="248"/>
      <c r="E339" s="248"/>
      <c r="F339" s="248"/>
      <c r="G339" s="248"/>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287</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61" t="s">
        <v>1788</v>
      </c>
      <c r="D340" s="250"/>
      <c r="E340" s="250"/>
      <c r="F340" s="250"/>
      <c r="G340" s="250"/>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287</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49" t="str">
        <f>C340</f>
        <v>Filtr propíratelný  FX50- 1" včetně filtrační vložky 50 mikronů, Zadavatel umožňuje nabídnout rovnocenné řešení.</v>
      </c>
      <c r="BB340" s="213"/>
      <c r="BC340" s="213"/>
      <c r="BD340" s="213"/>
      <c r="BE340" s="213"/>
      <c r="BF340" s="213"/>
      <c r="BG340" s="213"/>
      <c r="BH340" s="213"/>
    </row>
    <row r="341" spans="1:60" ht="22.5" outlineLevel="3" x14ac:dyDescent="0.2">
      <c r="A341" s="220"/>
      <c r="B341" s="221"/>
      <c r="C341" s="261" t="s">
        <v>355</v>
      </c>
      <c r="D341" s="250"/>
      <c r="E341" s="250"/>
      <c r="F341" s="250"/>
      <c r="G341" s="250"/>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287</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49" t="str">
        <f>C341</f>
        <v>Kompletní provedení dle veškerých informací obsažených v PD (textová i výkresová část, technologické postupy, restaurátorské záměry atd.).</v>
      </c>
      <c r="BB341" s="213"/>
      <c r="BC341" s="213"/>
      <c r="BD341" s="213"/>
      <c r="BE341" s="213"/>
      <c r="BF341" s="213"/>
      <c r="BG341" s="213"/>
      <c r="BH341" s="213"/>
    </row>
    <row r="342" spans="1:60" ht="22.5" outlineLevel="3" x14ac:dyDescent="0.2">
      <c r="A342" s="220"/>
      <c r="B342" s="221"/>
      <c r="C342" s="261" t="s">
        <v>356</v>
      </c>
      <c r="D342" s="250"/>
      <c r="E342" s="250"/>
      <c r="F342" s="250"/>
      <c r="G342" s="250"/>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287</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49" t="str">
        <f>C342</f>
        <v>Provedení je včetně montáže, demontáže, dodávky, přesunu hmot, přesunu a likvidace suti, povrchové úpravy, repasí, restaurátorských záměrů,</v>
      </c>
      <c r="BB342" s="213"/>
      <c r="BC342" s="213"/>
      <c r="BD342" s="213"/>
      <c r="BE342" s="213"/>
      <c r="BF342" s="213"/>
      <c r="BG342" s="213"/>
      <c r="BH342" s="213"/>
    </row>
    <row r="343" spans="1:60" ht="22.5" outlineLevel="3" x14ac:dyDescent="0.2">
      <c r="A343" s="220"/>
      <c r="B343" s="221"/>
      <c r="C343" s="261" t="s">
        <v>288</v>
      </c>
      <c r="D343" s="250"/>
      <c r="E343" s="250"/>
      <c r="F343" s="250"/>
      <c r="G343" s="250"/>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287</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49" t="str">
        <f>C343</f>
        <v>restaurátorských závěrečných zpráv, dílenských dokumentací, vzorkování a veškerých dalších nutných souvisejících plnění a dodávek potřeb.</v>
      </c>
      <c r="BB343" s="213"/>
      <c r="BC343" s="213"/>
      <c r="BD343" s="213"/>
      <c r="BE343" s="213"/>
      <c r="BF343" s="213"/>
      <c r="BG343" s="213"/>
      <c r="BH343" s="213"/>
    </row>
    <row r="344" spans="1:60" ht="22.5" outlineLevel="1" x14ac:dyDescent="0.2">
      <c r="A344" s="241">
        <v>90</v>
      </c>
      <c r="B344" s="242" t="s">
        <v>1789</v>
      </c>
      <c r="C344" s="259" t="s">
        <v>1790</v>
      </c>
      <c r="D344" s="243" t="s">
        <v>598</v>
      </c>
      <c r="E344" s="244">
        <v>13.2</v>
      </c>
      <c r="F344" s="245"/>
      <c r="G344" s="246">
        <f>ROUND(E344*F344,2)</f>
        <v>0</v>
      </c>
      <c r="H344" s="245"/>
      <c r="I344" s="246">
        <f>ROUND(E344*H344,2)</f>
        <v>0</v>
      </c>
      <c r="J344" s="245"/>
      <c r="K344" s="246">
        <f>ROUND(E344*J344,2)</f>
        <v>0</v>
      </c>
      <c r="L344" s="246">
        <v>21</v>
      </c>
      <c r="M344" s="246">
        <f>G344*(1+L344/100)</f>
        <v>0</v>
      </c>
      <c r="N344" s="244">
        <v>1.3500000000000001E-3</v>
      </c>
      <c r="O344" s="244">
        <f>ROUND(E344*N344,2)</f>
        <v>0.02</v>
      </c>
      <c r="P344" s="244">
        <v>0</v>
      </c>
      <c r="Q344" s="244">
        <f>ROUND(E344*P344,2)</f>
        <v>0</v>
      </c>
      <c r="R344" s="246" t="s">
        <v>1032</v>
      </c>
      <c r="S344" s="246" t="s">
        <v>298</v>
      </c>
      <c r="T344" s="247" t="s">
        <v>364</v>
      </c>
      <c r="U344" s="224">
        <v>0</v>
      </c>
      <c r="V344" s="224">
        <f>ROUND(E344*U344,2)</f>
        <v>0</v>
      </c>
      <c r="W344" s="224"/>
      <c r="X344" s="224" t="s">
        <v>1034</v>
      </c>
      <c r="Y344" s="224" t="s">
        <v>284</v>
      </c>
      <c r="Z344" s="213"/>
      <c r="AA344" s="213"/>
      <c r="AB344" s="213"/>
      <c r="AC344" s="213"/>
      <c r="AD344" s="213"/>
      <c r="AE344" s="213"/>
      <c r="AF344" s="213"/>
      <c r="AG344" s="213" t="s">
        <v>1035</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2" x14ac:dyDescent="0.2">
      <c r="A345" s="220"/>
      <c r="B345" s="221"/>
      <c r="C345" s="262" t="s">
        <v>1791</v>
      </c>
      <c r="D345" s="229"/>
      <c r="E345" s="230">
        <v>13.2</v>
      </c>
      <c r="F345" s="224"/>
      <c r="G345" s="224"/>
      <c r="H345" s="224"/>
      <c r="I345" s="224"/>
      <c r="J345" s="224"/>
      <c r="K345" s="224"/>
      <c r="L345" s="224"/>
      <c r="M345" s="224"/>
      <c r="N345" s="223"/>
      <c r="O345" s="223"/>
      <c r="P345" s="223"/>
      <c r="Q345" s="223"/>
      <c r="R345" s="224"/>
      <c r="S345" s="224"/>
      <c r="T345" s="224"/>
      <c r="U345" s="224"/>
      <c r="V345" s="224"/>
      <c r="W345" s="224"/>
      <c r="X345" s="224"/>
      <c r="Y345" s="224"/>
      <c r="Z345" s="213"/>
      <c r="AA345" s="213"/>
      <c r="AB345" s="213"/>
      <c r="AC345" s="213"/>
      <c r="AD345" s="213"/>
      <c r="AE345" s="213"/>
      <c r="AF345" s="213"/>
      <c r="AG345" s="213" t="s">
        <v>290</v>
      </c>
      <c r="AH345" s="213">
        <v>0</v>
      </c>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ht="22.5" outlineLevel="1" x14ac:dyDescent="0.2">
      <c r="A346" s="241">
        <v>91</v>
      </c>
      <c r="B346" s="242" t="s">
        <v>1792</v>
      </c>
      <c r="C346" s="259" t="s">
        <v>1793</v>
      </c>
      <c r="D346" s="243" t="s">
        <v>598</v>
      </c>
      <c r="E346" s="244">
        <v>114</v>
      </c>
      <c r="F346" s="245"/>
      <c r="G346" s="246">
        <f>ROUND(E346*F346,2)</f>
        <v>0</v>
      </c>
      <c r="H346" s="245"/>
      <c r="I346" s="246">
        <f>ROUND(E346*H346,2)</f>
        <v>0</v>
      </c>
      <c r="J346" s="245"/>
      <c r="K346" s="246">
        <f>ROUND(E346*J346,2)</f>
        <v>0</v>
      </c>
      <c r="L346" s="246">
        <v>21</v>
      </c>
      <c r="M346" s="246">
        <f>G346*(1+L346/100)</f>
        <v>0</v>
      </c>
      <c r="N346" s="244">
        <v>1.91E-3</v>
      </c>
      <c r="O346" s="244">
        <f>ROUND(E346*N346,2)</f>
        <v>0.22</v>
      </c>
      <c r="P346" s="244">
        <v>0</v>
      </c>
      <c r="Q346" s="244">
        <f>ROUND(E346*P346,2)</f>
        <v>0</v>
      </c>
      <c r="R346" s="246" t="s">
        <v>1032</v>
      </c>
      <c r="S346" s="246" t="s">
        <v>298</v>
      </c>
      <c r="T346" s="247" t="s">
        <v>364</v>
      </c>
      <c r="U346" s="224">
        <v>0</v>
      </c>
      <c r="V346" s="224">
        <f>ROUND(E346*U346,2)</f>
        <v>0</v>
      </c>
      <c r="W346" s="224"/>
      <c r="X346" s="224" t="s">
        <v>1034</v>
      </c>
      <c r="Y346" s="224" t="s">
        <v>284</v>
      </c>
      <c r="Z346" s="213"/>
      <c r="AA346" s="213"/>
      <c r="AB346" s="213"/>
      <c r="AC346" s="213"/>
      <c r="AD346" s="213"/>
      <c r="AE346" s="213"/>
      <c r="AF346" s="213"/>
      <c r="AG346" s="213" t="s">
        <v>1035</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outlineLevel="2" x14ac:dyDescent="0.2">
      <c r="A347" s="220"/>
      <c r="B347" s="221"/>
      <c r="C347" s="262" t="s">
        <v>1794</v>
      </c>
      <c r="D347" s="229"/>
      <c r="E347" s="230">
        <v>114</v>
      </c>
      <c r="F347" s="224"/>
      <c r="G347" s="224"/>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290</v>
      </c>
      <c r="AH347" s="213">
        <v>0</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ht="22.5" outlineLevel="1" x14ac:dyDescent="0.2">
      <c r="A348" s="241">
        <v>92</v>
      </c>
      <c r="B348" s="242" t="s">
        <v>1795</v>
      </c>
      <c r="C348" s="259" t="s">
        <v>1796</v>
      </c>
      <c r="D348" s="243" t="s">
        <v>780</v>
      </c>
      <c r="E348" s="244">
        <v>3</v>
      </c>
      <c r="F348" s="245"/>
      <c r="G348" s="246">
        <f>ROUND(E348*F348,2)</f>
        <v>0</v>
      </c>
      <c r="H348" s="245"/>
      <c r="I348" s="246">
        <f>ROUND(E348*H348,2)</f>
        <v>0</v>
      </c>
      <c r="J348" s="245"/>
      <c r="K348" s="246">
        <f>ROUND(E348*J348,2)</f>
        <v>0</v>
      </c>
      <c r="L348" s="246">
        <v>21</v>
      </c>
      <c r="M348" s="246">
        <f>G348*(1+L348/100)</f>
        <v>0</v>
      </c>
      <c r="N348" s="244">
        <v>6.0000000000000002E-5</v>
      </c>
      <c r="O348" s="244">
        <f>ROUND(E348*N348,2)</f>
        <v>0</v>
      </c>
      <c r="P348" s="244">
        <v>0</v>
      </c>
      <c r="Q348" s="244">
        <f>ROUND(E348*P348,2)</f>
        <v>0</v>
      </c>
      <c r="R348" s="246" t="s">
        <v>1032</v>
      </c>
      <c r="S348" s="246" t="s">
        <v>298</v>
      </c>
      <c r="T348" s="247" t="s">
        <v>364</v>
      </c>
      <c r="U348" s="224">
        <v>0</v>
      </c>
      <c r="V348" s="224">
        <f>ROUND(E348*U348,2)</f>
        <v>0</v>
      </c>
      <c r="W348" s="224"/>
      <c r="X348" s="224" t="s">
        <v>1034</v>
      </c>
      <c r="Y348" s="224" t="s">
        <v>284</v>
      </c>
      <c r="Z348" s="213"/>
      <c r="AA348" s="213"/>
      <c r="AB348" s="213"/>
      <c r="AC348" s="213"/>
      <c r="AD348" s="213"/>
      <c r="AE348" s="213"/>
      <c r="AF348" s="213"/>
      <c r="AG348" s="213" t="s">
        <v>1035</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2" x14ac:dyDescent="0.2">
      <c r="A349" s="220"/>
      <c r="B349" s="221"/>
      <c r="C349" s="262" t="s">
        <v>1797</v>
      </c>
      <c r="D349" s="229"/>
      <c r="E349" s="230">
        <v>3</v>
      </c>
      <c r="F349" s="224"/>
      <c r="G349" s="224"/>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290</v>
      </c>
      <c r="AH349" s="213">
        <v>5</v>
      </c>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ht="22.5" outlineLevel="1" x14ac:dyDescent="0.2">
      <c r="A350" s="241">
        <v>93</v>
      </c>
      <c r="B350" s="242" t="s">
        <v>1798</v>
      </c>
      <c r="C350" s="259" t="s">
        <v>1799</v>
      </c>
      <c r="D350" s="243" t="s">
        <v>780</v>
      </c>
      <c r="E350" s="244">
        <v>24</v>
      </c>
      <c r="F350" s="245"/>
      <c r="G350" s="246">
        <f>ROUND(E350*F350,2)</f>
        <v>0</v>
      </c>
      <c r="H350" s="245"/>
      <c r="I350" s="246">
        <f>ROUND(E350*H350,2)</f>
        <v>0</v>
      </c>
      <c r="J350" s="245"/>
      <c r="K350" s="246">
        <f>ROUND(E350*J350,2)</f>
        <v>0</v>
      </c>
      <c r="L350" s="246">
        <v>21</v>
      </c>
      <c r="M350" s="246">
        <f>G350*(1+L350/100)</f>
        <v>0</v>
      </c>
      <c r="N350" s="244">
        <v>1E-4</v>
      </c>
      <c r="O350" s="244">
        <f>ROUND(E350*N350,2)</f>
        <v>0</v>
      </c>
      <c r="P350" s="244">
        <v>0</v>
      </c>
      <c r="Q350" s="244">
        <f>ROUND(E350*P350,2)</f>
        <v>0</v>
      </c>
      <c r="R350" s="246" t="s">
        <v>1032</v>
      </c>
      <c r="S350" s="246" t="s">
        <v>298</v>
      </c>
      <c r="T350" s="247" t="s">
        <v>364</v>
      </c>
      <c r="U350" s="224">
        <v>0</v>
      </c>
      <c r="V350" s="224">
        <f>ROUND(E350*U350,2)</f>
        <v>0</v>
      </c>
      <c r="W350" s="224"/>
      <c r="X350" s="224" t="s">
        <v>1034</v>
      </c>
      <c r="Y350" s="224" t="s">
        <v>284</v>
      </c>
      <c r="Z350" s="213"/>
      <c r="AA350" s="213"/>
      <c r="AB350" s="213"/>
      <c r="AC350" s="213"/>
      <c r="AD350" s="213"/>
      <c r="AE350" s="213"/>
      <c r="AF350" s="213"/>
      <c r="AG350" s="213" t="s">
        <v>1035</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2" x14ac:dyDescent="0.2">
      <c r="A351" s="220"/>
      <c r="B351" s="221"/>
      <c r="C351" s="262" t="s">
        <v>1800</v>
      </c>
      <c r="D351" s="229"/>
      <c r="E351" s="230">
        <v>24</v>
      </c>
      <c r="F351" s="224"/>
      <c r="G351" s="224"/>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290</v>
      </c>
      <c r="AH351" s="213">
        <v>5</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1" x14ac:dyDescent="0.2">
      <c r="A352" s="241">
        <v>94</v>
      </c>
      <c r="B352" s="242" t="s">
        <v>1801</v>
      </c>
      <c r="C352" s="259" t="s">
        <v>1802</v>
      </c>
      <c r="D352" s="243" t="s">
        <v>737</v>
      </c>
      <c r="E352" s="244">
        <v>0.29052</v>
      </c>
      <c r="F352" s="245"/>
      <c r="G352" s="246">
        <f>ROUND(E352*F352,2)</f>
        <v>0</v>
      </c>
      <c r="H352" s="245"/>
      <c r="I352" s="246">
        <f>ROUND(E352*H352,2)</f>
        <v>0</v>
      </c>
      <c r="J352" s="245"/>
      <c r="K352" s="246">
        <f>ROUND(E352*J352,2)</f>
        <v>0</v>
      </c>
      <c r="L352" s="246">
        <v>21</v>
      </c>
      <c r="M352" s="246">
        <f>G352*(1+L352/100)</f>
        <v>0</v>
      </c>
      <c r="N352" s="244">
        <v>0</v>
      </c>
      <c r="O352" s="244">
        <f>ROUND(E352*N352,2)</f>
        <v>0</v>
      </c>
      <c r="P352" s="244">
        <v>0</v>
      </c>
      <c r="Q352" s="244">
        <f>ROUND(E352*P352,2)</f>
        <v>0</v>
      </c>
      <c r="R352" s="246" t="s">
        <v>1571</v>
      </c>
      <c r="S352" s="246" t="s">
        <v>298</v>
      </c>
      <c r="T352" s="247" t="s">
        <v>364</v>
      </c>
      <c r="U352" s="224">
        <v>1.327</v>
      </c>
      <c r="V352" s="224">
        <f>ROUND(E352*U352,2)</f>
        <v>0.39</v>
      </c>
      <c r="W352" s="224"/>
      <c r="X352" s="224" t="s">
        <v>944</v>
      </c>
      <c r="Y352" s="224" t="s">
        <v>284</v>
      </c>
      <c r="Z352" s="213"/>
      <c r="AA352" s="213"/>
      <c r="AB352" s="213"/>
      <c r="AC352" s="213"/>
      <c r="AD352" s="213"/>
      <c r="AE352" s="213"/>
      <c r="AF352" s="213"/>
      <c r="AG352" s="213" t="s">
        <v>945</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2" x14ac:dyDescent="0.2">
      <c r="A353" s="220"/>
      <c r="B353" s="221"/>
      <c r="C353" s="271" t="s">
        <v>1803</v>
      </c>
      <c r="D353" s="268"/>
      <c r="E353" s="268"/>
      <c r="F353" s="268"/>
      <c r="G353" s="268"/>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366</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2" x14ac:dyDescent="0.2">
      <c r="A354" s="220"/>
      <c r="B354" s="221"/>
      <c r="C354" s="262" t="s">
        <v>947</v>
      </c>
      <c r="D354" s="229"/>
      <c r="E354" s="230"/>
      <c r="F354" s="224"/>
      <c r="G354" s="224"/>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290</v>
      </c>
      <c r="AH354" s="213">
        <v>0</v>
      </c>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3" x14ac:dyDescent="0.2">
      <c r="A355" s="220"/>
      <c r="B355" s="221"/>
      <c r="C355" s="262" t="s">
        <v>1804</v>
      </c>
      <c r="D355" s="229"/>
      <c r="E355" s="230"/>
      <c r="F355" s="224"/>
      <c r="G355" s="224"/>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290</v>
      </c>
      <c r="AH355" s="213">
        <v>0</v>
      </c>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3" x14ac:dyDescent="0.2">
      <c r="A356" s="220"/>
      <c r="B356" s="221"/>
      <c r="C356" s="262" t="s">
        <v>1805</v>
      </c>
      <c r="D356" s="229"/>
      <c r="E356" s="230">
        <v>0.29052</v>
      </c>
      <c r="F356" s="224"/>
      <c r="G356" s="224"/>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290</v>
      </c>
      <c r="AH356" s="213">
        <v>0</v>
      </c>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x14ac:dyDescent="0.2">
      <c r="A357" s="3"/>
      <c r="B357" s="4"/>
      <c r="C357" s="265"/>
      <c r="D357" s="6"/>
      <c r="E357" s="3"/>
      <c r="F357" s="3"/>
      <c r="G357" s="3"/>
      <c r="H357" s="3"/>
      <c r="I357" s="3"/>
      <c r="J357" s="3"/>
      <c r="K357" s="3"/>
      <c r="L357" s="3"/>
      <c r="M357" s="3"/>
      <c r="N357" s="3"/>
      <c r="O357" s="3"/>
      <c r="P357" s="3"/>
      <c r="Q357" s="3"/>
      <c r="R357" s="3"/>
      <c r="S357" s="3"/>
      <c r="T357" s="3"/>
      <c r="U357" s="3"/>
      <c r="V357" s="3"/>
      <c r="W357" s="3"/>
      <c r="X357" s="3"/>
      <c r="Y357" s="3"/>
      <c r="AE357">
        <v>15</v>
      </c>
      <c r="AF357">
        <v>21</v>
      </c>
      <c r="AG357" t="s">
        <v>262</v>
      </c>
    </row>
    <row r="358" spans="1:60" x14ac:dyDescent="0.2">
      <c r="A358" s="216"/>
      <c r="B358" s="217" t="s">
        <v>29</v>
      </c>
      <c r="C358" s="266"/>
      <c r="D358" s="218"/>
      <c r="E358" s="219"/>
      <c r="F358" s="219"/>
      <c r="G358" s="240">
        <f>G8+G26+G45+G234+G241+G273</f>
        <v>0</v>
      </c>
      <c r="H358" s="3"/>
      <c r="I358" s="3"/>
      <c r="J358" s="3"/>
      <c r="K358" s="3"/>
      <c r="L358" s="3"/>
      <c r="M358" s="3"/>
      <c r="N358" s="3"/>
      <c r="O358" s="3"/>
      <c r="P358" s="3"/>
      <c r="Q358" s="3"/>
      <c r="R358" s="3"/>
      <c r="S358" s="3"/>
      <c r="T358" s="3"/>
      <c r="U358" s="3"/>
      <c r="V358" s="3"/>
      <c r="W358" s="3"/>
      <c r="X358" s="3"/>
      <c r="Y358" s="3"/>
      <c r="AE358">
        <f>SUMIF(L7:L356,AE357,G7:G356)</f>
        <v>0</v>
      </c>
      <c r="AF358">
        <f>SUMIF(L7:L356,AF357,G7:G356)</f>
        <v>0</v>
      </c>
      <c r="AG358" t="s">
        <v>353</v>
      </c>
    </row>
    <row r="359" spans="1:60" x14ac:dyDescent="0.2">
      <c r="C359" s="267"/>
      <c r="D359" s="10"/>
      <c r="AG359" t="s">
        <v>359</v>
      </c>
    </row>
    <row r="360" spans="1:60" x14ac:dyDescent="0.2">
      <c r="D360" s="10"/>
    </row>
    <row r="361" spans="1:60" x14ac:dyDescent="0.2">
      <c r="D361" s="10"/>
    </row>
    <row r="362" spans="1:60" x14ac:dyDescent="0.2">
      <c r="D362" s="10"/>
    </row>
    <row r="363" spans="1:60" x14ac:dyDescent="0.2">
      <c r="D363" s="10"/>
    </row>
    <row r="364" spans="1:60" x14ac:dyDescent="0.2">
      <c r="D364" s="10"/>
    </row>
    <row r="365" spans="1:60" x14ac:dyDescent="0.2">
      <c r="D365" s="10"/>
    </row>
    <row r="366" spans="1:60" x14ac:dyDescent="0.2">
      <c r="D366" s="10"/>
    </row>
    <row r="367" spans="1:60" x14ac:dyDescent="0.2">
      <c r="D367" s="10"/>
    </row>
    <row r="368" spans="1:60"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cFTj5Oyh374PFV+X98oEJTsJd5sQx9F83OdBlEiqUfNBLkx6iQgPAI5QQo1WN694HhGQ3T/chHkwVWYL1y/VA==" saltValue="bIiesY/j8CfWA8tX16do3A==" spinCount="100000" sheet="1" formatRows="0"/>
  <mergeCells count="138">
    <mergeCell ref="C339:G339"/>
    <mergeCell ref="C340:G340"/>
    <mergeCell ref="C341:G341"/>
    <mergeCell ref="C342:G342"/>
    <mergeCell ref="C343:G343"/>
    <mergeCell ref="C353:G353"/>
    <mergeCell ref="C331:G331"/>
    <mergeCell ref="C333:G333"/>
    <mergeCell ref="C334:G334"/>
    <mergeCell ref="C335:G335"/>
    <mergeCell ref="C336:G336"/>
    <mergeCell ref="C337:G337"/>
    <mergeCell ref="C323:G323"/>
    <mergeCell ref="C324:G324"/>
    <mergeCell ref="C327:G327"/>
    <mergeCell ref="C328:G328"/>
    <mergeCell ref="C329:G329"/>
    <mergeCell ref="C330:G330"/>
    <mergeCell ref="C308:G308"/>
    <mergeCell ref="C311:G311"/>
    <mergeCell ref="C312:G312"/>
    <mergeCell ref="C315:G315"/>
    <mergeCell ref="C319:G319"/>
    <mergeCell ref="C320:G320"/>
    <mergeCell ref="C295:G295"/>
    <mergeCell ref="C296:G296"/>
    <mergeCell ref="C300:G300"/>
    <mergeCell ref="C303:G303"/>
    <mergeCell ref="C304:G304"/>
    <mergeCell ref="C307:G307"/>
    <mergeCell ref="C279:G279"/>
    <mergeCell ref="C286:G286"/>
    <mergeCell ref="C287:G287"/>
    <mergeCell ref="C290:G290"/>
    <mergeCell ref="C291:G291"/>
    <mergeCell ref="C294:G294"/>
    <mergeCell ref="C253:G253"/>
    <mergeCell ref="C254:G254"/>
    <mergeCell ref="C255:G255"/>
    <mergeCell ref="C265:G265"/>
    <mergeCell ref="C269:G269"/>
    <mergeCell ref="C275:G275"/>
    <mergeCell ref="C236:G236"/>
    <mergeCell ref="C237:G237"/>
    <mergeCell ref="C243:G243"/>
    <mergeCell ref="C247:G247"/>
    <mergeCell ref="C248:G248"/>
    <mergeCell ref="C252:G252"/>
    <mergeCell ref="C226:G226"/>
    <mergeCell ref="C227:G227"/>
    <mergeCell ref="C228:G228"/>
    <mergeCell ref="C229:G229"/>
    <mergeCell ref="C230:G230"/>
    <mergeCell ref="C231:G231"/>
    <mergeCell ref="C172:G172"/>
    <mergeCell ref="C175:G175"/>
    <mergeCell ref="C178:G178"/>
    <mergeCell ref="C181:G181"/>
    <mergeCell ref="C186:G186"/>
    <mergeCell ref="C187:G187"/>
    <mergeCell ref="C160:G160"/>
    <mergeCell ref="C161:G161"/>
    <mergeCell ref="C163:G163"/>
    <mergeCell ref="C164:G164"/>
    <mergeCell ref="C165:G165"/>
    <mergeCell ref="C168:G168"/>
    <mergeCell ref="C153:G153"/>
    <mergeCell ref="C154:G154"/>
    <mergeCell ref="C155:G155"/>
    <mergeCell ref="C157:G157"/>
    <mergeCell ref="C158:G158"/>
    <mergeCell ref="C159:G159"/>
    <mergeCell ref="C146:G146"/>
    <mergeCell ref="C147:G147"/>
    <mergeCell ref="C148:G148"/>
    <mergeCell ref="C149:G149"/>
    <mergeCell ref="C151:G151"/>
    <mergeCell ref="C152:G152"/>
    <mergeCell ref="C139:G139"/>
    <mergeCell ref="C140:G140"/>
    <mergeCell ref="C141:G141"/>
    <mergeCell ref="C142:G142"/>
    <mergeCell ref="C143:G143"/>
    <mergeCell ref="C145:G145"/>
    <mergeCell ref="C131:G131"/>
    <mergeCell ref="C133:G133"/>
    <mergeCell ref="C134:G134"/>
    <mergeCell ref="C135:G135"/>
    <mergeCell ref="C136:G136"/>
    <mergeCell ref="C137:G137"/>
    <mergeCell ref="C124:G124"/>
    <mergeCell ref="C126:G126"/>
    <mergeCell ref="C127:G127"/>
    <mergeCell ref="C128:G128"/>
    <mergeCell ref="C129:G129"/>
    <mergeCell ref="C130:G130"/>
    <mergeCell ref="C117:G117"/>
    <mergeCell ref="C119:G119"/>
    <mergeCell ref="C120:G120"/>
    <mergeCell ref="C121:G121"/>
    <mergeCell ref="C122:G122"/>
    <mergeCell ref="C123:G123"/>
    <mergeCell ref="C110:G110"/>
    <mergeCell ref="C111:G111"/>
    <mergeCell ref="C113:G113"/>
    <mergeCell ref="C114:G114"/>
    <mergeCell ref="C115:G115"/>
    <mergeCell ref="C116:G116"/>
    <mergeCell ref="C95:G95"/>
    <mergeCell ref="C99:G99"/>
    <mergeCell ref="C100:G100"/>
    <mergeCell ref="C107:G107"/>
    <mergeCell ref="C108:G108"/>
    <mergeCell ref="C109:G109"/>
    <mergeCell ref="C71:G71"/>
    <mergeCell ref="C74:G74"/>
    <mergeCell ref="C77:G77"/>
    <mergeCell ref="C83:G83"/>
    <mergeCell ref="C84:G84"/>
    <mergeCell ref="C85:G85"/>
    <mergeCell ref="C38:G38"/>
    <mergeCell ref="C39:G39"/>
    <mergeCell ref="C47:G47"/>
    <mergeCell ref="C52:G52"/>
    <mergeCell ref="C59:G59"/>
    <mergeCell ref="C64:G64"/>
    <mergeCell ref="C21:G21"/>
    <mergeCell ref="C24:G24"/>
    <mergeCell ref="C28:G28"/>
    <mergeCell ref="C31:G31"/>
    <mergeCell ref="C32:G32"/>
    <mergeCell ref="C35:G35"/>
    <mergeCell ref="A1:G1"/>
    <mergeCell ref="C2:G2"/>
    <mergeCell ref="C3:G3"/>
    <mergeCell ref="C4:G4"/>
    <mergeCell ref="C14:G14"/>
    <mergeCell ref="C17:G1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B8D83-4203-41C6-BCF0-0D180CA6BB6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72</v>
      </c>
      <c r="C4" s="205" t="s">
        <v>73</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234</v>
      </c>
      <c r="C8" s="258" t="s">
        <v>235</v>
      </c>
      <c r="D8" s="236"/>
      <c r="E8" s="237"/>
      <c r="F8" s="238"/>
      <c r="G8" s="238">
        <f>SUMIF(AG9:AG145,"&lt;&gt;NOR",G9:G145)</f>
        <v>0</v>
      </c>
      <c r="H8" s="238"/>
      <c r="I8" s="238">
        <f>SUM(I9:I145)</f>
        <v>0</v>
      </c>
      <c r="J8" s="238"/>
      <c r="K8" s="238">
        <f>SUM(K9:K145)</f>
        <v>0</v>
      </c>
      <c r="L8" s="238"/>
      <c r="M8" s="238">
        <f>SUM(M9:M145)</f>
        <v>0</v>
      </c>
      <c r="N8" s="237"/>
      <c r="O8" s="237">
        <f>SUM(O9:O145)</f>
        <v>0.2</v>
      </c>
      <c r="P8" s="237"/>
      <c r="Q8" s="237">
        <f>SUM(Q9:Q145)</f>
        <v>0</v>
      </c>
      <c r="R8" s="238"/>
      <c r="S8" s="238"/>
      <c r="T8" s="239"/>
      <c r="U8" s="233"/>
      <c r="V8" s="233">
        <f>SUM(V9:V145)</f>
        <v>137.4</v>
      </c>
      <c r="W8" s="233"/>
      <c r="X8" s="233"/>
      <c r="Y8" s="233"/>
      <c r="AG8" t="s">
        <v>277</v>
      </c>
    </row>
    <row r="9" spans="1:60" ht="22.5" outlineLevel="1" x14ac:dyDescent="0.2">
      <c r="A9" s="251">
        <v>2</v>
      </c>
      <c r="B9" s="252" t="s">
        <v>1808</v>
      </c>
      <c r="C9" s="264" t="s">
        <v>1809</v>
      </c>
      <c r="D9" s="253" t="s">
        <v>780</v>
      </c>
      <c r="E9" s="254">
        <v>2</v>
      </c>
      <c r="F9" s="255"/>
      <c r="G9" s="256">
        <f>ROUND(E9*F9,2)</f>
        <v>0</v>
      </c>
      <c r="H9" s="255"/>
      <c r="I9" s="256">
        <f>ROUND(E9*H9,2)</f>
        <v>0</v>
      </c>
      <c r="J9" s="255"/>
      <c r="K9" s="256">
        <f>ROUND(E9*J9,2)</f>
        <v>0</v>
      </c>
      <c r="L9" s="256">
        <v>21</v>
      </c>
      <c r="M9" s="256">
        <f>G9*(1+L9/100)</f>
        <v>0</v>
      </c>
      <c r="N9" s="254">
        <v>4.0000000000000003E-5</v>
      </c>
      <c r="O9" s="254">
        <f>ROUND(E9*N9,2)</f>
        <v>0</v>
      </c>
      <c r="P9" s="254">
        <v>0</v>
      </c>
      <c r="Q9" s="254">
        <f>ROUND(E9*P9,2)</f>
        <v>0</v>
      </c>
      <c r="R9" s="256" t="s">
        <v>234</v>
      </c>
      <c r="S9" s="256" t="s">
        <v>298</v>
      </c>
      <c r="T9" s="257" t="s">
        <v>364</v>
      </c>
      <c r="U9" s="224">
        <v>0.18</v>
      </c>
      <c r="V9" s="224">
        <f>ROUND(E9*U9,2)</f>
        <v>0.36</v>
      </c>
      <c r="W9" s="224"/>
      <c r="X9" s="224" t="s">
        <v>283</v>
      </c>
      <c r="Y9" s="224" t="s">
        <v>284</v>
      </c>
      <c r="Z9" s="213"/>
      <c r="AA9" s="213"/>
      <c r="AB9" s="213"/>
      <c r="AC9" s="213"/>
      <c r="AD9" s="213"/>
      <c r="AE9" s="213"/>
      <c r="AF9" s="213"/>
      <c r="AG9" s="213" t="s">
        <v>1526</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
      <c r="A10" s="251">
        <v>3</v>
      </c>
      <c r="B10" s="252" t="s">
        <v>1810</v>
      </c>
      <c r="C10" s="264" t="s">
        <v>1811</v>
      </c>
      <c r="D10" s="253" t="s">
        <v>780</v>
      </c>
      <c r="E10" s="254">
        <v>1</v>
      </c>
      <c r="F10" s="255"/>
      <c r="G10" s="256">
        <f>ROUND(E10*F10,2)</f>
        <v>0</v>
      </c>
      <c r="H10" s="255"/>
      <c r="I10" s="256">
        <f>ROUND(E10*H10,2)</f>
        <v>0</v>
      </c>
      <c r="J10" s="255"/>
      <c r="K10" s="256">
        <f>ROUND(E10*J10,2)</f>
        <v>0</v>
      </c>
      <c r="L10" s="256">
        <v>21</v>
      </c>
      <c r="M10" s="256">
        <f>G10*(1+L10/100)</f>
        <v>0</v>
      </c>
      <c r="N10" s="254">
        <v>0</v>
      </c>
      <c r="O10" s="254">
        <f>ROUND(E10*N10,2)</f>
        <v>0</v>
      </c>
      <c r="P10" s="254">
        <v>0</v>
      </c>
      <c r="Q10" s="254">
        <f>ROUND(E10*P10,2)</f>
        <v>0</v>
      </c>
      <c r="R10" s="256" t="s">
        <v>234</v>
      </c>
      <c r="S10" s="256" t="s">
        <v>298</v>
      </c>
      <c r="T10" s="257" t="s">
        <v>364</v>
      </c>
      <c r="U10" s="224">
        <v>4.4999999999999998E-2</v>
      </c>
      <c r="V10" s="224">
        <f>ROUND(E10*U10,2)</f>
        <v>0.05</v>
      </c>
      <c r="W10" s="224"/>
      <c r="X10" s="224" t="s">
        <v>283</v>
      </c>
      <c r="Y10" s="224" t="s">
        <v>284</v>
      </c>
      <c r="Z10" s="213"/>
      <c r="AA10" s="213"/>
      <c r="AB10" s="213"/>
      <c r="AC10" s="213"/>
      <c r="AD10" s="213"/>
      <c r="AE10" s="213"/>
      <c r="AF10" s="213"/>
      <c r="AG10" s="213" t="s">
        <v>1526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1">
        <v>4</v>
      </c>
      <c r="B11" s="242" t="s">
        <v>1812</v>
      </c>
      <c r="C11" s="259" t="s">
        <v>1813</v>
      </c>
      <c r="D11" s="243" t="s">
        <v>780</v>
      </c>
      <c r="E11" s="244">
        <v>4</v>
      </c>
      <c r="F11" s="245"/>
      <c r="G11" s="246">
        <f>ROUND(E11*F11,2)</f>
        <v>0</v>
      </c>
      <c r="H11" s="245"/>
      <c r="I11" s="246">
        <f>ROUND(E11*H11,2)</f>
        <v>0</v>
      </c>
      <c r="J11" s="245"/>
      <c r="K11" s="246">
        <f>ROUND(E11*J11,2)</f>
        <v>0</v>
      </c>
      <c r="L11" s="246">
        <v>21</v>
      </c>
      <c r="M11" s="246">
        <f>G11*(1+L11/100)</f>
        <v>0</v>
      </c>
      <c r="N11" s="244">
        <v>0</v>
      </c>
      <c r="O11" s="244">
        <f>ROUND(E11*N11,2)</f>
        <v>0</v>
      </c>
      <c r="P11" s="244">
        <v>0</v>
      </c>
      <c r="Q11" s="244">
        <f>ROUND(E11*P11,2)</f>
        <v>0</v>
      </c>
      <c r="R11" s="246" t="s">
        <v>234</v>
      </c>
      <c r="S11" s="246" t="s">
        <v>298</v>
      </c>
      <c r="T11" s="247" t="s">
        <v>364</v>
      </c>
      <c r="U11" s="224">
        <v>0.48</v>
      </c>
      <c r="V11" s="224">
        <f>ROUND(E11*U11,2)</f>
        <v>1.92</v>
      </c>
      <c r="W11" s="224"/>
      <c r="X11" s="224" t="s">
        <v>283</v>
      </c>
      <c r="Y11" s="224" t="s">
        <v>284</v>
      </c>
      <c r="Z11" s="213"/>
      <c r="AA11" s="213"/>
      <c r="AB11" s="213"/>
      <c r="AC11" s="213"/>
      <c r="AD11" s="213"/>
      <c r="AE11" s="213"/>
      <c r="AF11" s="213"/>
      <c r="AG11" s="213" t="s">
        <v>1526</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62" t="s">
        <v>1814</v>
      </c>
      <c r="D12" s="229"/>
      <c r="E12" s="230">
        <v>4</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1">
        <v>5</v>
      </c>
      <c r="B13" s="242" t="s">
        <v>1815</v>
      </c>
      <c r="C13" s="259" t="s">
        <v>1816</v>
      </c>
      <c r="D13" s="243" t="s">
        <v>780</v>
      </c>
      <c r="E13" s="244">
        <v>1</v>
      </c>
      <c r="F13" s="245"/>
      <c r="G13" s="246">
        <f>ROUND(E13*F13,2)</f>
        <v>0</v>
      </c>
      <c r="H13" s="245"/>
      <c r="I13" s="246">
        <f>ROUND(E13*H13,2)</f>
        <v>0</v>
      </c>
      <c r="J13" s="245"/>
      <c r="K13" s="246">
        <f>ROUND(E13*J13,2)</f>
        <v>0</v>
      </c>
      <c r="L13" s="246">
        <v>21</v>
      </c>
      <c r="M13" s="246">
        <f>G13*(1+L13/100)</f>
        <v>0</v>
      </c>
      <c r="N13" s="244">
        <v>0</v>
      </c>
      <c r="O13" s="244">
        <f>ROUND(E13*N13,2)</f>
        <v>0</v>
      </c>
      <c r="P13" s="244">
        <v>0</v>
      </c>
      <c r="Q13" s="244">
        <f>ROUND(E13*P13,2)</f>
        <v>0</v>
      </c>
      <c r="R13" s="246" t="s">
        <v>234</v>
      </c>
      <c r="S13" s="246" t="s">
        <v>298</v>
      </c>
      <c r="T13" s="247" t="s">
        <v>364</v>
      </c>
      <c r="U13" s="224">
        <v>0.62</v>
      </c>
      <c r="V13" s="224">
        <f>ROUND(E13*U13,2)</f>
        <v>0.62</v>
      </c>
      <c r="W13" s="224"/>
      <c r="X13" s="224" t="s">
        <v>283</v>
      </c>
      <c r="Y13" s="224" t="s">
        <v>284</v>
      </c>
      <c r="Z13" s="213"/>
      <c r="AA13" s="213"/>
      <c r="AB13" s="213"/>
      <c r="AC13" s="213"/>
      <c r="AD13" s="213"/>
      <c r="AE13" s="213"/>
      <c r="AF13" s="213"/>
      <c r="AG13" s="213" t="s">
        <v>1526</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62" t="s">
        <v>1817</v>
      </c>
      <c r="D14" s="229"/>
      <c r="E14" s="230">
        <v>1</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1">
        <v>6</v>
      </c>
      <c r="B15" s="242" t="s">
        <v>1818</v>
      </c>
      <c r="C15" s="259" t="s">
        <v>1819</v>
      </c>
      <c r="D15" s="243" t="s">
        <v>598</v>
      </c>
      <c r="E15" s="244">
        <v>60</v>
      </c>
      <c r="F15" s="245"/>
      <c r="G15" s="246">
        <f>ROUND(E15*F15,2)</f>
        <v>0</v>
      </c>
      <c r="H15" s="245"/>
      <c r="I15" s="246">
        <f>ROUND(E15*H15,2)</f>
        <v>0</v>
      </c>
      <c r="J15" s="245"/>
      <c r="K15" s="246">
        <f>ROUND(E15*J15,2)</f>
        <v>0</v>
      </c>
      <c r="L15" s="246">
        <v>21</v>
      </c>
      <c r="M15" s="246">
        <f>G15*(1+L15/100)</f>
        <v>0</v>
      </c>
      <c r="N15" s="244">
        <v>1.6000000000000001E-4</v>
      </c>
      <c r="O15" s="244">
        <f>ROUND(E15*N15,2)</f>
        <v>0.01</v>
      </c>
      <c r="P15" s="244">
        <v>0</v>
      </c>
      <c r="Q15" s="244">
        <f>ROUND(E15*P15,2)</f>
        <v>0</v>
      </c>
      <c r="R15" s="246" t="s">
        <v>234</v>
      </c>
      <c r="S15" s="246" t="s">
        <v>298</v>
      </c>
      <c r="T15" s="247" t="s">
        <v>364</v>
      </c>
      <c r="U15" s="224">
        <v>0.1</v>
      </c>
      <c r="V15" s="224">
        <f>ROUND(E15*U15,2)</f>
        <v>6</v>
      </c>
      <c r="W15" s="224"/>
      <c r="X15" s="224" t="s">
        <v>283</v>
      </c>
      <c r="Y15" s="224" t="s">
        <v>284</v>
      </c>
      <c r="Z15" s="213"/>
      <c r="AA15" s="213"/>
      <c r="AB15" s="213"/>
      <c r="AC15" s="213"/>
      <c r="AD15" s="213"/>
      <c r="AE15" s="213"/>
      <c r="AF15" s="213"/>
      <c r="AG15" s="213" t="s">
        <v>1526</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62" t="s">
        <v>1820</v>
      </c>
      <c r="D16" s="229"/>
      <c r="E16" s="230">
        <v>60</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41">
        <v>7</v>
      </c>
      <c r="B17" s="242" t="s">
        <v>1821</v>
      </c>
      <c r="C17" s="259" t="s">
        <v>1822</v>
      </c>
      <c r="D17" s="243" t="s">
        <v>598</v>
      </c>
      <c r="E17" s="244">
        <v>130</v>
      </c>
      <c r="F17" s="245"/>
      <c r="G17" s="246">
        <f>ROUND(E17*F17,2)</f>
        <v>0</v>
      </c>
      <c r="H17" s="245"/>
      <c r="I17" s="246">
        <f>ROUND(E17*H17,2)</f>
        <v>0</v>
      </c>
      <c r="J17" s="245"/>
      <c r="K17" s="246">
        <f>ROUND(E17*J17,2)</f>
        <v>0</v>
      </c>
      <c r="L17" s="246">
        <v>21</v>
      </c>
      <c r="M17" s="246">
        <f>G17*(1+L17/100)</f>
        <v>0</v>
      </c>
      <c r="N17" s="244">
        <v>2.3000000000000001E-4</v>
      </c>
      <c r="O17" s="244">
        <f>ROUND(E17*N17,2)</f>
        <v>0.03</v>
      </c>
      <c r="P17" s="244">
        <v>0</v>
      </c>
      <c r="Q17" s="244">
        <f>ROUND(E17*P17,2)</f>
        <v>0</v>
      </c>
      <c r="R17" s="246" t="s">
        <v>234</v>
      </c>
      <c r="S17" s="246" t="s">
        <v>298</v>
      </c>
      <c r="T17" s="247" t="s">
        <v>364</v>
      </c>
      <c r="U17" s="224">
        <v>9.955E-2</v>
      </c>
      <c r="V17" s="224">
        <f>ROUND(E17*U17,2)</f>
        <v>12.94</v>
      </c>
      <c r="W17" s="224"/>
      <c r="X17" s="224" t="s">
        <v>283</v>
      </c>
      <c r="Y17" s="224" t="s">
        <v>284</v>
      </c>
      <c r="Z17" s="213"/>
      <c r="AA17" s="213"/>
      <c r="AB17" s="213"/>
      <c r="AC17" s="213"/>
      <c r="AD17" s="213"/>
      <c r="AE17" s="213"/>
      <c r="AF17" s="213"/>
      <c r="AG17" s="213" t="s">
        <v>1526</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62" t="s">
        <v>1823</v>
      </c>
      <c r="D18" s="229"/>
      <c r="E18" s="230">
        <v>130</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41">
        <v>8</v>
      </c>
      <c r="B19" s="242" t="s">
        <v>1824</v>
      </c>
      <c r="C19" s="259" t="s">
        <v>1825</v>
      </c>
      <c r="D19" s="243" t="s">
        <v>598</v>
      </c>
      <c r="E19" s="244">
        <v>200</v>
      </c>
      <c r="F19" s="245"/>
      <c r="G19" s="246">
        <f>ROUND(E19*F19,2)</f>
        <v>0</v>
      </c>
      <c r="H19" s="245"/>
      <c r="I19" s="246">
        <f>ROUND(E19*H19,2)</f>
        <v>0</v>
      </c>
      <c r="J19" s="245"/>
      <c r="K19" s="246">
        <f>ROUND(E19*J19,2)</f>
        <v>0</v>
      </c>
      <c r="L19" s="246">
        <v>21</v>
      </c>
      <c r="M19" s="246">
        <f>G19*(1+L19/100)</f>
        <v>0</v>
      </c>
      <c r="N19" s="244">
        <v>3.2000000000000003E-4</v>
      </c>
      <c r="O19" s="244">
        <f>ROUND(E19*N19,2)</f>
        <v>0.06</v>
      </c>
      <c r="P19" s="244">
        <v>0</v>
      </c>
      <c r="Q19" s="244">
        <f>ROUND(E19*P19,2)</f>
        <v>0</v>
      </c>
      <c r="R19" s="246" t="s">
        <v>234</v>
      </c>
      <c r="S19" s="246" t="s">
        <v>298</v>
      </c>
      <c r="T19" s="247" t="s">
        <v>364</v>
      </c>
      <c r="U19" s="224">
        <v>9.955E-2</v>
      </c>
      <c r="V19" s="224">
        <f>ROUND(E19*U19,2)</f>
        <v>19.91</v>
      </c>
      <c r="W19" s="224"/>
      <c r="X19" s="224" t="s">
        <v>283</v>
      </c>
      <c r="Y19" s="224" t="s">
        <v>284</v>
      </c>
      <c r="Z19" s="213"/>
      <c r="AA19" s="213"/>
      <c r="AB19" s="213"/>
      <c r="AC19" s="213"/>
      <c r="AD19" s="213"/>
      <c r="AE19" s="213"/>
      <c r="AF19" s="213"/>
      <c r="AG19" s="213" t="s">
        <v>1526</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62" t="s">
        <v>1826</v>
      </c>
      <c r="D20" s="229"/>
      <c r="E20" s="230">
        <v>200</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290</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x14ac:dyDescent="0.2">
      <c r="A21" s="241">
        <v>9</v>
      </c>
      <c r="B21" s="242" t="s">
        <v>1827</v>
      </c>
      <c r="C21" s="259" t="s">
        <v>1828</v>
      </c>
      <c r="D21" s="243" t="s">
        <v>598</v>
      </c>
      <c r="E21" s="244">
        <v>30</v>
      </c>
      <c r="F21" s="245"/>
      <c r="G21" s="246">
        <f>ROUND(E21*F21,2)</f>
        <v>0</v>
      </c>
      <c r="H21" s="245"/>
      <c r="I21" s="246">
        <f>ROUND(E21*H21,2)</f>
        <v>0</v>
      </c>
      <c r="J21" s="245"/>
      <c r="K21" s="246">
        <f>ROUND(E21*J21,2)</f>
        <v>0</v>
      </c>
      <c r="L21" s="246">
        <v>21</v>
      </c>
      <c r="M21" s="246">
        <f>G21*(1+L21/100)</f>
        <v>0</v>
      </c>
      <c r="N21" s="244">
        <v>5.5999999999999995E-4</v>
      </c>
      <c r="O21" s="244">
        <f>ROUND(E21*N21,2)</f>
        <v>0.02</v>
      </c>
      <c r="P21" s="244">
        <v>0</v>
      </c>
      <c r="Q21" s="244">
        <f>ROUND(E21*P21,2)</f>
        <v>0</v>
      </c>
      <c r="R21" s="246" t="s">
        <v>234</v>
      </c>
      <c r="S21" s="246" t="s">
        <v>298</v>
      </c>
      <c r="T21" s="247" t="s">
        <v>364</v>
      </c>
      <c r="U21" s="224">
        <v>0.12</v>
      </c>
      <c r="V21" s="224">
        <f>ROUND(E21*U21,2)</f>
        <v>3.6</v>
      </c>
      <c r="W21" s="224"/>
      <c r="X21" s="224" t="s">
        <v>283</v>
      </c>
      <c r="Y21" s="224" t="s">
        <v>284</v>
      </c>
      <c r="Z21" s="213"/>
      <c r="AA21" s="213"/>
      <c r="AB21" s="213"/>
      <c r="AC21" s="213"/>
      <c r="AD21" s="213"/>
      <c r="AE21" s="213"/>
      <c r="AF21" s="213"/>
      <c r="AG21" s="213" t="s">
        <v>1526</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62" t="s">
        <v>1829</v>
      </c>
      <c r="D22" s="229"/>
      <c r="E22" s="230">
        <v>30</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51">
        <v>10</v>
      </c>
      <c r="B23" s="252" t="s">
        <v>1830</v>
      </c>
      <c r="C23" s="264" t="s">
        <v>1831</v>
      </c>
      <c r="D23" s="253" t="s">
        <v>598</v>
      </c>
      <c r="E23" s="254">
        <v>300</v>
      </c>
      <c r="F23" s="255"/>
      <c r="G23" s="256">
        <f>ROUND(E23*F23,2)</f>
        <v>0</v>
      </c>
      <c r="H23" s="255"/>
      <c r="I23" s="256">
        <f>ROUND(E23*H23,2)</f>
        <v>0</v>
      </c>
      <c r="J23" s="255"/>
      <c r="K23" s="256">
        <f>ROUND(E23*J23,2)</f>
        <v>0</v>
      </c>
      <c r="L23" s="256">
        <v>21</v>
      </c>
      <c r="M23" s="256">
        <f>G23*(1+L23/100)</f>
        <v>0</v>
      </c>
      <c r="N23" s="254">
        <v>0</v>
      </c>
      <c r="O23" s="254">
        <f>ROUND(E23*N23,2)</f>
        <v>0</v>
      </c>
      <c r="P23" s="254">
        <v>0</v>
      </c>
      <c r="Q23" s="254">
        <f>ROUND(E23*P23,2)</f>
        <v>0</v>
      </c>
      <c r="R23" s="256" t="s">
        <v>1832</v>
      </c>
      <c r="S23" s="256" t="s">
        <v>298</v>
      </c>
      <c r="T23" s="257" t="s">
        <v>364</v>
      </c>
      <c r="U23" s="224">
        <v>0.28000000000000003</v>
      </c>
      <c r="V23" s="224">
        <f>ROUND(E23*U23,2)</f>
        <v>84</v>
      </c>
      <c r="W23" s="224"/>
      <c r="X23" s="224" t="s">
        <v>283</v>
      </c>
      <c r="Y23" s="224" t="s">
        <v>284</v>
      </c>
      <c r="Z23" s="213"/>
      <c r="AA23" s="213"/>
      <c r="AB23" s="213"/>
      <c r="AC23" s="213"/>
      <c r="AD23" s="213"/>
      <c r="AE23" s="213"/>
      <c r="AF23" s="213"/>
      <c r="AG23" s="213" t="s">
        <v>285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1">
        <v>11</v>
      </c>
      <c r="B24" s="242" t="s">
        <v>1833</v>
      </c>
      <c r="C24" s="259" t="s">
        <v>1834</v>
      </c>
      <c r="D24" s="243" t="s">
        <v>598</v>
      </c>
      <c r="E24" s="244">
        <v>60</v>
      </c>
      <c r="F24" s="245"/>
      <c r="G24" s="246">
        <f>ROUND(E24*F24,2)</f>
        <v>0</v>
      </c>
      <c r="H24" s="245"/>
      <c r="I24" s="246">
        <f>ROUND(E24*H24,2)</f>
        <v>0</v>
      </c>
      <c r="J24" s="245"/>
      <c r="K24" s="246">
        <f>ROUND(E24*J24,2)</f>
        <v>0</v>
      </c>
      <c r="L24" s="246">
        <v>21</v>
      </c>
      <c r="M24" s="246">
        <f>G24*(1+L24/100)</f>
        <v>0</v>
      </c>
      <c r="N24" s="244">
        <v>0</v>
      </c>
      <c r="O24" s="244">
        <f>ROUND(E24*N24,2)</f>
        <v>0</v>
      </c>
      <c r="P24" s="244">
        <v>0</v>
      </c>
      <c r="Q24" s="244">
        <f>ROUND(E24*P24,2)</f>
        <v>0</v>
      </c>
      <c r="R24" s="246"/>
      <c r="S24" s="246" t="s">
        <v>298</v>
      </c>
      <c r="T24" s="247" t="s">
        <v>364</v>
      </c>
      <c r="U24" s="224">
        <v>0.06</v>
      </c>
      <c r="V24" s="224">
        <f>ROUND(E24*U24,2)</f>
        <v>3.6</v>
      </c>
      <c r="W24" s="224"/>
      <c r="X24" s="224" t="s">
        <v>283</v>
      </c>
      <c r="Y24" s="224" t="s">
        <v>284</v>
      </c>
      <c r="Z24" s="213"/>
      <c r="AA24" s="213"/>
      <c r="AB24" s="213"/>
      <c r="AC24" s="213"/>
      <c r="AD24" s="213"/>
      <c r="AE24" s="213"/>
      <c r="AF24" s="213"/>
      <c r="AG24" s="213" t="s">
        <v>1526</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62" t="s">
        <v>1820</v>
      </c>
      <c r="D25" s="229"/>
      <c r="E25" s="230">
        <v>60</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41">
        <v>12</v>
      </c>
      <c r="B26" s="242" t="s">
        <v>1835</v>
      </c>
      <c r="C26" s="259" t="s">
        <v>1836</v>
      </c>
      <c r="D26" s="243" t="s">
        <v>780</v>
      </c>
      <c r="E26" s="244">
        <v>1</v>
      </c>
      <c r="F26" s="245"/>
      <c r="G26" s="246">
        <f>ROUND(E26*F26,2)</f>
        <v>0</v>
      </c>
      <c r="H26" s="245"/>
      <c r="I26" s="246">
        <f>ROUND(E26*H26,2)</f>
        <v>0</v>
      </c>
      <c r="J26" s="245"/>
      <c r="K26" s="246">
        <f>ROUND(E26*J26,2)</f>
        <v>0</v>
      </c>
      <c r="L26" s="246">
        <v>21</v>
      </c>
      <c r="M26" s="246">
        <f>G26*(1+L26/100)</f>
        <v>0</v>
      </c>
      <c r="N26" s="244">
        <v>0</v>
      </c>
      <c r="O26" s="244">
        <f>ROUND(E26*N26,2)</f>
        <v>0</v>
      </c>
      <c r="P26" s="244">
        <v>0</v>
      </c>
      <c r="Q26" s="244">
        <f>ROUND(E26*P26,2)</f>
        <v>0</v>
      </c>
      <c r="R26" s="246"/>
      <c r="S26" s="246" t="s">
        <v>298</v>
      </c>
      <c r="T26" s="247" t="s">
        <v>364</v>
      </c>
      <c r="U26" s="224">
        <v>0.66</v>
      </c>
      <c r="V26" s="224">
        <f>ROUND(E26*U26,2)</f>
        <v>0.66</v>
      </c>
      <c r="W26" s="224"/>
      <c r="X26" s="224" t="s">
        <v>283</v>
      </c>
      <c r="Y26" s="224" t="s">
        <v>284</v>
      </c>
      <c r="Z26" s="213"/>
      <c r="AA26" s="213"/>
      <c r="AB26" s="213"/>
      <c r="AC26" s="213"/>
      <c r="AD26" s="213"/>
      <c r="AE26" s="213"/>
      <c r="AF26" s="213"/>
      <c r="AG26" s="213" t="s">
        <v>285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62" t="s">
        <v>1817</v>
      </c>
      <c r="D27" s="229"/>
      <c r="E27" s="230">
        <v>1</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41">
        <v>13</v>
      </c>
      <c r="B28" s="242" t="s">
        <v>1837</v>
      </c>
      <c r="C28" s="259" t="s">
        <v>1838</v>
      </c>
      <c r="D28" s="243" t="s">
        <v>780</v>
      </c>
      <c r="E28" s="244">
        <v>2</v>
      </c>
      <c r="F28" s="245"/>
      <c r="G28" s="246">
        <f>ROUND(E28*F28,2)</f>
        <v>0</v>
      </c>
      <c r="H28" s="245"/>
      <c r="I28" s="246">
        <f>ROUND(E28*H28,2)</f>
        <v>0</v>
      </c>
      <c r="J28" s="245"/>
      <c r="K28" s="246">
        <f>ROUND(E28*J28,2)</f>
        <v>0</v>
      </c>
      <c r="L28" s="246">
        <v>21</v>
      </c>
      <c r="M28" s="246">
        <f>G28*(1+L28/100)</f>
        <v>0</v>
      </c>
      <c r="N28" s="244">
        <v>0</v>
      </c>
      <c r="O28" s="244">
        <f>ROUND(E28*N28,2)</f>
        <v>0</v>
      </c>
      <c r="P28" s="244">
        <v>0</v>
      </c>
      <c r="Q28" s="244">
        <f>ROUND(E28*P28,2)</f>
        <v>0</v>
      </c>
      <c r="R28" s="246" t="s">
        <v>1839</v>
      </c>
      <c r="S28" s="246" t="s">
        <v>298</v>
      </c>
      <c r="T28" s="247" t="s">
        <v>364</v>
      </c>
      <c r="U28" s="224">
        <v>0.34</v>
      </c>
      <c r="V28" s="224">
        <f>ROUND(E28*U28,2)</f>
        <v>0.68</v>
      </c>
      <c r="W28" s="224"/>
      <c r="X28" s="224" t="s">
        <v>283</v>
      </c>
      <c r="Y28" s="224" t="s">
        <v>284</v>
      </c>
      <c r="Z28" s="213"/>
      <c r="AA28" s="213"/>
      <c r="AB28" s="213"/>
      <c r="AC28" s="213"/>
      <c r="AD28" s="213"/>
      <c r="AE28" s="213"/>
      <c r="AF28" s="213"/>
      <c r="AG28" s="213" t="s">
        <v>1526</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2" t="s">
        <v>1840</v>
      </c>
      <c r="D29" s="229"/>
      <c r="E29" s="230">
        <v>2</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41">
        <v>14</v>
      </c>
      <c r="B30" s="242" t="s">
        <v>1841</v>
      </c>
      <c r="C30" s="259" t="s">
        <v>1842</v>
      </c>
      <c r="D30" s="243" t="s">
        <v>780</v>
      </c>
      <c r="E30" s="244">
        <v>1</v>
      </c>
      <c r="F30" s="245"/>
      <c r="G30" s="246">
        <f>ROUND(E30*F30,2)</f>
        <v>0</v>
      </c>
      <c r="H30" s="245"/>
      <c r="I30" s="246">
        <f>ROUND(E30*H30,2)</f>
        <v>0</v>
      </c>
      <c r="J30" s="245"/>
      <c r="K30" s="246">
        <f>ROUND(E30*J30,2)</f>
        <v>0</v>
      </c>
      <c r="L30" s="246">
        <v>21</v>
      </c>
      <c r="M30" s="246">
        <f>G30*(1+L30/100)</f>
        <v>0</v>
      </c>
      <c r="N30" s="244">
        <v>0</v>
      </c>
      <c r="O30" s="244">
        <f>ROUND(E30*N30,2)</f>
        <v>0</v>
      </c>
      <c r="P30" s="244">
        <v>0</v>
      </c>
      <c r="Q30" s="244">
        <f>ROUND(E30*P30,2)</f>
        <v>0</v>
      </c>
      <c r="R30" s="246" t="s">
        <v>1839</v>
      </c>
      <c r="S30" s="246" t="s">
        <v>298</v>
      </c>
      <c r="T30" s="247" t="s">
        <v>364</v>
      </c>
      <c r="U30" s="224">
        <v>0.76</v>
      </c>
      <c r="V30" s="224">
        <f>ROUND(E30*U30,2)</f>
        <v>0.76</v>
      </c>
      <c r="W30" s="224"/>
      <c r="X30" s="224" t="s">
        <v>283</v>
      </c>
      <c r="Y30" s="224" t="s">
        <v>284</v>
      </c>
      <c r="Z30" s="213"/>
      <c r="AA30" s="213"/>
      <c r="AB30" s="213"/>
      <c r="AC30" s="213"/>
      <c r="AD30" s="213"/>
      <c r="AE30" s="213"/>
      <c r="AF30" s="213"/>
      <c r="AG30" s="213" t="s">
        <v>1526</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62" t="s">
        <v>1817</v>
      </c>
      <c r="D31" s="229"/>
      <c r="E31" s="230">
        <v>1</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41">
        <v>15</v>
      </c>
      <c r="B32" s="242" t="s">
        <v>1843</v>
      </c>
      <c r="C32" s="259" t="s">
        <v>1844</v>
      </c>
      <c r="D32" s="243" t="s">
        <v>780</v>
      </c>
      <c r="E32" s="244">
        <v>1</v>
      </c>
      <c r="F32" s="245"/>
      <c r="G32" s="246">
        <f>ROUND(E32*F32,2)</f>
        <v>0</v>
      </c>
      <c r="H32" s="245"/>
      <c r="I32" s="246">
        <f>ROUND(E32*H32,2)</f>
        <v>0</v>
      </c>
      <c r="J32" s="245"/>
      <c r="K32" s="246">
        <f>ROUND(E32*J32,2)</f>
        <v>0</v>
      </c>
      <c r="L32" s="246">
        <v>21</v>
      </c>
      <c r="M32" s="246">
        <f>G32*(1+L32/100)</f>
        <v>0</v>
      </c>
      <c r="N32" s="244">
        <v>0</v>
      </c>
      <c r="O32" s="244">
        <f>ROUND(E32*N32,2)</f>
        <v>0</v>
      </c>
      <c r="P32" s="244">
        <v>0</v>
      </c>
      <c r="Q32" s="244">
        <f>ROUND(E32*P32,2)</f>
        <v>0</v>
      </c>
      <c r="R32" s="246" t="s">
        <v>1839</v>
      </c>
      <c r="S32" s="246" t="s">
        <v>298</v>
      </c>
      <c r="T32" s="247" t="s">
        <v>364</v>
      </c>
      <c r="U32" s="224">
        <v>0.9</v>
      </c>
      <c r="V32" s="224">
        <f>ROUND(E32*U32,2)</f>
        <v>0.9</v>
      </c>
      <c r="W32" s="224"/>
      <c r="X32" s="224" t="s">
        <v>283</v>
      </c>
      <c r="Y32" s="224" t="s">
        <v>284</v>
      </c>
      <c r="Z32" s="213"/>
      <c r="AA32" s="213"/>
      <c r="AB32" s="213"/>
      <c r="AC32" s="213"/>
      <c r="AD32" s="213"/>
      <c r="AE32" s="213"/>
      <c r="AF32" s="213"/>
      <c r="AG32" s="213" t="s">
        <v>1526</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62" t="s">
        <v>1817</v>
      </c>
      <c r="D33" s="229"/>
      <c r="E33" s="230">
        <v>1</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290</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41">
        <v>16</v>
      </c>
      <c r="B34" s="242" t="s">
        <v>1845</v>
      </c>
      <c r="C34" s="259" t="s">
        <v>1846</v>
      </c>
      <c r="D34" s="243" t="s">
        <v>780</v>
      </c>
      <c r="E34" s="244">
        <v>2</v>
      </c>
      <c r="F34" s="245"/>
      <c r="G34" s="246">
        <f>ROUND(E34*F34,2)</f>
        <v>0</v>
      </c>
      <c r="H34" s="245"/>
      <c r="I34" s="246">
        <f>ROUND(E34*H34,2)</f>
        <v>0</v>
      </c>
      <c r="J34" s="245"/>
      <c r="K34" s="246">
        <f>ROUND(E34*J34,2)</f>
        <v>0</v>
      </c>
      <c r="L34" s="246">
        <v>21</v>
      </c>
      <c r="M34" s="246">
        <f>G34*(1+L34/100)</f>
        <v>0</v>
      </c>
      <c r="N34" s="244">
        <v>0</v>
      </c>
      <c r="O34" s="244">
        <f>ROUND(E34*N34,2)</f>
        <v>0</v>
      </c>
      <c r="P34" s="244">
        <v>0</v>
      </c>
      <c r="Q34" s="244">
        <f>ROUND(E34*P34,2)</f>
        <v>0</v>
      </c>
      <c r="R34" s="246" t="s">
        <v>1839</v>
      </c>
      <c r="S34" s="246" t="s">
        <v>298</v>
      </c>
      <c r="T34" s="247" t="s">
        <v>364</v>
      </c>
      <c r="U34" s="224">
        <v>0.7</v>
      </c>
      <c r="V34" s="224">
        <f>ROUND(E34*U34,2)</f>
        <v>1.4</v>
      </c>
      <c r="W34" s="224"/>
      <c r="X34" s="224" t="s">
        <v>283</v>
      </c>
      <c r="Y34" s="224" t="s">
        <v>284</v>
      </c>
      <c r="Z34" s="213"/>
      <c r="AA34" s="213"/>
      <c r="AB34" s="213"/>
      <c r="AC34" s="213"/>
      <c r="AD34" s="213"/>
      <c r="AE34" s="213"/>
      <c r="AF34" s="213"/>
      <c r="AG34" s="213" t="s">
        <v>1526</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62" t="s">
        <v>1847</v>
      </c>
      <c r="D35" s="229"/>
      <c r="E35" s="230">
        <v>2</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1">
        <v>17</v>
      </c>
      <c r="B36" s="242" t="s">
        <v>1848</v>
      </c>
      <c r="C36" s="259" t="s">
        <v>1849</v>
      </c>
      <c r="D36" s="243" t="s">
        <v>1055</v>
      </c>
      <c r="E36" s="244">
        <v>1</v>
      </c>
      <c r="F36" s="245"/>
      <c r="G36" s="246">
        <f>ROUND(E36*F36,2)</f>
        <v>0</v>
      </c>
      <c r="H36" s="245"/>
      <c r="I36" s="246">
        <f>ROUND(E36*H36,2)</f>
        <v>0</v>
      </c>
      <c r="J36" s="245"/>
      <c r="K36" s="246">
        <f>ROUND(E36*J36,2)</f>
        <v>0</v>
      </c>
      <c r="L36" s="246">
        <v>21</v>
      </c>
      <c r="M36" s="246">
        <f>G36*(1+L36/100)</f>
        <v>0</v>
      </c>
      <c r="N36" s="244">
        <v>0</v>
      </c>
      <c r="O36" s="244">
        <f>ROUND(E36*N36,2)</f>
        <v>0</v>
      </c>
      <c r="P36" s="244">
        <v>0</v>
      </c>
      <c r="Q36" s="244">
        <f>ROUND(E36*P36,2)</f>
        <v>0</v>
      </c>
      <c r="R36" s="246"/>
      <c r="S36" s="246" t="s">
        <v>281</v>
      </c>
      <c r="T36" s="247" t="s">
        <v>282</v>
      </c>
      <c r="U36" s="224">
        <v>0</v>
      </c>
      <c r="V36" s="224">
        <f>ROUND(E36*U36,2)</f>
        <v>0</v>
      </c>
      <c r="W36" s="224"/>
      <c r="X36" s="224" t="s">
        <v>283</v>
      </c>
      <c r="Y36" s="224" t="s">
        <v>284</v>
      </c>
      <c r="Z36" s="213"/>
      <c r="AA36" s="213"/>
      <c r="AB36" s="213"/>
      <c r="AC36" s="213"/>
      <c r="AD36" s="213"/>
      <c r="AE36" s="213"/>
      <c r="AF36" s="213"/>
      <c r="AG36" s="213" t="s">
        <v>1526</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60" t="s">
        <v>286</v>
      </c>
      <c r="D37" s="248"/>
      <c r="E37" s="248"/>
      <c r="F37" s="248"/>
      <c r="G37" s="248"/>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287</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3" x14ac:dyDescent="0.2">
      <c r="A38" s="220"/>
      <c r="B38" s="221"/>
      <c r="C38" s="261" t="s">
        <v>1850</v>
      </c>
      <c r="D38" s="250"/>
      <c r="E38" s="250"/>
      <c r="F38" s="250"/>
      <c r="G38" s="250"/>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287</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3" x14ac:dyDescent="0.2">
      <c r="A39" s="220"/>
      <c r="B39" s="221"/>
      <c r="C39" s="261" t="s">
        <v>355</v>
      </c>
      <c r="D39" s="250"/>
      <c r="E39" s="250"/>
      <c r="F39" s="250"/>
      <c r="G39" s="250"/>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49" t="str">
        <f>C39</f>
        <v>Kompletní provedení dle veškerých informací obsažených v PD (textová i výkresová část, technologické postupy, restaurátorské záměry atd.).</v>
      </c>
      <c r="BB39" s="213"/>
      <c r="BC39" s="213"/>
      <c r="BD39" s="213"/>
      <c r="BE39" s="213"/>
      <c r="BF39" s="213"/>
      <c r="BG39" s="213"/>
      <c r="BH39" s="213"/>
    </row>
    <row r="40" spans="1:60" ht="22.5" outlineLevel="3" x14ac:dyDescent="0.2">
      <c r="A40" s="220"/>
      <c r="B40" s="221"/>
      <c r="C40" s="261" t="s">
        <v>356</v>
      </c>
      <c r="D40" s="250"/>
      <c r="E40" s="250"/>
      <c r="F40" s="250"/>
      <c r="G40" s="250"/>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287</v>
      </c>
      <c r="AH40" s="213"/>
      <c r="AI40" s="213"/>
      <c r="AJ40" s="213"/>
      <c r="AK40" s="213"/>
      <c r="AL40" s="213"/>
      <c r="AM40" s="213"/>
      <c r="AN40" s="213"/>
      <c r="AO40" s="213"/>
      <c r="AP40" s="213"/>
      <c r="AQ40" s="213"/>
      <c r="AR40" s="213"/>
      <c r="AS40" s="213"/>
      <c r="AT40" s="213"/>
      <c r="AU40" s="213"/>
      <c r="AV40" s="213"/>
      <c r="AW40" s="213"/>
      <c r="AX40" s="213"/>
      <c r="AY40" s="213"/>
      <c r="AZ40" s="213"/>
      <c r="BA40" s="249" t="str">
        <f>C40</f>
        <v>Provedení je včetně montáže, demontáže, dodávky, přesunu hmot, přesunu a likvidace suti, povrchové úpravy, repasí, restaurátorských záměrů,</v>
      </c>
      <c r="BB40" s="213"/>
      <c r="BC40" s="213"/>
      <c r="BD40" s="213"/>
      <c r="BE40" s="213"/>
      <c r="BF40" s="213"/>
      <c r="BG40" s="213"/>
      <c r="BH40" s="213"/>
    </row>
    <row r="41" spans="1:60" ht="22.5" outlineLevel="3" x14ac:dyDescent="0.2">
      <c r="A41" s="220"/>
      <c r="B41" s="221"/>
      <c r="C41" s="261" t="s">
        <v>288</v>
      </c>
      <c r="D41" s="250"/>
      <c r="E41" s="250"/>
      <c r="F41" s="250"/>
      <c r="G41" s="250"/>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287</v>
      </c>
      <c r="AH41" s="213"/>
      <c r="AI41" s="213"/>
      <c r="AJ41" s="213"/>
      <c r="AK41" s="213"/>
      <c r="AL41" s="213"/>
      <c r="AM41" s="213"/>
      <c r="AN41" s="213"/>
      <c r="AO41" s="213"/>
      <c r="AP41" s="213"/>
      <c r="AQ41" s="213"/>
      <c r="AR41" s="213"/>
      <c r="AS41" s="213"/>
      <c r="AT41" s="213"/>
      <c r="AU41" s="213"/>
      <c r="AV41" s="213"/>
      <c r="AW41" s="213"/>
      <c r="AX41" s="213"/>
      <c r="AY41" s="213"/>
      <c r="AZ41" s="213"/>
      <c r="BA41" s="249" t="str">
        <f>C41</f>
        <v>restaurátorských závěrečných zpráv, dílenských dokumentací, vzorkování a veškerých dalších nutných souvisejících plnění a dodávek potřeb.</v>
      </c>
      <c r="BB41" s="213"/>
      <c r="BC41" s="213"/>
      <c r="BD41" s="213"/>
      <c r="BE41" s="213"/>
      <c r="BF41" s="213"/>
      <c r="BG41" s="213"/>
      <c r="BH41" s="213"/>
    </row>
    <row r="42" spans="1:60" outlineLevel="1" x14ac:dyDescent="0.2">
      <c r="A42" s="241">
        <v>18</v>
      </c>
      <c r="B42" s="242" t="s">
        <v>1851</v>
      </c>
      <c r="C42" s="259" t="s">
        <v>1852</v>
      </c>
      <c r="D42" s="243" t="s">
        <v>1055</v>
      </c>
      <c r="E42" s="244">
        <v>1</v>
      </c>
      <c r="F42" s="245"/>
      <c r="G42" s="246">
        <f>ROUND(E42*F42,2)</f>
        <v>0</v>
      </c>
      <c r="H42" s="245"/>
      <c r="I42" s="246">
        <f>ROUND(E42*H42,2)</f>
        <v>0</v>
      </c>
      <c r="J42" s="245"/>
      <c r="K42" s="246">
        <f>ROUND(E42*J42,2)</f>
        <v>0</v>
      </c>
      <c r="L42" s="246">
        <v>21</v>
      </c>
      <c r="M42" s="246">
        <f>G42*(1+L42/100)</f>
        <v>0</v>
      </c>
      <c r="N42" s="244">
        <v>0</v>
      </c>
      <c r="O42" s="244">
        <f>ROUND(E42*N42,2)</f>
        <v>0</v>
      </c>
      <c r="P42" s="244">
        <v>0</v>
      </c>
      <c r="Q42" s="244">
        <f>ROUND(E42*P42,2)</f>
        <v>0</v>
      </c>
      <c r="R42" s="246"/>
      <c r="S42" s="246" t="s">
        <v>281</v>
      </c>
      <c r="T42" s="247" t="s">
        <v>282</v>
      </c>
      <c r="U42" s="224">
        <v>0</v>
      </c>
      <c r="V42" s="224">
        <f>ROUND(E42*U42,2)</f>
        <v>0</v>
      </c>
      <c r="W42" s="224"/>
      <c r="X42" s="224" t="s">
        <v>283</v>
      </c>
      <c r="Y42" s="224" t="s">
        <v>284</v>
      </c>
      <c r="Z42" s="213"/>
      <c r="AA42" s="213"/>
      <c r="AB42" s="213"/>
      <c r="AC42" s="213"/>
      <c r="AD42" s="213"/>
      <c r="AE42" s="213"/>
      <c r="AF42" s="213"/>
      <c r="AG42" s="213" t="s">
        <v>1526</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60" t="s">
        <v>286</v>
      </c>
      <c r="D43" s="248"/>
      <c r="E43" s="248"/>
      <c r="F43" s="248"/>
      <c r="G43" s="248"/>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287</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61" t="s">
        <v>1853</v>
      </c>
      <c r="D44" s="250"/>
      <c r="E44" s="250"/>
      <c r="F44" s="250"/>
      <c r="G44" s="250"/>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287</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3" x14ac:dyDescent="0.2">
      <c r="A45" s="220"/>
      <c r="B45" s="221"/>
      <c r="C45" s="261" t="s">
        <v>355</v>
      </c>
      <c r="D45" s="250"/>
      <c r="E45" s="250"/>
      <c r="F45" s="250"/>
      <c r="G45" s="250"/>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49" t="str">
        <f>C45</f>
        <v>Kompletní provedení dle veškerých informací obsažených v PD (textová i výkresová část, technologické postupy, restaurátorské záměry atd.).</v>
      </c>
      <c r="BB45" s="213"/>
      <c r="BC45" s="213"/>
      <c r="BD45" s="213"/>
      <c r="BE45" s="213"/>
      <c r="BF45" s="213"/>
      <c r="BG45" s="213"/>
      <c r="BH45" s="213"/>
    </row>
    <row r="46" spans="1:60" ht="22.5" outlineLevel="3" x14ac:dyDescent="0.2">
      <c r="A46" s="220"/>
      <c r="B46" s="221"/>
      <c r="C46" s="261" t="s">
        <v>356</v>
      </c>
      <c r="D46" s="250"/>
      <c r="E46" s="250"/>
      <c r="F46" s="250"/>
      <c r="G46" s="250"/>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287</v>
      </c>
      <c r="AH46" s="213"/>
      <c r="AI46" s="213"/>
      <c r="AJ46" s="213"/>
      <c r="AK46" s="213"/>
      <c r="AL46" s="213"/>
      <c r="AM46" s="213"/>
      <c r="AN46" s="213"/>
      <c r="AO46" s="213"/>
      <c r="AP46" s="213"/>
      <c r="AQ46" s="213"/>
      <c r="AR46" s="213"/>
      <c r="AS46" s="213"/>
      <c r="AT46" s="213"/>
      <c r="AU46" s="213"/>
      <c r="AV46" s="213"/>
      <c r="AW46" s="213"/>
      <c r="AX46" s="213"/>
      <c r="AY46" s="213"/>
      <c r="AZ46" s="213"/>
      <c r="BA46" s="249" t="str">
        <f>C46</f>
        <v>Provedení je včetně montáže, demontáže, dodávky, přesunu hmot, přesunu a likvidace suti, povrchové úpravy, repasí, restaurátorských záměrů,</v>
      </c>
      <c r="BB46" s="213"/>
      <c r="BC46" s="213"/>
      <c r="BD46" s="213"/>
      <c r="BE46" s="213"/>
      <c r="BF46" s="213"/>
      <c r="BG46" s="213"/>
      <c r="BH46" s="213"/>
    </row>
    <row r="47" spans="1:60" ht="22.5" outlineLevel="3" x14ac:dyDescent="0.2">
      <c r="A47" s="220"/>
      <c r="B47" s="221"/>
      <c r="C47" s="261" t="s">
        <v>288</v>
      </c>
      <c r="D47" s="250"/>
      <c r="E47" s="250"/>
      <c r="F47" s="250"/>
      <c r="G47" s="250"/>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287</v>
      </c>
      <c r="AH47" s="213"/>
      <c r="AI47" s="213"/>
      <c r="AJ47" s="213"/>
      <c r="AK47" s="213"/>
      <c r="AL47" s="213"/>
      <c r="AM47" s="213"/>
      <c r="AN47" s="213"/>
      <c r="AO47" s="213"/>
      <c r="AP47" s="213"/>
      <c r="AQ47" s="213"/>
      <c r="AR47" s="213"/>
      <c r="AS47" s="213"/>
      <c r="AT47" s="213"/>
      <c r="AU47" s="213"/>
      <c r="AV47" s="213"/>
      <c r="AW47" s="213"/>
      <c r="AX47" s="213"/>
      <c r="AY47" s="213"/>
      <c r="AZ47" s="213"/>
      <c r="BA47" s="249" t="str">
        <f>C47</f>
        <v>restaurátorských závěrečných zpráv, dílenských dokumentací, vzorkování a veškerých dalších nutných souvisejících plnění a dodávek potřeb.</v>
      </c>
      <c r="BB47" s="213"/>
      <c r="BC47" s="213"/>
      <c r="BD47" s="213"/>
      <c r="BE47" s="213"/>
      <c r="BF47" s="213"/>
      <c r="BG47" s="213"/>
      <c r="BH47" s="213"/>
    </row>
    <row r="48" spans="1:60" outlineLevel="3" x14ac:dyDescent="0.2">
      <c r="A48" s="220"/>
      <c r="B48" s="221"/>
      <c r="C48" s="261" t="s">
        <v>1310</v>
      </c>
      <c r="D48" s="250"/>
      <c r="E48" s="250"/>
      <c r="F48" s="250"/>
      <c r="G48" s="250"/>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1">
        <v>19</v>
      </c>
      <c r="B49" s="242" t="s">
        <v>1854</v>
      </c>
      <c r="C49" s="259" t="s">
        <v>1855</v>
      </c>
      <c r="D49" s="243" t="s">
        <v>1055</v>
      </c>
      <c r="E49" s="244">
        <v>1</v>
      </c>
      <c r="F49" s="245"/>
      <c r="G49" s="246">
        <f>ROUND(E49*F49,2)</f>
        <v>0</v>
      </c>
      <c r="H49" s="245"/>
      <c r="I49" s="246">
        <f>ROUND(E49*H49,2)</f>
        <v>0</v>
      </c>
      <c r="J49" s="245"/>
      <c r="K49" s="246">
        <f>ROUND(E49*J49,2)</f>
        <v>0</v>
      </c>
      <c r="L49" s="246">
        <v>21</v>
      </c>
      <c r="M49" s="246">
        <f>G49*(1+L49/100)</f>
        <v>0</v>
      </c>
      <c r="N49" s="244">
        <v>0</v>
      </c>
      <c r="O49" s="244">
        <f>ROUND(E49*N49,2)</f>
        <v>0</v>
      </c>
      <c r="P49" s="244">
        <v>0</v>
      </c>
      <c r="Q49" s="244">
        <f>ROUND(E49*P49,2)</f>
        <v>0</v>
      </c>
      <c r="R49" s="246"/>
      <c r="S49" s="246" t="s">
        <v>281</v>
      </c>
      <c r="T49" s="247" t="s">
        <v>282</v>
      </c>
      <c r="U49" s="224">
        <v>0</v>
      </c>
      <c r="V49" s="224">
        <f>ROUND(E49*U49,2)</f>
        <v>0</v>
      </c>
      <c r="W49" s="224"/>
      <c r="X49" s="224" t="s">
        <v>283</v>
      </c>
      <c r="Y49" s="224" t="s">
        <v>284</v>
      </c>
      <c r="Z49" s="213"/>
      <c r="AA49" s="213"/>
      <c r="AB49" s="213"/>
      <c r="AC49" s="213"/>
      <c r="AD49" s="213"/>
      <c r="AE49" s="213"/>
      <c r="AF49" s="213"/>
      <c r="AG49" s="213" t="s">
        <v>1526</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60" t="s">
        <v>286</v>
      </c>
      <c r="D50" s="248"/>
      <c r="E50" s="248"/>
      <c r="F50" s="248"/>
      <c r="G50" s="248"/>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61" t="s">
        <v>1855</v>
      </c>
      <c r="D51" s="250"/>
      <c r="E51" s="250"/>
      <c r="F51" s="250"/>
      <c r="G51" s="250"/>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22.5" outlineLevel="3" x14ac:dyDescent="0.2">
      <c r="A52" s="220"/>
      <c r="B52" s="221"/>
      <c r="C52" s="261" t="s">
        <v>355</v>
      </c>
      <c r="D52" s="250"/>
      <c r="E52" s="250"/>
      <c r="F52" s="250"/>
      <c r="G52" s="250"/>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49" t="str">
        <f>C52</f>
        <v>Kompletní provedení dle veškerých informací obsažených v PD (textová i výkresová část, technologické postupy, restaurátorské záměry atd.).</v>
      </c>
      <c r="BB52" s="213"/>
      <c r="BC52" s="213"/>
      <c r="BD52" s="213"/>
      <c r="BE52" s="213"/>
      <c r="BF52" s="213"/>
      <c r="BG52" s="213"/>
      <c r="BH52" s="213"/>
    </row>
    <row r="53" spans="1:60" ht="22.5" outlineLevel="3" x14ac:dyDescent="0.2">
      <c r="A53" s="220"/>
      <c r="B53" s="221"/>
      <c r="C53" s="261" t="s">
        <v>356</v>
      </c>
      <c r="D53" s="250"/>
      <c r="E53" s="250"/>
      <c r="F53" s="250"/>
      <c r="G53" s="250"/>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49" t="str">
        <f>C53</f>
        <v>Provedení je včetně montáže, demontáže, dodávky, přesunu hmot, přesunu a likvidace suti, povrchové úpravy, repasí, restaurátorských záměrů,</v>
      </c>
      <c r="BB53" s="213"/>
      <c r="BC53" s="213"/>
      <c r="BD53" s="213"/>
      <c r="BE53" s="213"/>
      <c r="BF53" s="213"/>
      <c r="BG53" s="213"/>
      <c r="BH53" s="213"/>
    </row>
    <row r="54" spans="1:60" ht="22.5" outlineLevel="3" x14ac:dyDescent="0.2">
      <c r="A54" s="220"/>
      <c r="B54" s="221"/>
      <c r="C54" s="261" t="s">
        <v>288</v>
      </c>
      <c r="D54" s="250"/>
      <c r="E54" s="250"/>
      <c r="F54" s="250"/>
      <c r="G54" s="250"/>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49" t="str">
        <f>C54</f>
        <v>restaurátorských závěrečných zpráv, dílenských dokumentací, vzorkování a veškerých dalších nutných souvisejících plnění a dodávek potřeb.</v>
      </c>
      <c r="BB54" s="213"/>
      <c r="BC54" s="213"/>
      <c r="BD54" s="213"/>
      <c r="BE54" s="213"/>
      <c r="BF54" s="213"/>
      <c r="BG54" s="213"/>
      <c r="BH54" s="213"/>
    </row>
    <row r="55" spans="1:60" outlineLevel="1" x14ac:dyDescent="0.2">
      <c r="A55" s="241">
        <v>20</v>
      </c>
      <c r="B55" s="242" t="s">
        <v>1856</v>
      </c>
      <c r="C55" s="259" t="s">
        <v>1857</v>
      </c>
      <c r="D55" s="243" t="s">
        <v>1055</v>
      </c>
      <c r="E55" s="244">
        <v>1</v>
      </c>
      <c r="F55" s="245"/>
      <c r="G55" s="246">
        <f>ROUND(E55*F55,2)</f>
        <v>0</v>
      </c>
      <c r="H55" s="245"/>
      <c r="I55" s="246">
        <f>ROUND(E55*H55,2)</f>
        <v>0</v>
      </c>
      <c r="J55" s="245"/>
      <c r="K55" s="246">
        <f>ROUND(E55*J55,2)</f>
        <v>0</v>
      </c>
      <c r="L55" s="246">
        <v>21</v>
      </c>
      <c r="M55" s="246">
        <f>G55*(1+L55/100)</f>
        <v>0</v>
      </c>
      <c r="N55" s="244">
        <v>0</v>
      </c>
      <c r="O55" s="244">
        <f>ROUND(E55*N55,2)</f>
        <v>0</v>
      </c>
      <c r="P55" s="244">
        <v>0</v>
      </c>
      <c r="Q55" s="244">
        <f>ROUND(E55*P55,2)</f>
        <v>0</v>
      </c>
      <c r="R55" s="246"/>
      <c r="S55" s="246" t="s">
        <v>281</v>
      </c>
      <c r="T55" s="247" t="s">
        <v>282</v>
      </c>
      <c r="U55" s="224">
        <v>0</v>
      </c>
      <c r="V55" s="224">
        <f>ROUND(E55*U55,2)</f>
        <v>0</v>
      </c>
      <c r="W55" s="224"/>
      <c r="X55" s="224" t="s">
        <v>283</v>
      </c>
      <c r="Y55" s="224" t="s">
        <v>284</v>
      </c>
      <c r="Z55" s="213"/>
      <c r="AA55" s="213"/>
      <c r="AB55" s="213"/>
      <c r="AC55" s="213"/>
      <c r="AD55" s="213"/>
      <c r="AE55" s="213"/>
      <c r="AF55" s="213"/>
      <c r="AG55" s="213" t="s">
        <v>1526</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60" t="s">
        <v>286</v>
      </c>
      <c r="D56" s="248"/>
      <c r="E56" s="248"/>
      <c r="F56" s="248"/>
      <c r="G56" s="248"/>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287</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61" t="s">
        <v>1858</v>
      </c>
      <c r="D57" s="250"/>
      <c r="E57" s="250"/>
      <c r="F57" s="250"/>
      <c r="G57" s="250"/>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287</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ht="22.5" outlineLevel="3" x14ac:dyDescent="0.2">
      <c r="A58" s="220"/>
      <c r="B58" s="221"/>
      <c r="C58" s="261" t="s">
        <v>355</v>
      </c>
      <c r="D58" s="250"/>
      <c r="E58" s="250"/>
      <c r="F58" s="250"/>
      <c r="G58" s="250"/>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287</v>
      </c>
      <c r="AH58" s="213"/>
      <c r="AI58" s="213"/>
      <c r="AJ58" s="213"/>
      <c r="AK58" s="213"/>
      <c r="AL58" s="213"/>
      <c r="AM58" s="213"/>
      <c r="AN58" s="213"/>
      <c r="AO58" s="213"/>
      <c r="AP58" s="213"/>
      <c r="AQ58" s="213"/>
      <c r="AR58" s="213"/>
      <c r="AS58" s="213"/>
      <c r="AT58" s="213"/>
      <c r="AU58" s="213"/>
      <c r="AV58" s="213"/>
      <c r="AW58" s="213"/>
      <c r="AX58" s="213"/>
      <c r="AY58" s="213"/>
      <c r="AZ58" s="213"/>
      <c r="BA58" s="249" t="str">
        <f>C58</f>
        <v>Kompletní provedení dle veškerých informací obsažených v PD (textová i výkresová část, technologické postupy, restaurátorské záměry atd.).</v>
      </c>
      <c r="BB58" s="213"/>
      <c r="BC58" s="213"/>
      <c r="BD58" s="213"/>
      <c r="BE58" s="213"/>
      <c r="BF58" s="213"/>
      <c r="BG58" s="213"/>
      <c r="BH58" s="213"/>
    </row>
    <row r="59" spans="1:60" ht="22.5" outlineLevel="3" x14ac:dyDescent="0.2">
      <c r="A59" s="220"/>
      <c r="B59" s="221"/>
      <c r="C59" s="261" t="s">
        <v>356</v>
      </c>
      <c r="D59" s="250"/>
      <c r="E59" s="250"/>
      <c r="F59" s="250"/>
      <c r="G59" s="250"/>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287</v>
      </c>
      <c r="AH59" s="213"/>
      <c r="AI59" s="213"/>
      <c r="AJ59" s="213"/>
      <c r="AK59" s="213"/>
      <c r="AL59" s="213"/>
      <c r="AM59" s="213"/>
      <c r="AN59" s="213"/>
      <c r="AO59" s="213"/>
      <c r="AP59" s="213"/>
      <c r="AQ59" s="213"/>
      <c r="AR59" s="213"/>
      <c r="AS59" s="213"/>
      <c r="AT59" s="213"/>
      <c r="AU59" s="213"/>
      <c r="AV59" s="213"/>
      <c r="AW59" s="213"/>
      <c r="AX59" s="213"/>
      <c r="AY59" s="213"/>
      <c r="AZ59" s="213"/>
      <c r="BA59" s="249" t="str">
        <f>C59</f>
        <v>Provedení je včetně montáže, demontáže, dodávky, přesunu hmot, přesunu a likvidace suti, povrchové úpravy, repasí, restaurátorských záměrů,</v>
      </c>
      <c r="BB59" s="213"/>
      <c r="BC59" s="213"/>
      <c r="BD59" s="213"/>
      <c r="BE59" s="213"/>
      <c r="BF59" s="213"/>
      <c r="BG59" s="213"/>
      <c r="BH59" s="213"/>
    </row>
    <row r="60" spans="1:60" ht="22.5" outlineLevel="3" x14ac:dyDescent="0.2">
      <c r="A60" s="220"/>
      <c r="B60" s="221"/>
      <c r="C60" s="261" t="s">
        <v>288</v>
      </c>
      <c r="D60" s="250"/>
      <c r="E60" s="250"/>
      <c r="F60" s="250"/>
      <c r="G60" s="250"/>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287</v>
      </c>
      <c r="AH60" s="213"/>
      <c r="AI60" s="213"/>
      <c r="AJ60" s="213"/>
      <c r="AK60" s="213"/>
      <c r="AL60" s="213"/>
      <c r="AM60" s="213"/>
      <c r="AN60" s="213"/>
      <c r="AO60" s="213"/>
      <c r="AP60" s="213"/>
      <c r="AQ60" s="213"/>
      <c r="AR60" s="213"/>
      <c r="AS60" s="213"/>
      <c r="AT60" s="213"/>
      <c r="AU60" s="213"/>
      <c r="AV60" s="213"/>
      <c r="AW60" s="213"/>
      <c r="AX60" s="213"/>
      <c r="AY60" s="213"/>
      <c r="AZ60" s="213"/>
      <c r="BA60" s="249" t="str">
        <f>C60</f>
        <v>restaurátorských závěrečných zpráv, dílenských dokumentací, vzorkování a veškerých dalších nutných souvisejících plnění a dodávek potřeb.</v>
      </c>
      <c r="BB60" s="213"/>
      <c r="BC60" s="213"/>
      <c r="BD60" s="213"/>
      <c r="BE60" s="213"/>
      <c r="BF60" s="213"/>
      <c r="BG60" s="213"/>
      <c r="BH60" s="213"/>
    </row>
    <row r="61" spans="1:60" outlineLevel="1" x14ac:dyDescent="0.2">
      <c r="A61" s="241">
        <v>21</v>
      </c>
      <c r="B61" s="242" t="s">
        <v>1859</v>
      </c>
      <c r="C61" s="259" t="s">
        <v>1860</v>
      </c>
      <c r="D61" s="243" t="s">
        <v>1055</v>
      </c>
      <c r="E61" s="244">
        <v>1</v>
      </c>
      <c r="F61" s="245"/>
      <c r="G61" s="246">
        <f>ROUND(E61*F61,2)</f>
        <v>0</v>
      </c>
      <c r="H61" s="245"/>
      <c r="I61" s="246">
        <f>ROUND(E61*H61,2)</f>
        <v>0</v>
      </c>
      <c r="J61" s="245"/>
      <c r="K61" s="246">
        <f>ROUND(E61*J61,2)</f>
        <v>0</v>
      </c>
      <c r="L61" s="246">
        <v>21</v>
      </c>
      <c r="M61" s="246">
        <f>G61*(1+L61/100)</f>
        <v>0</v>
      </c>
      <c r="N61" s="244">
        <v>0</v>
      </c>
      <c r="O61" s="244">
        <f>ROUND(E61*N61,2)</f>
        <v>0</v>
      </c>
      <c r="P61" s="244">
        <v>0</v>
      </c>
      <c r="Q61" s="244">
        <f>ROUND(E61*P61,2)</f>
        <v>0</v>
      </c>
      <c r="R61" s="246"/>
      <c r="S61" s="246" t="s">
        <v>281</v>
      </c>
      <c r="T61" s="247" t="s">
        <v>282</v>
      </c>
      <c r="U61" s="224">
        <v>0</v>
      </c>
      <c r="V61" s="224">
        <f>ROUND(E61*U61,2)</f>
        <v>0</v>
      </c>
      <c r="W61" s="224"/>
      <c r="X61" s="224" t="s">
        <v>283</v>
      </c>
      <c r="Y61" s="224" t="s">
        <v>284</v>
      </c>
      <c r="Z61" s="213"/>
      <c r="AA61" s="213"/>
      <c r="AB61" s="213"/>
      <c r="AC61" s="213"/>
      <c r="AD61" s="213"/>
      <c r="AE61" s="213"/>
      <c r="AF61" s="213"/>
      <c r="AG61" s="213" t="s">
        <v>1526</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2" x14ac:dyDescent="0.2">
      <c r="A62" s="220"/>
      <c r="B62" s="221"/>
      <c r="C62" s="260" t="s">
        <v>286</v>
      </c>
      <c r="D62" s="248"/>
      <c r="E62" s="248"/>
      <c r="F62" s="248"/>
      <c r="G62" s="248"/>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287</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61" t="s">
        <v>1861</v>
      </c>
      <c r="D63" s="250"/>
      <c r="E63" s="250"/>
      <c r="F63" s="250"/>
      <c r="G63" s="250"/>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287</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3" x14ac:dyDescent="0.2">
      <c r="A64" s="220"/>
      <c r="B64" s="221"/>
      <c r="C64" s="261" t="s">
        <v>355</v>
      </c>
      <c r="D64" s="250"/>
      <c r="E64" s="250"/>
      <c r="F64" s="250"/>
      <c r="G64" s="250"/>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287</v>
      </c>
      <c r="AH64" s="213"/>
      <c r="AI64" s="213"/>
      <c r="AJ64" s="213"/>
      <c r="AK64" s="213"/>
      <c r="AL64" s="213"/>
      <c r="AM64" s="213"/>
      <c r="AN64" s="213"/>
      <c r="AO64" s="213"/>
      <c r="AP64" s="213"/>
      <c r="AQ64" s="213"/>
      <c r="AR64" s="213"/>
      <c r="AS64" s="213"/>
      <c r="AT64" s="213"/>
      <c r="AU64" s="213"/>
      <c r="AV64" s="213"/>
      <c r="AW64" s="213"/>
      <c r="AX64" s="213"/>
      <c r="AY64" s="213"/>
      <c r="AZ64" s="213"/>
      <c r="BA64" s="249" t="str">
        <f>C64</f>
        <v>Kompletní provedení dle veškerých informací obsažených v PD (textová i výkresová část, technologické postupy, restaurátorské záměry atd.).</v>
      </c>
      <c r="BB64" s="213"/>
      <c r="BC64" s="213"/>
      <c r="BD64" s="213"/>
      <c r="BE64" s="213"/>
      <c r="BF64" s="213"/>
      <c r="BG64" s="213"/>
      <c r="BH64" s="213"/>
    </row>
    <row r="65" spans="1:60" ht="22.5" outlineLevel="3" x14ac:dyDescent="0.2">
      <c r="A65" s="220"/>
      <c r="B65" s="221"/>
      <c r="C65" s="261" t="s">
        <v>356</v>
      </c>
      <c r="D65" s="250"/>
      <c r="E65" s="250"/>
      <c r="F65" s="250"/>
      <c r="G65" s="250"/>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49" t="str">
        <f>C65</f>
        <v>Provedení je včetně montáže, demontáže, dodávky, přesunu hmot, přesunu a likvidace suti, povrchové úpravy, repasí, restaurátorských záměrů,</v>
      </c>
      <c r="BB65" s="213"/>
      <c r="BC65" s="213"/>
      <c r="BD65" s="213"/>
      <c r="BE65" s="213"/>
      <c r="BF65" s="213"/>
      <c r="BG65" s="213"/>
      <c r="BH65" s="213"/>
    </row>
    <row r="66" spans="1:60" ht="22.5" outlineLevel="3" x14ac:dyDescent="0.2">
      <c r="A66" s="220"/>
      <c r="B66" s="221"/>
      <c r="C66" s="261" t="s">
        <v>288</v>
      </c>
      <c r="D66" s="250"/>
      <c r="E66" s="250"/>
      <c r="F66" s="250"/>
      <c r="G66" s="250"/>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287</v>
      </c>
      <c r="AH66" s="213"/>
      <c r="AI66" s="213"/>
      <c r="AJ66" s="213"/>
      <c r="AK66" s="213"/>
      <c r="AL66" s="213"/>
      <c r="AM66" s="213"/>
      <c r="AN66" s="213"/>
      <c r="AO66" s="213"/>
      <c r="AP66" s="213"/>
      <c r="AQ66" s="213"/>
      <c r="AR66" s="213"/>
      <c r="AS66" s="213"/>
      <c r="AT66" s="213"/>
      <c r="AU66" s="213"/>
      <c r="AV66" s="213"/>
      <c r="AW66" s="213"/>
      <c r="AX66" s="213"/>
      <c r="AY66" s="213"/>
      <c r="AZ66" s="213"/>
      <c r="BA66" s="249" t="str">
        <f>C66</f>
        <v>restaurátorských závěrečných zpráv, dílenských dokumentací, vzorkování a veškerých dalších nutných souvisejících plnění a dodávek potřeb.</v>
      </c>
      <c r="BB66" s="213"/>
      <c r="BC66" s="213"/>
      <c r="BD66" s="213"/>
      <c r="BE66" s="213"/>
      <c r="BF66" s="213"/>
      <c r="BG66" s="213"/>
      <c r="BH66" s="213"/>
    </row>
    <row r="67" spans="1:60" outlineLevel="1" x14ac:dyDescent="0.2">
      <c r="A67" s="241">
        <v>22</v>
      </c>
      <c r="B67" s="242" t="s">
        <v>1862</v>
      </c>
      <c r="C67" s="259" t="s">
        <v>1863</v>
      </c>
      <c r="D67" s="243" t="s">
        <v>347</v>
      </c>
      <c r="E67" s="244">
        <v>1</v>
      </c>
      <c r="F67" s="245"/>
      <c r="G67" s="246">
        <f>ROUND(E67*F67,2)</f>
        <v>0</v>
      </c>
      <c r="H67" s="245"/>
      <c r="I67" s="246">
        <f>ROUND(E67*H67,2)</f>
        <v>0</v>
      </c>
      <c r="J67" s="245"/>
      <c r="K67" s="246">
        <f>ROUND(E67*J67,2)</f>
        <v>0</v>
      </c>
      <c r="L67" s="246">
        <v>21</v>
      </c>
      <c r="M67" s="246">
        <f>G67*(1+L67/100)</f>
        <v>0</v>
      </c>
      <c r="N67" s="244">
        <v>0</v>
      </c>
      <c r="O67" s="244">
        <f>ROUND(E67*N67,2)</f>
        <v>0</v>
      </c>
      <c r="P67" s="244">
        <v>0</v>
      </c>
      <c r="Q67" s="244">
        <f>ROUND(E67*P67,2)</f>
        <v>0</v>
      </c>
      <c r="R67" s="246"/>
      <c r="S67" s="246" t="s">
        <v>281</v>
      </c>
      <c r="T67" s="247" t="s">
        <v>282</v>
      </c>
      <c r="U67" s="224">
        <v>0</v>
      </c>
      <c r="V67" s="224">
        <f>ROUND(E67*U67,2)</f>
        <v>0</v>
      </c>
      <c r="W67" s="224"/>
      <c r="X67" s="224" t="s">
        <v>283</v>
      </c>
      <c r="Y67" s="224" t="s">
        <v>284</v>
      </c>
      <c r="Z67" s="213"/>
      <c r="AA67" s="213"/>
      <c r="AB67" s="213"/>
      <c r="AC67" s="213"/>
      <c r="AD67" s="213"/>
      <c r="AE67" s="213"/>
      <c r="AF67" s="213"/>
      <c r="AG67" s="213" t="s">
        <v>1526</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60" t="s">
        <v>286</v>
      </c>
      <c r="D68" s="248"/>
      <c r="E68" s="248"/>
      <c r="F68" s="248"/>
      <c r="G68" s="248"/>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287</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61" t="s">
        <v>1864</v>
      </c>
      <c r="D69" s="250"/>
      <c r="E69" s="250"/>
      <c r="F69" s="250"/>
      <c r="G69" s="250"/>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287</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ht="22.5" outlineLevel="3" x14ac:dyDescent="0.2">
      <c r="A70" s="220"/>
      <c r="B70" s="221"/>
      <c r="C70" s="261" t="s">
        <v>355</v>
      </c>
      <c r="D70" s="250"/>
      <c r="E70" s="250"/>
      <c r="F70" s="250"/>
      <c r="G70" s="250"/>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287</v>
      </c>
      <c r="AH70" s="213"/>
      <c r="AI70" s="213"/>
      <c r="AJ70" s="213"/>
      <c r="AK70" s="213"/>
      <c r="AL70" s="213"/>
      <c r="AM70" s="213"/>
      <c r="AN70" s="213"/>
      <c r="AO70" s="213"/>
      <c r="AP70" s="213"/>
      <c r="AQ70" s="213"/>
      <c r="AR70" s="213"/>
      <c r="AS70" s="213"/>
      <c r="AT70" s="213"/>
      <c r="AU70" s="213"/>
      <c r="AV70" s="213"/>
      <c r="AW70" s="213"/>
      <c r="AX70" s="213"/>
      <c r="AY70" s="213"/>
      <c r="AZ70" s="213"/>
      <c r="BA70" s="249" t="str">
        <f>C70</f>
        <v>Kompletní provedení dle veškerých informací obsažených v PD (textová i výkresová část, technologické postupy, restaurátorské záměry atd.).</v>
      </c>
      <c r="BB70" s="213"/>
      <c r="BC70" s="213"/>
      <c r="BD70" s="213"/>
      <c r="BE70" s="213"/>
      <c r="BF70" s="213"/>
      <c r="BG70" s="213"/>
      <c r="BH70" s="213"/>
    </row>
    <row r="71" spans="1:60" ht="22.5" outlineLevel="3" x14ac:dyDescent="0.2">
      <c r="A71" s="220"/>
      <c r="B71" s="221"/>
      <c r="C71" s="261" t="s">
        <v>356</v>
      </c>
      <c r="D71" s="250"/>
      <c r="E71" s="250"/>
      <c r="F71" s="250"/>
      <c r="G71" s="250"/>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287</v>
      </c>
      <c r="AH71" s="213"/>
      <c r="AI71" s="213"/>
      <c r="AJ71" s="213"/>
      <c r="AK71" s="213"/>
      <c r="AL71" s="213"/>
      <c r="AM71" s="213"/>
      <c r="AN71" s="213"/>
      <c r="AO71" s="213"/>
      <c r="AP71" s="213"/>
      <c r="AQ71" s="213"/>
      <c r="AR71" s="213"/>
      <c r="AS71" s="213"/>
      <c r="AT71" s="213"/>
      <c r="AU71" s="213"/>
      <c r="AV71" s="213"/>
      <c r="AW71" s="213"/>
      <c r="AX71" s="213"/>
      <c r="AY71" s="213"/>
      <c r="AZ71" s="213"/>
      <c r="BA71" s="249" t="str">
        <f>C71</f>
        <v>Provedení je včetně montáže, demontáže, dodávky, přesunu hmot, přesunu a likvidace suti, povrchové úpravy, repasí, restaurátorských záměrů,</v>
      </c>
      <c r="BB71" s="213"/>
      <c r="BC71" s="213"/>
      <c r="BD71" s="213"/>
      <c r="BE71" s="213"/>
      <c r="BF71" s="213"/>
      <c r="BG71" s="213"/>
      <c r="BH71" s="213"/>
    </row>
    <row r="72" spans="1:60" ht="22.5" outlineLevel="3" x14ac:dyDescent="0.2">
      <c r="A72" s="220"/>
      <c r="B72" s="221"/>
      <c r="C72" s="261" t="s">
        <v>288</v>
      </c>
      <c r="D72" s="250"/>
      <c r="E72" s="250"/>
      <c r="F72" s="250"/>
      <c r="G72" s="250"/>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287</v>
      </c>
      <c r="AH72" s="213"/>
      <c r="AI72" s="213"/>
      <c r="AJ72" s="213"/>
      <c r="AK72" s="213"/>
      <c r="AL72" s="213"/>
      <c r="AM72" s="213"/>
      <c r="AN72" s="213"/>
      <c r="AO72" s="213"/>
      <c r="AP72" s="213"/>
      <c r="AQ72" s="213"/>
      <c r="AR72" s="213"/>
      <c r="AS72" s="213"/>
      <c r="AT72" s="213"/>
      <c r="AU72" s="213"/>
      <c r="AV72" s="213"/>
      <c r="AW72" s="213"/>
      <c r="AX72" s="213"/>
      <c r="AY72" s="213"/>
      <c r="AZ72" s="213"/>
      <c r="BA72" s="249" t="str">
        <f>C72</f>
        <v>restaurátorských závěrečných zpráv, dílenských dokumentací, vzorkování a veškerých dalších nutných souvisejících plnění a dodávek potřeb.</v>
      </c>
      <c r="BB72" s="213"/>
      <c r="BC72" s="213"/>
      <c r="BD72" s="213"/>
      <c r="BE72" s="213"/>
      <c r="BF72" s="213"/>
      <c r="BG72" s="213"/>
      <c r="BH72" s="213"/>
    </row>
    <row r="73" spans="1:60" outlineLevel="1" x14ac:dyDescent="0.2">
      <c r="A73" s="241">
        <v>23</v>
      </c>
      <c r="B73" s="242" t="s">
        <v>1865</v>
      </c>
      <c r="C73" s="259" t="s">
        <v>1866</v>
      </c>
      <c r="D73" s="243" t="s">
        <v>1055</v>
      </c>
      <c r="E73" s="244">
        <v>1</v>
      </c>
      <c r="F73" s="245"/>
      <c r="G73" s="246">
        <f>ROUND(E73*F73,2)</f>
        <v>0</v>
      </c>
      <c r="H73" s="245"/>
      <c r="I73" s="246">
        <f>ROUND(E73*H73,2)</f>
        <v>0</v>
      </c>
      <c r="J73" s="245"/>
      <c r="K73" s="246">
        <f>ROUND(E73*J73,2)</f>
        <v>0</v>
      </c>
      <c r="L73" s="246">
        <v>21</v>
      </c>
      <c r="M73" s="246">
        <f>G73*(1+L73/100)</f>
        <v>0</v>
      </c>
      <c r="N73" s="244">
        <v>0</v>
      </c>
      <c r="O73" s="244">
        <f>ROUND(E73*N73,2)</f>
        <v>0</v>
      </c>
      <c r="P73" s="244">
        <v>0</v>
      </c>
      <c r="Q73" s="244">
        <f>ROUND(E73*P73,2)</f>
        <v>0</v>
      </c>
      <c r="R73" s="246"/>
      <c r="S73" s="246" t="s">
        <v>281</v>
      </c>
      <c r="T73" s="247" t="s">
        <v>282</v>
      </c>
      <c r="U73" s="224">
        <v>0</v>
      </c>
      <c r="V73" s="224">
        <f>ROUND(E73*U73,2)</f>
        <v>0</v>
      </c>
      <c r="W73" s="224"/>
      <c r="X73" s="224" t="s">
        <v>283</v>
      </c>
      <c r="Y73" s="224" t="s">
        <v>284</v>
      </c>
      <c r="Z73" s="213"/>
      <c r="AA73" s="213"/>
      <c r="AB73" s="213"/>
      <c r="AC73" s="213"/>
      <c r="AD73" s="213"/>
      <c r="AE73" s="213"/>
      <c r="AF73" s="213"/>
      <c r="AG73" s="213" t="s">
        <v>1526</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60" t="s">
        <v>286</v>
      </c>
      <c r="D74" s="248"/>
      <c r="E74" s="248"/>
      <c r="F74" s="248"/>
      <c r="G74" s="248"/>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287</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61" t="s">
        <v>1867</v>
      </c>
      <c r="D75" s="250"/>
      <c r="E75" s="250"/>
      <c r="F75" s="250"/>
      <c r="G75" s="250"/>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287</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3" x14ac:dyDescent="0.2">
      <c r="A76" s="220"/>
      <c r="B76" s="221"/>
      <c r="C76" s="261" t="s">
        <v>355</v>
      </c>
      <c r="D76" s="250"/>
      <c r="E76" s="250"/>
      <c r="F76" s="250"/>
      <c r="G76" s="250"/>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287</v>
      </c>
      <c r="AH76" s="213"/>
      <c r="AI76" s="213"/>
      <c r="AJ76" s="213"/>
      <c r="AK76" s="213"/>
      <c r="AL76" s="213"/>
      <c r="AM76" s="213"/>
      <c r="AN76" s="213"/>
      <c r="AO76" s="213"/>
      <c r="AP76" s="213"/>
      <c r="AQ76" s="213"/>
      <c r="AR76" s="213"/>
      <c r="AS76" s="213"/>
      <c r="AT76" s="213"/>
      <c r="AU76" s="213"/>
      <c r="AV76" s="213"/>
      <c r="AW76" s="213"/>
      <c r="AX76" s="213"/>
      <c r="AY76" s="213"/>
      <c r="AZ76" s="213"/>
      <c r="BA76" s="249" t="str">
        <f>C76</f>
        <v>Kompletní provedení dle veškerých informací obsažených v PD (textová i výkresová část, technologické postupy, restaurátorské záměry atd.).</v>
      </c>
      <c r="BB76" s="213"/>
      <c r="BC76" s="213"/>
      <c r="BD76" s="213"/>
      <c r="BE76" s="213"/>
      <c r="BF76" s="213"/>
      <c r="BG76" s="213"/>
      <c r="BH76" s="213"/>
    </row>
    <row r="77" spans="1:60" ht="22.5" outlineLevel="3" x14ac:dyDescent="0.2">
      <c r="A77" s="220"/>
      <c r="B77" s="221"/>
      <c r="C77" s="261" t="s">
        <v>356</v>
      </c>
      <c r="D77" s="250"/>
      <c r="E77" s="250"/>
      <c r="F77" s="250"/>
      <c r="G77" s="250"/>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287</v>
      </c>
      <c r="AH77" s="213"/>
      <c r="AI77" s="213"/>
      <c r="AJ77" s="213"/>
      <c r="AK77" s="213"/>
      <c r="AL77" s="213"/>
      <c r="AM77" s="213"/>
      <c r="AN77" s="213"/>
      <c r="AO77" s="213"/>
      <c r="AP77" s="213"/>
      <c r="AQ77" s="213"/>
      <c r="AR77" s="213"/>
      <c r="AS77" s="213"/>
      <c r="AT77" s="213"/>
      <c r="AU77" s="213"/>
      <c r="AV77" s="213"/>
      <c r="AW77" s="213"/>
      <c r="AX77" s="213"/>
      <c r="AY77" s="213"/>
      <c r="AZ77" s="213"/>
      <c r="BA77" s="249" t="str">
        <f>C77</f>
        <v>Provedení je včetně montáže, demontáže, dodávky, přesunu hmot, přesunu a likvidace suti, povrchové úpravy, repasí, restaurátorských záměrů,</v>
      </c>
      <c r="BB77" s="213"/>
      <c r="BC77" s="213"/>
      <c r="BD77" s="213"/>
      <c r="BE77" s="213"/>
      <c r="BF77" s="213"/>
      <c r="BG77" s="213"/>
      <c r="BH77" s="213"/>
    </row>
    <row r="78" spans="1:60" ht="22.5" outlineLevel="3" x14ac:dyDescent="0.2">
      <c r="A78" s="220"/>
      <c r="B78" s="221"/>
      <c r="C78" s="261" t="s">
        <v>288</v>
      </c>
      <c r="D78" s="250"/>
      <c r="E78" s="250"/>
      <c r="F78" s="250"/>
      <c r="G78" s="250"/>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287</v>
      </c>
      <c r="AH78" s="213"/>
      <c r="AI78" s="213"/>
      <c r="AJ78" s="213"/>
      <c r="AK78" s="213"/>
      <c r="AL78" s="213"/>
      <c r="AM78" s="213"/>
      <c r="AN78" s="213"/>
      <c r="AO78" s="213"/>
      <c r="AP78" s="213"/>
      <c r="AQ78" s="213"/>
      <c r="AR78" s="213"/>
      <c r="AS78" s="213"/>
      <c r="AT78" s="213"/>
      <c r="AU78" s="213"/>
      <c r="AV78" s="213"/>
      <c r="AW78" s="213"/>
      <c r="AX78" s="213"/>
      <c r="AY78" s="213"/>
      <c r="AZ78" s="213"/>
      <c r="BA78" s="249" t="str">
        <f>C78</f>
        <v>restaurátorských závěrečných zpráv, dílenských dokumentací, vzorkování a veškerých dalších nutných souvisejících plnění a dodávek potřeb.</v>
      </c>
      <c r="BB78" s="213"/>
      <c r="BC78" s="213"/>
      <c r="BD78" s="213"/>
      <c r="BE78" s="213"/>
      <c r="BF78" s="213"/>
      <c r="BG78" s="213"/>
      <c r="BH78" s="213"/>
    </row>
    <row r="79" spans="1:60" outlineLevel="1" x14ac:dyDescent="0.2">
      <c r="A79" s="241">
        <v>24</v>
      </c>
      <c r="B79" s="242" t="s">
        <v>1868</v>
      </c>
      <c r="C79" s="259" t="s">
        <v>1869</v>
      </c>
      <c r="D79" s="243" t="s">
        <v>1055</v>
      </c>
      <c r="E79" s="244">
        <v>1</v>
      </c>
      <c r="F79" s="245"/>
      <c r="G79" s="246">
        <f>ROUND(E79*F79,2)</f>
        <v>0</v>
      </c>
      <c r="H79" s="245"/>
      <c r="I79" s="246">
        <f>ROUND(E79*H79,2)</f>
        <v>0</v>
      </c>
      <c r="J79" s="245"/>
      <c r="K79" s="246">
        <f>ROUND(E79*J79,2)</f>
        <v>0</v>
      </c>
      <c r="L79" s="246">
        <v>21</v>
      </c>
      <c r="M79" s="246">
        <f>G79*(1+L79/100)</f>
        <v>0</v>
      </c>
      <c r="N79" s="244">
        <v>0</v>
      </c>
      <c r="O79" s="244">
        <f>ROUND(E79*N79,2)</f>
        <v>0</v>
      </c>
      <c r="P79" s="244">
        <v>0</v>
      </c>
      <c r="Q79" s="244">
        <f>ROUND(E79*P79,2)</f>
        <v>0</v>
      </c>
      <c r="R79" s="246"/>
      <c r="S79" s="246" t="s">
        <v>281</v>
      </c>
      <c r="T79" s="247" t="s">
        <v>282</v>
      </c>
      <c r="U79" s="224">
        <v>0</v>
      </c>
      <c r="V79" s="224">
        <f>ROUND(E79*U79,2)</f>
        <v>0</v>
      </c>
      <c r="W79" s="224"/>
      <c r="X79" s="224" t="s">
        <v>283</v>
      </c>
      <c r="Y79" s="224" t="s">
        <v>284</v>
      </c>
      <c r="Z79" s="213"/>
      <c r="AA79" s="213"/>
      <c r="AB79" s="213"/>
      <c r="AC79" s="213"/>
      <c r="AD79" s="213"/>
      <c r="AE79" s="213"/>
      <c r="AF79" s="213"/>
      <c r="AG79" s="213" t="s">
        <v>1526</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60" t="s">
        <v>286</v>
      </c>
      <c r="D80" s="248"/>
      <c r="E80" s="248"/>
      <c r="F80" s="248"/>
      <c r="G80" s="248"/>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287</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61" t="s">
        <v>1869</v>
      </c>
      <c r="D81" s="250"/>
      <c r="E81" s="250"/>
      <c r="F81" s="250"/>
      <c r="G81" s="250"/>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287</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3" x14ac:dyDescent="0.2">
      <c r="A82" s="220"/>
      <c r="B82" s="221"/>
      <c r="C82" s="261" t="s">
        <v>355</v>
      </c>
      <c r="D82" s="250"/>
      <c r="E82" s="250"/>
      <c r="F82" s="250"/>
      <c r="G82" s="250"/>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287</v>
      </c>
      <c r="AH82" s="213"/>
      <c r="AI82" s="213"/>
      <c r="AJ82" s="213"/>
      <c r="AK82" s="213"/>
      <c r="AL82" s="213"/>
      <c r="AM82" s="213"/>
      <c r="AN82" s="213"/>
      <c r="AO82" s="213"/>
      <c r="AP82" s="213"/>
      <c r="AQ82" s="213"/>
      <c r="AR82" s="213"/>
      <c r="AS82" s="213"/>
      <c r="AT82" s="213"/>
      <c r="AU82" s="213"/>
      <c r="AV82" s="213"/>
      <c r="AW82" s="213"/>
      <c r="AX82" s="213"/>
      <c r="AY82" s="213"/>
      <c r="AZ82" s="213"/>
      <c r="BA82" s="249" t="str">
        <f>C82</f>
        <v>Kompletní provedení dle veškerých informací obsažených v PD (textová i výkresová část, technologické postupy, restaurátorské záměry atd.).</v>
      </c>
      <c r="BB82" s="213"/>
      <c r="BC82" s="213"/>
      <c r="BD82" s="213"/>
      <c r="BE82" s="213"/>
      <c r="BF82" s="213"/>
      <c r="BG82" s="213"/>
      <c r="BH82" s="213"/>
    </row>
    <row r="83" spans="1:60" ht="22.5" outlineLevel="3" x14ac:dyDescent="0.2">
      <c r="A83" s="220"/>
      <c r="B83" s="221"/>
      <c r="C83" s="261" t="s">
        <v>356</v>
      </c>
      <c r="D83" s="250"/>
      <c r="E83" s="250"/>
      <c r="F83" s="250"/>
      <c r="G83" s="250"/>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287</v>
      </c>
      <c r="AH83" s="213"/>
      <c r="AI83" s="213"/>
      <c r="AJ83" s="213"/>
      <c r="AK83" s="213"/>
      <c r="AL83" s="213"/>
      <c r="AM83" s="213"/>
      <c r="AN83" s="213"/>
      <c r="AO83" s="213"/>
      <c r="AP83" s="213"/>
      <c r="AQ83" s="213"/>
      <c r="AR83" s="213"/>
      <c r="AS83" s="213"/>
      <c r="AT83" s="213"/>
      <c r="AU83" s="213"/>
      <c r="AV83" s="213"/>
      <c r="AW83" s="213"/>
      <c r="AX83" s="213"/>
      <c r="AY83" s="213"/>
      <c r="AZ83" s="213"/>
      <c r="BA83" s="249" t="str">
        <f>C83</f>
        <v>Provedení je včetně montáže, demontáže, dodávky, přesunu hmot, přesunu a likvidace suti, povrchové úpravy, repasí, restaurátorských záměrů,</v>
      </c>
      <c r="BB83" s="213"/>
      <c r="BC83" s="213"/>
      <c r="BD83" s="213"/>
      <c r="BE83" s="213"/>
      <c r="BF83" s="213"/>
      <c r="BG83" s="213"/>
      <c r="BH83" s="213"/>
    </row>
    <row r="84" spans="1:60" ht="22.5" outlineLevel="3" x14ac:dyDescent="0.2">
      <c r="A84" s="220"/>
      <c r="B84" s="221"/>
      <c r="C84" s="261" t="s">
        <v>288</v>
      </c>
      <c r="D84" s="250"/>
      <c r="E84" s="250"/>
      <c r="F84" s="250"/>
      <c r="G84" s="250"/>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287</v>
      </c>
      <c r="AH84" s="213"/>
      <c r="AI84" s="213"/>
      <c r="AJ84" s="213"/>
      <c r="AK84" s="213"/>
      <c r="AL84" s="213"/>
      <c r="AM84" s="213"/>
      <c r="AN84" s="213"/>
      <c r="AO84" s="213"/>
      <c r="AP84" s="213"/>
      <c r="AQ84" s="213"/>
      <c r="AR84" s="213"/>
      <c r="AS84" s="213"/>
      <c r="AT84" s="213"/>
      <c r="AU84" s="213"/>
      <c r="AV84" s="213"/>
      <c r="AW84" s="213"/>
      <c r="AX84" s="213"/>
      <c r="AY84" s="213"/>
      <c r="AZ84" s="213"/>
      <c r="BA84" s="249" t="str">
        <f>C84</f>
        <v>restaurátorských závěrečných zpráv, dílenských dokumentací, vzorkování a veškerých dalších nutných souvisejících plnění a dodávek potřeb.</v>
      </c>
      <c r="BB84" s="213"/>
      <c r="BC84" s="213"/>
      <c r="BD84" s="213"/>
      <c r="BE84" s="213"/>
      <c r="BF84" s="213"/>
      <c r="BG84" s="213"/>
      <c r="BH84" s="213"/>
    </row>
    <row r="85" spans="1:60" outlineLevel="1" x14ac:dyDescent="0.2">
      <c r="A85" s="241">
        <v>25</v>
      </c>
      <c r="B85" s="242" t="s">
        <v>1870</v>
      </c>
      <c r="C85" s="259" t="s">
        <v>1871</v>
      </c>
      <c r="D85" s="243" t="s">
        <v>347</v>
      </c>
      <c r="E85" s="244">
        <v>1</v>
      </c>
      <c r="F85" s="245"/>
      <c r="G85" s="246">
        <f>ROUND(E85*F85,2)</f>
        <v>0</v>
      </c>
      <c r="H85" s="245"/>
      <c r="I85" s="246">
        <f>ROUND(E85*H85,2)</f>
        <v>0</v>
      </c>
      <c r="J85" s="245"/>
      <c r="K85" s="246">
        <f>ROUND(E85*J85,2)</f>
        <v>0</v>
      </c>
      <c r="L85" s="246">
        <v>21</v>
      </c>
      <c r="M85" s="246">
        <f>G85*(1+L85/100)</f>
        <v>0</v>
      </c>
      <c r="N85" s="244">
        <v>0</v>
      </c>
      <c r="O85" s="244">
        <f>ROUND(E85*N85,2)</f>
        <v>0</v>
      </c>
      <c r="P85" s="244">
        <v>0</v>
      </c>
      <c r="Q85" s="244">
        <f>ROUND(E85*P85,2)</f>
        <v>0</v>
      </c>
      <c r="R85" s="246"/>
      <c r="S85" s="246" t="s">
        <v>281</v>
      </c>
      <c r="T85" s="247" t="s">
        <v>282</v>
      </c>
      <c r="U85" s="224">
        <v>0</v>
      </c>
      <c r="V85" s="224">
        <f>ROUND(E85*U85,2)</f>
        <v>0</v>
      </c>
      <c r="W85" s="224"/>
      <c r="X85" s="224" t="s">
        <v>283</v>
      </c>
      <c r="Y85" s="224" t="s">
        <v>284</v>
      </c>
      <c r="Z85" s="213"/>
      <c r="AA85" s="213"/>
      <c r="AB85" s="213"/>
      <c r="AC85" s="213"/>
      <c r="AD85" s="213"/>
      <c r="AE85" s="213"/>
      <c r="AF85" s="213"/>
      <c r="AG85" s="213" t="s">
        <v>1526</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60" t="s">
        <v>286</v>
      </c>
      <c r="D86" s="248"/>
      <c r="E86" s="248"/>
      <c r="F86" s="248"/>
      <c r="G86" s="248"/>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287</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61" t="s">
        <v>1872</v>
      </c>
      <c r="D87" s="250"/>
      <c r="E87" s="250"/>
      <c r="F87" s="250"/>
      <c r="G87" s="250"/>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287</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3" x14ac:dyDescent="0.2">
      <c r="A88" s="220"/>
      <c r="B88" s="221"/>
      <c r="C88" s="261" t="s">
        <v>355</v>
      </c>
      <c r="D88" s="250"/>
      <c r="E88" s="250"/>
      <c r="F88" s="250"/>
      <c r="G88" s="250"/>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287</v>
      </c>
      <c r="AH88" s="213"/>
      <c r="AI88" s="213"/>
      <c r="AJ88" s="213"/>
      <c r="AK88" s="213"/>
      <c r="AL88" s="213"/>
      <c r="AM88" s="213"/>
      <c r="AN88" s="213"/>
      <c r="AO88" s="213"/>
      <c r="AP88" s="213"/>
      <c r="AQ88" s="213"/>
      <c r="AR88" s="213"/>
      <c r="AS88" s="213"/>
      <c r="AT88" s="213"/>
      <c r="AU88" s="213"/>
      <c r="AV88" s="213"/>
      <c r="AW88" s="213"/>
      <c r="AX88" s="213"/>
      <c r="AY88" s="213"/>
      <c r="AZ88" s="213"/>
      <c r="BA88" s="249" t="str">
        <f>C88</f>
        <v>Kompletní provedení dle veškerých informací obsažených v PD (textová i výkresová část, technologické postupy, restaurátorské záměry atd.).</v>
      </c>
      <c r="BB88" s="213"/>
      <c r="BC88" s="213"/>
      <c r="BD88" s="213"/>
      <c r="BE88" s="213"/>
      <c r="BF88" s="213"/>
      <c r="BG88" s="213"/>
      <c r="BH88" s="213"/>
    </row>
    <row r="89" spans="1:60" ht="22.5" outlineLevel="3" x14ac:dyDescent="0.2">
      <c r="A89" s="220"/>
      <c r="B89" s="221"/>
      <c r="C89" s="261" t="s">
        <v>356</v>
      </c>
      <c r="D89" s="250"/>
      <c r="E89" s="250"/>
      <c r="F89" s="250"/>
      <c r="G89" s="250"/>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287</v>
      </c>
      <c r="AH89" s="213"/>
      <c r="AI89" s="213"/>
      <c r="AJ89" s="213"/>
      <c r="AK89" s="213"/>
      <c r="AL89" s="213"/>
      <c r="AM89" s="213"/>
      <c r="AN89" s="213"/>
      <c r="AO89" s="213"/>
      <c r="AP89" s="213"/>
      <c r="AQ89" s="213"/>
      <c r="AR89" s="213"/>
      <c r="AS89" s="213"/>
      <c r="AT89" s="213"/>
      <c r="AU89" s="213"/>
      <c r="AV89" s="213"/>
      <c r="AW89" s="213"/>
      <c r="AX89" s="213"/>
      <c r="AY89" s="213"/>
      <c r="AZ89" s="213"/>
      <c r="BA89" s="249" t="str">
        <f>C89</f>
        <v>Provedení je včetně montáže, demontáže, dodávky, přesunu hmot, přesunu a likvidace suti, povrchové úpravy, repasí, restaurátorských záměrů,</v>
      </c>
      <c r="BB89" s="213"/>
      <c r="BC89" s="213"/>
      <c r="BD89" s="213"/>
      <c r="BE89" s="213"/>
      <c r="BF89" s="213"/>
      <c r="BG89" s="213"/>
      <c r="BH89" s="213"/>
    </row>
    <row r="90" spans="1:60" ht="22.5" outlineLevel="3" x14ac:dyDescent="0.2">
      <c r="A90" s="220"/>
      <c r="B90" s="221"/>
      <c r="C90" s="261" t="s">
        <v>288</v>
      </c>
      <c r="D90" s="250"/>
      <c r="E90" s="250"/>
      <c r="F90" s="250"/>
      <c r="G90" s="250"/>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287</v>
      </c>
      <c r="AH90" s="213"/>
      <c r="AI90" s="213"/>
      <c r="AJ90" s="213"/>
      <c r="AK90" s="213"/>
      <c r="AL90" s="213"/>
      <c r="AM90" s="213"/>
      <c r="AN90" s="213"/>
      <c r="AO90" s="213"/>
      <c r="AP90" s="213"/>
      <c r="AQ90" s="213"/>
      <c r="AR90" s="213"/>
      <c r="AS90" s="213"/>
      <c r="AT90" s="213"/>
      <c r="AU90" s="213"/>
      <c r="AV90" s="213"/>
      <c r="AW90" s="213"/>
      <c r="AX90" s="213"/>
      <c r="AY90" s="213"/>
      <c r="AZ90" s="213"/>
      <c r="BA90" s="249" t="str">
        <f>C90</f>
        <v>restaurátorských závěrečných zpráv, dílenských dokumentací, vzorkování a veškerých dalších nutných souvisejících plnění a dodávek potřeb.</v>
      </c>
      <c r="BB90" s="213"/>
      <c r="BC90" s="213"/>
      <c r="BD90" s="213"/>
      <c r="BE90" s="213"/>
      <c r="BF90" s="213"/>
      <c r="BG90" s="213"/>
      <c r="BH90" s="213"/>
    </row>
    <row r="91" spans="1:60" ht="22.5" outlineLevel="1" x14ac:dyDescent="0.2">
      <c r="A91" s="241">
        <v>26</v>
      </c>
      <c r="B91" s="242" t="s">
        <v>1873</v>
      </c>
      <c r="C91" s="259" t="s">
        <v>1874</v>
      </c>
      <c r="D91" s="243" t="s">
        <v>780</v>
      </c>
      <c r="E91" s="244">
        <v>10</v>
      </c>
      <c r="F91" s="245"/>
      <c r="G91" s="246">
        <f>ROUND(E91*F91,2)</f>
        <v>0</v>
      </c>
      <c r="H91" s="245"/>
      <c r="I91" s="246">
        <f>ROUND(E91*H91,2)</f>
        <v>0</v>
      </c>
      <c r="J91" s="245"/>
      <c r="K91" s="246">
        <f>ROUND(E91*J91,2)</f>
        <v>0</v>
      </c>
      <c r="L91" s="246">
        <v>21</v>
      </c>
      <c r="M91" s="246">
        <f>G91*(1+L91/100)</f>
        <v>0</v>
      </c>
      <c r="N91" s="244">
        <v>0</v>
      </c>
      <c r="O91" s="244">
        <f>ROUND(E91*N91,2)</f>
        <v>0</v>
      </c>
      <c r="P91" s="244">
        <v>0</v>
      </c>
      <c r="Q91" s="244">
        <f>ROUND(E91*P91,2)</f>
        <v>0</v>
      </c>
      <c r="R91" s="246" t="s">
        <v>1032</v>
      </c>
      <c r="S91" s="246" t="s">
        <v>298</v>
      </c>
      <c r="T91" s="247" t="s">
        <v>364</v>
      </c>
      <c r="U91" s="224">
        <v>0</v>
      </c>
      <c r="V91" s="224">
        <f>ROUND(E91*U91,2)</f>
        <v>0</v>
      </c>
      <c r="W91" s="224"/>
      <c r="X91" s="224" t="s">
        <v>1034</v>
      </c>
      <c r="Y91" s="224" t="s">
        <v>284</v>
      </c>
      <c r="Z91" s="213"/>
      <c r="AA91" s="213"/>
      <c r="AB91" s="213"/>
      <c r="AC91" s="213"/>
      <c r="AD91" s="213"/>
      <c r="AE91" s="213"/>
      <c r="AF91" s="213"/>
      <c r="AG91" s="213" t="s">
        <v>1035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60" t="s">
        <v>286</v>
      </c>
      <c r="D92" s="248"/>
      <c r="E92" s="248"/>
      <c r="F92" s="248"/>
      <c r="G92" s="248"/>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287</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3" x14ac:dyDescent="0.2">
      <c r="A93" s="220"/>
      <c r="B93" s="221"/>
      <c r="C93" s="261" t="s">
        <v>1875</v>
      </c>
      <c r="D93" s="250"/>
      <c r="E93" s="250"/>
      <c r="F93" s="250"/>
      <c r="G93" s="250"/>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287</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62" t="s">
        <v>1876</v>
      </c>
      <c r="D94" s="229"/>
      <c r="E94" s="230">
        <v>10</v>
      </c>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290</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ht="22.5" outlineLevel="1" x14ac:dyDescent="0.2">
      <c r="A95" s="241">
        <v>27</v>
      </c>
      <c r="B95" s="242" t="s">
        <v>1877</v>
      </c>
      <c r="C95" s="259" t="s">
        <v>1878</v>
      </c>
      <c r="D95" s="243" t="s">
        <v>780</v>
      </c>
      <c r="E95" s="244">
        <v>30</v>
      </c>
      <c r="F95" s="245"/>
      <c r="G95" s="246">
        <f>ROUND(E95*F95,2)</f>
        <v>0</v>
      </c>
      <c r="H95" s="245"/>
      <c r="I95" s="246">
        <f>ROUND(E95*H95,2)</f>
        <v>0</v>
      </c>
      <c r="J95" s="245"/>
      <c r="K95" s="246">
        <f>ROUND(E95*J95,2)</f>
        <v>0</v>
      </c>
      <c r="L95" s="246">
        <v>21</v>
      </c>
      <c r="M95" s="246">
        <f>G95*(1+L95/100)</f>
        <v>0</v>
      </c>
      <c r="N95" s="244">
        <v>0</v>
      </c>
      <c r="O95" s="244">
        <f>ROUND(E95*N95,2)</f>
        <v>0</v>
      </c>
      <c r="P95" s="244">
        <v>0</v>
      </c>
      <c r="Q95" s="244">
        <f>ROUND(E95*P95,2)</f>
        <v>0</v>
      </c>
      <c r="R95" s="246" t="s">
        <v>1032</v>
      </c>
      <c r="S95" s="246" t="s">
        <v>298</v>
      </c>
      <c r="T95" s="247" t="s">
        <v>364</v>
      </c>
      <c r="U95" s="224">
        <v>0</v>
      </c>
      <c r="V95" s="224">
        <f>ROUND(E95*U95,2)</f>
        <v>0</v>
      </c>
      <c r="W95" s="224"/>
      <c r="X95" s="224" t="s">
        <v>1034</v>
      </c>
      <c r="Y95" s="224" t="s">
        <v>284</v>
      </c>
      <c r="Z95" s="213"/>
      <c r="AA95" s="213"/>
      <c r="AB95" s="213"/>
      <c r="AC95" s="213"/>
      <c r="AD95" s="213"/>
      <c r="AE95" s="213"/>
      <c r="AF95" s="213"/>
      <c r="AG95" s="213" t="s">
        <v>1035</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2" x14ac:dyDescent="0.2">
      <c r="A96" s="220"/>
      <c r="B96" s="221"/>
      <c r="C96" s="260" t="s">
        <v>286</v>
      </c>
      <c r="D96" s="248"/>
      <c r="E96" s="248"/>
      <c r="F96" s="248"/>
      <c r="G96" s="248"/>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287</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61" t="s">
        <v>1879</v>
      </c>
      <c r="D97" s="250"/>
      <c r="E97" s="250"/>
      <c r="F97" s="250"/>
      <c r="G97" s="250"/>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287</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62" t="s">
        <v>1880</v>
      </c>
      <c r="D98" s="229"/>
      <c r="E98" s="230">
        <v>30</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290</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ht="22.5" outlineLevel="1" x14ac:dyDescent="0.2">
      <c r="A99" s="241">
        <v>28</v>
      </c>
      <c r="B99" s="242" t="s">
        <v>1881</v>
      </c>
      <c r="C99" s="259" t="s">
        <v>1882</v>
      </c>
      <c r="D99" s="243" t="s">
        <v>780</v>
      </c>
      <c r="E99" s="244">
        <v>4</v>
      </c>
      <c r="F99" s="245"/>
      <c r="G99" s="246">
        <f>ROUND(E99*F99,2)</f>
        <v>0</v>
      </c>
      <c r="H99" s="245"/>
      <c r="I99" s="246">
        <f>ROUND(E99*H99,2)</f>
        <v>0</v>
      </c>
      <c r="J99" s="245"/>
      <c r="K99" s="246">
        <f>ROUND(E99*J99,2)</f>
        <v>0</v>
      </c>
      <c r="L99" s="246">
        <v>21</v>
      </c>
      <c r="M99" s="246">
        <f>G99*(1+L99/100)</f>
        <v>0</v>
      </c>
      <c r="N99" s="244">
        <v>0</v>
      </c>
      <c r="O99" s="244">
        <f>ROUND(E99*N99,2)</f>
        <v>0</v>
      </c>
      <c r="P99" s="244">
        <v>0</v>
      </c>
      <c r="Q99" s="244">
        <f>ROUND(E99*P99,2)</f>
        <v>0</v>
      </c>
      <c r="R99" s="246" t="s">
        <v>1032</v>
      </c>
      <c r="S99" s="246" t="s">
        <v>298</v>
      </c>
      <c r="T99" s="247" t="s">
        <v>364</v>
      </c>
      <c r="U99" s="224">
        <v>0</v>
      </c>
      <c r="V99" s="224">
        <f>ROUND(E99*U99,2)</f>
        <v>0</v>
      </c>
      <c r="W99" s="224"/>
      <c r="X99" s="224" t="s">
        <v>1034</v>
      </c>
      <c r="Y99" s="224" t="s">
        <v>284</v>
      </c>
      <c r="Z99" s="213"/>
      <c r="AA99" s="213"/>
      <c r="AB99" s="213"/>
      <c r="AC99" s="213"/>
      <c r="AD99" s="213"/>
      <c r="AE99" s="213"/>
      <c r="AF99" s="213"/>
      <c r="AG99" s="213" t="s">
        <v>1035</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60" t="s">
        <v>286</v>
      </c>
      <c r="D100" s="248"/>
      <c r="E100" s="248"/>
      <c r="F100" s="248"/>
      <c r="G100" s="248"/>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287</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1" t="s">
        <v>1883</v>
      </c>
      <c r="D101" s="250"/>
      <c r="E101" s="250"/>
      <c r="F101" s="250"/>
      <c r="G101" s="250"/>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287</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62" t="s">
        <v>1884</v>
      </c>
      <c r="D102" s="229"/>
      <c r="E102" s="230"/>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290</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62" t="s">
        <v>1885</v>
      </c>
      <c r="D103" s="229"/>
      <c r="E103" s="230">
        <v>3</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290</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62" t="s">
        <v>1886</v>
      </c>
      <c r="D104" s="229"/>
      <c r="E104" s="230">
        <v>1</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x14ac:dyDescent="0.2">
      <c r="A105" s="241">
        <v>29</v>
      </c>
      <c r="B105" s="242" t="s">
        <v>1887</v>
      </c>
      <c r="C105" s="259" t="s">
        <v>1888</v>
      </c>
      <c r="D105" s="243" t="s">
        <v>780</v>
      </c>
      <c r="E105" s="244">
        <v>1</v>
      </c>
      <c r="F105" s="245"/>
      <c r="G105" s="246">
        <f>ROUND(E105*F105,2)</f>
        <v>0</v>
      </c>
      <c r="H105" s="245"/>
      <c r="I105" s="246">
        <f>ROUND(E105*H105,2)</f>
        <v>0</v>
      </c>
      <c r="J105" s="245"/>
      <c r="K105" s="246">
        <f>ROUND(E105*J105,2)</f>
        <v>0</v>
      </c>
      <c r="L105" s="246">
        <v>21</v>
      </c>
      <c r="M105" s="246">
        <f>G105*(1+L105/100)</f>
        <v>0</v>
      </c>
      <c r="N105" s="244">
        <v>4.0000000000000003E-5</v>
      </c>
      <c r="O105" s="244">
        <f>ROUND(E105*N105,2)</f>
        <v>0</v>
      </c>
      <c r="P105" s="244">
        <v>0</v>
      </c>
      <c r="Q105" s="244">
        <f>ROUND(E105*P105,2)</f>
        <v>0</v>
      </c>
      <c r="R105" s="246" t="s">
        <v>1032</v>
      </c>
      <c r="S105" s="246" t="s">
        <v>298</v>
      </c>
      <c r="T105" s="247" t="s">
        <v>364</v>
      </c>
      <c r="U105" s="224">
        <v>0</v>
      </c>
      <c r="V105" s="224">
        <f>ROUND(E105*U105,2)</f>
        <v>0</v>
      </c>
      <c r="W105" s="224"/>
      <c r="X105" s="224" t="s">
        <v>1034</v>
      </c>
      <c r="Y105" s="224" t="s">
        <v>284</v>
      </c>
      <c r="Z105" s="213"/>
      <c r="AA105" s="213"/>
      <c r="AB105" s="213"/>
      <c r="AC105" s="213"/>
      <c r="AD105" s="213"/>
      <c r="AE105" s="213"/>
      <c r="AF105" s="213"/>
      <c r="AG105" s="213" t="s">
        <v>1035</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60" t="s">
        <v>286</v>
      </c>
      <c r="D106" s="248"/>
      <c r="E106" s="248"/>
      <c r="F106" s="248"/>
      <c r="G106" s="248"/>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287</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61" t="s">
        <v>1889</v>
      </c>
      <c r="D107" s="250"/>
      <c r="E107" s="250"/>
      <c r="F107" s="250"/>
      <c r="G107" s="250"/>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287</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62" t="s">
        <v>1817</v>
      </c>
      <c r="D108" s="229"/>
      <c r="E108" s="230">
        <v>1</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ht="45" outlineLevel="1" x14ac:dyDescent="0.2">
      <c r="A109" s="251">
        <v>30</v>
      </c>
      <c r="B109" s="252" t="s">
        <v>1890</v>
      </c>
      <c r="C109" s="264" t="s">
        <v>1891</v>
      </c>
      <c r="D109" s="253" t="s">
        <v>598</v>
      </c>
      <c r="E109" s="254">
        <v>300</v>
      </c>
      <c r="F109" s="255"/>
      <c r="G109" s="256">
        <f>ROUND(E109*F109,2)</f>
        <v>0</v>
      </c>
      <c r="H109" s="255"/>
      <c r="I109" s="256">
        <f>ROUND(E109*H109,2)</f>
        <v>0</v>
      </c>
      <c r="J109" s="255"/>
      <c r="K109" s="256">
        <f>ROUND(E109*J109,2)</f>
        <v>0</v>
      </c>
      <c r="L109" s="256">
        <v>21</v>
      </c>
      <c r="M109" s="256">
        <f>G109*(1+L109/100)</f>
        <v>0</v>
      </c>
      <c r="N109" s="254">
        <v>2.5999999999999998E-4</v>
      </c>
      <c r="O109" s="254">
        <f>ROUND(E109*N109,2)</f>
        <v>0.08</v>
      </c>
      <c r="P109" s="254">
        <v>0</v>
      </c>
      <c r="Q109" s="254">
        <f>ROUND(E109*P109,2)</f>
        <v>0</v>
      </c>
      <c r="R109" s="256" t="s">
        <v>1032</v>
      </c>
      <c r="S109" s="256" t="s">
        <v>298</v>
      </c>
      <c r="T109" s="257" t="s">
        <v>364</v>
      </c>
      <c r="U109" s="224">
        <v>0</v>
      </c>
      <c r="V109" s="224">
        <f>ROUND(E109*U109,2)</f>
        <v>0</v>
      </c>
      <c r="W109" s="224"/>
      <c r="X109" s="224" t="s">
        <v>1034</v>
      </c>
      <c r="Y109" s="224" t="s">
        <v>284</v>
      </c>
      <c r="Z109" s="213"/>
      <c r="AA109" s="213"/>
      <c r="AB109" s="213"/>
      <c r="AC109" s="213"/>
      <c r="AD109" s="213"/>
      <c r="AE109" s="213"/>
      <c r="AF109" s="213"/>
      <c r="AG109" s="213" t="s">
        <v>1035</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ht="22.5" outlineLevel="1" x14ac:dyDescent="0.2">
      <c r="A110" s="241">
        <v>31</v>
      </c>
      <c r="B110" s="242" t="s">
        <v>1892</v>
      </c>
      <c r="C110" s="259" t="s">
        <v>1893</v>
      </c>
      <c r="D110" s="243" t="s">
        <v>780</v>
      </c>
      <c r="E110" s="244">
        <v>1</v>
      </c>
      <c r="F110" s="245"/>
      <c r="G110" s="246">
        <f>ROUND(E110*F110,2)</f>
        <v>0</v>
      </c>
      <c r="H110" s="245"/>
      <c r="I110" s="246">
        <f>ROUND(E110*H110,2)</f>
        <v>0</v>
      </c>
      <c r="J110" s="245"/>
      <c r="K110" s="246">
        <f>ROUND(E110*J110,2)</f>
        <v>0</v>
      </c>
      <c r="L110" s="246">
        <v>21</v>
      </c>
      <c r="M110" s="246">
        <f>G110*(1+L110/100)</f>
        <v>0</v>
      </c>
      <c r="N110" s="244">
        <v>1.8000000000000001E-4</v>
      </c>
      <c r="O110" s="244">
        <f>ROUND(E110*N110,2)</f>
        <v>0</v>
      </c>
      <c r="P110" s="244">
        <v>0</v>
      </c>
      <c r="Q110" s="244">
        <f>ROUND(E110*P110,2)</f>
        <v>0</v>
      </c>
      <c r="R110" s="246" t="s">
        <v>1032</v>
      </c>
      <c r="S110" s="246" t="s">
        <v>298</v>
      </c>
      <c r="T110" s="247" t="s">
        <v>364</v>
      </c>
      <c r="U110" s="224">
        <v>0</v>
      </c>
      <c r="V110" s="224">
        <f>ROUND(E110*U110,2)</f>
        <v>0</v>
      </c>
      <c r="W110" s="224"/>
      <c r="X110" s="224" t="s">
        <v>1034</v>
      </c>
      <c r="Y110" s="224" t="s">
        <v>284</v>
      </c>
      <c r="Z110" s="213"/>
      <c r="AA110" s="213"/>
      <c r="AB110" s="213"/>
      <c r="AC110" s="213"/>
      <c r="AD110" s="213"/>
      <c r="AE110" s="213"/>
      <c r="AF110" s="213"/>
      <c r="AG110" s="213" t="s">
        <v>1035</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2" x14ac:dyDescent="0.2">
      <c r="A111" s="220"/>
      <c r="B111" s="221"/>
      <c r="C111" s="260" t="s">
        <v>286</v>
      </c>
      <c r="D111" s="248"/>
      <c r="E111" s="248"/>
      <c r="F111" s="248"/>
      <c r="G111" s="248"/>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287</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61" t="s">
        <v>1894</v>
      </c>
      <c r="D112" s="250"/>
      <c r="E112" s="250"/>
      <c r="F112" s="250"/>
      <c r="G112" s="250"/>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287</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62" t="s">
        <v>1817</v>
      </c>
      <c r="D113" s="229"/>
      <c r="E113" s="230">
        <v>1</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290</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ht="22.5" outlineLevel="1" x14ac:dyDescent="0.2">
      <c r="A114" s="241">
        <v>32</v>
      </c>
      <c r="B114" s="242" t="s">
        <v>1895</v>
      </c>
      <c r="C114" s="259" t="s">
        <v>1896</v>
      </c>
      <c r="D114" s="243" t="s">
        <v>780</v>
      </c>
      <c r="E114" s="244">
        <v>1</v>
      </c>
      <c r="F114" s="245"/>
      <c r="G114" s="246">
        <f>ROUND(E114*F114,2)</f>
        <v>0</v>
      </c>
      <c r="H114" s="245"/>
      <c r="I114" s="246">
        <f>ROUND(E114*H114,2)</f>
        <v>0</v>
      </c>
      <c r="J114" s="245"/>
      <c r="K114" s="246">
        <f>ROUND(E114*J114,2)</f>
        <v>0</v>
      </c>
      <c r="L114" s="246">
        <v>21</v>
      </c>
      <c r="M114" s="246">
        <f>G114*(1+L114/100)</f>
        <v>0</v>
      </c>
      <c r="N114" s="244">
        <v>5.0000000000000001E-4</v>
      </c>
      <c r="O114" s="244">
        <f>ROUND(E114*N114,2)</f>
        <v>0</v>
      </c>
      <c r="P114" s="244">
        <v>0</v>
      </c>
      <c r="Q114" s="244">
        <f>ROUND(E114*P114,2)</f>
        <v>0</v>
      </c>
      <c r="R114" s="246" t="s">
        <v>1032</v>
      </c>
      <c r="S114" s="246" t="s">
        <v>298</v>
      </c>
      <c r="T114" s="247" t="s">
        <v>364</v>
      </c>
      <c r="U114" s="224">
        <v>0</v>
      </c>
      <c r="V114" s="224">
        <f>ROUND(E114*U114,2)</f>
        <v>0</v>
      </c>
      <c r="W114" s="224"/>
      <c r="X114" s="224" t="s">
        <v>1034</v>
      </c>
      <c r="Y114" s="224" t="s">
        <v>284</v>
      </c>
      <c r="Z114" s="213"/>
      <c r="AA114" s="213"/>
      <c r="AB114" s="213"/>
      <c r="AC114" s="213"/>
      <c r="AD114" s="213"/>
      <c r="AE114" s="213"/>
      <c r="AF114" s="213"/>
      <c r="AG114" s="213" t="s">
        <v>1035</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60" t="s">
        <v>286</v>
      </c>
      <c r="D115" s="248"/>
      <c r="E115" s="248"/>
      <c r="F115" s="248"/>
      <c r="G115" s="248"/>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61" t="s">
        <v>1897</v>
      </c>
      <c r="D116" s="250"/>
      <c r="E116" s="250"/>
      <c r="F116" s="250"/>
      <c r="G116" s="250"/>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287</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62" t="s">
        <v>1817</v>
      </c>
      <c r="D117" s="229"/>
      <c r="E117" s="230">
        <v>1</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290</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1" x14ac:dyDescent="0.2">
      <c r="A118" s="241">
        <v>33</v>
      </c>
      <c r="B118" s="242" t="s">
        <v>1898</v>
      </c>
      <c r="C118" s="259" t="s">
        <v>1899</v>
      </c>
      <c r="D118" s="243" t="s">
        <v>780</v>
      </c>
      <c r="E118" s="244">
        <v>1</v>
      </c>
      <c r="F118" s="245"/>
      <c r="G118" s="246">
        <f>ROUND(E118*F118,2)</f>
        <v>0</v>
      </c>
      <c r="H118" s="245"/>
      <c r="I118" s="246">
        <f>ROUND(E118*H118,2)</f>
        <v>0</v>
      </c>
      <c r="J118" s="245"/>
      <c r="K118" s="246">
        <f>ROUND(E118*J118,2)</f>
        <v>0</v>
      </c>
      <c r="L118" s="246">
        <v>21</v>
      </c>
      <c r="M118" s="246">
        <f>G118*(1+L118/100)</f>
        <v>0</v>
      </c>
      <c r="N118" s="244">
        <v>5.0000000000000001E-4</v>
      </c>
      <c r="O118" s="244">
        <f>ROUND(E118*N118,2)</f>
        <v>0</v>
      </c>
      <c r="P118" s="244">
        <v>0</v>
      </c>
      <c r="Q118" s="244">
        <f>ROUND(E118*P118,2)</f>
        <v>0</v>
      </c>
      <c r="R118" s="246" t="s">
        <v>1032</v>
      </c>
      <c r="S118" s="246" t="s">
        <v>298</v>
      </c>
      <c r="T118" s="247" t="s">
        <v>364</v>
      </c>
      <c r="U118" s="224">
        <v>0</v>
      </c>
      <c r="V118" s="224">
        <f>ROUND(E118*U118,2)</f>
        <v>0</v>
      </c>
      <c r="W118" s="224"/>
      <c r="X118" s="224" t="s">
        <v>1034</v>
      </c>
      <c r="Y118" s="224" t="s">
        <v>284</v>
      </c>
      <c r="Z118" s="213"/>
      <c r="AA118" s="213"/>
      <c r="AB118" s="213"/>
      <c r="AC118" s="213"/>
      <c r="AD118" s="213"/>
      <c r="AE118" s="213"/>
      <c r="AF118" s="213"/>
      <c r="AG118" s="213" t="s">
        <v>1035</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60" t="s">
        <v>286</v>
      </c>
      <c r="D119" s="248"/>
      <c r="E119" s="248"/>
      <c r="F119" s="248"/>
      <c r="G119" s="248"/>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287</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1" t="s">
        <v>1900</v>
      </c>
      <c r="D120" s="250"/>
      <c r="E120" s="250"/>
      <c r="F120" s="250"/>
      <c r="G120" s="250"/>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287</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2" x14ac:dyDescent="0.2">
      <c r="A121" s="220"/>
      <c r="B121" s="221"/>
      <c r="C121" s="262" t="s">
        <v>1817</v>
      </c>
      <c r="D121" s="229"/>
      <c r="E121" s="230">
        <v>1</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290</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22.5" outlineLevel="1" x14ac:dyDescent="0.2">
      <c r="A122" s="241">
        <v>34</v>
      </c>
      <c r="B122" s="242" t="s">
        <v>1901</v>
      </c>
      <c r="C122" s="259" t="s">
        <v>1902</v>
      </c>
      <c r="D122" s="243" t="s">
        <v>780</v>
      </c>
      <c r="E122" s="244">
        <v>1</v>
      </c>
      <c r="F122" s="245"/>
      <c r="G122" s="246">
        <f>ROUND(E122*F122,2)</f>
        <v>0</v>
      </c>
      <c r="H122" s="245"/>
      <c r="I122" s="246">
        <f>ROUND(E122*H122,2)</f>
        <v>0</v>
      </c>
      <c r="J122" s="245"/>
      <c r="K122" s="246">
        <f>ROUND(E122*J122,2)</f>
        <v>0</v>
      </c>
      <c r="L122" s="246">
        <v>21</v>
      </c>
      <c r="M122" s="246">
        <f>G122*(1+L122/100)</f>
        <v>0</v>
      </c>
      <c r="N122" s="244">
        <v>2.9999999999999997E-4</v>
      </c>
      <c r="O122" s="244">
        <f>ROUND(E122*N122,2)</f>
        <v>0</v>
      </c>
      <c r="P122" s="244">
        <v>0</v>
      </c>
      <c r="Q122" s="244">
        <f>ROUND(E122*P122,2)</f>
        <v>0</v>
      </c>
      <c r="R122" s="246" t="s">
        <v>1032</v>
      </c>
      <c r="S122" s="246" t="s">
        <v>298</v>
      </c>
      <c r="T122" s="247" t="s">
        <v>364</v>
      </c>
      <c r="U122" s="224">
        <v>0</v>
      </c>
      <c r="V122" s="224">
        <f>ROUND(E122*U122,2)</f>
        <v>0</v>
      </c>
      <c r="W122" s="224"/>
      <c r="X122" s="224" t="s">
        <v>1034</v>
      </c>
      <c r="Y122" s="224" t="s">
        <v>284</v>
      </c>
      <c r="Z122" s="213"/>
      <c r="AA122" s="213"/>
      <c r="AB122" s="213"/>
      <c r="AC122" s="213"/>
      <c r="AD122" s="213"/>
      <c r="AE122" s="213"/>
      <c r="AF122" s="213"/>
      <c r="AG122" s="213" t="s">
        <v>1035</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2" x14ac:dyDescent="0.2">
      <c r="A123" s="220"/>
      <c r="B123" s="221"/>
      <c r="C123" s="260" t="s">
        <v>286</v>
      </c>
      <c r="D123" s="248"/>
      <c r="E123" s="248"/>
      <c r="F123" s="248"/>
      <c r="G123" s="248"/>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287</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1" t="s">
        <v>1903</v>
      </c>
      <c r="D124" s="250"/>
      <c r="E124" s="250"/>
      <c r="F124" s="250"/>
      <c r="G124" s="250"/>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287</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2" x14ac:dyDescent="0.2">
      <c r="A125" s="220"/>
      <c r="B125" s="221"/>
      <c r="C125" s="262" t="s">
        <v>1817</v>
      </c>
      <c r="D125" s="229"/>
      <c r="E125" s="230">
        <v>1</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290</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ht="22.5" outlineLevel="1" x14ac:dyDescent="0.2">
      <c r="A126" s="241">
        <v>35</v>
      </c>
      <c r="B126" s="242" t="s">
        <v>1904</v>
      </c>
      <c r="C126" s="259" t="s">
        <v>1905</v>
      </c>
      <c r="D126" s="243" t="s">
        <v>780</v>
      </c>
      <c r="E126" s="244">
        <v>1</v>
      </c>
      <c r="F126" s="245"/>
      <c r="G126" s="246">
        <f>ROUND(E126*F126,2)</f>
        <v>0</v>
      </c>
      <c r="H126" s="245"/>
      <c r="I126" s="246">
        <f>ROUND(E126*H126,2)</f>
        <v>0</v>
      </c>
      <c r="J126" s="245"/>
      <c r="K126" s="246">
        <f>ROUND(E126*J126,2)</f>
        <v>0</v>
      </c>
      <c r="L126" s="246">
        <v>21</v>
      </c>
      <c r="M126" s="246">
        <f>G126*(1+L126/100)</f>
        <v>0</v>
      </c>
      <c r="N126" s="244">
        <v>1.2E-4</v>
      </c>
      <c r="O126" s="244">
        <f>ROUND(E126*N126,2)</f>
        <v>0</v>
      </c>
      <c r="P126" s="244">
        <v>0</v>
      </c>
      <c r="Q126" s="244">
        <f>ROUND(E126*P126,2)</f>
        <v>0</v>
      </c>
      <c r="R126" s="246" t="s">
        <v>1032</v>
      </c>
      <c r="S126" s="246" t="s">
        <v>298</v>
      </c>
      <c r="T126" s="247" t="s">
        <v>364</v>
      </c>
      <c r="U126" s="224">
        <v>0</v>
      </c>
      <c r="V126" s="224">
        <f>ROUND(E126*U126,2)</f>
        <v>0</v>
      </c>
      <c r="W126" s="224"/>
      <c r="X126" s="224" t="s">
        <v>1034</v>
      </c>
      <c r="Y126" s="224" t="s">
        <v>284</v>
      </c>
      <c r="Z126" s="213"/>
      <c r="AA126" s="213"/>
      <c r="AB126" s="213"/>
      <c r="AC126" s="213"/>
      <c r="AD126" s="213"/>
      <c r="AE126" s="213"/>
      <c r="AF126" s="213"/>
      <c r="AG126" s="213" t="s">
        <v>1035</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2" x14ac:dyDescent="0.2">
      <c r="A127" s="220"/>
      <c r="B127" s="221"/>
      <c r="C127" s="260" t="s">
        <v>286</v>
      </c>
      <c r="D127" s="248"/>
      <c r="E127" s="248"/>
      <c r="F127" s="248"/>
      <c r="G127" s="248"/>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287</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61" t="s">
        <v>1906</v>
      </c>
      <c r="D128" s="250"/>
      <c r="E128" s="250"/>
      <c r="F128" s="250"/>
      <c r="G128" s="250"/>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2" x14ac:dyDescent="0.2">
      <c r="A129" s="220"/>
      <c r="B129" s="221"/>
      <c r="C129" s="262" t="s">
        <v>1817</v>
      </c>
      <c r="D129" s="229"/>
      <c r="E129" s="230">
        <v>1</v>
      </c>
      <c r="F129" s="224"/>
      <c r="G129" s="224"/>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290</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ht="22.5" outlineLevel="1" x14ac:dyDescent="0.2">
      <c r="A130" s="241">
        <v>36</v>
      </c>
      <c r="B130" s="242" t="s">
        <v>1907</v>
      </c>
      <c r="C130" s="259" t="s">
        <v>1908</v>
      </c>
      <c r="D130" s="243" t="s">
        <v>780</v>
      </c>
      <c r="E130" s="244">
        <v>1</v>
      </c>
      <c r="F130" s="245"/>
      <c r="G130" s="246">
        <f>ROUND(E130*F130,2)</f>
        <v>0</v>
      </c>
      <c r="H130" s="245"/>
      <c r="I130" s="246">
        <f>ROUND(E130*H130,2)</f>
        <v>0</v>
      </c>
      <c r="J130" s="245"/>
      <c r="K130" s="246">
        <f>ROUND(E130*J130,2)</f>
        <v>0</v>
      </c>
      <c r="L130" s="246">
        <v>21</v>
      </c>
      <c r="M130" s="246">
        <f>G130*(1+L130/100)</f>
        <v>0</v>
      </c>
      <c r="N130" s="244">
        <v>5.0000000000000001E-4</v>
      </c>
      <c r="O130" s="244">
        <f>ROUND(E130*N130,2)</f>
        <v>0</v>
      </c>
      <c r="P130" s="244">
        <v>0</v>
      </c>
      <c r="Q130" s="244">
        <f>ROUND(E130*P130,2)</f>
        <v>0</v>
      </c>
      <c r="R130" s="246" t="s">
        <v>1032</v>
      </c>
      <c r="S130" s="246" t="s">
        <v>298</v>
      </c>
      <c r="T130" s="247" t="s">
        <v>364</v>
      </c>
      <c r="U130" s="224">
        <v>0</v>
      </c>
      <c r="V130" s="224">
        <f>ROUND(E130*U130,2)</f>
        <v>0</v>
      </c>
      <c r="W130" s="224"/>
      <c r="X130" s="224" t="s">
        <v>1034</v>
      </c>
      <c r="Y130" s="224" t="s">
        <v>284</v>
      </c>
      <c r="Z130" s="213"/>
      <c r="AA130" s="213"/>
      <c r="AB130" s="213"/>
      <c r="AC130" s="213"/>
      <c r="AD130" s="213"/>
      <c r="AE130" s="213"/>
      <c r="AF130" s="213"/>
      <c r="AG130" s="213" t="s">
        <v>1035</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2" x14ac:dyDescent="0.2">
      <c r="A131" s="220"/>
      <c r="B131" s="221"/>
      <c r="C131" s="260" t="s">
        <v>286</v>
      </c>
      <c r="D131" s="248"/>
      <c r="E131" s="248"/>
      <c r="F131" s="248"/>
      <c r="G131" s="248"/>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287</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61" t="s">
        <v>1909</v>
      </c>
      <c r="D132" s="250"/>
      <c r="E132" s="250"/>
      <c r="F132" s="250"/>
      <c r="G132" s="250"/>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287</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62" t="s">
        <v>1817</v>
      </c>
      <c r="D133" s="229"/>
      <c r="E133" s="230">
        <v>1</v>
      </c>
      <c r="F133" s="224"/>
      <c r="G133" s="224"/>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290</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ht="22.5" outlineLevel="1" x14ac:dyDescent="0.2">
      <c r="A134" s="241">
        <v>37</v>
      </c>
      <c r="B134" s="242" t="s">
        <v>1910</v>
      </c>
      <c r="C134" s="259" t="s">
        <v>1911</v>
      </c>
      <c r="D134" s="243" t="s">
        <v>780</v>
      </c>
      <c r="E134" s="244">
        <v>1</v>
      </c>
      <c r="F134" s="245"/>
      <c r="G134" s="246">
        <f>ROUND(E134*F134,2)</f>
        <v>0</v>
      </c>
      <c r="H134" s="245"/>
      <c r="I134" s="246">
        <f>ROUND(E134*H134,2)</f>
        <v>0</v>
      </c>
      <c r="J134" s="245"/>
      <c r="K134" s="246">
        <f>ROUND(E134*J134,2)</f>
        <v>0</v>
      </c>
      <c r="L134" s="246">
        <v>21</v>
      </c>
      <c r="M134" s="246">
        <f>G134*(1+L134/100)</f>
        <v>0</v>
      </c>
      <c r="N134" s="244">
        <v>5.0000000000000001E-4</v>
      </c>
      <c r="O134" s="244">
        <f>ROUND(E134*N134,2)</f>
        <v>0</v>
      </c>
      <c r="P134" s="244">
        <v>0</v>
      </c>
      <c r="Q134" s="244">
        <f>ROUND(E134*P134,2)</f>
        <v>0</v>
      </c>
      <c r="R134" s="246" t="s">
        <v>1032</v>
      </c>
      <c r="S134" s="246" t="s">
        <v>298</v>
      </c>
      <c r="T134" s="247" t="s">
        <v>364</v>
      </c>
      <c r="U134" s="224">
        <v>0</v>
      </c>
      <c r="V134" s="224">
        <f>ROUND(E134*U134,2)</f>
        <v>0</v>
      </c>
      <c r="W134" s="224"/>
      <c r="X134" s="224" t="s">
        <v>1034</v>
      </c>
      <c r="Y134" s="224" t="s">
        <v>284</v>
      </c>
      <c r="Z134" s="213"/>
      <c r="AA134" s="213"/>
      <c r="AB134" s="213"/>
      <c r="AC134" s="213"/>
      <c r="AD134" s="213"/>
      <c r="AE134" s="213"/>
      <c r="AF134" s="213"/>
      <c r="AG134" s="213" t="s">
        <v>1035</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2" x14ac:dyDescent="0.2">
      <c r="A135" s="220"/>
      <c r="B135" s="221"/>
      <c r="C135" s="260" t="s">
        <v>286</v>
      </c>
      <c r="D135" s="248"/>
      <c r="E135" s="248"/>
      <c r="F135" s="248"/>
      <c r="G135" s="248"/>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287</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61" t="s">
        <v>1912</v>
      </c>
      <c r="D136" s="250"/>
      <c r="E136" s="250"/>
      <c r="F136" s="250"/>
      <c r="G136" s="250"/>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287</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62" t="s">
        <v>1817</v>
      </c>
      <c r="D137" s="229"/>
      <c r="E137" s="230">
        <v>1</v>
      </c>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290</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ht="22.5" outlineLevel="1" x14ac:dyDescent="0.2">
      <c r="A138" s="241">
        <v>38</v>
      </c>
      <c r="B138" s="242" t="s">
        <v>1913</v>
      </c>
      <c r="C138" s="259" t="s">
        <v>1914</v>
      </c>
      <c r="D138" s="243" t="s">
        <v>780</v>
      </c>
      <c r="E138" s="244">
        <v>3</v>
      </c>
      <c r="F138" s="245"/>
      <c r="G138" s="246">
        <f>ROUND(E138*F138,2)</f>
        <v>0</v>
      </c>
      <c r="H138" s="245"/>
      <c r="I138" s="246">
        <f>ROUND(E138*H138,2)</f>
        <v>0</v>
      </c>
      <c r="J138" s="245"/>
      <c r="K138" s="246">
        <f>ROUND(E138*J138,2)</f>
        <v>0</v>
      </c>
      <c r="L138" s="246">
        <v>21</v>
      </c>
      <c r="M138" s="246">
        <f>G138*(1+L138/100)</f>
        <v>0</v>
      </c>
      <c r="N138" s="244">
        <v>2.7E-4</v>
      </c>
      <c r="O138" s="244">
        <f>ROUND(E138*N138,2)</f>
        <v>0</v>
      </c>
      <c r="P138" s="244">
        <v>0</v>
      </c>
      <c r="Q138" s="244">
        <f>ROUND(E138*P138,2)</f>
        <v>0</v>
      </c>
      <c r="R138" s="246" t="s">
        <v>1032</v>
      </c>
      <c r="S138" s="246" t="s">
        <v>298</v>
      </c>
      <c r="T138" s="247" t="s">
        <v>364</v>
      </c>
      <c r="U138" s="224">
        <v>0</v>
      </c>
      <c r="V138" s="224">
        <f>ROUND(E138*U138,2)</f>
        <v>0</v>
      </c>
      <c r="W138" s="224"/>
      <c r="X138" s="224" t="s">
        <v>1034</v>
      </c>
      <c r="Y138" s="224" t="s">
        <v>284</v>
      </c>
      <c r="Z138" s="213"/>
      <c r="AA138" s="213"/>
      <c r="AB138" s="213"/>
      <c r="AC138" s="213"/>
      <c r="AD138" s="213"/>
      <c r="AE138" s="213"/>
      <c r="AF138" s="213"/>
      <c r="AG138" s="213" t="s">
        <v>1035</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60" t="s">
        <v>286</v>
      </c>
      <c r="D139" s="248"/>
      <c r="E139" s="248"/>
      <c r="F139" s="248"/>
      <c r="G139" s="248"/>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287</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61" t="s">
        <v>1915</v>
      </c>
      <c r="D140" s="250"/>
      <c r="E140" s="250"/>
      <c r="F140" s="250"/>
      <c r="G140" s="250"/>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287</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2" x14ac:dyDescent="0.2">
      <c r="A141" s="220"/>
      <c r="B141" s="221"/>
      <c r="C141" s="262" t="s">
        <v>1916</v>
      </c>
      <c r="D141" s="229"/>
      <c r="E141" s="230">
        <v>3</v>
      </c>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290</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x14ac:dyDescent="0.2">
      <c r="A142" s="241">
        <v>39</v>
      </c>
      <c r="B142" s="242" t="s">
        <v>1917</v>
      </c>
      <c r="C142" s="259" t="s">
        <v>1918</v>
      </c>
      <c r="D142" s="243" t="s">
        <v>598</v>
      </c>
      <c r="E142" s="244">
        <v>60</v>
      </c>
      <c r="F142" s="245"/>
      <c r="G142" s="246">
        <f>ROUND(E142*F142,2)</f>
        <v>0</v>
      </c>
      <c r="H142" s="245"/>
      <c r="I142" s="246">
        <f>ROUND(E142*H142,2)</f>
        <v>0</v>
      </c>
      <c r="J142" s="245"/>
      <c r="K142" s="246">
        <f>ROUND(E142*J142,2)</f>
        <v>0</v>
      </c>
      <c r="L142" s="246">
        <v>21</v>
      </c>
      <c r="M142" s="246">
        <f>G142*(1+L142/100)</f>
        <v>0</v>
      </c>
      <c r="N142" s="244">
        <v>0</v>
      </c>
      <c r="O142" s="244">
        <f>ROUND(E142*N142,2)</f>
        <v>0</v>
      </c>
      <c r="P142" s="244">
        <v>0</v>
      </c>
      <c r="Q142" s="244">
        <f>ROUND(E142*P142,2)</f>
        <v>0</v>
      </c>
      <c r="R142" s="246" t="s">
        <v>1032</v>
      </c>
      <c r="S142" s="246" t="s">
        <v>298</v>
      </c>
      <c r="T142" s="247" t="s">
        <v>364</v>
      </c>
      <c r="U142" s="224">
        <v>0</v>
      </c>
      <c r="V142" s="224">
        <f>ROUND(E142*U142,2)</f>
        <v>0</v>
      </c>
      <c r="W142" s="224"/>
      <c r="X142" s="224" t="s">
        <v>1034</v>
      </c>
      <c r="Y142" s="224" t="s">
        <v>284</v>
      </c>
      <c r="Z142" s="213"/>
      <c r="AA142" s="213"/>
      <c r="AB142" s="213"/>
      <c r="AC142" s="213"/>
      <c r="AD142" s="213"/>
      <c r="AE142" s="213"/>
      <c r="AF142" s="213"/>
      <c r="AG142" s="213" t="s">
        <v>1035</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2" x14ac:dyDescent="0.2">
      <c r="A143" s="220"/>
      <c r="B143" s="221"/>
      <c r="C143" s="262" t="s">
        <v>1820</v>
      </c>
      <c r="D143" s="229"/>
      <c r="E143" s="230">
        <v>60</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290</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x14ac:dyDescent="0.2">
      <c r="A144" s="241">
        <v>40</v>
      </c>
      <c r="B144" s="242" t="s">
        <v>1919</v>
      </c>
      <c r="C144" s="259" t="s">
        <v>1920</v>
      </c>
      <c r="D144" s="243" t="s">
        <v>780</v>
      </c>
      <c r="E144" s="244">
        <v>1</v>
      </c>
      <c r="F144" s="245"/>
      <c r="G144" s="246">
        <f>ROUND(E144*F144,2)</f>
        <v>0</v>
      </c>
      <c r="H144" s="245"/>
      <c r="I144" s="246">
        <f>ROUND(E144*H144,2)</f>
        <v>0</v>
      </c>
      <c r="J144" s="245"/>
      <c r="K144" s="246">
        <f>ROUND(E144*J144,2)</f>
        <v>0</v>
      </c>
      <c r="L144" s="246">
        <v>21</v>
      </c>
      <c r="M144" s="246">
        <f>G144*(1+L144/100)</f>
        <v>0</v>
      </c>
      <c r="N144" s="244">
        <v>5.0000000000000002E-5</v>
      </c>
      <c r="O144" s="244">
        <f>ROUND(E144*N144,2)</f>
        <v>0</v>
      </c>
      <c r="P144" s="244">
        <v>0</v>
      </c>
      <c r="Q144" s="244">
        <f>ROUND(E144*P144,2)</f>
        <v>0</v>
      </c>
      <c r="R144" s="246"/>
      <c r="S144" s="246" t="s">
        <v>281</v>
      </c>
      <c r="T144" s="247" t="s">
        <v>282</v>
      </c>
      <c r="U144" s="224">
        <v>0</v>
      </c>
      <c r="V144" s="224">
        <f>ROUND(E144*U144,2)</f>
        <v>0</v>
      </c>
      <c r="W144" s="224"/>
      <c r="X144" s="224" t="s">
        <v>1034</v>
      </c>
      <c r="Y144" s="224" t="s">
        <v>284</v>
      </c>
      <c r="Z144" s="213"/>
      <c r="AA144" s="213"/>
      <c r="AB144" s="213"/>
      <c r="AC144" s="213"/>
      <c r="AD144" s="213"/>
      <c r="AE144" s="213"/>
      <c r="AF144" s="213"/>
      <c r="AG144" s="213" t="s">
        <v>1035</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62" t="s">
        <v>1817</v>
      </c>
      <c r="D145" s="229"/>
      <c r="E145" s="230">
        <v>1</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290</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x14ac:dyDescent="0.2">
      <c r="A146" s="234" t="s">
        <v>276</v>
      </c>
      <c r="B146" s="235" t="s">
        <v>236</v>
      </c>
      <c r="C146" s="258" t="s">
        <v>237</v>
      </c>
      <c r="D146" s="236"/>
      <c r="E146" s="237"/>
      <c r="F146" s="238"/>
      <c r="G146" s="238">
        <f>SUMIF(AG147:AG170,"&lt;&gt;NOR",G147:G170)</f>
        <v>0</v>
      </c>
      <c r="H146" s="238"/>
      <c r="I146" s="238">
        <f>SUM(I147:I170)</f>
        <v>0</v>
      </c>
      <c r="J146" s="238"/>
      <c r="K146" s="238">
        <f>SUM(K147:K170)</f>
        <v>0</v>
      </c>
      <c r="L146" s="238"/>
      <c r="M146" s="238">
        <f>SUM(M147:M170)</f>
        <v>0</v>
      </c>
      <c r="N146" s="237"/>
      <c r="O146" s="237">
        <f>SUM(O147:O170)</f>
        <v>0</v>
      </c>
      <c r="P146" s="237"/>
      <c r="Q146" s="237">
        <f>SUM(Q147:Q170)</f>
        <v>0</v>
      </c>
      <c r="R146" s="238"/>
      <c r="S146" s="238"/>
      <c r="T146" s="239"/>
      <c r="U146" s="233"/>
      <c r="V146" s="233">
        <f>SUM(V147:V170)</f>
        <v>0</v>
      </c>
      <c r="W146" s="233"/>
      <c r="X146" s="233"/>
      <c r="Y146" s="233"/>
      <c r="AG146" t="s">
        <v>277</v>
      </c>
    </row>
    <row r="147" spans="1:60" ht="22.5" outlineLevel="1" x14ac:dyDescent="0.2">
      <c r="A147" s="241">
        <v>41</v>
      </c>
      <c r="B147" s="242" t="s">
        <v>1921</v>
      </c>
      <c r="C147" s="259" t="s">
        <v>1922</v>
      </c>
      <c r="D147" s="243" t="s">
        <v>1055</v>
      </c>
      <c r="E147" s="244">
        <v>10</v>
      </c>
      <c r="F147" s="245"/>
      <c r="G147" s="246">
        <f>ROUND(E147*F147,2)</f>
        <v>0</v>
      </c>
      <c r="H147" s="245"/>
      <c r="I147" s="246">
        <f>ROUND(E147*H147,2)</f>
        <v>0</v>
      </c>
      <c r="J147" s="245"/>
      <c r="K147" s="246">
        <f>ROUND(E147*J147,2)</f>
        <v>0</v>
      </c>
      <c r="L147" s="246">
        <v>21</v>
      </c>
      <c r="M147" s="246">
        <f>G147*(1+L147/100)</f>
        <v>0</v>
      </c>
      <c r="N147" s="244">
        <v>0</v>
      </c>
      <c r="O147" s="244">
        <f>ROUND(E147*N147,2)</f>
        <v>0</v>
      </c>
      <c r="P147" s="244">
        <v>0</v>
      </c>
      <c r="Q147" s="244">
        <f>ROUND(E147*P147,2)</f>
        <v>0</v>
      </c>
      <c r="R147" s="246"/>
      <c r="S147" s="246" t="s">
        <v>281</v>
      </c>
      <c r="T147" s="247" t="s">
        <v>282</v>
      </c>
      <c r="U147" s="224">
        <v>0</v>
      </c>
      <c r="V147" s="224">
        <f>ROUND(E147*U147,2)</f>
        <v>0</v>
      </c>
      <c r="W147" s="224"/>
      <c r="X147" s="224" t="s">
        <v>283</v>
      </c>
      <c r="Y147" s="224" t="s">
        <v>284</v>
      </c>
      <c r="Z147" s="213"/>
      <c r="AA147" s="213"/>
      <c r="AB147" s="213"/>
      <c r="AC147" s="213"/>
      <c r="AD147" s="213"/>
      <c r="AE147" s="213"/>
      <c r="AF147" s="213"/>
      <c r="AG147" s="213" t="s">
        <v>1923</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2" x14ac:dyDescent="0.2">
      <c r="A148" s="220"/>
      <c r="B148" s="221"/>
      <c r="C148" s="260" t="s">
        <v>286</v>
      </c>
      <c r="D148" s="248"/>
      <c r="E148" s="248"/>
      <c r="F148" s="248"/>
      <c r="G148" s="248"/>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287</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61" t="s">
        <v>1924</v>
      </c>
      <c r="D149" s="250"/>
      <c r="E149" s="250"/>
      <c r="F149" s="250"/>
      <c r="G149" s="250"/>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287</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49" t="str">
        <f>C149</f>
        <v>V1 - sloupkové hranolové svítidlo, LED 13W, předřadník DALI. Zadavatel umožňuje nabídnout rovnocenné řešení.</v>
      </c>
      <c r="BB149" s="213"/>
      <c r="BC149" s="213"/>
      <c r="BD149" s="213"/>
      <c r="BE149" s="213"/>
      <c r="BF149" s="213"/>
      <c r="BG149" s="213"/>
      <c r="BH149" s="213"/>
    </row>
    <row r="150" spans="1:60" ht="22.5" outlineLevel="3" x14ac:dyDescent="0.2">
      <c r="A150" s="220"/>
      <c r="B150" s="221"/>
      <c r="C150" s="261" t="s">
        <v>355</v>
      </c>
      <c r="D150" s="250"/>
      <c r="E150" s="250"/>
      <c r="F150" s="250"/>
      <c r="G150" s="250"/>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287</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49" t="str">
        <f>C150</f>
        <v>Kompletní provedení dle veškerých informací obsažených v PD (textová i výkresová část, technologické postupy, restaurátorské záměry atd.).</v>
      </c>
      <c r="BB150" s="213"/>
      <c r="BC150" s="213"/>
      <c r="BD150" s="213"/>
      <c r="BE150" s="213"/>
      <c r="BF150" s="213"/>
      <c r="BG150" s="213"/>
      <c r="BH150" s="213"/>
    </row>
    <row r="151" spans="1:60" ht="22.5" outlineLevel="3" x14ac:dyDescent="0.2">
      <c r="A151" s="220"/>
      <c r="B151" s="221"/>
      <c r="C151" s="261" t="s">
        <v>356</v>
      </c>
      <c r="D151" s="250"/>
      <c r="E151" s="250"/>
      <c r="F151" s="250"/>
      <c r="G151" s="250"/>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287</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49" t="str">
        <f>C151</f>
        <v>Provedení je včetně montáže, demontáže, dodávky, přesunu hmot, přesunu a likvidace suti, povrchové úpravy, repasí, restaurátorských záměrů,</v>
      </c>
      <c r="BB151" s="213"/>
      <c r="BC151" s="213"/>
      <c r="BD151" s="213"/>
      <c r="BE151" s="213"/>
      <c r="BF151" s="213"/>
      <c r="BG151" s="213"/>
      <c r="BH151" s="213"/>
    </row>
    <row r="152" spans="1:60" ht="22.5" outlineLevel="3" x14ac:dyDescent="0.2">
      <c r="A152" s="220"/>
      <c r="B152" s="221"/>
      <c r="C152" s="261" t="s">
        <v>288</v>
      </c>
      <c r="D152" s="250"/>
      <c r="E152" s="250"/>
      <c r="F152" s="250"/>
      <c r="G152" s="250"/>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287</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49" t="str">
        <f>C152</f>
        <v>restaurátorských závěrečných zpráv, dílenských dokumentací, vzorkování a veškerých dalších nutných souvisejících plnění a dodávek potřeb.</v>
      </c>
      <c r="BB152" s="213"/>
      <c r="BC152" s="213"/>
      <c r="BD152" s="213"/>
      <c r="BE152" s="213"/>
      <c r="BF152" s="213"/>
      <c r="BG152" s="213"/>
      <c r="BH152" s="213"/>
    </row>
    <row r="153" spans="1:60" outlineLevel="1" x14ac:dyDescent="0.2">
      <c r="A153" s="241">
        <v>42</v>
      </c>
      <c r="B153" s="242" t="s">
        <v>1925</v>
      </c>
      <c r="C153" s="259" t="s">
        <v>1926</v>
      </c>
      <c r="D153" s="243" t="s">
        <v>1055</v>
      </c>
      <c r="E153" s="244">
        <v>13</v>
      </c>
      <c r="F153" s="245"/>
      <c r="G153" s="246">
        <f>ROUND(E153*F153,2)</f>
        <v>0</v>
      </c>
      <c r="H153" s="245"/>
      <c r="I153" s="246">
        <f>ROUND(E153*H153,2)</f>
        <v>0</v>
      </c>
      <c r="J153" s="245"/>
      <c r="K153" s="246">
        <f>ROUND(E153*J153,2)</f>
        <v>0</v>
      </c>
      <c r="L153" s="246">
        <v>21</v>
      </c>
      <c r="M153" s="246">
        <f>G153*(1+L153/100)</f>
        <v>0</v>
      </c>
      <c r="N153" s="244">
        <v>0</v>
      </c>
      <c r="O153" s="244">
        <f>ROUND(E153*N153,2)</f>
        <v>0</v>
      </c>
      <c r="P153" s="244">
        <v>0</v>
      </c>
      <c r="Q153" s="244">
        <f>ROUND(E153*P153,2)</f>
        <v>0</v>
      </c>
      <c r="R153" s="246"/>
      <c r="S153" s="246" t="s">
        <v>281</v>
      </c>
      <c r="T153" s="247" t="s">
        <v>282</v>
      </c>
      <c r="U153" s="224">
        <v>0</v>
      </c>
      <c r="V153" s="224">
        <f>ROUND(E153*U153,2)</f>
        <v>0</v>
      </c>
      <c r="W153" s="224"/>
      <c r="X153" s="224" t="s">
        <v>283</v>
      </c>
      <c r="Y153" s="224" t="s">
        <v>284</v>
      </c>
      <c r="Z153" s="213"/>
      <c r="AA153" s="213"/>
      <c r="AB153" s="213"/>
      <c r="AC153" s="213"/>
      <c r="AD153" s="213"/>
      <c r="AE153" s="213"/>
      <c r="AF153" s="213"/>
      <c r="AG153" s="213" t="s">
        <v>1923</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2" x14ac:dyDescent="0.2">
      <c r="A154" s="220"/>
      <c r="B154" s="221"/>
      <c r="C154" s="260" t="s">
        <v>286</v>
      </c>
      <c r="D154" s="248"/>
      <c r="E154" s="248"/>
      <c r="F154" s="248"/>
      <c r="G154" s="248"/>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287</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61" t="s">
        <v>1927</v>
      </c>
      <c r="D155" s="250"/>
      <c r="E155" s="250"/>
      <c r="F155" s="250"/>
      <c r="G155" s="250"/>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287</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ht="22.5" outlineLevel="3" x14ac:dyDescent="0.2">
      <c r="A156" s="220"/>
      <c r="B156" s="221"/>
      <c r="C156" s="261" t="s">
        <v>355</v>
      </c>
      <c r="D156" s="250"/>
      <c r="E156" s="250"/>
      <c r="F156" s="250"/>
      <c r="G156" s="250"/>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287</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49" t="str">
        <f>C156</f>
        <v>Kompletní provedení dle veškerých informací obsažených v PD (textová i výkresová část, technologické postupy, restaurátorské záměry atd.).</v>
      </c>
      <c r="BB156" s="213"/>
      <c r="BC156" s="213"/>
      <c r="BD156" s="213"/>
      <c r="BE156" s="213"/>
      <c r="BF156" s="213"/>
      <c r="BG156" s="213"/>
      <c r="BH156" s="213"/>
    </row>
    <row r="157" spans="1:60" ht="22.5" outlineLevel="3" x14ac:dyDescent="0.2">
      <c r="A157" s="220"/>
      <c r="B157" s="221"/>
      <c r="C157" s="261" t="s">
        <v>356</v>
      </c>
      <c r="D157" s="250"/>
      <c r="E157" s="250"/>
      <c r="F157" s="250"/>
      <c r="G157" s="250"/>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287</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49" t="str">
        <f>C157</f>
        <v>Provedení je včetně montáže, demontáže, dodávky, přesunu hmot, přesunu a likvidace suti, povrchové úpravy, repasí, restaurátorských záměrů,</v>
      </c>
      <c r="BB157" s="213"/>
      <c r="BC157" s="213"/>
      <c r="BD157" s="213"/>
      <c r="BE157" s="213"/>
      <c r="BF157" s="213"/>
      <c r="BG157" s="213"/>
      <c r="BH157" s="213"/>
    </row>
    <row r="158" spans="1:60" ht="22.5" outlineLevel="3" x14ac:dyDescent="0.2">
      <c r="A158" s="220"/>
      <c r="B158" s="221"/>
      <c r="C158" s="261" t="s">
        <v>288</v>
      </c>
      <c r="D158" s="250"/>
      <c r="E158" s="250"/>
      <c r="F158" s="250"/>
      <c r="G158" s="250"/>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287</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49" t="str">
        <f>C158</f>
        <v>restaurátorských závěrečných zpráv, dílenských dokumentací, vzorkování a veškerých dalších nutných souvisejících plnění a dodávek potřeb.</v>
      </c>
      <c r="BB158" s="213"/>
      <c r="BC158" s="213"/>
      <c r="BD158" s="213"/>
      <c r="BE158" s="213"/>
      <c r="BF158" s="213"/>
      <c r="BG158" s="213"/>
      <c r="BH158" s="213"/>
    </row>
    <row r="159" spans="1:60" outlineLevel="1" x14ac:dyDescent="0.2">
      <c r="A159" s="241">
        <v>43</v>
      </c>
      <c r="B159" s="242" t="s">
        <v>1928</v>
      </c>
      <c r="C159" s="259" t="s">
        <v>1929</v>
      </c>
      <c r="D159" s="243" t="s">
        <v>347</v>
      </c>
      <c r="E159" s="244">
        <v>1</v>
      </c>
      <c r="F159" s="245"/>
      <c r="G159" s="246">
        <f>ROUND(E159*F159,2)</f>
        <v>0</v>
      </c>
      <c r="H159" s="245"/>
      <c r="I159" s="246">
        <f>ROUND(E159*H159,2)</f>
        <v>0</v>
      </c>
      <c r="J159" s="245"/>
      <c r="K159" s="246">
        <f>ROUND(E159*J159,2)</f>
        <v>0</v>
      </c>
      <c r="L159" s="246">
        <v>21</v>
      </c>
      <c r="M159" s="246">
        <f>G159*(1+L159/100)</f>
        <v>0</v>
      </c>
      <c r="N159" s="244">
        <v>0</v>
      </c>
      <c r="O159" s="244">
        <f>ROUND(E159*N159,2)</f>
        <v>0</v>
      </c>
      <c r="P159" s="244">
        <v>0</v>
      </c>
      <c r="Q159" s="244">
        <f>ROUND(E159*P159,2)</f>
        <v>0</v>
      </c>
      <c r="R159" s="246"/>
      <c r="S159" s="246" t="s">
        <v>281</v>
      </c>
      <c r="T159" s="247" t="s">
        <v>282</v>
      </c>
      <c r="U159" s="224">
        <v>0</v>
      </c>
      <c r="V159" s="224">
        <f>ROUND(E159*U159,2)</f>
        <v>0</v>
      </c>
      <c r="W159" s="224"/>
      <c r="X159" s="224" t="s">
        <v>283</v>
      </c>
      <c r="Y159" s="224" t="s">
        <v>284</v>
      </c>
      <c r="Z159" s="213"/>
      <c r="AA159" s="213"/>
      <c r="AB159" s="213"/>
      <c r="AC159" s="213"/>
      <c r="AD159" s="213"/>
      <c r="AE159" s="213"/>
      <c r="AF159" s="213"/>
      <c r="AG159" s="213" t="s">
        <v>1526</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2" x14ac:dyDescent="0.2">
      <c r="A160" s="220"/>
      <c r="B160" s="221"/>
      <c r="C160" s="260" t="s">
        <v>286</v>
      </c>
      <c r="D160" s="248"/>
      <c r="E160" s="248"/>
      <c r="F160" s="248"/>
      <c r="G160" s="248"/>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287</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61" t="s">
        <v>1930</v>
      </c>
      <c r="D161" s="250"/>
      <c r="E161" s="250"/>
      <c r="F161" s="250"/>
      <c r="G161" s="250"/>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287</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ht="22.5" outlineLevel="3" x14ac:dyDescent="0.2">
      <c r="A162" s="220"/>
      <c r="B162" s="221"/>
      <c r="C162" s="261" t="s">
        <v>355</v>
      </c>
      <c r="D162" s="250"/>
      <c r="E162" s="250"/>
      <c r="F162" s="250"/>
      <c r="G162" s="250"/>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287</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49" t="str">
        <f>C162</f>
        <v>Kompletní provedení dle veškerých informací obsažených v PD (textová i výkresová část, technologické postupy, restaurátorské záměry atd.).</v>
      </c>
      <c r="BB162" s="213"/>
      <c r="BC162" s="213"/>
      <c r="BD162" s="213"/>
      <c r="BE162" s="213"/>
      <c r="BF162" s="213"/>
      <c r="BG162" s="213"/>
      <c r="BH162" s="213"/>
    </row>
    <row r="163" spans="1:60" ht="22.5" outlineLevel="3" x14ac:dyDescent="0.2">
      <c r="A163" s="220"/>
      <c r="B163" s="221"/>
      <c r="C163" s="261" t="s">
        <v>356</v>
      </c>
      <c r="D163" s="250"/>
      <c r="E163" s="250"/>
      <c r="F163" s="250"/>
      <c r="G163" s="250"/>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287</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49" t="str">
        <f>C163</f>
        <v>Provedení je včetně montáže, demontáže, dodávky, přesunu hmot, přesunu a likvidace suti, povrchové úpravy, repasí, restaurátorských záměrů,</v>
      </c>
      <c r="BB163" s="213"/>
      <c r="BC163" s="213"/>
      <c r="BD163" s="213"/>
      <c r="BE163" s="213"/>
      <c r="BF163" s="213"/>
      <c r="BG163" s="213"/>
      <c r="BH163" s="213"/>
    </row>
    <row r="164" spans="1:60" ht="22.5" outlineLevel="3" x14ac:dyDescent="0.2">
      <c r="A164" s="220"/>
      <c r="B164" s="221"/>
      <c r="C164" s="261" t="s">
        <v>288</v>
      </c>
      <c r="D164" s="250"/>
      <c r="E164" s="250"/>
      <c r="F164" s="250"/>
      <c r="G164" s="250"/>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287</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49" t="str">
        <f>C164</f>
        <v>restaurátorských závěrečných zpráv, dílenských dokumentací, vzorkování a veškerých dalších nutných souvisejících plnění a dodávek potřeb.</v>
      </c>
      <c r="BB164" s="213"/>
      <c r="BC164" s="213"/>
      <c r="BD164" s="213"/>
      <c r="BE164" s="213"/>
      <c r="BF164" s="213"/>
      <c r="BG164" s="213"/>
      <c r="BH164" s="213"/>
    </row>
    <row r="165" spans="1:60" outlineLevel="1" x14ac:dyDescent="0.2">
      <c r="A165" s="241">
        <v>44</v>
      </c>
      <c r="B165" s="242" t="s">
        <v>1931</v>
      </c>
      <c r="C165" s="259" t="s">
        <v>1932</v>
      </c>
      <c r="D165" s="243" t="s">
        <v>347</v>
      </c>
      <c r="E165" s="244">
        <v>1</v>
      </c>
      <c r="F165" s="245"/>
      <c r="G165" s="246">
        <f>ROUND(E165*F165,2)</f>
        <v>0</v>
      </c>
      <c r="H165" s="245"/>
      <c r="I165" s="246">
        <f>ROUND(E165*H165,2)</f>
        <v>0</v>
      </c>
      <c r="J165" s="245"/>
      <c r="K165" s="246">
        <f>ROUND(E165*J165,2)</f>
        <v>0</v>
      </c>
      <c r="L165" s="246">
        <v>21</v>
      </c>
      <c r="M165" s="246">
        <f>G165*(1+L165/100)</f>
        <v>0</v>
      </c>
      <c r="N165" s="244">
        <v>0</v>
      </c>
      <c r="O165" s="244">
        <f>ROUND(E165*N165,2)</f>
        <v>0</v>
      </c>
      <c r="P165" s="244">
        <v>0</v>
      </c>
      <c r="Q165" s="244">
        <f>ROUND(E165*P165,2)</f>
        <v>0</v>
      </c>
      <c r="R165" s="246"/>
      <c r="S165" s="246" t="s">
        <v>281</v>
      </c>
      <c r="T165" s="247" t="s">
        <v>282</v>
      </c>
      <c r="U165" s="224">
        <v>0</v>
      </c>
      <c r="V165" s="224">
        <f>ROUND(E165*U165,2)</f>
        <v>0</v>
      </c>
      <c r="W165" s="224"/>
      <c r="X165" s="224" t="s">
        <v>283</v>
      </c>
      <c r="Y165" s="224" t="s">
        <v>284</v>
      </c>
      <c r="Z165" s="213"/>
      <c r="AA165" s="213"/>
      <c r="AB165" s="213"/>
      <c r="AC165" s="213"/>
      <c r="AD165" s="213"/>
      <c r="AE165" s="213"/>
      <c r="AF165" s="213"/>
      <c r="AG165" s="213" t="s">
        <v>1526</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2" x14ac:dyDescent="0.2">
      <c r="A166" s="220"/>
      <c r="B166" s="221"/>
      <c r="C166" s="260" t="s">
        <v>286</v>
      </c>
      <c r="D166" s="248"/>
      <c r="E166" s="248"/>
      <c r="F166" s="248"/>
      <c r="G166" s="248"/>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287</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3" x14ac:dyDescent="0.2">
      <c r="A167" s="220"/>
      <c r="B167" s="221"/>
      <c r="C167" s="261" t="s">
        <v>1933</v>
      </c>
      <c r="D167" s="250"/>
      <c r="E167" s="250"/>
      <c r="F167" s="250"/>
      <c r="G167" s="250"/>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287</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2.5" outlineLevel="3" x14ac:dyDescent="0.2">
      <c r="A168" s="220"/>
      <c r="B168" s="221"/>
      <c r="C168" s="261" t="s">
        <v>355</v>
      </c>
      <c r="D168" s="250"/>
      <c r="E168" s="250"/>
      <c r="F168" s="250"/>
      <c r="G168" s="250"/>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287</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49" t="str">
        <f>C168</f>
        <v>Kompletní provedení dle veškerých informací obsažených v PD (textová i výkresová část, technologické postupy, restaurátorské záměry atd.).</v>
      </c>
      <c r="BB168" s="213"/>
      <c r="BC168" s="213"/>
      <c r="BD168" s="213"/>
      <c r="BE168" s="213"/>
      <c r="BF168" s="213"/>
      <c r="BG168" s="213"/>
      <c r="BH168" s="213"/>
    </row>
    <row r="169" spans="1:60" ht="22.5" outlineLevel="3" x14ac:dyDescent="0.2">
      <c r="A169" s="220"/>
      <c r="B169" s="221"/>
      <c r="C169" s="261" t="s">
        <v>356</v>
      </c>
      <c r="D169" s="250"/>
      <c r="E169" s="250"/>
      <c r="F169" s="250"/>
      <c r="G169" s="250"/>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287</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49" t="str">
        <f>C169</f>
        <v>Provedení je včetně montáže, demontáže, dodávky, přesunu hmot, přesunu a likvidace suti, povrchové úpravy, repasí, restaurátorských záměrů,</v>
      </c>
      <c r="BB169" s="213"/>
      <c r="BC169" s="213"/>
      <c r="BD169" s="213"/>
      <c r="BE169" s="213"/>
      <c r="BF169" s="213"/>
      <c r="BG169" s="213"/>
      <c r="BH169" s="213"/>
    </row>
    <row r="170" spans="1:60" ht="22.5" outlineLevel="3" x14ac:dyDescent="0.2">
      <c r="A170" s="220"/>
      <c r="B170" s="221"/>
      <c r="C170" s="261" t="s">
        <v>288</v>
      </c>
      <c r="D170" s="250"/>
      <c r="E170" s="250"/>
      <c r="F170" s="250"/>
      <c r="G170" s="250"/>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287</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49" t="str">
        <f>C170</f>
        <v>restaurátorských závěrečných zpráv, dílenských dokumentací, vzorkování a veškerých dalších nutných souvisejících plnění a dodávek potřeb.</v>
      </c>
      <c r="BB170" s="213"/>
      <c r="BC170" s="213"/>
      <c r="BD170" s="213"/>
      <c r="BE170" s="213"/>
      <c r="BF170" s="213"/>
      <c r="BG170" s="213"/>
      <c r="BH170" s="213"/>
    </row>
    <row r="171" spans="1:60" x14ac:dyDescent="0.2">
      <c r="A171" s="234" t="s">
        <v>276</v>
      </c>
      <c r="B171" s="235" t="s">
        <v>238</v>
      </c>
      <c r="C171" s="258" t="s">
        <v>239</v>
      </c>
      <c r="D171" s="236"/>
      <c r="E171" s="237"/>
      <c r="F171" s="238"/>
      <c r="G171" s="238">
        <f>SUMIF(AG172:AG201,"&lt;&gt;NOR",G172:G201)</f>
        <v>0</v>
      </c>
      <c r="H171" s="238"/>
      <c r="I171" s="238">
        <f>SUM(I172:I201)</f>
        <v>0</v>
      </c>
      <c r="J171" s="238"/>
      <c r="K171" s="238">
        <f>SUM(K172:K201)</f>
        <v>0</v>
      </c>
      <c r="L171" s="238"/>
      <c r="M171" s="238">
        <f>SUM(M172:M201)</f>
        <v>0</v>
      </c>
      <c r="N171" s="237"/>
      <c r="O171" s="237">
        <f>SUM(O172:O201)</f>
        <v>0</v>
      </c>
      <c r="P171" s="237"/>
      <c r="Q171" s="237">
        <f>SUM(Q172:Q201)</f>
        <v>0</v>
      </c>
      <c r="R171" s="238"/>
      <c r="S171" s="238"/>
      <c r="T171" s="239"/>
      <c r="U171" s="233"/>
      <c r="V171" s="233">
        <f>SUM(V172:V201)</f>
        <v>0</v>
      </c>
      <c r="W171" s="233"/>
      <c r="X171" s="233"/>
      <c r="Y171" s="233"/>
      <c r="AG171" t="s">
        <v>277</v>
      </c>
    </row>
    <row r="172" spans="1:60" outlineLevel="1" x14ac:dyDescent="0.2">
      <c r="A172" s="241">
        <v>45</v>
      </c>
      <c r="B172" s="242" t="s">
        <v>1934</v>
      </c>
      <c r="C172" s="259" t="s">
        <v>1935</v>
      </c>
      <c r="D172" s="243" t="s">
        <v>1055</v>
      </c>
      <c r="E172" s="244">
        <v>1</v>
      </c>
      <c r="F172" s="245"/>
      <c r="G172" s="246">
        <f>ROUND(E172*F172,2)</f>
        <v>0</v>
      </c>
      <c r="H172" s="245"/>
      <c r="I172" s="246">
        <f>ROUND(E172*H172,2)</f>
        <v>0</v>
      </c>
      <c r="J172" s="245"/>
      <c r="K172" s="246">
        <f>ROUND(E172*J172,2)</f>
        <v>0</v>
      </c>
      <c r="L172" s="246">
        <v>21</v>
      </c>
      <c r="M172" s="246">
        <f>G172*(1+L172/100)</f>
        <v>0</v>
      </c>
      <c r="N172" s="244">
        <v>0</v>
      </c>
      <c r="O172" s="244">
        <f>ROUND(E172*N172,2)</f>
        <v>0</v>
      </c>
      <c r="P172" s="244">
        <v>0</v>
      </c>
      <c r="Q172" s="244">
        <f>ROUND(E172*P172,2)</f>
        <v>0</v>
      </c>
      <c r="R172" s="246"/>
      <c r="S172" s="246" t="s">
        <v>281</v>
      </c>
      <c r="T172" s="247" t="s">
        <v>282</v>
      </c>
      <c r="U172" s="224">
        <v>0</v>
      </c>
      <c r="V172" s="224">
        <f>ROUND(E172*U172,2)</f>
        <v>0</v>
      </c>
      <c r="W172" s="224"/>
      <c r="X172" s="224" t="s">
        <v>283</v>
      </c>
      <c r="Y172" s="224" t="s">
        <v>284</v>
      </c>
      <c r="Z172" s="213"/>
      <c r="AA172" s="213"/>
      <c r="AB172" s="213"/>
      <c r="AC172" s="213"/>
      <c r="AD172" s="213"/>
      <c r="AE172" s="213"/>
      <c r="AF172" s="213"/>
      <c r="AG172" s="213" t="s">
        <v>1526</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2" x14ac:dyDescent="0.2">
      <c r="A173" s="220"/>
      <c r="B173" s="221"/>
      <c r="C173" s="260" t="s">
        <v>286</v>
      </c>
      <c r="D173" s="248"/>
      <c r="E173" s="248"/>
      <c r="F173" s="248"/>
      <c r="G173" s="248"/>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287</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61" t="s">
        <v>1936</v>
      </c>
      <c r="D174" s="250"/>
      <c r="E174" s="250"/>
      <c r="F174" s="250"/>
      <c r="G174" s="250"/>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287</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ht="22.5" outlineLevel="3" x14ac:dyDescent="0.2">
      <c r="A175" s="220"/>
      <c r="B175" s="221"/>
      <c r="C175" s="261" t="s">
        <v>355</v>
      </c>
      <c r="D175" s="250"/>
      <c r="E175" s="250"/>
      <c r="F175" s="250"/>
      <c r="G175" s="250"/>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287</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49" t="str">
        <f>C175</f>
        <v>Kompletní provedení dle veškerých informací obsažených v PD (textová i výkresová část, technologické postupy, restaurátorské záměry atd.).</v>
      </c>
      <c r="BB175" s="213"/>
      <c r="BC175" s="213"/>
      <c r="BD175" s="213"/>
      <c r="BE175" s="213"/>
      <c r="BF175" s="213"/>
      <c r="BG175" s="213"/>
      <c r="BH175" s="213"/>
    </row>
    <row r="176" spans="1:60" ht="22.5" outlineLevel="3" x14ac:dyDescent="0.2">
      <c r="A176" s="220"/>
      <c r="B176" s="221"/>
      <c r="C176" s="261" t="s">
        <v>356</v>
      </c>
      <c r="D176" s="250"/>
      <c r="E176" s="250"/>
      <c r="F176" s="250"/>
      <c r="G176" s="250"/>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287</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49" t="str">
        <f>C176</f>
        <v>Provedení je včetně montáže, demontáže, dodávky, přesunu hmot, přesunu a likvidace suti, povrchové úpravy, repasí, restaurátorských záměrů,</v>
      </c>
      <c r="BB176" s="213"/>
      <c r="BC176" s="213"/>
      <c r="BD176" s="213"/>
      <c r="BE176" s="213"/>
      <c r="BF176" s="213"/>
      <c r="BG176" s="213"/>
      <c r="BH176" s="213"/>
    </row>
    <row r="177" spans="1:60" ht="22.5" outlineLevel="3" x14ac:dyDescent="0.2">
      <c r="A177" s="220"/>
      <c r="B177" s="221"/>
      <c r="C177" s="261" t="s">
        <v>288</v>
      </c>
      <c r="D177" s="250"/>
      <c r="E177" s="250"/>
      <c r="F177" s="250"/>
      <c r="G177" s="250"/>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287</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49" t="str">
        <f>C177</f>
        <v>restaurátorských závěrečných zpráv, dílenských dokumentací, vzorkování a veškerých dalších nutných souvisejících plnění a dodávek potřeb.</v>
      </c>
      <c r="BB177" s="213"/>
      <c r="BC177" s="213"/>
      <c r="BD177" s="213"/>
      <c r="BE177" s="213"/>
      <c r="BF177" s="213"/>
      <c r="BG177" s="213"/>
      <c r="BH177" s="213"/>
    </row>
    <row r="178" spans="1:60" outlineLevel="1" x14ac:dyDescent="0.2">
      <c r="A178" s="241">
        <v>46</v>
      </c>
      <c r="B178" s="242" t="s">
        <v>1937</v>
      </c>
      <c r="C178" s="259" t="s">
        <v>1938</v>
      </c>
      <c r="D178" s="243" t="s">
        <v>347</v>
      </c>
      <c r="E178" s="244">
        <v>1</v>
      </c>
      <c r="F178" s="245"/>
      <c r="G178" s="246">
        <f>ROUND(E178*F178,2)</f>
        <v>0</v>
      </c>
      <c r="H178" s="245"/>
      <c r="I178" s="246">
        <f>ROUND(E178*H178,2)</f>
        <v>0</v>
      </c>
      <c r="J178" s="245"/>
      <c r="K178" s="246">
        <f>ROUND(E178*J178,2)</f>
        <v>0</v>
      </c>
      <c r="L178" s="246">
        <v>21</v>
      </c>
      <c r="M178" s="246">
        <f>G178*(1+L178/100)</f>
        <v>0</v>
      </c>
      <c r="N178" s="244">
        <v>0</v>
      </c>
      <c r="O178" s="244">
        <f>ROUND(E178*N178,2)</f>
        <v>0</v>
      </c>
      <c r="P178" s="244">
        <v>0</v>
      </c>
      <c r="Q178" s="244">
        <f>ROUND(E178*P178,2)</f>
        <v>0</v>
      </c>
      <c r="R178" s="246"/>
      <c r="S178" s="246" t="s">
        <v>281</v>
      </c>
      <c r="T178" s="247" t="s">
        <v>282</v>
      </c>
      <c r="U178" s="224">
        <v>0</v>
      </c>
      <c r="V178" s="224">
        <f>ROUND(E178*U178,2)</f>
        <v>0</v>
      </c>
      <c r="W178" s="224"/>
      <c r="X178" s="224" t="s">
        <v>283</v>
      </c>
      <c r="Y178" s="224" t="s">
        <v>284</v>
      </c>
      <c r="Z178" s="213"/>
      <c r="AA178" s="213"/>
      <c r="AB178" s="213"/>
      <c r="AC178" s="213"/>
      <c r="AD178" s="213"/>
      <c r="AE178" s="213"/>
      <c r="AF178" s="213"/>
      <c r="AG178" s="213" t="s">
        <v>1526</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2" x14ac:dyDescent="0.2">
      <c r="A179" s="220"/>
      <c r="B179" s="221"/>
      <c r="C179" s="260" t="s">
        <v>286</v>
      </c>
      <c r="D179" s="248"/>
      <c r="E179" s="248"/>
      <c r="F179" s="248"/>
      <c r="G179" s="248"/>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287</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3" x14ac:dyDescent="0.2">
      <c r="A180" s="220"/>
      <c r="B180" s="221"/>
      <c r="C180" s="261" t="s">
        <v>1939</v>
      </c>
      <c r="D180" s="250"/>
      <c r="E180" s="250"/>
      <c r="F180" s="250"/>
      <c r="G180" s="250"/>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287</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ht="22.5" outlineLevel="3" x14ac:dyDescent="0.2">
      <c r="A181" s="220"/>
      <c r="B181" s="221"/>
      <c r="C181" s="261" t="s">
        <v>355</v>
      </c>
      <c r="D181" s="250"/>
      <c r="E181" s="250"/>
      <c r="F181" s="250"/>
      <c r="G181" s="250"/>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287</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49" t="str">
        <f>C181</f>
        <v>Kompletní provedení dle veškerých informací obsažených v PD (textová i výkresová část, technologické postupy, restaurátorské záměry atd.).</v>
      </c>
      <c r="BB181" s="213"/>
      <c r="BC181" s="213"/>
      <c r="BD181" s="213"/>
      <c r="BE181" s="213"/>
      <c r="BF181" s="213"/>
      <c r="BG181" s="213"/>
      <c r="BH181" s="213"/>
    </row>
    <row r="182" spans="1:60" ht="22.5" outlineLevel="3" x14ac:dyDescent="0.2">
      <c r="A182" s="220"/>
      <c r="B182" s="221"/>
      <c r="C182" s="261" t="s">
        <v>356</v>
      </c>
      <c r="D182" s="250"/>
      <c r="E182" s="250"/>
      <c r="F182" s="250"/>
      <c r="G182" s="250"/>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287</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49" t="str">
        <f>C182</f>
        <v>Provedení je včetně montáže, demontáže, dodávky, přesunu hmot, přesunu a likvidace suti, povrchové úpravy, repasí, restaurátorských záměrů,</v>
      </c>
      <c r="BB182" s="213"/>
      <c r="BC182" s="213"/>
      <c r="BD182" s="213"/>
      <c r="BE182" s="213"/>
      <c r="BF182" s="213"/>
      <c r="BG182" s="213"/>
      <c r="BH182" s="213"/>
    </row>
    <row r="183" spans="1:60" ht="22.5" outlineLevel="3" x14ac:dyDescent="0.2">
      <c r="A183" s="220"/>
      <c r="B183" s="221"/>
      <c r="C183" s="261" t="s">
        <v>288</v>
      </c>
      <c r="D183" s="250"/>
      <c r="E183" s="250"/>
      <c r="F183" s="250"/>
      <c r="G183" s="250"/>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287</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49" t="str">
        <f>C183</f>
        <v>restaurátorských závěrečných zpráv, dílenských dokumentací, vzorkování a veškerých dalších nutných souvisejících plnění a dodávek potřeb.</v>
      </c>
      <c r="BB183" s="213"/>
      <c r="BC183" s="213"/>
      <c r="BD183" s="213"/>
      <c r="BE183" s="213"/>
      <c r="BF183" s="213"/>
      <c r="BG183" s="213"/>
      <c r="BH183" s="213"/>
    </row>
    <row r="184" spans="1:60" outlineLevel="1" x14ac:dyDescent="0.2">
      <c r="A184" s="241">
        <v>47</v>
      </c>
      <c r="B184" s="242" t="s">
        <v>1940</v>
      </c>
      <c r="C184" s="259" t="s">
        <v>1941</v>
      </c>
      <c r="D184" s="243" t="s">
        <v>1055</v>
      </c>
      <c r="E184" s="244">
        <v>1</v>
      </c>
      <c r="F184" s="245"/>
      <c r="G184" s="246">
        <f>ROUND(E184*F184,2)</f>
        <v>0</v>
      </c>
      <c r="H184" s="245"/>
      <c r="I184" s="246">
        <f>ROUND(E184*H184,2)</f>
        <v>0</v>
      </c>
      <c r="J184" s="245"/>
      <c r="K184" s="246">
        <f>ROUND(E184*J184,2)</f>
        <v>0</v>
      </c>
      <c r="L184" s="246">
        <v>21</v>
      </c>
      <c r="M184" s="246">
        <f>G184*(1+L184/100)</f>
        <v>0</v>
      </c>
      <c r="N184" s="244">
        <v>0</v>
      </c>
      <c r="O184" s="244">
        <f>ROUND(E184*N184,2)</f>
        <v>0</v>
      </c>
      <c r="P184" s="244">
        <v>0</v>
      </c>
      <c r="Q184" s="244">
        <f>ROUND(E184*P184,2)</f>
        <v>0</v>
      </c>
      <c r="R184" s="246"/>
      <c r="S184" s="246" t="s">
        <v>281</v>
      </c>
      <c r="T184" s="247" t="s">
        <v>282</v>
      </c>
      <c r="U184" s="224">
        <v>0</v>
      </c>
      <c r="V184" s="224">
        <f>ROUND(E184*U184,2)</f>
        <v>0</v>
      </c>
      <c r="W184" s="224"/>
      <c r="X184" s="224" t="s">
        <v>283</v>
      </c>
      <c r="Y184" s="224" t="s">
        <v>284</v>
      </c>
      <c r="Z184" s="213"/>
      <c r="AA184" s="213"/>
      <c r="AB184" s="213"/>
      <c r="AC184" s="213"/>
      <c r="AD184" s="213"/>
      <c r="AE184" s="213"/>
      <c r="AF184" s="213"/>
      <c r="AG184" s="213" t="s">
        <v>1526</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2" x14ac:dyDescent="0.2">
      <c r="A185" s="220"/>
      <c r="B185" s="221"/>
      <c r="C185" s="260" t="s">
        <v>286</v>
      </c>
      <c r="D185" s="248"/>
      <c r="E185" s="248"/>
      <c r="F185" s="248"/>
      <c r="G185" s="248"/>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287</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3" x14ac:dyDescent="0.2">
      <c r="A186" s="220"/>
      <c r="B186" s="221"/>
      <c r="C186" s="261" t="s">
        <v>1942</v>
      </c>
      <c r="D186" s="250"/>
      <c r="E186" s="250"/>
      <c r="F186" s="250"/>
      <c r="G186" s="250"/>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287</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ht="22.5" outlineLevel="3" x14ac:dyDescent="0.2">
      <c r="A187" s="220"/>
      <c r="B187" s="221"/>
      <c r="C187" s="261" t="s">
        <v>355</v>
      </c>
      <c r="D187" s="250"/>
      <c r="E187" s="250"/>
      <c r="F187" s="250"/>
      <c r="G187" s="250"/>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287</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49" t="str">
        <f>C187</f>
        <v>Kompletní provedení dle veškerých informací obsažených v PD (textová i výkresová část, technologické postupy, restaurátorské záměry atd.).</v>
      </c>
      <c r="BB187" s="213"/>
      <c r="BC187" s="213"/>
      <c r="BD187" s="213"/>
      <c r="BE187" s="213"/>
      <c r="BF187" s="213"/>
      <c r="BG187" s="213"/>
      <c r="BH187" s="213"/>
    </row>
    <row r="188" spans="1:60" ht="22.5" outlineLevel="3" x14ac:dyDescent="0.2">
      <c r="A188" s="220"/>
      <c r="B188" s="221"/>
      <c r="C188" s="261" t="s">
        <v>356</v>
      </c>
      <c r="D188" s="250"/>
      <c r="E188" s="250"/>
      <c r="F188" s="250"/>
      <c r="G188" s="250"/>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287</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49" t="str">
        <f>C188</f>
        <v>Provedení je včetně montáže, demontáže, dodávky, přesunu hmot, přesunu a likvidace suti, povrchové úpravy, repasí, restaurátorských záměrů,</v>
      </c>
      <c r="BB188" s="213"/>
      <c r="BC188" s="213"/>
      <c r="BD188" s="213"/>
      <c r="BE188" s="213"/>
      <c r="BF188" s="213"/>
      <c r="BG188" s="213"/>
      <c r="BH188" s="213"/>
    </row>
    <row r="189" spans="1:60" ht="22.5" outlineLevel="3" x14ac:dyDescent="0.2">
      <c r="A189" s="220"/>
      <c r="B189" s="221"/>
      <c r="C189" s="261" t="s">
        <v>288</v>
      </c>
      <c r="D189" s="250"/>
      <c r="E189" s="250"/>
      <c r="F189" s="250"/>
      <c r="G189" s="250"/>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287</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49" t="str">
        <f>C189</f>
        <v>restaurátorských závěrečných zpráv, dílenských dokumentací, vzorkování a veškerých dalších nutných souvisejících plnění a dodávek potřeb.</v>
      </c>
      <c r="BB189" s="213"/>
      <c r="BC189" s="213"/>
      <c r="BD189" s="213"/>
      <c r="BE189" s="213"/>
      <c r="BF189" s="213"/>
      <c r="BG189" s="213"/>
      <c r="BH189" s="213"/>
    </row>
    <row r="190" spans="1:60" outlineLevel="1" x14ac:dyDescent="0.2">
      <c r="A190" s="241">
        <v>48</v>
      </c>
      <c r="B190" s="242" t="s">
        <v>1943</v>
      </c>
      <c r="C190" s="259" t="s">
        <v>1944</v>
      </c>
      <c r="D190" s="243" t="s">
        <v>347</v>
      </c>
      <c r="E190" s="244">
        <v>1</v>
      </c>
      <c r="F190" s="245"/>
      <c r="G190" s="246">
        <f>ROUND(E190*F190,2)</f>
        <v>0</v>
      </c>
      <c r="H190" s="245"/>
      <c r="I190" s="246">
        <f>ROUND(E190*H190,2)</f>
        <v>0</v>
      </c>
      <c r="J190" s="245"/>
      <c r="K190" s="246">
        <f>ROUND(E190*J190,2)</f>
        <v>0</v>
      </c>
      <c r="L190" s="246">
        <v>21</v>
      </c>
      <c r="M190" s="246">
        <f>G190*(1+L190/100)</f>
        <v>0</v>
      </c>
      <c r="N190" s="244">
        <v>0</v>
      </c>
      <c r="O190" s="244">
        <f>ROUND(E190*N190,2)</f>
        <v>0</v>
      </c>
      <c r="P190" s="244">
        <v>0</v>
      </c>
      <c r="Q190" s="244">
        <f>ROUND(E190*P190,2)</f>
        <v>0</v>
      </c>
      <c r="R190" s="246"/>
      <c r="S190" s="246" t="s">
        <v>281</v>
      </c>
      <c r="T190" s="247" t="s">
        <v>282</v>
      </c>
      <c r="U190" s="224">
        <v>0</v>
      </c>
      <c r="V190" s="224">
        <f>ROUND(E190*U190,2)</f>
        <v>0</v>
      </c>
      <c r="W190" s="224"/>
      <c r="X190" s="224" t="s">
        <v>283</v>
      </c>
      <c r="Y190" s="224" t="s">
        <v>284</v>
      </c>
      <c r="Z190" s="213"/>
      <c r="AA190" s="213"/>
      <c r="AB190" s="213"/>
      <c r="AC190" s="213"/>
      <c r="AD190" s="213"/>
      <c r="AE190" s="213"/>
      <c r="AF190" s="213"/>
      <c r="AG190" s="213" t="s">
        <v>1526</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2" x14ac:dyDescent="0.2">
      <c r="A191" s="220"/>
      <c r="B191" s="221"/>
      <c r="C191" s="260" t="s">
        <v>286</v>
      </c>
      <c r="D191" s="248"/>
      <c r="E191" s="248"/>
      <c r="F191" s="248"/>
      <c r="G191" s="248"/>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287</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61" t="s">
        <v>1945</v>
      </c>
      <c r="D192" s="250"/>
      <c r="E192" s="250"/>
      <c r="F192" s="250"/>
      <c r="G192" s="250"/>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287</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ht="22.5" outlineLevel="3" x14ac:dyDescent="0.2">
      <c r="A193" s="220"/>
      <c r="B193" s="221"/>
      <c r="C193" s="261" t="s">
        <v>355</v>
      </c>
      <c r="D193" s="250"/>
      <c r="E193" s="250"/>
      <c r="F193" s="250"/>
      <c r="G193" s="250"/>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287</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49" t="str">
        <f>C193</f>
        <v>Kompletní provedení dle veškerých informací obsažených v PD (textová i výkresová část, technologické postupy, restaurátorské záměry atd.).</v>
      </c>
      <c r="BB193" s="213"/>
      <c r="BC193" s="213"/>
      <c r="BD193" s="213"/>
      <c r="BE193" s="213"/>
      <c r="BF193" s="213"/>
      <c r="BG193" s="213"/>
      <c r="BH193" s="213"/>
    </row>
    <row r="194" spans="1:60" ht="22.5" outlineLevel="3" x14ac:dyDescent="0.2">
      <c r="A194" s="220"/>
      <c r="B194" s="221"/>
      <c r="C194" s="261" t="s">
        <v>356</v>
      </c>
      <c r="D194" s="250"/>
      <c r="E194" s="250"/>
      <c r="F194" s="250"/>
      <c r="G194" s="250"/>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287</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49" t="str">
        <f>C194</f>
        <v>Provedení je včetně montáže, demontáže, dodávky, přesunu hmot, přesunu a likvidace suti, povrchové úpravy, repasí, restaurátorských záměrů,</v>
      </c>
      <c r="BB194" s="213"/>
      <c r="BC194" s="213"/>
      <c r="BD194" s="213"/>
      <c r="BE194" s="213"/>
      <c r="BF194" s="213"/>
      <c r="BG194" s="213"/>
      <c r="BH194" s="213"/>
    </row>
    <row r="195" spans="1:60" ht="22.5" outlineLevel="3" x14ac:dyDescent="0.2">
      <c r="A195" s="220"/>
      <c r="B195" s="221"/>
      <c r="C195" s="261" t="s">
        <v>288</v>
      </c>
      <c r="D195" s="250"/>
      <c r="E195" s="250"/>
      <c r="F195" s="250"/>
      <c r="G195" s="250"/>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287</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49" t="str">
        <f>C195</f>
        <v>restaurátorských závěrečných zpráv, dílenských dokumentací, vzorkování a veškerých dalších nutných souvisejících plnění a dodávek potřeb.</v>
      </c>
      <c r="BB195" s="213"/>
      <c r="BC195" s="213"/>
      <c r="BD195" s="213"/>
      <c r="BE195" s="213"/>
      <c r="BF195" s="213"/>
      <c r="BG195" s="213"/>
      <c r="BH195" s="213"/>
    </row>
    <row r="196" spans="1:60" outlineLevel="1" x14ac:dyDescent="0.2">
      <c r="A196" s="241">
        <v>49</v>
      </c>
      <c r="B196" s="242" t="s">
        <v>1946</v>
      </c>
      <c r="C196" s="259" t="s">
        <v>1947</v>
      </c>
      <c r="D196" s="243" t="s">
        <v>347</v>
      </c>
      <c r="E196" s="244">
        <v>1</v>
      </c>
      <c r="F196" s="245"/>
      <c r="G196" s="246">
        <f>ROUND(E196*F196,2)</f>
        <v>0</v>
      </c>
      <c r="H196" s="245"/>
      <c r="I196" s="246">
        <f>ROUND(E196*H196,2)</f>
        <v>0</v>
      </c>
      <c r="J196" s="245"/>
      <c r="K196" s="246">
        <f>ROUND(E196*J196,2)</f>
        <v>0</v>
      </c>
      <c r="L196" s="246">
        <v>21</v>
      </c>
      <c r="M196" s="246">
        <f>G196*(1+L196/100)</f>
        <v>0</v>
      </c>
      <c r="N196" s="244">
        <v>0</v>
      </c>
      <c r="O196" s="244">
        <f>ROUND(E196*N196,2)</f>
        <v>0</v>
      </c>
      <c r="P196" s="244">
        <v>0</v>
      </c>
      <c r="Q196" s="244">
        <f>ROUND(E196*P196,2)</f>
        <v>0</v>
      </c>
      <c r="R196" s="246"/>
      <c r="S196" s="246" t="s">
        <v>281</v>
      </c>
      <c r="T196" s="247" t="s">
        <v>282</v>
      </c>
      <c r="U196" s="224">
        <v>0</v>
      </c>
      <c r="V196" s="224">
        <f>ROUND(E196*U196,2)</f>
        <v>0</v>
      </c>
      <c r="W196" s="224"/>
      <c r="X196" s="224" t="s">
        <v>283</v>
      </c>
      <c r="Y196" s="224" t="s">
        <v>284</v>
      </c>
      <c r="Z196" s="213"/>
      <c r="AA196" s="213"/>
      <c r="AB196" s="213"/>
      <c r="AC196" s="213"/>
      <c r="AD196" s="213"/>
      <c r="AE196" s="213"/>
      <c r="AF196" s="213"/>
      <c r="AG196" s="213" t="s">
        <v>1526</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2" x14ac:dyDescent="0.2">
      <c r="A197" s="220"/>
      <c r="B197" s="221"/>
      <c r="C197" s="260" t="s">
        <v>286</v>
      </c>
      <c r="D197" s="248"/>
      <c r="E197" s="248"/>
      <c r="F197" s="248"/>
      <c r="G197" s="248"/>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287</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61" t="s">
        <v>1948</v>
      </c>
      <c r="D198" s="250"/>
      <c r="E198" s="250"/>
      <c r="F198" s="250"/>
      <c r="G198" s="250"/>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287</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ht="22.5" outlineLevel="3" x14ac:dyDescent="0.2">
      <c r="A199" s="220"/>
      <c r="B199" s="221"/>
      <c r="C199" s="261" t="s">
        <v>355</v>
      </c>
      <c r="D199" s="250"/>
      <c r="E199" s="250"/>
      <c r="F199" s="250"/>
      <c r="G199" s="250"/>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287</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49" t="str">
        <f>C199</f>
        <v>Kompletní provedení dle veškerých informací obsažených v PD (textová i výkresová část, technologické postupy, restaurátorské záměry atd.).</v>
      </c>
      <c r="BB199" s="213"/>
      <c r="BC199" s="213"/>
      <c r="BD199" s="213"/>
      <c r="BE199" s="213"/>
      <c r="BF199" s="213"/>
      <c r="BG199" s="213"/>
      <c r="BH199" s="213"/>
    </row>
    <row r="200" spans="1:60" ht="22.5" outlineLevel="3" x14ac:dyDescent="0.2">
      <c r="A200" s="220"/>
      <c r="B200" s="221"/>
      <c r="C200" s="261" t="s">
        <v>356</v>
      </c>
      <c r="D200" s="250"/>
      <c r="E200" s="250"/>
      <c r="F200" s="250"/>
      <c r="G200" s="250"/>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287</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49" t="str">
        <f>C200</f>
        <v>Provedení je včetně montáže, demontáže, dodávky, přesunu hmot, přesunu a likvidace suti, povrchové úpravy, repasí, restaurátorských záměrů,</v>
      </c>
      <c r="BB200" s="213"/>
      <c r="BC200" s="213"/>
      <c r="BD200" s="213"/>
      <c r="BE200" s="213"/>
      <c r="BF200" s="213"/>
      <c r="BG200" s="213"/>
      <c r="BH200" s="213"/>
    </row>
    <row r="201" spans="1:60" ht="22.5" outlineLevel="3" x14ac:dyDescent="0.2">
      <c r="A201" s="220"/>
      <c r="B201" s="221"/>
      <c r="C201" s="261" t="s">
        <v>288</v>
      </c>
      <c r="D201" s="250"/>
      <c r="E201" s="250"/>
      <c r="F201" s="250"/>
      <c r="G201" s="250"/>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287</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49" t="str">
        <f>C201</f>
        <v>restaurátorských závěrečných zpráv, dílenských dokumentací, vzorkování a veškerých dalších nutných souvisejících plnění a dodávek potřeb.</v>
      </c>
      <c r="BB201" s="213"/>
      <c r="BC201" s="213"/>
      <c r="BD201" s="213"/>
      <c r="BE201" s="213"/>
      <c r="BF201" s="213"/>
      <c r="BG201" s="213"/>
      <c r="BH201" s="213"/>
    </row>
    <row r="202" spans="1:60" x14ac:dyDescent="0.2">
      <c r="A202" s="234" t="s">
        <v>276</v>
      </c>
      <c r="B202" s="235" t="s">
        <v>240</v>
      </c>
      <c r="C202" s="258" t="s">
        <v>241</v>
      </c>
      <c r="D202" s="236"/>
      <c r="E202" s="237"/>
      <c r="F202" s="238"/>
      <c r="G202" s="238">
        <f>SUMIF(AG203:AG216,"&lt;&gt;NOR",G203:G216)</f>
        <v>0</v>
      </c>
      <c r="H202" s="238"/>
      <c r="I202" s="238">
        <f>SUM(I203:I216)</f>
        <v>0</v>
      </c>
      <c r="J202" s="238"/>
      <c r="K202" s="238">
        <f>SUM(K203:K216)</f>
        <v>0</v>
      </c>
      <c r="L202" s="238"/>
      <c r="M202" s="238">
        <f>SUM(M203:M216)</f>
        <v>0</v>
      </c>
      <c r="N202" s="237"/>
      <c r="O202" s="237">
        <f>SUM(O203:O216)</f>
        <v>22.13</v>
      </c>
      <c r="P202" s="237"/>
      <c r="Q202" s="237">
        <f>SUM(Q203:Q216)</f>
        <v>0</v>
      </c>
      <c r="R202" s="238"/>
      <c r="S202" s="238"/>
      <c r="T202" s="239"/>
      <c r="U202" s="233"/>
      <c r="V202" s="233">
        <f>SUM(V203:V216)</f>
        <v>360.35999999999996</v>
      </c>
      <c r="W202" s="233"/>
      <c r="X202" s="233"/>
      <c r="Y202" s="233"/>
      <c r="AG202" t="s">
        <v>277</v>
      </c>
    </row>
    <row r="203" spans="1:60" outlineLevel="1" x14ac:dyDescent="0.2">
      <c r="A203" s="241">
        <v>50</v>
      </c>
      <c r="B203" s="242" t="s">
        <v>593</v>
      </c>
      <c r="C203" s="259" t="s">
        <v>594</v>
      </c>
      <c r="D203" s="243" t="s">
        <v>280</v>
      </c>
      <c r="E203" s="244">
        <v>21</v>
      </c>
      <c r="F203" s="245"/>
      <c r="G203" s="246">
        <f>ROUND(E203*F203,2)</f>
        <v>0</v>
      </c>
      <c r="H203" s="245"/>
      <c r="I203" s="246">
        <f>ROUND(E203*H203,2)</f>
        <v>0</v>
      </c>
      <c r="J203" s="245"/>
      <c r="K203" s="246">
        <f>ROUND(E203*J203,2)</f>
        <v>0</v>
      </c>
      <c r="L203" s="246">
        <v>21</v>
      </c>
      <c r="M203" s="246">
        <f>G203*(1+L203/100)</f>
        <v>0</v>
      </c>
      <c r="N203" s="244">
        <v>0</v>
      </c>
      <c r="O203" s="244">
        <f>ROUND(E203*N203,2)</f>
        <v>0</v>
      </c>
      <c r="P203" s="244">
        <v>0</v>
      </c>
      <c r="Q203" s="244">
        <f>ROUND(E203*P203,2)</f>
        <v>0</v>
      </c>
      <c r="R203" s="246" t="s">
        <v>363</v>
      </c>
      <c r="S203" s="246" t="s">
        <v>298</v>
      </c>
      <c r="T203" s="247" t="s">
        <v>364</v>
      </c>
      <c r="U203" s="224">
        <v>0</v>
      </c>
      <c r="V203" s="224">
        <f>ROUND(E203*U203,2)</f>
        <v>0</v>
      </c>
      <c r="W203" s="224"/>
      <c r="X203" s="224" t="s">
        <v>283</v>
      </c>
      <c r="Y203" s="224" t="s">
        <v>284</v>
      </c>
      <c r="Z203" s="213"/>
      <c r="AA203" s="213"/>
      <c r="AB203" s="213"/>
      <c r="AC203" s="213"/>
      <c r="AD203" s="213"/>
      <c r="AE203" s="213"/>
      <c r="AF203" s="213"/>
      <c r="AG203" s="213" t="s">
        <v>285</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2" x14ac:dyDescent="0.2">
      <c r="A204" s="220"/>
      <c r="B204" s="221"/>
      <c r="C204" s="260" t="s">
        <v>1949</v>
      </c>
      <c r="D204" s="248"/>
      <c r="E204" s="248"/>
      <c r="F204" s="248"/>
      <c r="G204" s="248"/>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287</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2" x14ac:dyDescent="0.2">
      <c r="A205" s="220"/>
      <c r="B205" s="221"/>
      <c r="C205" s="262" t="s">
        <v>1950</v>
      </c>
      <c r="D205" s="229"/>
      <c r="E205" s="230">
        <v>21</v>
      </c>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290</v>
      </c>
      <c r="AH205" s="213">
        <v>5</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1" x14ac:dyDescent="0.2">
      <c r="A206" s="241">
        <v>51</v>
      </c>
      <c r="B206" s="242" t="s">
        <v>1565</v>
      </c>
      <c r="C206" s="259" t="s">
        <v>1566</v>
      </c>
      <c r="D206" s="243" t="s">
        <v>598</v>
      </c>
      <c r="E206" s="244">
        <v>120</v>
      </c>
      <c r="F206" s="245"/>
      <c r="G206" s="246">
        <f>ROUND(E206*F206,2)</f>
        <v>0</v>
      </c>
      <c r="H206" s="245"/>
      <c r="I206" s="246">
        <f>ROUND(E206*H206,2)</f>
        <v>0</v>
      </c>
      <c r="J206" s="245"/>
      <c r="K206" s="246">
        <f>ROUND(E206*J206,2)</f>
        <v>0</v>
      </c>
      <c r="L206" s="246">
        <v>21</v>
      </c>
      <c r="M206" s="246">
        <f>G206*(1+L206/100)</f>
        <v>0</v>
      </c>
      <c r="N206" s="244">
        <v>5.0000000000000002E-5</v>
      </c>
      <c r="O206" s="244">
        <f>ROUND(E206*N206,2)</f>
        <v>0.01</v>
      </c>
      <c r="P206" s="244">
        <v>0</v>
      </c>
      <c r="Q206" s="244">
        <f>ROUND(E206*P206,2)</f>
        <v>0</v>
      </c>
      <c r="R206" s="246" t="s">
        <v>710</v>
      </c>
      <c r="S206" s="246" t="s">
        <v>298</v>
      </c>
      <c r="T206" s="247" t="s">
        <v>364</v>
      </c>
      <c r="U206" s="224">
        <v>0.03</v>
      </c>
      <c r="V206" s="224">
        <f>ROUND(E206*U206,2)</f>
        <v>3.6</v>
      </c>
      <c r="W206" s="224"/>
      <c r="X206" s="224" t="s">
        <v>283</v>
      </c>
      <c r="Y206" s="224" t="s">
        <v>284</v>
      </c>
      <c r="Z206" s="213"/>
      <c r="AA206" s="213"/>
      <c r="AB206" s="213"/>
      <c r="AC206" s="213"/>
      <c r="AD206" s="213"/>
      <c r="AE206" s="213"/>
      <c r="AF206" s="213"/>
      <c r="AG206" s="213" t="s">
        <v>285</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2" x14ac:dyDescent="0.2">
      <c r="A207" s="220"/>
      <c r="B207" s="221"/>
      <c r="C207" s="262" t="s">
        <v>1951</v>
      </c>
      <c r="D207" s="229"/>
      <c r="E207" s="230">
        <v>120</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290</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x14ac:dyDescent="0.2">
      <c r="A208" s="251">
        <v>52</v>
      </c>
      <c r="B208" s="252" t="s">
        <v>1952</v>
      </c>
      <c r="C208" s="264" t="s">
        <v>1953</v>
      </c>
      <c r="D208" s="253" t="s">
        <v>1954</v>
      </c>
      <c r="E208" s="254">
        <v>0.3</v>
      </c>
      <c r="F208" s="255"/>
      <c r="G208" s="256">
        <f>ROUND(E208*F208,2)</f>
        <v>0</v>
      </c>
      <c r="H208" s="255"/>
      <c r="I208" s="256">
        <f>ROUND(E208*H208,2)</f>
        <v>0</v>
      </c>
      <c r="J208" s="255"/>
      <c r="K208" s="256">
        <f>ROUND(E208*J208,2)</f>
        <v>0</v>
      </c>
      <c r="L208" s="256">
        <v>21</v>
      </c>
      <c r="M208" s="256">
        <f>G208*(1+L208/100)</f>
        <v>0</v>
      </c>
      <c r="N208" s="254">
        <v>3.4209999999999997E-2</v>
      </c>
      <c r="O208" s="254">
        <f>ROUND(E208*N208,2)</f>
        <v>0.01</v>
      </c>
      <c r="P208" s="254">
        <v>0</v>
      </c>
      <c r="Q208" s="254">
        <f>ROUND(E208*P208,2)</f>
        <v>0</v>
      </c>
      <c r="R208" s="256"/>
      <c r="S208" s="256" t="s">
        <v>298</v>
      </c>
      <c r="T208" s="257" t="s">
        <v>364</v>
      </c>
      <c r="U208" s="224">
        <v>4.7249999999999996</v>
      </c>
      <c r="V208" s="224">
        <f>ROUND(E208*U208,2)</f>
        <v>1.42</v>
      </c>
      <c r="W208" s="224"/>
      <c r="X208" s="224" t="s">
        <v>283</v>
      </c>
      <c r="Y208" s="224" t="s">
        <v>284</v>
      </c>
      <c r="Z208" s="213"/>
      <c r="AA208" s="213"/>
      <c r="AB208" s="213"/>
      <c r="AC208" s="213"/>
      <c r="AD208" s="213"/>
      <c r="AE208" s="213"/>
      <c r="AF208" s="213"/>
      <c r="AG208" s="213" t="s">
        <v>285</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x14ac:dyDescent="0.2">
      <c r="A209" s="251">
        <v>53</v>
      </c>
      <c r="B209" s="252" t="s">
        <v>1955</v>
      </c>
      <c r="C209" s="264" t="s">
        <v>1956</v>
      </c>
      <c r="D209" s="253" t="s">
        <v>598</v>
      </c>
      <c r="E209" s="254">
        <v>300</v>
      </c>
      <c r="F209" s="255"/>
      <c r="G209" s="256">
        <f>ROUND(E209*F209,2)</f>
        <v>0</v>
      </c>
      <c r="H209" s="255"/>
      <c r="I209" s="256">
        <f>ROUND(E209*H209,2)</f>
        <v>0</v>
      </c>
      <c r="J209" s="255"/>
      <c r="K209" s="256">
        <f>ROUND(E209*J209,2)</f>
        <v>0</v>
      </c>
      <c r="L209" s="256">
        <v>21</v>
      </c>
      <c r="M209" s="256">
        <f>G209*(1+L209/100)</f>
        <v>0</v>
      </c>
      <c r="N209" s="254">
        <v>0</v>
      </c>
      <c r="O209" s="254">
        <f>ROUND(E209*N209,2)</f>
        <v>0</v>
      </c>
      <c r="P209" s="254">
        <v>0</v>
      </c>
      <c r="Q209" s="254">
        <f>ROUND(E209*P209,2)</f>
        <v>0</v>
      </c>
      <c r="R209" s="256"/>
      <c r="S209" s="256" t="s">
        <v>298</v>
      </c>
      <c r="T209" s="257" t="s">
        <v>364</v>
      </c>
      <c r="U209" s="224">
        <v>0.86558999999999997</v>
      </c>
      <c r="V209" s="224">
        <f>ROUND(E209*U209,2)</f>
        <v>259.68</v>
      </c>
      <c r="W209" s="224"/>
      <c r="X209" s="224" t="s">
        <v>283</v>
      </c>
      <c r="Y209" s="224" t="s">
        <v>284</v>
      </c>
      <c r="Z209" s="213"/>
      <c r="AA209" s="213"/>
      <c r="AB209" s="213"/>
      <c r="AC209" s="213"/>
      <c r="AD209" s="213"/>
      <c r="AE209" s="213"/>
      <c r="AF209" s="213"/>
      <c r="AG209" s="213" t="s">
        <v>285</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1" x14ac:dyDescent="0.2">
      <c r="A210" s="251">
        <v>54</v>
      </c>
      <c r="B210" s="252" t="s">
        <v>1957</v>
      </c>
      <c r="C210" s="264" t="s">
        <v>1958</v>
      </c>
      <c r="D210" s="253" t="s">
        <v>598</v>
      </c>
      <c r="E210" s="254">
        <v>300</v>
      </c>
      <c r="F210" s="255"/>
      <c r="G210" s="256">
        <f>ROUND(E210*F210,2)</f>
        <v>0</v>
      </c>
      <c r="H210" s="255"/>
      <c r="I210" s="256">
        <f>ROUND(E210*H210,2)</f>
        <v>0</v>
      </c>
      <c r="J210" s="255"/>
      <c r="K210" s="256">
        <f>ROUND(E210*J210,2)</f>
        <v>0</v>
      </c>
      <c r="L210" s="256">
        <v>21</v>
      </c>
      <c r="M210" s="256">
        <f>G210*(1+L210/100)</f>
        <v>0</v>
      </c>
      <c r="N210" s="254">
        <v>7.3630000000000001E-2</v>
      </c>
      <c r="O210" s="254">
        <f>ROUND(E210*N210,2)</f>
        <v>22.09</v>
      </c>
      <c r="P210" s="254">
        <v>0</v>
      </c>
      <c r="Q210" s="254">
        <f>ROUND(E210*P210,2)</f>
        <v>0</v>
      </c>
      <c r="R210" s="256"/>
      <c r="S210" s="256" t="s">
        <v>298</v>
      </c>
      <c r="T210" s="257" t="s">
        <v>364</v>
      </c>
      <c r="U210" s="224">
        <v>7.2999999999999995E-2</v>
      </c>
      <c r="V210" s="224">
        <f>ROUND(E210*U210,2)</f>
        <v>21.9</v>
      </c>
      <c r="W210" s="224"/>
      <c r="X210" s="224" t="s">
        <v>283</v>
      </c>
      <c r="Y210" s="224" t="s">
        <v>284</v>
      </c>
      <c r="Z210" s="213"/>
      <c r="AA210" s="213"/>
      <c r="AB210" s="213"/>
      <c r="AC210" s="213"/>
      <c r="AD210" s="213"/>
      <c r="AE210" s="213"/>
      <c r="AF210" s="213"/>
      <c r="AG210" s="213" t="s">
        <v>285</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1" x14ac:dyDescent="0.2">
      <c r="A211" s="251">
        <v>55</v>
      </c>
      <c r="B211" s="252" t="s">
        <v>1580</v>
      </c>
      <c r="C211" s="264" t="s">
        <v>1581</v>
      </c>
      <c r="D211" s="253" t="s">
        <v>598</v>
      </c>
      <c r="E211" s="254">
        <v>300</v>
      </c>
      <c r="F211" s="255"/>
      <c r="G211" s="256">
        <f>ROUND(E211*F211,2)</f>
        <v>0</v>
      </c>
      <c r="H211" s="255"/>
      <c r="I211" s="256">
        <f>ROUND(E211*H211,2)</f>
        <v>0</v>
      </c>
      <c r="J211" s="255"/>
      <c r="K211" s="256">
        <f>ROUND(E211*J211,2)</f>
        <v>0</v>
      </c>
      <c r="L211" s="256">
        <v>21</v>
      </c>
      <c r="M211" s="256">
        <f>G211*(1+L211/100)</f>
        <v>0</v>
      </c>
      <c r="N211" s="254">
        <v>6.0000000000000002E-5</v>
      </c>
      <c r="O211" s="254">
        <f>ROUND(E211*N211,2)</f>
        <v>0.02</v>
      </c>
      <c r="P211" s="254">
        <v>0</v>
      </c>
      <c r="Q211" s="254">
        <f>ROUND(E211*P211,2)</f>
        <v>0</v>
      </c>
      <c r="R211" s="256"/>
      <c r="S211" s="256" t="s">
        <v>298</v>
      </c>
      <c r="T211" s="257" t="s">
        <v>364</v>
      </c>
      <c r="U211" s="224">
        <v>0.03</v>
      </c>
      <c r="V211" s="224">
        <f>ROUND(E211*U211,2)</f>
        <v>9</v>
      </c>
      <c r="W211" s="224"/>
      <c r="X211" s="224" t="s">
        <v>283</v>
      </c>
      <c r="Y211" s="224" t="s">
        <v>284</v>
      </c>
      <c r="Z211" s="213"/>
      <c r="AA211" s="213"/>
      <c r="AB211" s="213"/>
      <c r="AC211" s="213"/>
      <c r="AD211" s="213"/>
      <c r="AE211" s="213"/>
      <c r="AF211" s="213"/>
      <c r="AG211" s="213" t="s">
        <v>285</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x14ac:dyDescent="0.2">
      <c r="A212" s="251">
        <v>56</v>
      </c>
      <c r="B212" s="252" t="s">
        <v>1959</v>
      </c>
      <c r="C212" s="264" t="s">
        <v>1960</v>
      </c>
      <c r="D212" s="253" t="s">
        <v>598</v>
      </c>
      <c r="E212" s="254">
        <v>300</v>
      </c>
      <c r="F212" s="255"/>
      <c r="G212" s="256">
        <f>ROUND(E212*F212,2)</f>
        <v>0</v>
      </c>
      <c r="H212" s="255"/>
      <c r="I212" s="256">
        <f>ROUND(E212*H212,2)</f>
        <v>0</v>
      </c>
      <c r="J212" s="255"/>
      <c r="K212" s="256">
        <f>ROUND(E212*J212,2)</f>
        <v>0</v>
      </c>
      <c r="L212" s="256">
        <v>21</v>
      </c>
      <c r="M212" s="256">
        <f>G212*(1+L212/100)</f>
        <v>0</v>
      </c>
      <c r="N212" s="254">
        <v>0</v>
      </c>
      <c r="O212" s="254">
        <f>ROUND(E212*N212,2)</f>
        <v>0</v>
      </c>
      <c r="P212" s="254">
        <v>0</v>
      </c>
      <c r="Q212" s="254">
        <f>ROUND(E212*P212,2)</f>
        <v>0</v>
      </c>
      <c r="R212" s="256"/>
      <c r="S212" s="256" t="s">
        <v>298</v>
      </c>
      <c r="T212" s="257" t="s">
        <v>364</v>
      </c>
      <c r="U212" s="224">
        <v>0.16944999999999999</v>
      </c>
      <c r="V212" s="224">
        <f>ROUND(E212*U212,2)</f>
        <v>50.84</v>
      </c>
      <c r="W212" s="224"/>
      <c r="X212" s="224" t="s">
        <v>283</v>
      </c>
      <c r="Y212" s="224" t="s">
        <v>284</v>
      </c>
      <c r="Z212" s="213"/>
      <c r="AA212" s="213"/>
      <c r="AB212" s="213"/>
      <c r="AC212" s="213"/>
      <c r="AD212" s="213"/>
      <c r="AE212" s="213"/>
      <c r="AF212" s="213"/>
      <c r="AG212" s="213" t="s">
        <v>285</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x14ac:dyDescent="0.2">
      <c r="A213" s="241">
        <v>57</v>
      </c>
      <c r="B213" s="242" t="s">
        <v>1961</v>
      </c>
      <c r="C213" s="259" t="s">
        <v>1962</v>
      </c>
      <c r="D213" s="243" t="s">
        <v>280</v>
      </c>
      <c r="E213" s="244">
        <v>21</v>
      </c>
      <c r="F213" s="245"/>
      <c r="G213" s="246">
        <f>ROUND(E213*F213,2)</f>
        <v>0</v>
      </c>
      <c r="H213" s="245"/>
      <c r="I213" s="246">
        <f>ROUND(E213*H213,2)</f>
        <v>0</v>
      </c>
      <c r="J213" s="245"/>
      <c r="K213" s="246">
        <f>ROUND(E213*J213,2)</f>
        <v>0</v>
      </c>
      <c r="L213" s="246">
        <v>21</v>
      </c>
      <c r="M213" s="246">
        <f>G213*(1+L213/100)</f>
        <v>0</v>
      </c>
      <c r="N213" s="244">
        <v>0</v>
      </c>
      <c r="O213" s="244">
        <f>ROUND(E213*N213,2)</f>
        <v>0</v>
      </c>
      <c r="P213" s="244">
        <v>0</v>
      </c>
      <c r="Q213" s="244">
        <f>ROUND(E213*P213,2)</f>
        <v>0</v>
      </c>
      <c r="R213" s="246"/>
      <c r="S213" s="246" t="s">
        <v>298</v>
      </c>
      <c r="T213" s="247" t="s">
        <v>364</v>
      </c>
      <c r="U213" s="224">
        <v>0.66300000000000003</v>
      </c>
      <c r="V213" s="224">
        <f>ROUND(E213*U213,2)</f>
        <v>13.92</v>
      </c>
      <c r="W213" s="224"/>
      <c r="X213" s="224" t="s">
        <v>283</v>
      </c>
      <c r="Y213" s="224" t="s">
        <v>284</v>
      </c>
      <c r="Z213" s="213"/>
      <c r="AA213" s="213"/>
      <c r="AB213" s="213"/>
      <c r="AC213" s="213"/>
      <c r="AD213" s="213"/>
      <c r="AE213" s="213"/>
      <c r="AF213" s="213"/>
      <c r="AG213" s="213" t="s">
        <v>285</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2" x14ac:dyDescent="0.2">
      <c r="A214" s="220"/>
      <c r="B214" s="221"/>
      <c r="C214" s="262" t="s">
        <v>1963</v>
      </c>
      <c r="D214" s="229"/>
      <c r="E214" s="230">
        <v>21</v>
      </c>
      <c r="F214" s="224"/>
      <c r="G214" s="224"/>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290</v>
      </c>
      <c r="AH214" s="213">
        <v>0</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1" x14ac:dyDescent="0.2">
      <c r="A215" s="241">
        <v>58</v>
      </c>
      <c r="B215" s="242" t="s">
        <v>1964</v>
      </c>
      <c r="C215" s="259" t="s">
        <v>1965</v>
      </c>
      <c r="D215" s="243" t="s">
        <v>280</v>
      </c>
      <c r="E215" s="244">
        <v>210</v>
      </c>
      <c r="F215" s="245"/>
      <c r="G215" s="246">
        <f>ROUND(E215*F215,2)</f>
        <v>0</v>
      </c>
      <c r="H215" s="245"/>
      <c r="I215" s="246">
        <f>ROUND(E215*H215,2)</f>
        <v>0</v>
      </c>
      <c r="J215" s="245"/>
      <c r="K215" s="246">
        <f>ROUND(E215*J215,2)</f>
        <v>0</v>
      </c>
      <c r="L215" s="246">
        <v>21</v>
      </c>
      <c r="M215" s="246">
        <f>G215*(1+L215/100)</f>
        <v>0</v>
      </c>
      <c r="N215" s="244">
        <v>0</v>
      </c>
      <c r="O215" s="244">
        <f>ROUND(E215*N215,2)</f>
        <v>0</v>
      </c>
      <c r="P215" s="244">
        <v>0</v>
      </c>
      <c r="Q215" s="244">
        <f>ROUND(E215*P215,2)</f>
        <v>0</v>
      </c>
      <c r="R215" s="246"/>
      <c r="S215" s="246" t="s">
        <v>298</v>
      </c>
      <c r="T215" s="247" t="s">
        <v>364</v>
      </c>
      <c r="U215" s="224">
        <v>0</v>
      </c>
      <c r="V215" s="224">
        <f>ROUND(E215*U215,2)</f>
        <v>0</v>
      </c>
      <c r="W215" s="224"/>
      <c r="X215" s="224" t="s">
        <v>283</v>
      </c>
      <c r="Y215" s="224" t="s">
        <v>284</v>
      </c>
      <c r="Z215" s="213"/>
      <c r="AA215" s="213"/>
      <c r="AB215" s="213"/>
      <c r="AC215" s="213"/>
      <c r="AD215" s="213"/>
      <c r="AE215" s="213"/>
      <c r="AF215" s="213"/>
      <c r="AG215" s="213" t="s">
        <v>285</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2" x14ac:dyDescent="0.2">
      <c r="A216" s="220"/>
      <c r="B216" s="221"/>
      <c r="C216" s="262" t="s">
        <v>1966</v>
      </c>
      <c r="D216" s="229"/>
      <c r="E216" s="230">
        <v>210</v>
      </c>
      <c r="F216" s="224"/>
      <c r="G216" s="224"/>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290</v>
      </c>
      <c r="AH216" s="213">
        <v>5</v>
      </c>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x14ac:dyDescent="0.2">
      <c r="A217" s="234" t="s">
        <v>276</v>
      </c>
      <c r="B217" s="235" t="s">
        <v>246</v>
      </c>
      <c r="C217" s="258" t="s">
        <v>28</v>
      </c>
      <c r="D217" s="236"/>
      <c r="E217" s="237"/>
      <c r="F217" s="238"/>
      <c r="G217" s="238">
        <f>SUMIF(AG218:AG232,"&lt;&gt;NOR",G218:G232)</f>
        <v>0</v>
      </c>
      <c r="H217" s="238"/>
      <c r="I217" s="238">
        <f>SUM(I218:I232)</f>
        <v>0</v>
      </c>
      <c r="J217" s="238"/>
      <c r="K217" s="238">
        <f>SUM(K218:K232)</f>
        <v>0</v>
      </c>
      <c r="L217" s="238"/>
      <c r="M217" s="238">
        <f>SUM(M218:M232)</f>
        <v>0</v>
      </c>
      <c r="N217" s="237"/>
      <c r="O217" s="237">
        <f>SUM(O218:O232)</f>
        <v>0</v>
      </c>
      <c r="P217" s="237"/>
      <c r="Q217" s="237">
        <f>SUM(Q218:Q232)</f>
        <v>0</v>
      </c>
      <c r="R217" s="238"/>
      <c r="S217" s="238"/>
      <c r="T217" s="239"/>
      <c r="U217" s="233"/>
      <c r="V217" s="233">
        <f>SUM(V218:V232)</f>
        <v>0</v>
      </c>
      <c r="W217" s="233"/>
      <c r="X217" s="233"/>
      <c r="Y217" s="233"/>
      <c r="AG217" t="s">
        <v>277</v>
      </c>
    </row>
    <row r="218" spans="1:60" outlineLevel="1" x14ac:dyDescent="0.2">
      <c r="A218" s="251">
        <v>59</v>
      </c>
      <c r="B218" s="252" t="s">
        <v>1967</v>
      </c>
      <c r="C218" s="264" t="s">
        <v>1968</v>
      </c>
      <c r="D218" s="253" t="s">
        <v>347</v>
      </c>
      <c r="E218" s="254">
        <v>1</v>
      </c>
      <c r="F218" s="255"/>
      <c r="G218" s="256">
        <f>ROUND(E218*F218,2)</f>
        <v>0</v>
      </c>
      <c r="H218" s="255"/>
      <c r="I218" s="256">
        <f>ROUND(E218*H218,2)</f>
        <v>0</v>
      </c>
      <c r="J218" s="255"/>
      <c r="K218" s="256">
        <f>ROUND(E218*J218,2)</f>
        <v>0</v>
      </c>
      <c r="L218" s="256">
        <v>21</v>
      </c>
      <c r="M218" s="256">
        <f>G218*(1+L218/100)</f>
        <v>0</v>
      </c>
      <c r="N218" s="254">
        <v>0</v>
      </c>
      <c r="O218" s="254">
        <f>ROUND(E218*N218,2)</f>
        <v>0</v>
      </c>
      <c r="P218" s="254">
        <v>0</v>
      </c>
      <c r="Q218" s="254">
        <f>ROUND(E218*P218,2)</f>
        <v>0</v>
      </c>
      <c r="R218" s="256"/>
      <c r="S218" s="256" t="s">
        <v>281</v>
      </c>
      <c r="T218" s="257" t="s">
        <v>282</v>
      </c>
      <c r="U218" s="224">
        <v>0</v>
      </c>
      <c r="V218" s="224">
        <f>ROUND(E218*U218,2)</f>
        <v>0</v>
      </c>
      <c r="W218" s="224"/>
      <c r="X218" s="224" t="s">
        <v>283</v>
      </c>
      <c r="Y218" s="224" t="s">
        <v>284</v>
      </c>
      <c r="Z218" s="213"/>
      <c r="AA218" s="213"/>
      <c r="AB218" s="213"/>
      <c r="AC218" s="213"/>
      <c r="AD218" s="213"/>
      <c r="AE218" s="213"/>
      <c r="AF218" s="213"/>
      <c r="AG218" s="213" t="s">
        <v>1526</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x14ac:dyDescent="0.2">
      <c r="A219" s="251">
        <v>60</v>
      </c>
      <c r="B219" s="252" t="s">
        <v>1969</v>
      </c>
      <c r="C219" s="264" t="s">
        <v>1970</v>
      </c>
      <c r="D219" s="253" t="s">
        <v>347</v>
      </c>
      <c r="E219" s="254">
        <v>1</v>
      </c>
      <c r="F219" s="255"/>
      <c r="G219" s="256">
        <f>ROUND(E219*F219,2)</f>
        <v>0</v>
      </c>
      <c r="H219" s="255"/>
      <c r="I219" s="256">
        <f>ROUND(E219*H219,2)</f>
        <v>0</v>
      </c>
      <c r="J219" s="255"/>
      <c r="K219" s="256">
        <f>ROUND(E219*J219,2)</f>
        <v>0</v>
      </c>
      <c r="L219" s="256">
        <v>21</v>
      </c>
      <c r="M219" s="256">
        <f>G219*(1+L219/100)</f>
        <v>0</v>
      </c>
      <c r="N219" s="254">
        <v>0</v>
      </c>
      <c r="O219" s="254">
        <f>ROUND(E219*N219,2)</f>
        <v>0</v>
      </c>
      <c r="P219" s="254">
        <v>0</v>
      </c>
      <c r="Q219" s="254">
        <f>ROUND(E219*P219,2)</f>
        <v>0</v>
      </c>
      <c r="R219" s="256"/>
      <c r="S219" s="256" t="s">
        <v>281</v>
      </c>
      <c r="T219" s="257" t="s">
        <v>282</v>
      </c>
      <c r="U219" s="224">
        <v>0</v>
      </c>
      <c r="V219" s="224">
        <f>ROUND(E219*U219,2)</f>
        <v>0</v>
      </c>
      <c r="W219" s="224"/>
      <c r="X219" s="224" t="s">
        <v>283</v>
      </c>
      <c r="Y219" s="224" t="s">
        <v>284</v>
      </c>
      <c r="Z219" s="213"/>
      <c r="AA219" s="213"/>
      <c r="AB219" s="213"/>
      <c r="AC219" s="213"/>
      <c r="AD219" s="213"/>
      <c r="AE219" s="213"/>
      <c r="AF219" s="213"/>
      <c r="AG219" s="213" t="s">
        <v>1526</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1" x14ac:dyDescent="0.2">
      <c r="A220" s="251">
        <v>61</v>
      </c>
      <c r="B220" s="252" t="s">
        <v>1971</v>
      </c>
      <c r="C220" s="264" t="s">
        <v>1972</v>
      </c>
      <c r="D220" s="253" t="s">
        <v>347</v>
      </c>
      <c r="E220" s="254">
        <v>1</v>
      </c>
      <c r="F220" s="255"/>
      <c r="G220" s="256">
        <f>ROUND(E220*F220,2)</f>
        <v>0</v>
      </c>
      <c r="H220" s="255"/>
      <c r="I220" s="256">
        <f>ROUND(E220*H220,2)</f>
        <v>0</v>
      </c>
      <c r="J220" s="255"/>
      <c r="K220" s="256">
        <f>ROUND(E220*J220,2)</f>
        <v>0</v>
      </c>
      <c r="L220" s="256">
        <v>21</v>
      </c>
      <c r="M220" s="256">
        <f>G220*(1+L220/100)</f>
        <v>0</v>
      </c>
      <c r="N220" s="254">
        <v>0</v>
      </c>
      <c r="O220" s="254">
        <f>ROUND(E220*N220,2)</f>
        <v>0</v>
      </c>
      <c r="P220" s="254">
        <v>0</v>
      </c>
      <c r="Q220" s="254">
        <f>ROUND(E220*P220,2)</f>
        <v>0</v>
      </c>
      <c r="R220" s="256"/>
      <c r="S220" s="256" t="s">
        <v>281</v>
      </c>
      <c r="T220" s="257" t="s">
        <v>282</v>
      </c>
      <c r="U220" s="224">
        <v>0</v>
      </c>
      <c r="V220" s="224">
        <f>ROUND(E220*U220,2)</f>
        <v>0</v>
      </c>
      <c r="W220" s="224"/>
      <c r="X220" s="224" t="s">
        <v>283</v>
      </c>
      <c r="Y220" s="224" t="s">
        <v>284</v>
      </c>
      <c r="Z220" s="213"/>
      <c r="AA220" s="213"/>
      <c r="AB220" s="213"/>
      <c r="AC220" s="213"/>
      <c r="AD220" s="213"/>
      <c r="AE220" s="213"/>
      <c r="AF220" s="213"/>
      <c r="AG220" s="213" t="s">
        <v>1526</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1" x14ac:dyDescent="0.2">
      <c r="A221" s="251">
        <v>62</v>
      </c>
      <c r="B221" s="252" t="s">
        <v>1973</v>
      </c>
      <c r="C221" s="264" t="s">
        <v>1974</v>
      </c>
      <c r="D221" s="253" t="s">
        <v>347</v>
      </c>
      <c r="E221" s="254">
        <v>1</v>
      </c>
      <c r="F221" s="255"/>
      <c r="G221" s="256">
        <f>ROUND(E221*F221,2)</f>
        <v>0</v>
      </c>
      <c r="H221" s="255"/>
      <c r="I221" s="256">
        <f>ROUND(E221*H221,2)</f>
        <v>0</v>
      </c>
      <c r="J221" s="255"/>
      <c r="K221" s="256">
        <f>ROUND(E221*J221,2)</f>
        <v>0</v>
      </c>
      <c r="L221" s="256">
        <v>21</v>
      </c>
      <c r="M221" s="256">
        <f>G221*(1+L221/100)</f>
        <v>0</v>
      </c>
      <c r="N221" s="254">
        <v>0</v>
      </c>
      <c r="O221" s="254">
        <f>ROUND(E221*N221,2)</f>
        <v>0</v>
      </c>
      <c r="P221" s="254">
        <v>0</v>
      </c>
      <c r="Q221" s="254">
        <f>ROUND(E221*P221,2)</f>
        <v>0</v>
      </c>
      <c r="R221" s="256"/>
      <c r="S221" s="256" t="s">
        <v>281</v>
      </c>
      <c r="T221" s="257" t="s">
        <v>282</v>
      </c>
      <c r="U221" s="224">
        <v>0</v>
      </c>
      <c r="V221" s="224">
        <f>ROUND(E221*U221,2)</f>
        <v>0</v>
      </c>
      <c r="W221" s="224"/>
      <c r="X221" s="224" t="s">
        <v>283</v>
      </c>
      <c r="Y221" s="224" t="s">
        <v>284</v>
      </c>
      <c r="Z221" s="213"/>
      <c r="AA221" s="213"/>
      <c r="AB221" s="213"/>
      <c r="AC221" s="213"/>
      <c r="AD221" s="213"/>
      <c r="AE221" s="213"/>
      <c r="AF221" s="213"/>
      <c r="AG221" s="213" t="s">
        <v>1526</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x14ac:dyDescent="0.2">
      <c r="A222" s="251">
        <v>63</v>
      </c>
      <c r="B222" s="252" t="s">
        <v>1975</v>
      </c>
      <c r="C222" s="264" t="s">
        <v>1976</v>
      </c>
      <c r="D222" s="253" t="s">
        <v>347</v>
      </c>
      <c r="E222" s="254">
        <v>1</v>
      </c>
      <c r="F222" s="255"/>
      <c r="G222" s="256">
        <f>ROUND(E222*F222,2)</f>
        <v>0</v>
      </c>
      <c r="H222" s="255"/>
      <c r="I222" s="256">
        <f>ROUND(E222*H222,2)</f>
        <v>0</v>
      </c>
      <c r="J222" s="255"/>
      <c r="K222" s="256">
        <f>ROUND(E222*J222,2)</f>
        <v>0</v>
      </c>
      <c r="L222" s="256">
        <v>21</v>
      </c>
      <c r="M222" s="256">
        <f>G222*(1+L222/100)</f>
        <v>0</v>
      </c>
      <c r="N222" s="254">
        <v>0</v>
      </c>
      <c r="O222" s="254">
        <f>ROUND(E222*N222,2)</f>
        <v>0</v>
      </c>
      <c r="P222" s="254">
        <v>0</v>
      </c>
      <c r="Q222" s="254">
        <f>ROUND(E222*P222,2)</f>
        <v>0</v>
      </c>
      <c r="R222" s="256"/>
      <c r="S222" s="256" t="s">
        <v>281</v>
      </c>
      <c r="T222" s="257" t="s">
        <v>282</v>
      </c>
      <c r="U222" s="224">
        <v>0</v>
      </c>
      <c r="V222" s="224">
        <f>ROUND(E222*U222,2)</f>
        <v>0</v>
      </c>
      <c r="W222" s="224"/>
      <c r="X222" s="224" t="s">
        <v>283</v>
      </c>
      <c r="Y222" s="224" t="s">
        <v>284</v>
      </c>
      <c r="Z222" s="213"/>
      <c r="AA222" s="213"/>
      <c r="AB222" s="213"/>
      <c r="AC222" s="213"/>
      <c r="AD222" s="213"/>
      <c r="AE222" s="213"/>
      <c r="AF222" s="213"/>
      <c r="AG222" s="213" t="s">
        <v>1526</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x14ac:dyDescent="0.2">
      <c r="A223" s="241">
        <v>64</v>
      </c>
      <c r="B223" s="242" t="s">
        <v>1977</v>
      </c>
      <c r="C223" s="259" t="s">
        <v>1978</v>
      </c>
      <c r="D223" s="243" t="s">
        <v>347</v>
      </c>
      <c r="E223" s="244">
        <v>1</v>
      </c>
      <c r="F223" s="245"/>
      <c r="G223" s="246">
        <f>ROUND(E223*F223,2)</f>
        <v>0</v>
      </c>
      <c r="H223" s="245"/>
      <c r="I223" s="246">
        <f>ROUND(E223*H223,2)</f>
        <v>0</v>
      </c>
      <c r="J223" s="245"/>
      <c r="K223" s="246">
        <f>ROUND(E223*J223,2)</f>
        <v>0</v>
      </c>
      <c r="L223" s="246">
        <v>21</v>
      </c>
      <c r="M223" s="246">
        <f>G223*(1+L223/100)</f>
        <v>0</v>
      </c>
      <c r="N223" s="244">
        <v>0</v>
      </c>
      <c r="O223" s="244">
        <f>ROUND(E223*N223,2)</f>
        <v>0</v>
      </c>
      <c r="P223" s="244">
        <v>0</v>
      </c>
      <c r="Q223" s="244">
        <f>ROUND(E223*P223,2)</f>
        <v>0</v>
      </c>
      <c r="R223" s="246"/>
      <c r="S223" s="246" t="s">
        <v>281</v>
      </c>
      <c r="T223" s="247" t="s">
        <v>282</v>
      </c>
      <c r="U223" s="224">
        <v>0</v>
      </c>
      <c r="V223" s="224">
        <f>ROUND(E223*U223,2)</f>
        <v>0</v>
      </c>
      <c r="W223" s="224"/>
      <c r="X223" s="224" t="s">
        <v>1034</v>
      </c>
      <c r="Y223" s="224" t="s">
        <v>284</v>
      </c>
      <c r="Z223" s="213"/>
      <c r="AA223" s="213"/>
      <c r="AB223" s="213"/>
      <c r="AC223" s="213"/>
      <c r="AD223" s="213"/>
      <c r="AE223" s="213"/>
      <c r="AF223" s="213"/>
      <c r="AG223" s="213" t="s">
        <v>1035</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2" x14ac:dyDescent="0.2">
      <c r="A224" s="220"/>
      <c r="B224" s="221"/>
      <c r="C224" s="260" t="s">
        <v>286</v>
      </c>
      <c r="D224" s="248"/>
      <c r="E224" s="248"/>
      <c r="F224" s="248"/>
      <c r="G224" s="248"/>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287</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61" t="s">
        <v>1978</v>
      </c>
      <c r="D225" s="250"/>
      <c r="E225" s="250"/>
      <c r="F225" s="250"/>
      <c r="G225" s="250"/>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287</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ht="22.5" outlineLevel="3" x14ac:dyDescent="0.2">
      <c r="A226" s="220"/>
      <c r="B226" s="221"/>
      <c r="C226" s="261" t="s">
        <v>355</v>
      </c>
      <c r="D226" s="250"/>
      <c r="E226" s="250"/>
      <c r="F226" s="250"/>
      <c r="G226" s="250"/>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287</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49" t="str">
        <f>C226</f>
        <v>Kompletní provedení dle veškerých informací obsažených v PD (textová i výkresová část, technologické postupy, restaurátorské záměry atd.).</v>
      </c>
      <c r="BB226" s="213"/>
      <c r="BC226" s="213"/>
      <c r="BD226" s="213"/>
      <c r="BE226" s="213"/>
      <c r="BF226" s="213"/>
      <c r="BG226" s="213"/>
      <c r="BH226" s="213"/>
    </row>
    <row r="227" spans="1:60" ht="22.5" outlineLevel="3" x14ac:dyDescent="0.2">
      <c r="A227" s="220"/>
      <c r="B227" s="221"/>
      <c r="C227" s="261" t="s">
        <v>356</v>
      </c>
      <c r="D227" s="250"/>
      <c r="E227" s="250"/>
      <c r="F227" s="250"/>
      <c r="G227" s="250"/>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287</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49" t="str">
        <f>C227</f>
        <v>Provedení je včetně montáže, demontáže, dodávky, přesunu hmot, přesunu a likvidace suti, povrchové úpravy, repasí, restaurátorských záměrů,</v>
      </c>
      <c r="BB227" s="213"/>
      <c r="BC227" s="213"/>
      <c r="BD227" s="213"/>
      <c r="BE227" s="213"/>
      <c r="BF227" s="213"/>
      <c r="BG227" s="213"/>
      <c r="BH227" s="213"/>
    </row>
    <row r="228" spans="1:60" ht="22.5" outlineLevel="3" x14ac:dyDescent="0.2">
      <c r="A228" s="220"/>
      <c r="B228" s="221"/>
      <c r="C228" s="261" t="s">
        <v>288</v>
      </c>
      <c r="D228" s="250"/>
      <c r="E228" s="250"/>
      <c r="F228" s="250"/>
      <c r="G228" s="250"/>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287</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49" t="str">
        <f>C228</f>
        <v>restaurátorských závěrečných zpráv, dílenských dokumentací, vzorkování a veškerých dalších nutných souvisejících plnění a dodávek potřeb.</v>
      </c>
      <c r="BB228" s="213"/>
      <c r="BC228" s="213"/>
      <c r="BD228" s="213"/>
      <c r="BE228" s="213"/>
      <c r="BF228" s="213"/>
      <c r="BG228" s="213"/>
      <c r="BH228" s="213"/>
    </row>
    <row r="229" spans="1:60" outlineLevel="1" x14ac:dyDescent="0.2">
      <c r="A229" s="251">
        <v>65</v>
      </c>
      <c r="B229" s="252" t="s">
        <v>1979</v>
      </c>
      <c r="C229" s="264" t="s">
        <v>1980</v>
      </c>
      <c r="D229" s="253" t="s">
        <v>0</v>
      </c>
      <c r="E229" s="254">
        <v>1</v>
      </c>
      <c r="F229" s="255"/>
      <c r="G229" s="256">
        <f>ROUND(E229*F229,2)</f>
        <v>0</v>
      </c>
      <c r="H229" s="255"/>
      <c r="I229" s="256">
        <f>ROUND(E229*H229,2)</f>
        <v>0</v>
      </c>
      <c r="J229" s="255"/>
      <c r="K229" s="256">
        <f>ROUND(E229*J229,2)</f>
        <v>0</v>
      </c>
      <c r="L229" s="256">
        <v>21</v>
      </c>
      <c r="M229" s="256">
        <f>G229*(1+L229/100)</f>
        <v>0</v>
      </c>
      <c r="N229" s="254">
        <v>0</v>
      </c>
      <c r="O229" s="254">
        <f>ROUND(E229*N229,2)</f>
        <v>0</v>
      </c>
      <c r="P229" s="254">
        <v>0</v>
      </c>
      <c r="Q229" s="254">
        <f>ROUND(E229*P229,2)</f>
        <v>0</v>
      </c>
      <c r="R229" s="256"/>
      <c r="S229" s="256" t="s">
        <v>281</v>
      </c>
      <c r="T229" s="257" t="s">
        <v>282</v>
      </c>
      <c r="U229" s="224">
        <v>0</v>
      </c>
      <c r="V229" s="224">
        <f>ROUND(E229*U229,2)</f>
        <v>0</v>
      </c>
      <c r="W229" s="224"/>
      <c r="X229" s="224" t="s">
        <v>299</v>
      </c>
      <c r="Y229" s="224" t="s">
        <v>284</v>
      </c>
      <c r="Z229" s="213"/>
      <c r="AA229" s="213"/>
      <c r="AB229" s="213"/>
      <c r="AC229" s="213"/>
      <c r="AD229" s="213"/>
      <c r="AE229" s="213"/>
      <c r="AF229" s="213"/>
      <c r="AG229" s="213" t="s">
        <v>1981</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1" x14ac:dyDescent="0.2">
      <c r="A230" s="241">
        <v>66</v>
      </c>
      <c r="B230" s="242" t="s">
        <v>1982</v>
      </c>
      <c r="C230" s="259" t="s">
        <v>1983</v>
      </c>
      <c r="D230" s="243" t="s">
        <v>0</v>
      </c>
      <c r="E230" s="244">
        <v>1</v>
      </c>
      <c r="F230" s="245"/>
      <c r="G230" s="246">
        <f>ROUND(E230*F230,2)</f>
        <v>0</v>
      </c>
      <c r="H230" s="245"/>
      <c r="I230" s="246">
        <f>ROUND(E230*H230,2)</f>
        <v>0</v>
      </c>
      <c r="J230" s="245"/>
      <c r="K230" s="246">
        <f>ROUND(E230*J230,2)</f>
        <v>0</v>
      </c>
      <c r="L230" s="246">
        <v>21</v>
      </c>
      <c r="M230" s="246">
        <f>G230*(1+L230/100)</f>
        <v>0</v>
      </c>
      <c r="N230" s="244">
        <v>0</v>
      </c>
      <c r="O230" s="244">
        <f>ROUND(E230*N230,2)</f>
        <v>0</v>
      </c>
      <c r="P230" s="244">
        <v>0</v>
      </c>
      <c r="Q230" s="244">
        <f>ROUND(E230*P230,2)</f>
        <v>0</v>
      </c>
      <c r="R230" s="246"/>
      <c r="S230" s="246" t="s">
        <v>281</v>
      </c>
      <c r="T230" s="247" t="s">
        <v>282</v>
      </c>
      <c r="U230" s="224">
        <v>0</v>
      </c>
      <c r="V230" s="224">
        <f>ROUND(E230*U230,2)</f>
        <v>0</v>
      </c>
      <c r="W230" s="224"/>
      <c r="X230" s="224" t="s">
        <v>299</v>
      </c>
      <c r="Y230" s="224" t="s">
        <v>284</v>
      </c>
      <c r="Z230" s="213"/>
      <c r="AA230" s="213"/>
      <c r="AB230" s="213"/>
      <c r="AC230" s="213"/>
      <c r="AD230" s="213"/>
      <c r="AE230" s="213"/>
      <c r="AF230" s="213"/>
      <c r="AG230" s="213" t="s">
        <v>1981</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2" x14ac:dyDescent="0.2">
      <c r="A231" s="220"/>
      <c r="B231" s="221"/>
      <c r="C231" s="260" t="s">
        <v>286</v>
      </c>
      <c r="D231" s="248"/>
      <c r="E231" s="248"/>
      <c r="F231" s="248"/>
      <c r="G231" s="248"/>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287</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61" t="s">
        <v>1984</v>
      </c>
      <c r="D232" s="250"/>
      <c r="E232" s="250"/>
      <c r="F232" s="250"/>
      <c r="G232" s="250"/>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287</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x14ac:dyDescent="0.2">
      <c r="A233" s="3"/>
      <c r="B233" s="4"/>
      <c r="C233" s="265"/>
      <c r="D233" s="6"/>
      <c r="E233" s="3"/>
      <c r="F233" s="3"/>
      <c r="G233" s="3"/>
      <c r="H233" s="3"/>
      <c r="I233" s="3"/>
      <c r="J233" s="3"/>
      <c r="K233" s="3"/>
      <c r="L233" s="3"/>
      <c r="M233" s="3"/>
      <c r="N233" s="3"/>
      <c r="O233" s="3"/>
      <c r="P233" s="3"/>
      <c r="Q233" s="3"/>
      <c r="R233" s="3"/>
      <c r="S233" s="3"/>
      <c r="T233" s="3"/>
      <c r="U233" s="3"/>
      <c r="V233" s="3"/>
      <c r="W233" s="3"/>
      <c r="X233" s="3"/>
      <c r="Y233" s="3"/>
      <c r="AE233">
        <v>15</v>
      </c>
      <c r="AF233">
        <v>21</v>
      </c>
      <c r="AG233" t="s">
        <v>262</v>
      </c>
    </row>
    <row r="234" spans="1:60" x14ac:dyDescent="0.2">
      <c r="A234" s="216"/>
      <c r="B234" s="217" t="s">
        <v>29</v>
      </c>
      <c r="C234" s="266"/>
      <c r="D234" s="218"/>
      <c r="E234" s="219"/>
      <c r="F234" s="219"/>
      <c r="G234" s="240">
        <f>G8+G146+G171+G202+G217</f>
        <v>0</v>
      </c>
      <c r="H234" s="3"/>
      <c r="I234" s="3"/>
      <c r="J234" s="3"/>
      <c r="K234" s="3"/>
      <c r="L234" s="3"/>
      <c r="M234" s="3"/>
      <c r="N234" s="3"/>
      <c r="O234" s="3"/>
      <c r="P234" s="3"/>
      <c r="Q234" s="3"/>
      <c r="R234" s="3"/>
      <c r="S234" s="3"/>
      <c r="T234" s="3"/>
      <c r="U234" s="3"/>
      <c r="V234" s="3"/>
      <c r="W234" s="3"/>
      <c r="X234" s="3"/>
      <c r="Y234" s="3"/>
      <c r="AE234">
        <f>SUMIF(L7:L232,AE233,G7:G232)</f>
        <v>0</v>
      </c>
      <c r="AF234">
        <f>SUMIF(L7:L232,AF233,G7:G232)</f>
        <v>0</v>
      </c>
      <c r="AG234" t="s">
        <v>353</v>
      </c>
    </row>
    <row r="235" spans="1:60" x14ac:dyDescent="0.2">
      <c r="C235" s="267"/>
      <c r="D235" s="10"/>
      <c r="AG235" t="s">
        <v>359</v>
      </c>
    </row>
    <row r="236" spans="1:60" x14ac:dyDescent="0.2">
      <c r="D236" s="10"/>
    </row>
    <row r="237" spans="1:60" x14ac:dyDescent="0.2">
      <c r="D237" s="10"/>
    </row>
    <row r="238" spans="1:60" x14ac:dyDescent="0.2">
      <c r="D238" s="10"/>
    </row>
    <row r="239" spans="1:60" x14ac:dyDescent="0.2">
      <c r="D239" s="10"/>
    </row>
    <row r="240" spans="1:60"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nbedOac73qsSDlyx5MSPBHf4huUy8Lbov+BBspXSgeflXVJh43DAuEkPPei3BxveEIQwmMUD9ITp4ReVKrF1w==" saltValue="bN8mse4ia2hoolgE3LVJlQ==" spinCount="100000" sheet="1" formatRows="0"/>
  <mergeCells count="127">
    <mergeCell ref="C232:G232"/>
    <mergeCell ref="C224:G224"/>
    <mergeCell ref="C225:G225"/>
    <mergeCell ref="C226:G226"/>
    <mergeCell ref="C227:G227"/>
    <mergeCell ref="C228:G228"/>
    <mergeCell ref="C231:G231"/>
    <mergeCell ref="C197:G197"/>
    <mergeCell ref="C198:G198"/>
    <mergeCell ref="C199:G199"/>
    <mergeCell ref="C200:G200"/>
    <mergeCell ref="C201:G201"/>
    <mergeCell ref="C204:G204"/>
    <mergeCell ref="C189:G189"/>
    <mergeCell ref="C191:G191"/>
    <mergeCell ref="C192:G192"/>
    <mergeCell ref="C193:G193"/>
    <mergeCell ref="C194:G194"/>
    <mergeCell ref="C195:G195"/>
    <mergeCell ref="C182:G182"/>
    <mergeCell ref="C183:G183"/>
    <mergeCell ref="C185:G185"/>
    <mergeCell ref="C186:G186"/>
    <mergeCell ref="C187:G187"/>
    <mergeCell ref="C188:G188"/>
    <mergeCell ref="C175:G175"/>
    <mergeCell ref="C176:G176"/>
    <mergeCell ref="C177:G177"/>
    <mergeCell ref="C179:G179"/>
    <mergeCell ref="C180:G180"/>
    <mergeCell ref="C181:G181"/>
    <mergeCell ref="C167:G167"/>
    <mergeCell ref="C168:G168"/>
    <mergeCell ref="C169:G169"/>
    <mergeCell ref="C170:G170"/>
    <mergeCell ref="C173:G173"/>
    <mergeCell ref="C174:G174"/>
    <mergeCell ref="C160:G160"/>
    <mergeCell ref="C161:G161"/>
    <mergeCell ref="C162:G162"/>
    <mergeCell ref="C163:G163"/>
    <mergeCell ref="C164:G164"/>
    <mergeCell ref="C166:G166"/>
    <mergeCell ref="C152:G152"/>
    <mergeCell ref="C154:G154"/>
    <mergeCell ref="C155:G155"/>
    <mergeCell ref="C156:G156"/>
    <mergeCell ref="C157:G157"/>
    <mergeCell ref="C158:G158"/>
    <mergeCell ref="C139:G139"/>
    <mergeCell ref="C140:G140"/>
    <mergeCell ref="C148:G148"/>
    <mergeCell ref="C149:G149"/>
    <mergeCell ref="C150:G150"/>
    <mergeCell ref="C151:G151"/>
    <mergeCell ref="C127:G127"/>
    <mergeCell ref="C128:G128"/>
    <mergeCell ref="C131:G131"/>
    <mergeCell ref="C132:G132"/>
    <mergeCell ref="C135:G135"/>
    <mergeCell ref="C136:G136"/>
    <mergeCell ref="C115:G115"/>
    <mergeCell ref="C116:G116"/>
    <mergeCell ref="C119:G119"/>
    <mergeCell ref="C120:G120"/>
    <mergeCell ref="C123:G123"/>
    <mergeCell ref="C124:G124"/>
    <mergeCell ref="C100:G100"/>
    <mergeCell ref="C101:G101"/>
    <mergeCell ref="C106:G106"/>
    <mergeCell ref="C107:G107"/>
    <mergeCell ref="C111:G111"/>
    <mergeCell ref="C112:G112"/>
    <mergeCell ref="C89:G89"/>
    <mergeCell ref="C90:G90"/>
    <mergeCell ref="C92:G92"/>
    <mergeCell ref="C93:G93"/>
    <mergeCell ref="C96:G96"/>
    <mergeCell ref="C97:G97"/>
    <mergeCell ref="C82:G82"/>
    <mergeCell ref="C83:G83"/>
    <mergeCell ref="C84:G84"/>
    <mergeCell ref="C86:G86"/>
    <mergeCell ref="C87:G87"/>
    <mergeCell ref="C88:G88"/>
    <mergeCell ref="C75:G75"/>
    <mergeCell ref="C76:G76"/>
    <mergeCell ref="C77:G77"/>
    <mergeCell ref="C78:G78"/>
    <mergeCell ref="C80:G80"/>
    <mergeCell ref="C81:G81"/>
    <mergeCell ref="C68:G68"/>
    <mergeCell ref="C69:G69"/>
    <mergeCell ref="C70:G70"/>
    <mergeCell ref="C71:G71"/>
    <mergeCell ref="C72:G72"/>
    <mergeCell ref="C74:G74"/>
    <mergeCell ref="C60:G60"/>
    <mergeCell ref="C62:G62"/>
    <mergeCell ref="C63:G63"/>
    <mergeCell ref="C64:G64"/>
    <mergeCell ref="C65:G65"/>
    <mergeCell ref="C66:G66"/>
    <mergeCell ref="C53:G53"/>
    <mergeCell ref="C54:G54"/>
    <mergeCell ref="C56:G56"/>
    <mergeCell ref="C57:G57"/>
    <mergeCell ref="C58:G58"/>
    <mergeCell ref="C59:G59"/>
    <mergeCell ref="C46:G46"/>
    <mergeCell ref="C47:G47"/>
    <mergeCell ref="C48:G48"/>
    <mergeCell ref="C50:G50"/>
    <mergeCell ref="C51:G51"/>
    <mergeCell ref="C52:G52"/>
    <mergeCell ref="C39:G39"/>
    <mergeCell ref="C40:G40"/>
    <mergeCell ref="C41:G41"/>
    <mergeCell ref="C43:G43"/>
    <mergeCell ref="C44:G44"/>
    <mergeCell ref="C45:G45"/>
    <mergeCell ref="A1:G1"/>
    <mergeCell ref="C2:G2"/>
    <mergeCell ref="C3:G3"/>
    <mergeCell ref="C4:G4"/>
    <mergeCell ref="C37:G37"/>
    <mergeCell ref="C38:G3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70501-E0FE-4557-B5E2-D03EE40487C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74</v>
      </c>
      <c r="C4" s="205" t="s">
        <v>75</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SUMIF(AG9:AG134,"&lt;&gt;NOR",G9:G134)</f>
        <v>0</v>
      </c>
      <c r="H8" s="238"/>
      <c r="I8" s="238">
        <f>SUM(I9:I134)</f>
        <v>0</v>
      </c>
      <c r="J8" s="238"/>
      <c r="K8" s="238">
        <f>SUM(K9:K134)</f>
        <v>0</v>
      </c>
      <c r="L8" s="238"/>
      <c r="M8" s="238">
        <f>SUM(M9:M134)</f>
        <v>0</v>
      </c>
      <c r="N8" s="237"/>
      <c r="O8" s="237">
        <f>SUM(O9:O134)</f>
        <v>136.13999999999999</v>
      </c>
      <c r="P8" s="237"/>
      <c r="Q8" s="237">
        <f>SUM(Q9:Q134)</f>
        <v>432.07</v>
      </c>
      <c r="R8" s="238"/>
      <c r="S8" s="238"/>
      <c r="T8" s="239"/>
      <c r="U8" s="233"/>
      <c r="V8" s="233">
        <f>SUM(V9:V134)</f>
        <v>234.43000000000009</v>
      </c>
      <c r="W8" s="233"/>
      <c r="X8" s="233"/>
      <c r="Y8" s="233"/>
      <c r="AG8" t="s">
        <v>277</v>
      </c>
    </row>
    <row r="9" spans="1:60" ht="22.5" outlineLevel="1" x14ac:dyDescent="0.2">
      <c r="A9" s="241">
        <v>1</v>
      </c>
      <c r="B9" s="242" t="s">
        <v>1985</v>
      </c>
      <c r="C9" s="259" t="s">
        <v>1986</v>
      </c>
      <c r="D9" s="243" t="s">
        <v>473</v>
      </c>
      <c r="E9" s="244">
        <v>250</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1269</v>
      </c>
      <c r="S9" s="246" t="s">
        <v>298</v>
      </c>
      <c r="T9" s="247" t="s">
        <v>364</v>
      </c>
      <c r="U9" s="224">
        <v>8.9999999999999993E-3</v>
      </c>
      <c r="V9" s="224">
        <f>ROUND(E9*U9,2)</f>
        <v>2.25</v>
      </c>
      <c r="W9" s="224"/>
      <c r="X9" s="224" t="s">
        <v>283</v>
      </c>
      <c r="Y9" s="224" t="s">
        <v>284</v>
      </c>
      <c r="Z9" s="213"/>
      <c r="AA9" s="213"/>
      <c r="AB9" s="213"/>
      <c r="AC9" s="213"/>
      <c r="AD9" s="213"/>
      <c r="AE9" s="213"/>
      <c r="AF9" s="213"/>
      <c r="AG9" s="213" t="s">
        <v>1526</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1987</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1988</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1989</v>
      </c>
      <c r="D12" s="229"/>
      <c r="E12" s="230"/>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62" t="s">
        <v>1990</v>
      </c>
      <c r="D13" s="229"/>
      <c r="E13" s="230">
        <v>250</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290</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ht="22.5" outlineLevel="1" x14ac:dyDescent="0.2">
      <c r="A14" s="241">
        <v>2</v>
      </c>
      <c r="B14" s="242" t="s">
        <v>1991</v>
      </c>
      <c r="C14" s="259" t="s">
        <v>1992</v>
      </c>
      <c r="D14" s="243" t="s">
        <v>473</v>
      </c>
      <c r="E14" s="244">
        <v>184</v>
      </c>
      <c r="F14" s="245"/>
      <c r="G14" s="246">
        <f>ROUND(E14*F14,2)</f>
        <v>0</v>
      </c>
      <c r="H14" s="245"/>
      <c r="I14" s="246">
        <f>ROUND(E14*H14,2)</f>
        <v>0</v>
      </c>
      <c r="J14" s="245"/>
      <c r="K14" s="246">
        <f>ROUND(E14*J14,2)</f>
        <v>0</v>
      </c>
      <c r="L14" s="246">
        <v>21</v>
      </c>
      <c r="M14" s="246">
        <f>G14*(1+L14/100)</f>
        <v>0</v>
      </c>
      <c r="N14" s="244">
        <v>0</v>
      </c>
      <c r="O14" s="244">
        <f>ROUND(E14*N14,2)</f>
        <v>0</v>
      </c>
      <c r="P14" s="244">
        <v>0.24</v>
      </c>
      <c r="Q14" s="244">
        <f>ROUND(E14*P14,2)</f>
        <v>44.16</v>
      </c>
      <c r="R14" s="246" t="s">
        <v>781</v>
      </c>
      <c r="S14" s="246" t="s">
        <v>298</v>
      </c>
      <c r="T14" s="247" t="s">
        <v>364</v>
      </c>
      <c r="U14" s="224">
        <v>0.17</v>
      </c>
      <c r="V14" s="224">
        <f>ROUND(E14*U14,2)</f>
        <v>31.28</v>
      </c>
      <c r="W14" s="224"/>
      <c r="X14" s="224" t="s">
        <v>283</v>
      </c>
      <c r="Y14" s="224" t="s">
        <v>284</v>
      </c>
      <c r="Z14" s="213"/>
      <c r="AA14" s="213"/>
      <c r="AB14" s="213"/>
      <c r="AC14" s="213"/>
      <c r="AD14" s="213"/>
      <c r="AE14" s="213"/>
      <c r="AF14" s="213"/>
      <c r="AG14" s="213" t="s">
        <v>1526</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2" x14ac:dyDescent="0.2">
      <c r="A15" s="220"/>
      <c r="B15" s="221"/>
      <c r="C15" s="271" t="s">
        <v>1993</v>
      </c>
      <c r="D15" s="268"/>
      <c r="E15" s="268"/>
      <c r="F15" s="268"/>
      <c r="G15" s="268"/>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366</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62" t="s">
        <v>1994</v>
      </c>
      <c r="D16" s="229"/>
      <c r="E16" s="230">
        <v>159</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62" t="s">
        <v>1995</v>
      </c>
      <c r="D17" s="229"/>
      <c r="E17" s="230">
        <v>25</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x14ac:dyDescent="0.2">
      <c r="A18" s="241">
        <v>3</v>
      </c>
      <c r="B18" s="242" t="s">
        <v>1996</v>
      </c>
      <c r="C18" s="259" t="s">
        <v>1997</v>
      </c>
      <c r="D18" s="243" t="s">
        <v>473</v>
      </c>
      <c r="E18" s="244">
        <v>12</v>
      </c>
      <c r="F18" s="245"/>
      <c r="G18" s="246">
        <f>ROUND(E18*F18,2)</f>
        <v>0</v>
      </c>
      <c r="H18" s="245"/>
      <c r="I18" s="246">
        <f>ROUND(E18*H18,2)</f>
        <v>0</v>
      </c>
      <c r="J18" s="245"/>
      <c r="K18" s="246">
        <f>ROUND(E18*J18,2)</f>
        <v>0</v>
      </c>
      <c r="L18" s="246">
        <v>21</v>
      </c>
      <c r="M18" s="246">
        <f>G18*(1+L18/100)</f>
        <v>0</v>
      </c>
      <c r="N18" s="244">
        <v>0</v>
      </c>
      <c r="O18" s="244">
        <f>ROUND(E18*N18,2)</f>
        <v>0</v>
      </c>
      <c r="P18" s="244">
        <v>0.22</v>
      </c>
      <c r="Q18" s="244">
        <f>ROUND(E18*P18,2)</f>
        <v>2.64</v>
      </c>
      <c r="R18" s="246" t="s">
        <v>781</v>
      </c>
      <c r="S18" s="246" t="s">
        <v>298</v>
      </c>
      <c r="T18" s="247" t="s">
        <v>364</v>
      </c>
      <c r="U18" s="224">
        <v>3.3000000000000002E-2</v>
      </c>
      <c r="V18" s="224">
        <f>ROUND(E18*U18,2)</f>
        <v>0.4</v>
      </c>
      <c r="W18" s="224"/>
      <c r="X18" s="224" t="s">
        <v>283</v>
      </c>
      <c r="Y18" s="224" t="s">
        <v>284</v>
      </c>
      <c r="Z18" s="213"/>
      <c r="AA18" s="213"/>
      <c r="AB18" s="213"/>
      <c r="AC18" s="213"/>
      <c r="AD18" s="213"/>
      <c r="AE18" s="213"/>
      <c r="AF18" s="213"/>
      <c r="AG18" s="213" t="s">
        <v>1526</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62" t="s">
        <v>1998</v>
      </c>
      <c r="D19" s="229"/>
      <c r="E19" s="230">
        <v>12</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x14ac:dyDescent="0.2">
      <c r="A20" s="241">
        <v>4</v>
      </c>
      <c r="B20" s="242" t="s">
        <v>1999</v>
      </c>
      <c r="C20" s="259" t="s">
        <v>2000</v>
      </c>
      <c r="D20" s="243" t="s">
        <v>473</v>
      </c>
      <c r="E20" s="244">
        <v>48</v>
      </c>
      <c r="F20" s="245"/>
      <c r="G20" s="246">
        <f>ROUND(E20*F20,2)</f>
        <v>0</v>
      </c>
      <c r="H20" s="245"/>
      <c r="I20" s="246">
        <f>ROUND(E20*H20,2)</f>
        <v>0</v>
      </c>
      <c r="J20" s="245"/>
      <c r="K20" s="246">
        <f>ROUND(E20*J20,2)</f>
        <v>0</v>
      </c>
      <c r="L20" s="246">
        <v>21</v>
      </c>
      <c r="M20" s="246">
        <f>G20*(1+L20/100)</f>
        <v>0</v>
      </c>
      <c r="N20" s="244">
        <v>0</v>
      </c>
      <c r="O20" s="244">
        <f>ROUND(E20*N20,2)</f>
        <v>0</v>
      </c>
      <c r="P20" s="244">
        <v>0.44</v>
      </c>
      <c r="Q20" s="244">
        <f>ROUND(E20*P20,2)</f>
        <v>21.12</v>
      </c>
      <c r="R20" s="246" t="s">
        <v>781</v>
      </c>
      <c r="S20" s="246" t="s">
        <v>298</v>
      </c>
      <c r="T20" s="247" t="s">
        <v>364</v>
      </c>
      <c r="U20" s="224">
        <v>0.63200000000000001</v>
      </c>
      <c r="V20" s="224">
        <f>ROUND(E20*U20,2)</f>
        <v>30.34</v>
      </c>
      <c r="W20" s="224"/>
      <c r="X20" s="224" t="s">
        <v>283</v>
      </c>
      <c r="Y20" s="224" t="s">
        <v>284</v>
      </c>
      <c r="Z20" s="213"/>
      <c r="AA20" s="213"/>
      <c r="AB20" s="213"/>
      <c r="AC20" s="213"/>
      <c r="AD20" s="213"/>
      <c r="AE20" s="213"/>
      <c r="AF20" s="213"/>
      <c r="AG20" s="213" t="s">
        <v>1526</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62" t="s">
        <v>2001</v>
      </c>
      <c r="D21" s="229"/>
      <c r="E21" s="230">
        <v>25</v>
      </c>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290</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3" x14ac:dyDescent="0.2">
      <c r="A22" s="220"/>
      <c r="B22" s="221"/>
      <c r="C22" s="262" t="s">
        <v>2002</v>
      </c>
      <c r="D22" s="229"/>
      <c r="E22" s="230">
        <v>12</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3" x14ac:dyDescent="0.2">
      <c r="A23" s="220"/>
      <c r="B23" s="221"/>
      <c r="C23" s="262" t="s">
        <v>2003</v>
      </c>
      <c r="D23" s="229"/>
      <c r="E23" s="230">
        <v>11</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290</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x14ac:dyDescent="0.2">
      <c r="A24" s="241">
        <v>5</v>
      </c>
      <c r="B24" s="242" t="s">
        <v>2004</v>
      </c>
      <c r="C24" s="259" t="s">
        <v>2005</v>
      </c>
      <c r="D24" s="243" t="s">
        <v>473</v>
      </c>
      <c r="E24" s="244">
        <v>159</v>
      </c>
      <c r="F24" s="245"/>
      <c r="G24" s="246">
        <f>ROUND(E24*F24,2)</f>
        <v>0</v>
      </c>
      <c r="H24" s="245"/>
      <c r="I24" s="246">
        <f>ROUND(E24*H24,2)</f>
        <v>0</v>
      </c>
      <c r="J24" s="245"/>
      <c r="K24" s="246">
        <f>ROUND(E24*J24,2)</f>
        <v>0</v>
      </c>
      <c r="L24" s="246">
        <v>21</v>
      </c>
      <c r="M24" s="246">
        <f>G24*(1+L24/100)</f>
        <v>0</v>
      </c>
      <c r="N24" s="244">
        <v>0</v>
      </c>
      <c r="O24" s="244">
        <f>ROUND(E24*N24,2)</f>
        <v>0</v>
      </c>
      <c r="P24" s="244">
        <v>0.44</v>
      </c>
      <c r="Q24" s="244">
        <f>ROUND(E24*P24,2)</f>
        <v>69.959999999999994</v>
      </c>
      <c r="R24" s="246" t="s">
        <v>781</v>
      </c>
      <c r="S24" s="246" t="s">
        <v>298</v>
      </c>
      <c r="T24" s="247" t="s">
        <v>364</v>
      </c>
      <c r="U24" s="224">
        <v>7.2999999999999995E-2</v>
      </c>
      <c r="V24" s="224">
        <f>ROUND(E24*U24,2)</f>
        <v>11.61</v>
      </c>
      <c r="W24" s="224"/>
      <c r="X24" s="224" t="s">
        <v>283</v>
      </c>
      <c r="Y24" s="224" t="s">
        <v>284</v>
      </c>
      <c r="Z24" s="213"/>
      <c r="AA24" s="213"/>
      <c r="AB24" s="213"/>
      <c r="AC24" s="213"/>
      <c r="AD24" s="213"/>
      <c r="AE24" s="213"/>
      <c r="AF24" s="213"/>
      <c r="AG24" s="213" t="s">
        <v>1526</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62" t="s">
        <v>2006</v>
      </c>
      <c r="D25" s="229"/>
      <c r="E25" s="230">
        <v>159</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x14ac:dyDescent="0.2">
      <c r="A26" s="241">
        <v>6</v>
      </c>
      <c r="B26" s="242" t="s">
        <v>2007</v>
      </c>
      <c r="C26" s="259" t="s">
        <v>2008</v>
      </c>
      <c r="D26" s="243" t="s">
        <v>473</v>
      </c>
      <c r="E26" s="244">
        <v>294</v>
      </c>
      <c r="F26" s="245"/>
      <c r="G26" s="246">
        <f>ROUND(E26*F26,2)</f>
        <v>0</v>
      </c>
      <c r="H26" s="245"/>
      <c r="I26" s="246">
        <f>ROUND(E26*H26,2)</f>
        <v>0</v>
      </c>
      <c r="J26" s="245"/>
      <c r="K26" s="246">
        <f>ROUND(E26*J26,2)</f>
        <v>0</v>
      </c>
      <c r="L26" s="246">
        <v>21</v>
      </c>
      <c r="M26" s="246">
        <f>G26*(1+L26/100)</f>
        <v>0</v>
      </c>
      <c r="N26" s="244">
        <v>0</v>
      </c>
      <c r="O26" s="244">
        <f>ROUND(E26*N26,2)</f>
        <v>0</v>
      </c>
      <c r="P26" s="244">
        <v>0.66</v>
      </c>
      <c r="Q26" s="244">
        <f>ROUND(E26*P26,2)</f>
        <v>194.04</v>
      </c>
      <c r="R26" s="246" t="s">
        <v>781</v>
      </c>
      <c r="S26" s="246" t="s">
        <v>298</v>
      </c>
      <c r="T26" s="247" t="s">
        <v>364</v>
      </c>
      <c r="U26" s="224">
        <v>0.11899999999999999</v>
      </c>
      <c r="V26" s="224">
        <f>ROUND(E26*U26,2)</f>
        <v>34.99</v>
      </c>
      <c r="W26" s="224"/>
      <c r="X26" s="224" t="s">
        <v>283</v>
      </c>
      <c r="Y26" s="224" t="s">
        <v>284</v>
      </c>
      <c r="Z26" s="213"/>
      <c r="AA26" s="213"/>
      <c r="AB26" s="213"/>
      <c r="AC26" s="213"/>
      <c r="AD26" s="213"/>
      <c r="AE26" s="213"/>
      <c r="AF26" s="213"/>
      <c r="AG26" s="213" t="s">
        <v>1526</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62" t="s">
        <v>2009</v>
      </c>
      <c r="D27" s="229"/>
      <c r="E27" s="230">
        <v>294</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1" x14ac:dyDescent="0.2">
      <c r="A28" s="241">
        <v>7</v>
      </c>
      <c r="B28" s="242" t="s">
        <v>2010</v>
      </c>
      <c r="C28" s="259" t="s">
        <v>2011</v>
      </c>
      <c r="D28" s="243" t="s">
        <v>473</v>
      </c>
      <c r="E28" s="244">
        <v>294</v>
      </c>
      <c r="F28" s="245"/>
      <c r="G28" s="246">
        <f>ROUND(E28*F28,2)</f>
        <v>0</v>
      </c>
      <c r="H28" s="245"/>
      <c r="I28" s="246">
        <f>ROUND(E28*H28,2)</f>
        <v>0</v>
      </c>
      <c r="J28" s="245"/>
      <c r="K28" s="246">
        <f>ROUND(E28*J28,2)</f>
        <v>0</v>
      </c>
      <c r="L28" s="246">
        <v>21</v>
      </c>
      <c r="M28" s="246">
        <f>G28*(1+L28/100)</f>
        <v>0</v>
      </c>
      <c r="N28" s="244">
        <v>0</v>
      </c>
      <c r="O28" s="244">
        <f>ROUND(E28*N28,2)</f>
        <v>0</v>
      </c>
      <c r="P28" s="244">
        <v>0.22</v>
      </c>
      <c r="Q28" s="244">
        <f>ROUND(E28*P28,2)</f>
        <v>64.680000000000007</v>
      </c>
      <c r="R28" s="246" t="s">
        <v>781</v>
      </c>
      <c r="S28" s="246" t="s">
        <v>298</v>
      </c>
      <c r="T28" s="247" t="s">
        <v>364</v>
      </c>
      <c r="U28" s="224">
        <v>7.0000000000000007E-2</v>
      </c>
      <c r="V28" s="224">
        <f>ROUND(E28*U28,2)</f>
        <v>20.58</v>
      </c>
      <c r="W28" s="224"/>
      <c r="X28" s="224" t="s">
        <v>283</v>
      </c>
      <c r="Y28" s="224" t="s">
        <v>284</v>
      </c>
      <c r="Z28" s="213"/>
      <c r="AA28" s="213"/>
      <c r="AB28" s="213"/>
      <c r="AC28" s="213"/>
      <c r="AD28" s="213"/>
      <c r="AE28" s="213"/>
      <c r="AF28" s="213"/>
      <c r="AG28" s="213" t="s">
        <v>1526</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2" t="s">
        <v>2012</v>
      </c>
      <c r="D29" s="229"/>
      <c r="E29" s="230">
        <v>294</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x14ac:dyDescent="0.2">
      <c r="A30" s="241">
        <v>8</v>
      </c>
      <c r="B30" s="242" t="s">
        <v>2013</v>
      </c>
      <c r="C30" s="259" t="s">
        <v>2014</v>
      </c>
      <c r="D30" s="243" t="s">
        <v>473</v>
      </c>
      <c r="E30" s="244">
        <v>11</v>
      </c>
      <c r="F30" s="245"/>
      <c r="G30" s="246">
        <f>ROUND(E30*F30,2)</f>
        <v>0</v>
      </c>
      <c r="H30" s="245"/>
      <c r="I30" s="246">
        <f>ROUND(E30*H30,2)</f>
        <v>0</v>
      </c>
      <c r="J30" s="245"/>
      <c r="K30" s="246">
        <f>ROUND(E30*J30,2)</f>
        <v>0</v>
      </c>
      <c r="L30" s="246">
        <v>21</v>
      </c>
      <c r="M30" s="246">
        <f>G30*(1+L30/100)</f>
        <v>0</v>
      </c>
      <c r="N30" s="244">
        <v>0</v>
      </c>
      <c r="O30" s="244">
        <f>ROUND(E30*N30,2)</f>
        <v>0</v>
      </c>
      <c r="P30" s="244">
        <v>0.72</v>
      </c>
      <c r="Q30" s="244">
        <f>ROUND(E30*P30,2)</f>
        <v>7.92</v>
      </c>
      <c r="R30" s="246" t="s">
        <v>781</v>
      </c>
      <c r="S30" s="246" t="s">
        <v>298</v>
      </c>
      <c r="T30" s="247" t="s">
        <v>364</v>
      </c>
      <c r="U30" s="224">
        <v>2.0670000000000002</v>
      </c>
      <c r="V30" s="224">
        <f>ROUND(E30*U30,2)</f>
        <v>22.74</v>
      </c>
      <c r="W30" s="224"/>
      <c r="X30" s="224" t="s">
        <v>283</v>
      </c>
      <c r="Y30" s="224" t="s">
        <v>284</v>
      </c>
      <c r="Z30" s="213"/>
      <c r="AA30" s="213"/>
      <c r="AB30" s="213"/>
      <c r="AC30" s="213"/>
      <c r="AD30" s="213"/>
      <c r="AE30" s="213"/>
      <c r="AF30" s="213"/>
      <c r="AG30" s="213" t="s">
        <v>1526</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62" t="s">
        <v>2015</v>
      </c>
      <c r="D31" s="229"/>
      <c r="E31" s="230">
        <v>11</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41">
        <v>9</v>
      </c>
      <c r="B32" s="242" t="s">
        <v>2016</v>
      </c>
      <c r="C32" s="259" t="s">
        <v>2017</v>
      </c>
      <c r="D32" s="243" t="s">
        <v>598</v>
      </c>
      <c r="E32" s="244">
        <v>90</v>
      </c>
      <c r="F32" s="245"/>
      <c r="G32" s="246">
        <f>ROUND(E32*F32,2)</f>
        <v>0</v>
      </c>
      <c r="H32" s="245"/>
      <c r="I32" s="246">
        <f>ROUND(E32*H32,2)</f>
        <v>0</v>
      </c>
      <c r="J32" s="245"/>
      <c r="K32" s="246">
        <f>ROUND(E32*J32,2)</f>
        <v>0</v>
      </c>
      <c r="L32" s="246">
        <v>21</v>
      </c>
      <c r="M32" s="246">
        <f>G32*(1+L32/100)</f>
        <v>0</v>
      </c>
      <c r="N32" s="244">
        <v>0</v>
      </c>
      <c r="O32" s="244">
        <f>ROUND(E32*N32,2)</f>
        <v>0</v>
      </c>
      <c r="P32" s="244">
        <v>0.27</v>
      </c>
      <c r="Q32" s="244">
        <f>ROUND(E32*P32,2)</f>
        <v>24.3</v>
      </c>
      <c r="R32" s="246" t="s">
        <v>781</v>
      </c>
      <c r="S32" s="246" t="s">
        <v>298</v>
      </c>
      <c r="T32" s="247" t="s">
        <v>364</v>
      </c>
      <c r="U32" s="224">
        <v>0.12</v>
      </c>
      <c r="V32" s="224">
        <f>ROUND(E32*U32,2)</f>
        <v>10.8</v>
      </c>
      <c r="W32" s="224"/>
      <c r="X32" s="224" t="s">
        <v>283</v>
      </c>
      <c r="Y32" s="224" t="s">
        <v>284</v>
      </c>
      <c r="Z32" s="213"/>
      <c r="AA32" s="213"/>
      <c r="AB32" s="213"/>
      <c r="AC32" s="213"/>
      <c r="AD32" s="213"/>
      <c r="AE32" s="213"/>
      <c r="AF32" s="213"/>
      <c r="AG32" s="213" t="s">
        <v>1526</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71" t="s">
        <v>2018</v>
      </c>
      <c r="D33" s="268"/>
      <c r="E33" s="268"/>
      <c r="F33" s="268"/>
      <c r="G33" s="268"/>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366</v>
      </c>
      <c r="AH33" s="213"/>
      <c r="AI33" s="213"/>
      <c r="AJ33" s="213"/>
      <c r="AK33" s="213"/>
      <c r="AL33" s="213"/>
      <c r="AM33" s="213"/>
      <c r="AN33" s="213"/>
      <c r="AO33" s="213"/>
      <c r="AP33" s="213"/>
      <c r="AQ33" s="213"/>
      <c r="AR33" s="213"/>
      <c r="AS33" s="213"/>
      <c r="AT33" s="213"/>
      <c r="AU33" s="213"/>
      <c r="AV33" s="213"/>
      <c r="AW33" s="213"/>
      <c r="AX33" s="213"/>
      <c r="AY33" s="213"/>
      <c r="AZ33" s="213"/>
      <c r="BA33" s="249" t="str">
        <f>C33</f>
        <v>s vybouráním lože, s přemístěním hmot na skládku na vzdálenost do 3 m nebo naložením na dopravní prostředek</v>
      </c>
      <c r="BB33" s="213"/>
      <c r="BC33" s="213"/>
      <c r="BD33" s="213"/>
      <c r="BE33" s="213"/>
      <c r="BF33" s="213"/>
      <c r="BG33" s="213"/>
      <c r="BH33" s="213"/>
    </row>
    <row r="34" spans="1:60" ht="22.5" outlineLevel="2" x14ac:dyDescent="0.2">
      <c r="A34" s="220"/>
      <c r="B34" s="221"/>
      <c r="C34" s="262" t="s">
        <v>2019</v>
      </c>
      <c r="D34" s="229"/>
      <c r="E34" s="230">
        <v>36</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3" x14ac:dyDescent="0.2">
      <c r="A35" s="220"/>
      <c r="B35" s="221"/>
      <c r="C35" s="262" t="s">
        <v>2020</v>
      </c>
      <c r="D35" s="229"/>
      <c r="E35" s="230">
        <v>24</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3" x14ac:dyDescent="0.2">
      <c r="A36" s="220"/>
      <c r="B36" s="221"/>
      <c r="C36" s="262" t="s">
        <v>2021</v>
      </c>
      <c r="D36" s="229"/>
      <c r="E36" s="230">
        <v>30</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290</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1">
        <v>10</v>
      </c>
      <c r="B37" s="242" t="s">
        <v>2022</v>
      </c>
      <c r="C37" s="259" t="s">
        <v>2023</v>
      </c>
      <c r="D37" s="243" t="s">
        <v>598</v>
      </c>
      <c r="E37" s="244">
        <v>26</v>
      </c>
      <c r="F37" s="245"/>
      <c r="G37" s="246">
        <f>ROUND(E37*F37,2)</f>
        <v>0</v>
      </c>
      <c r="H37" s="245"/>
      <c r="I37" s="246">
        <f>ROUND(E37*H37,2)</f>
        <v>0</v>
      </c>
      <c r="J37" s="245"/>
      <c r="K37" s="246">
        <f>ROUND(E37*J37,2)</f>
        <v>0</v>
      </c>
      <c r="L37" s="246">
        <v>21</v>
      </c>
      <c r="M37" s="246">
        <f>G37*(1+L37/100)</f>
        <v>0</v>
      </c>
      <c r="N37" s="244">
        <v>0</v>
      </c>
      <c r="O37" s="244">
        <f>ROUND(E37*N37,2)</f>
        <v>0</v>
      </c>
      <c r="P37" s="244">
        <v>0.125</v>
      </c>
      <c r="Q37" s="244">
        <f>ROUND(E37*P37,2)</f>
        <v>3.25</v>
      </c>
      <c r="R37" s="246" t="s">
        <v>781</v>
      </c>
      <c r="S37" s="246" t="s">
        <v>298</v>
      </c>
      <c r="T37" s="247" t="s">
        <v>364</v>
      </c>
      <c r="U37" s="224">
        <v>0.08</v>
      </c>
      <c r="V37" s="224">
        <f>ROUND(E37*U37,2)</f>
        <v>2.08</v>
      </c>
      <c r="W37" s="224"/>
      <c r="X37" s="224" t="s">
        <v>283</v>
      </c>
      <c r="Y37" s="224" t="s">
        <v>284</v>
      </c>
      <c r="Z37" s="213"/>
      <c r="AA37" s="213"/>
      <c r="AB37" s="213"/>
      <c r="AC37" s="213"/>
      <c r="AD37" s="213"/>
      <c r="AE37" s="213"/>
      <c r="AF37" s="213"/>
      <c r="AG37" s="213" t="s">
        <v>1526</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71" t="s">
        <v>2018</v>
      </c>
      <c r="D38" s="268"/>
      <c r="E38" s="268"/>
      <c r="F38" s="268"/>
      <c r="G38" s="268"/>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366</v>
      </c>
      <c r="AH38" s="213"/>
      <c r="AI38" s="213"/>
      <c r="AJ38" s="213"/>
      <c r="AK38" s="213"/>
      <c r="AL38" s="213"/>
      <c r="AM38" s="213"/>
      <c r="AN38" s="213"/>
      <c r="AO38" s="213"/>
      <c r="AP38" s="213"/>
      <c r="AQ38" s="213"/>
      <c r="AR38" s="213"/>
      <c r="AS38" s="213"/>
      <c r="AT38" s="213"/>
      <c r="AU38" s="213"/>
      <c r="AV38" s="213"/>
      <c r="AW38" s="213"/>
      <c r="AX38" s="213"/>
      <c r="AY38" s="213"/>
      <c r="AZ38" s="213"/>
      <c r="BA38" s="249" t="str">
        <f>C38</f>
        <v>s vybouráním lože, s přemístěním hmot na skládku na vzdálenost do 3 m nebo naložením na dopravní prostředek</v>
      </c>
      <c r="BB38" s="213"/>
      <c r="BC38" s="213"/>
      <c r="BD38" s="213"/>
      <c r="BE38" s="213"/>
      <c r="BF38" s="213"/>
      <c r="BG38" s="213"/>
      <c r="BH38" s="213"/>
    </row>
    <row r="39" spans="1:60" ht="22.5" outlineLevel="2" x14ac:dyDescent="0.2">
      <c r="A39" s="220"/>
      <c r="B39" s="221"/>
      <c r="C39" s="262" t="s">
        <v>2024</v>
      </c>
      <c r="D39" s="229"/>
      <c r="E39" s="230">
        <v>26</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290</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41">
        <v>11</v>
      </c>
      <c r="B40" s="242" t="s">
        <v>2025</v>
      </c>
      <c r="C40" s="259" t="s">
        <v>2026</v>
      </c>
      <c r="D40" s="243" t="s">
        <v>280</v>
      </c>
      <c r="E40" s="244">
        <v>21.6</v>
      </c>
      <c r="F40" s="245"/>
      <c r="G40" s="246">
        <f>ROUND(E40*F40,2)</f>
        <v>0</v>
      </c>
      <c r="H40" s="245"/>
      <c r="I40" s="246">
        <f>ROUND(E40*H40,2)</f>
        <v>0</v>
      </c>
      <c r="J40" s="245"/>
      <c r="K40" s="246">
        <f>ROUND(E40*J40,2)</f>
        <v>0</v>
      </c>
      <c r="L40" s="246">
        <v>21</v>
      </c>
      <c r="M40" s="246">
        <f>G40*(1+L40/100)</f>
        <v>0</v>
      </c>
      <c r="N40" s="244">
        <v>0</v>
      </c>
      <c r="O40" s="244">
        <f>ROUND(E40*N40,2)</f>
        <v>0</v>
      </c>
      <c r="P40" s="244">
        <v>0</v>
      </c>
      <c r="Q40" s="244">
        <f>ROUND(E40*P40,2)</f>
        <v>0</v>
      </c>
      <c r="R40" s="246" t="s">
        <v>2027</v>
      </c>
      <c r="S40" s="246" t="s">
        <v>298</v>
      </c>
      <c r="T40" s="247" t="s">
        <v>364</v>
      </c>
      <c r="U40" s="224">
        <v>0.11600000000000001</v>
      </c>
      <c r="V40" s="224">
        <f>ROUND(E40*U40,2)</f>
        <v>2.5099999999999998</v>
      </c>
      <c r="W40" s="224"/>
      <c r="X40" s="224" t="s">
        <v>283</v>
      </c>
      <c r="Y40" s="224" t="s">
        <v>284</v>
      </c>
      <c r="Z40" s="213"/>
      <c r="AA40" s="213"/>
      <c r="AB40" s="213"/>
      <c r="AC40" s="213"/>
      <c r="AD40" s="213"/>
      <c r="AE40" s="213"/>
      <c r="AF40" s="213"/>
      <c r="AG40" s="213" t="s">
        <v>1526</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71" t="s">
        <v>2028</v>
      </c>
      <c r="D41" s="268"/>
      <c r="E41" s="268"/>
      <c r="F41" s="268"/>
      <c r="G41" s="268"/>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366</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2" x14ac:dyDescent="0.2">
      <c r="A42" s="220"/>
      <c r="B42" s="221"/>
      <c r="C42" s="262" t="s">
        <v>2029</v>
      </c>
      <c r="D42" s="229"/>
      <c r="E42" s="230">
        <v>21.6</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1">
        <v>12</v>
      </c>
      <c r="B43" s="242" t="s">
        <v>2030</v>
      </c>
      <c r="C43" s="259" t="s">
        <v>2031</v>
      </c>
      <c r="D43" s="243" t="s">
        <v>280</v>
      </c>
      <c r="E43" s="244">
        <v>27</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t="s">
        <v>363</v>
      </c>
      <c r="S43" s="246" t="s">
        <v>298</v>
      </c>
      <c r="T43" s="247" t="s">
        <v>364</v>
      </c>
      <c r="U43" s="224">
        <v>0.42199999999999999</v>
      </c>
      <c r="V43" s="224">
        <f>ROUND(E43*U43,2)</f>
        <v>11.39</v>
      </c>
      <c r="W43" s="224"/>
      <c r="X43" s="224" t="s">
        <v>283</v>
      </c>
      <c r="Y43" s="224" t="s">
        <v>284</v>
      </c>
      <c r="Z43" s="213"/>
      <c r="AA43" s="213"/>
      <c r="AB43" s="213"/>
      <c r="AC43" s="213"/>
      <c r="AD43" s="213"/>
      <c r="AE43" s="213"/>
      <c r="AF43" s="213"/>
      <c r="AG43" s="213" t="s">
        <v>1526</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71" t="s">
        <v>2032</v>
      </c>
      <c r="D44" s="268"/>
      <c r="E44" s="268"/>
      <c r="F44" s="268"/>
      <c r="G44" s="26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366</v>
      </c>
      <c r="AH44" s="213"/>
      <c r="AI44" s="213"/>
      <c r="AJ44" s="213"/>
      <c r="AK44" s="213"/>
      <c r="AL44" s="213"/>
      <c r="AM44" s="213"/>
      <c r="AN44" s="213"/>
      <c r="AO44" s="213"/>
      <c r="AP44" s="213"/>
      <c r="AQ44" s="213"/>
      <c r="AR44" s="213"/>
      <c r="AS44" s="213"/>
      <c r="AT44" s="213"/>
      <c r="AU44" s="213"/>
      <c r="AV44" s="213"/>
      <c r="AW44" s="213"/>
      <c r="AX44" s="213"/>
      <c r="AY44" s="213"/>
      <c r="AZ44" s="213"/>
      <c r="BA44" s="249" t="str">
        <f>C44</f>
        <v>s přemístěním výkopku v příčných profilech na vzdálenost do 15 m nebo s naložením na dopravní prostředek.</v>
      </c>
      <c r="BB44" s="213"/>
      <c r="BC44" s="213"/>
      <c r="BD44" s="213"/>
      <c r="BE44" s="213"/>
      <c r="BF44" s="213"/>
      <c r="BG44" s="213"/>
      <c r="BH44" s="213"/>
    </row>
    <row r="45" spans="1:60" outlineLevel="2" x14ac:dyDescent="0.2">
      <c r="A45" s="220"/>
      <c r="B45" s="221"/>
      <c r="C45" s="262" t="s">
        <v>2033</v>
      </c>
      <c r="D45" s="229"/>
      <c r="E45" s="230">
        <v>27</v>
      </c>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290</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
      <c r="A46" s="241">
        <v>13</v>
      </c>
      <c r="B46" s="242" t="s">
        <v>2034</v>
      </c>
      <c r="C46" s="259" t="s">
        <v>2035</v>
      </c>
      <c r="D46" s="243" t="s">
        <v>280</v>
      </c>
      <c r="E46" s="244">
        <v>8.1</v>
      </c>
      <c r="F46" s="245"/>
      <c r="G46" s="246">
        <f>ROUND(E46*F46,2)</f>
        <v>0</v>
      </c>
      <c r="H46" s="245"/>
      <c r="I46" s="246">
        <f>ROUND(E46*H46,2)</f>
        <v>0</v>
      </c>
      <c r="J46" s="245"/>
      <c r="K46" s="246">
        <f>ROUND(E46*J46,2)</f>
        <v>0</v>
      </c>
      <c r="L46" s="246">
        <v>21</v>
      </c>
      <c r="M46" s="246">
        <f>G46*(1+L46/100)</f>
        <v>0</v>
      </c>
      <c r="N46" s="244">
        <v>0</v>
      </c>
      <c r="O46" s="244">
        <f>ROUND(E46*N46,2)</f>
        <v>0</v>
      </c>
      <c r="P46" s="244">
        <v>0</v>
      </c>
      <c r="Q46" s="244">
        <f>ROUND(E46*P46,2)</f>
        <v>0</v>
      </c>
      <c r="R46" s="246" t="s">
        <v>363</v>
      </c>
      <c r="S46" s="246" t="s">
        <v>298</v>
      </c>
      <c r="T46" s="247" t="s">
        <v>364</v>
      </c>
      <c r="U46" s="224">
        <v>8.7999999999999995E-2</v>
      </c>
      <c r="V46" s="224">
        <f>ROUND(E46*U46,2)</f>
        <v>0.71</v>
      </c>
      <c r="W46" s="224"/>
      <c r="X46" s="224" t="s">
        <v>283</v>
      </c>
      <c r="Y46" s="224" t="s">
        <v>284</v>
      </c>
      <c r="Z46" s="213"/>
      <c r="AA46" s="213"/>
      <c r="AB46" s="213"/>
      <c r="AC46" s="213"/>
      <c r="AD46" s="213"/>
      <c r="AE46" s="213"/>
      <c r="AF46" s="213"/>
      <c r="AG46" s="213" t="s">
        <v>1526</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71" t="s">
        <v>2032</v>
      </c>
      <c r="D47" s="268"/>
      <c r="E47" s="268"/>
      <c r="F47" s="268"/>
      <c r="G47" s="268"/>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366</v>
      </c>
      <c r="AH47" s="213"/>
      <c r="AI47" s="213"/>
      <c r="AJ47" s="213"/>
      <c r="AK47" s="213"/>
      <c r="AL47" s="213"/>
      <c r="AM47" s="213"/>
      <c r="AN47" s="213"/>
      <c r="AO47" s="213"/>
      <c r="AP47" s="213"/>
      <c r="AQ47" s="213"/>
      <c r="AR47" s="213"/>
      <c r="AS47" s="213"/>
      <c r="AT47" s="213"/>
      <c r="AU47" s="213"/>
      <c r="AV47" s="213"/>
      <c r="AW47" s="213"/>
      <c r="AX47" s="213"/>
      <c r="AY47" s="213"/>
      <c r="AZ47" s="213"/>
      <c r="BA47" s="249" t="str">
        <f>C47</f>
        <v>s přemístěním výkopku v příčných profilech na vzdálenost do 15 m nebo s naložením na dopravní prostředek.</v>
      </c>
      <c r="BB47" s="213"/>
      <c r="BC47" s="213"/>
      <c r="BD47" s="213"/>
      <c r="BE47" s="213"/>
      <c r="BF47" s="213"/>
      <c r="BG47" s="213"/>
      <c r="BH47" s="213"/>
    </row>
    <row r="48" spans="1:60" outlineLevel="2" x14ac:dyDescent="0.2">
      <c r="A48" s="220"/>
      <c r="B48" s="221"/>
      <c r="C48" s="262" t="s">
        <v>2036</v>
      </c>
      <c r="D48" s="229"/>
      <c r="E48" s="230">
        <v>8.1</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290</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1">
        <v>14</v>
      </c>
      <c r="B49" s="242" t="s">
        <v>2037</v>
      </c>
      <c r="C49" s="259" t="s">
        <v>2038</v>
      </c>
      <c r="D49" s="243" t="s">
        <v>280</v>
      </c>
      <c r="E49" s="244">
        <v>10</v>
      </c>
      <c r="F49" s="245"/>
      <c r="G49" s="246">
        <f>ROUND(E49*F49,2)</f>
        <v>0</v>
      </c>
      <c r="H49" s="245"/>
      <c r="I49" s="246">
        <f>ROUND(E49*H49,2)</f>
        <v>0</v>
      </c>
      <c r="J49" s="245"/>
      <c r="K49" s="246">
        <f>ROUND(E49*J49,2)</f>
        <v>0</v>
      </c>
      <c r="L49" s="246">
        <v>21</v>
      </c>
      <c r="M49" s="246">
        <f>G49*(1+L49/100)</f>
        <v>0</v>
      </c>
      <c r="N49" s="244">
        <v>0</v>
      </c>
      <c r="O49" s="244">
        <f>ROUND(E49*N49,2)</f>
        <v>0</v>
      </c>
      <c r="P49" s="244">
        <v>0</v>
      </c>
      <c r="Q49" s="244">
        <f>ROUND(E49*P49,2)</f>
        <v>0</v>
      </c>
      <c r="R49" s="246" t="s">
        <v>363</v>
      </c>
      <c r="S49" s="246" t="s">
        <v>298</v>
      </c>
      <c r="T49" s="247" t="s">
        <v>364</v>
      </c>
      <c r="U49" s="224">
        <v>0.20300000000000001</v>
      </c>
      <c r="V49" s="224">
        <f>ROUND(E49*U49,2)</f>
        <v>2.0299999999999998</v>
      </c>
      <c r="W49" s="224"/>
      <c r="X49" s="224" t="s">
        <v>283</v>
      </c>
      <c r="Y49" s="224" t="s">
        <v>284</v>
      </c>
      <c r="Z49" s="213"/>
      <c r="AA49" s="213"/>
      <c r="AB49" s="213"/>
      <c r="AC49" s="213"/>
      <c r="AD49" s="213"/>
      <c r="AE49" s="213"/>
      <c r="AF49" s="213"/>
      <c r="AG49" s="213" t="s">
        <v>1526</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71" t="s">
        <v>2039</v>
      </c>
      <c r="D50" s="268"/>
      <c r="E50" s="268"/>
      <c r="F50" s="268"/>
      <c r="G50" s="268"/>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366</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2" x14ac:dyDescent="0.2">
      <c r="A51" s="220"/>
      <c r="B51" s="221"/>
      <c r="C51" s="262" t="s">
        <v>2040</v>
      </c>
      <c r="D51" s="229"/>
      <c r="E51" s="230">
        <v>10</v>
      </c>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290</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
      <c r="A52" s="241">
        <v>15</v>
      </c>
      <c r="B52" s="242" t="s">
        <v>2041</v>
      </c>
      <c r="C52" s="259" t="s">
        <v>2042</v>
      </c>
      <c r="D52" s="243" t="s">
        <v>280</v>
      </c>
      <c r="E52" s="244">
        <v>50</v>
      </c>
      <c r="F52" s="245"/>
      <c r="G52" s="246">
        <f>ROUND(E52*F52,2)</f>
        <v>0</v>
      </c>
      <c r="H52" s="245"/>
      <c r="I52" s="246">
        <f>ROUND(E52*H52,2)</f>
        <v>0</v>
      </c>
      <c r="J52" s="245"/>
      <c r="K52" s="246">
        <f>ROUND(E52*J52,2)</f>
        <v>0</v>
      </c>
      <c r="L52" s="246">
        <v>21</v>
      </c>
      <c r="M52" s="246">
        <f>G52*(1+L52/100)</f>
        <v>0</v>
      </c>
      <c r="N52" s="244">
        <v>0</v>
      </c>
      <c r="O52" s="244">
        <f>ROUND(E52*N52,2)</f>
        <v>0</v>
      </c>
      <c r="P52" s="244">
        <v>0</v>
      </c>
      <c r="Q52" s="244">
        <f>ROUND(E52*P52,2)</f>
        <v>0</v>
      </c>
      <c r="R52" s="246" t="s">
        <v>363</v>
      </c>
      <c r="S52" s="246" t="s">
        <v>298</v>
      </c>
      <c r="T52" s="247" t="s">
        <v>364</v>
      </c>
      <c r="U52" s="224">
        <v>5.2999999999999999E-2</v>
      </c>
      <c r="V52" s="224">
        <f>ROUND(E52*U52,2)</f>
        <v>2.65</v>
      </c>
      <c r="W52" s="224"/>
      <c r="X52" s="224" t="s">
        <v>283</v>
      </c>
      <c r="Y52" s="224" t="s">
        <v>284</v>
      </c>
      <c r="Z52" s="213"/>
      <c r="AA52" s="213"/>
      <c r="AB52" s="213"/>
      <c r="AC52" s="213"/>
      <c r="AD52" s="213"/>
      <c r="AE52" s="213"/>
      <c r="AF52" s="213"/>
      <c r="AG52" s="213" t="s">
        <v>1526</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71" t="s">
        <v>2039</v>
      </c>
      <c r="D53" s="268"/>
      <c r="E53" s="268"/>
      <c r="F53" s="268"/>
      <c r="G53" s="268"/>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366</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2" x14ac:dyDescent="0.2">
      <c r="A54" s="220"/>
      <c r="B54" s="221"/>
      <c r="C54" s="262" t="s">
        <v>2043</v>
      </c>
      <c r="D54" s="229"/>
      <c r="E54" s="230">
        <v>50</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41">
        <v>16</v>
      </c>
      <c r="B55" s="242" t="s">
        <v>391</v>
      </c>
      <c r="C55" s="259" t="s">
        <v>392</v>
      </c>
      <c r="D55" s="243" t="s">
        <v>280</v>
      </c>
      <c r="E55" s="244">
        <v>15.36</v>
      </c>
      <c r="F55" s="245"/>
      <c r="G55" s="246">
        <f>ROUND(E55*F55,2)</f>
        <v>0</v>
      </c>
      <c r="H55" s="245"/>
      <c r="I55" s="246">
        <f>ROUND(E55*H55,2)</f>
        <v>0</v>
      </c>
      <c r="J55" s="245"/>
      <c r="K55" s="246">
        <f>ROUND(E55*J55,2)</f>
        <v>0</v>
      </c>
      <c r="L55" s="246">
        <v>21</v>
      </c>
      <c r="M55" s="246">
        <f>G55*(1+L55/100)</f>
        <v>0</v>
      </c>
      <c r="N55" s="244">
        <v>0</v>
      </c>
      <c r="O55" s="244">
        <f>ROUND(E55*N55,2)</f>
        <v>0</v>
      </c>
      <c r="P55" s="244">
        <v>0</v>
      </c>
      <c r="Q55" s="244">
        <f>ROUND(E55*P55,2)</f>
        <v>0</v>
      </c>
      <c r="R55" s="246" t="s">
        <v>363</v>
      </c>
      <c r="S55" s="246" t="s">
        <v>298</v>
      </c>
      <c r="T55" s="247" t="s">
        <v>364</v>
      </c>
      <c r="U55" s="224">
        <v>0.36499999999999999</v>
      </c>
      <c r="V55" s="224">
        <f>ROUND(E55*U55,2)</f>
        <v>5.61</v>
      </c>
      <c r="W55" s="224"/>
      <c r="X55" s="224" t="s">
        <v>283</v>
      </c>
      <c r="Y55" s="224" t="s">
        <v>284</v>
      </c>
      <c r="Z55" s="213"/>
      <c r="AA55" s="213"/>
      <c r="AB55" s="213"/>
      <c r="AC55" s="213"/>
      <c r="AD55" s="213"/>
      <c r="AE55" s="213"/>
      <c r="AF55" s="213"/>
      <c r="AG55" s="213" t="s">
        <v>1526</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2" x14ac:dyDescent="0.2">
      <c r="A56" s="220"/>
      <c r="B56" s="221"/>
      <c r="C56" s="271" t="s">
        <v>393</v>
      </c>
      <c r="D56" s="268"/>
      <c r="E56" s="268"/>
      <c r="F56" s="268"/>
      <c r="G56" s="268"/>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366</v>
      </c>
      <c r="AH56" s="213"/>
      <c r="AI56" s="213"/>
      <c r="AJ56" s="213"/>
      <c r="AK56" s="213"/>
      <c r="AL56" s="213"/>
      <c r="AM56" s="213"/>
      <c r="AN56" s="213"/>
      <c r="AO56" s="213"/>
      <c r="AP56" s="213"/>
      <c r="AQ56" s="213"/>
      <c r="AR56" s="213"/>
      <c r="AS56" s="213"/>
      <c r="AT56" s="213"/>
      <c r="AU56" s="213"/>
      <c r="AV56" s="213"/>
      <c r="AW56" s="213"/>
      <c r="AX56" s="213"/>
      <c r="AY56" s="213"/>
      <c r="AZ56" s="213"/>
      <c r="BA56" s="249" t="str">
        <f>C56</f>
        <v>zapažených i nezapažených s urovnáním dna do předepsaného profilu a spádu, s přehozením výkopku na přilehlém terénu na vzdálenost do 3 m od podélné osy rýhy nebo s naložením výkopku na dopravní prostředek.</v>
      </c>
      <c r="BB56" s="213"/>
      <c r="BC56" s="213"/>
      <c r="BD56" s="213"/>
      <c r="BE56" s="213"/>
      <c r="BF56" s="213"/>
      <c r="BG56" s="213"/>
      <c r="BH56" s="213"/>
    </row>
    <row r="57" spans="1:60" outlineLevel="2" x14ac:dyDescent="0.2">
      <c r="A57" s="220"/>
      <c r="B57" s="221"/>
      <c r="C57" s="262" t="s">
        <v>2044</v>
      </c>
      <c r="D57" s="229"/>
      <c r="E57" s="230">
        <v>15.36</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290</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41">
        <v>17</v>
      </c>
      <c r="B58" s="242" t="s">
        <v>395</v>
      </c>
      <c r="C58" s="259" t="s">
        <v>396</v>
      </c>
      <c r="D58" s="243" t="s">
        <v>280</v>
      </c>
      <c r="E58" s="244">
        <v>4.6079999999999997</v>
      </c>
      <c r="F58" s="245"/>
      <c r="G58" s="246">
        <f>ROUND(E58*F58,2)</f>
        <v>0</v>
      </c>
      <c r="H58" s="245"/>
      <c r="I58" s="246">
        <f>ROUND(E58*H58,2)</f>
        <v>0</v>
      </c>
      <c r="J58" s="245"/>
      <c r="K58" s="246">
        <f>ROUND(E58*J58,2)</f>
        <v>0</v>
      </c>
      <c r="L58" s="246">
        <v>21</v>
      </c>
      <c r="M58" s="246">
        <f>G58*(1+L58/100)</f>
        <v>0</v>
      </c>
      <c r="N58" s="244">
        <v>0</v>
      </c>
      <c r="O58" s="244">
        <f>ROUND(E58*N58,2)</f>
        <v>0</v>
      </c>
      <c r="P58" s="244">
        <v>0</v>
      </c>
      <c r="Q58" s="244">
        <f>ROUND(E58*P58,2)</f>
        <v>0</v>
      </c>
      <c r="R58" s="246" t="s">
        <v>363</v>
      </c>
      <c r="S58" s="246" t="s">
        <v>298</v>
      </c>
      <c r="T58" s="247" t="s">
        <v>364</v>
      </c>
      <c r="U58" s="224">
        <v>0.38979999999999998</v>
      </c>
      <c r="V58" s="224">
        <f>ROUND(E58*U58,2)</f>
        <v>1.8</v>
      </c>
      <c r="W58" s="224"/>
      <c r="X58" s="224" t="s">
        <v>283</v>
      </c>
      <c r="Y58" s="224" t="s">
        <v>284</v>
      </c>
      <c r="Z58" s="213"/>
      <c r="AA58" s="213"/>
      <c r="AB58" s="213"/>
      <c r="AC58" s="213"/>
      <c r="AD58" s="213"/>
      <c r="AE58" s="213"/>
      <c r="AF58" s="213"/>
      <c r="AG58" s="213" t="s">
        <v>1526</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2" x14ac:dyDescent="0.2">
      <c r="A59" s="220"/>
      <c r="B59" s="221"/>
      <c r="C59" s="271" t="s">
        <v>393</v>
      </c>
      <c r="D59" s="268"/>
      <c r="E59" s="268"/>
      <c r="F59" s="268"/>
      <c r="G59" s="268"/>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366</v>
      </c>
      <c r="AH59" s="213"/>
      <c r="AI59" s="213"/>
      <c r="AJ59" s="213"/>
      <c r="AK59" s="213"/>
      <c r="AL59" s="213"/>
      <c r="AM59" s="213"/>
      <c r="AN59" s="213"/>
      <c r="AO59" s="213"/>
      <c r="AP59" s="213"/>
      <c r="AQ59" s="213"/>
      <c r="AR59" s="213"/>
      <c r="AS59" s="213"/>
      <c r="AT59" s="213"/>
      <c r="AU59" s="213"/>
      <c r="AV59" s="213"/>
      <c r="AW59" s="213"/>
      <c r="AX59" s="213"/>
      <c r="AY59" s="213"/>
      <c r="AZ59" s="213"/>
      <c r="BA59" s="249" t="str">
        <f>C59</f>
        <v>zapažených i nezapažených s urovnáním dna do předepsaného profilu a spádu, s přehozením výkopku na přilehlém terénu na vzdálenost do 3 m od podélné osy rýhy nebo s naložením výkopku na dopravní prostředek.</v>
      </c>
      <c r="BB59" s="213"/>
      <c r="BC59" s="213"/>
      <c r="BD59" s="213"/>
      <c r="BE59" s="213"/>
      <c r="BF59" s="213"/>
      <c r="BG59" s="213"/>
      <c r="BH59" s="213"/>
    </row>
    <row r="60" spans="1:60" outlineLevel="2" x14ac:dyDescent="0.2">
      <c r="A60" s="220"/>
      <c r="B60" s="221"/>
      <c r="C60" s="262" t="s">
        <v>2045</v>
      </c>
      <c r="D60" s="229"/>
      <c r="E60" s="230">
        <v>4.6079999999999997</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x14ac:dyDescent="0.2">
      <c r="A61" s="241">
        <v>18</v>
      </c>
      <c r="B61" s="242" t="s">
        <v>2046</v>
      </c>
      <c r="C61" s="259" t="s">
        <v>2047</v>
      </c>
      <c r="D61" s="243" t="s">
        <v>280</v>
      </c>
      <c r="E61" s="244">
        <v>2.0699999999999998</v>
      </c>
      <c r="F61" s="245"/>
      <c r="G61" s="246">
        <f>ROUND(E61*F61,2)</f>
        <v>0</v>
      </c>
      <c r="H61" s="245"/>
      <c r="I61" s="246">
        <f>ROUND(E61*H61,2)</f>
        <v>0</v>
      </c>
      <c r="J61" s="245"/>
      <c r="K61" s="246">
        <f>ROUND(E61*J61,2)</f>
        <v>0</v>
      </c>
      <c r="L61" s="246">
        <v>21</v>
      </c>
      <c r="M61" s="246">
        <f>G61*(1+L61/100)</f>
        <v>0</v>
      </c>
      <c r="N61" s="244">
        <v>0</v>
      </c>
      <c r="O61" s="244">
        <f>ROUND(E61*N61,2)</f>
        <v>0</v>
      </c>
      <c r="P61" s="244">
        <v>0</v>
      </c>
      <c r="Q61" s="244">
        <f>ROUND(E61*P61,2)</f>
        <v>0</v>
      </c>
      <c r="R61" s="246" t="s">
        <v>363</v>
      </c>
      <c r="S61" s="246" t="s">
        <v>298</v>
      </c>
      <c r="T61" s="247" t="s">
        <v>364</v>
      </c>
      <c r="U61" s="224">
        <v>0.36499999999999999</v>
      </c>
      <c r="V61" s="224">
        <f>ROUND(E61*U61,2)</f>
        <v>0.76</v>
      </c>
      <c r="W61" s="224"/>
      <c r="X61" s="224" t="s">
        <v>283</v>
      </c>
      <c r="Y61" s="224" t="s">
        <v>284</v>
      </c>
      <c r="Z61" s="213"/>
      <c r="AA61" s="213"/>
      <c r="AB61" s="213"/>
      <c r="AC61" s="213"/>
      <c r="AD61" s="213"/>
      <c r="AE61" s="213"/>
      <c r="AF61" s="213"/>
      <c r="AG61" s="213" t="s">
        <v>1526</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33.75" outlineLevel="2" x14ac:dyDescent="0.2">
      <c r="A62" s="220"/>
      <c r="B62" s="221"/>
      <c r="C62" s="271" t="s">
        <v>400</v>
      </c>
      <c r="D62" s="268"/>
      <c r="E62" s="268"/>
      <c r="F62" s="268"/>
      <c r="G62" s="268"/>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366</v>
      </c>
      <c r="AH62" s="213"/>
      <c r="AI62" s="213"/>
      <c r="AJ62" s="213"/>
      <c r="AK62" s="213"/>
      <c r="AL62" s="213"/>
      <c r="AM62" s="213"/>
      <c r="AN62" s="213"/>
      <c r="AO62" s="213"/>
      <c r="AP62" s="213"/>
      <c r="AQ62" s="213"/>
      <c r="AR62" s="213"/>
      <c r="AS62" s="213"/>
      <c r="AT62" s="213"/>
      <c r="AU62" s="213"/>
      <c r="AV62" s="213"/>
      <c r="AW62" s="213"/>
      <c r="AX62" s="213"/>
      <c r="AY62" s="213"/>
      <c r="AZ62" s="213"/>
      <c r="BA62" s="249" t="str">
        <f>C62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2" s="213"/>
      <c r="BC62" s="213"/>
      <c r="BD62" s="213"/>
      <c r="BE62" s="213"/>
      <c r="BF62" s="213"/>
      <c r="BG62" s="213"/>
      <c r="BH62" s="213"/>
    </row>
    <row r="63" spans="1:60" ht="33.75" outlineLevel="2" x14ac:dyDescent="0.2">
      <c r="A63" s="220"/>
      <c r="B63" s="221"/>
      <c r="C63" s="262" t="s">
        <v>2048</v>
      </c>
      <c r="D63" s="229"/>
      <c r="E63" s="230">
        <v>2.0699999999999998</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290</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
      <c r="A64" s="241">
        <v>19</v>
      </c>
      <c r="B64" s="242" t="s">
        <v>435</v>
      </c>
      <c r="C64" s="259" t="s">
        <v>436</v>
      </c>
      <c r="D64" s="243" t="s">
        <v>280</v>
      </c>
      <c r="E64" s="244">
        <v>0.621</v>
      </c>
      <c r="F64" s="245"/>
      <c r="G64" s="246">
        <f>ROUND(E64*F64,2)</f>
        <v>0</v>
      </c>
      <c r="H64" s="245"/>
      <c r="I64" s="246">
        <f>ROUND(E64*H64,2)</f>
        <v>0</v>
      </c>
      <c r="J64" s="245"/>
      <c r="K64" s="246">
        <f>ROUND(E64*J64,2)</f>
        <v>0</v>
      </c>
      <c r="L64" s="246">
        <v>21</v>
      </c>
      <c r="M64" s="246">
        <f>G64*(1+L64/100)</f>
        <v>0</v>
      </c>
      <c r="N64" s="244">
        <v>0</v>
      </c>
      <c r="O64" s="244">
        <f>ROUND(E64*N64,2)</f>
        <v>0</v>
      </c>
      <c r="P64" s="244">
        <v>0</v>
      </c>
      <c r="Q64" s="244">
        <f>ROUND(E64*P64,2)</f>
        <v>0</v>
      </c>
      <c r="R64" s="246" t="s">
        <v>363</v>
      </c>
      <c r="S64" s="246" t="s">
        <v>298</v>
      </c>
      <c r="T64" s="247" t="s">
        <v>364</v>
      </c>
      <c r="U64" s="224">
        <v>8.4000000000000005E-2</v>
      </c>
      <c r="V64" s="224">
        <f>ROUND(E64*U64,2)</f>
        <v>0.05</v>
      </c>
      <c r="W64" s="224"/>
      <c r="X64" s="224" t="s">
        <v>283</v>
      </c>
      <c r="Y64" s="224" t="s">
        <v>284</v>
      </c>
      <c r="Z64" s="213"/>
      <c r="AA64" s="213"/>
      <c r="AB64" s="213"/>
      <c r="AC64" s="213"/>
      <c r="AD64" s="213"/>
      <c r="AE64" s="213"/>
      <c r="AF64" s="213"/>
      <c r="AG64" s="213" t="s">
        <v>1526</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ht="33.75" outlineLevel="2" x14ac:dyDescent="0.2">
      <c r="A65" s="220"/>
      <c r="B65" s="221"/>
      <c r="C65" s="271" t="s">
        <v>400</v>
      </c>
      <c r="D65" s="268"/>
      <c r="E65" s="268"/>
      <c r="F65" s="268"/>
      <c r="G65" s="268"/>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366</v>
      </c>
      <c r="AH65" s="213"/>
      <c r="AI65" s="213"/>
      <c r="AJ65" s="213"/>
      <c r="AK65" s="213"/>
      <c r="AL65" s="213"/>
      <c r="AM65" s="213"/>
      <c r="AN65" s="213"/>
      <c r="AO65" s="213"/>
      <c r="AP65" s="213"/>
      <c r="AQ65" s="213"/>
      <c r="AR65" s="213"/>
      <c r="AS65" s="213"/>
      <c r="AT65" s="213"/>
      <c r="AU65" s="213"/>
      <c r="AV65" s="213"/>
      <c r="AW65" s="213"/>
      <c r="AX65" s="213"/>
      <c r="AY65" s="213"/>
      <c r="AZ65" s="213"/>
      <c r="BA65" s="249" t="str">
        <f>C65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5" s="213"/>
      <c r="BC65" s="213"/>
      <c r="BD65" s="213"/>
      <c r="BE65" s="213"/>
      <c r="BF65" s="213"/>
      <c r="BG65" s="213"/>
      <c r="BH65" s="213"/>
    </row>
    <row r="66" spans="1:60" outlineLevel="2" x14ac:dyDescent="0.2">
      <c r="A66" s="220"/>
      <c r="B66" s="221"/>
      <c r="C66" s="262" t="s">
        <v>2049</v>
      </c>
      <c r="D66" s="229"/>
      <c r="E66" s="230">
        <v>0.621</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41">
        <v>20</v>
      </c>
      <c r="B67" s="242" t="s">
        <v>522</v>
      </c>
      <c r="C67" s="259" t="s">
        <v>523</v>
      </c>
      <c r="D67" s="243" t="s">
        <v>280</v>
      </c>
      <c r="E67" s="244">
        <v>87</v>
      </c>
      <c r="F67" s="245"/>
      <c r="G67" s="246">
        <f>ROUND(E67*F67,2)</f>
        <v>0</v>
      </c>
      <c r="H67" s="245"/>
      <c r="I67" s="246">
        <f>ROUND(E67*H67,2)</f>
        <v>0</v>
      </c>
      <c r="J67" s="245"/>
      <c r="K67" s="246">
        <f>ROUND(E67*J67,2)</f>
        <v>0</v>
      </c>
      <c r="L67" s="246">
        <v>21</v>
      </c>
      <c r="M67" s="246">
        <f>G67*(1+L67/100)</f>
        <v>0</v>
      </c>
      <c r="N67" s="244">
        <v>0</v>
      </c>
      <c r="O67" s="244">
        <f>ROUND(E67*N67,2)</f>
        <v>0</v>
      </c>
      <c r="P67" s="244">
        <v>0</v>
      </c>
      <c r="Q67" s="244">
        <f>ROUND(E67*P67,2)</f>
        <v>0</v>
      </c>
      <c r="R67" s="246" t="s">
        <v>363</v>
      </c>
      <c r="S67" s="246" t="s">
        <v>298</v>
      </c>
      <c r="T67" s="247" t="s">
        <v>364</v>
      </c>
      <c r="U67" s="224">
        <v>0.01</v>
      </c>
      <c r="V67" s="224">
        <f>ROUND(E67*U67,2)</f>
        <v>0.87</v>
      </c>
      <c r="W67" s="224"/>
      <c r="X67" s="224" t="s">
        <v>283</v>
      </c>
      <c r="Y67" s="224" t="s">
        <v>284</v>
      </c>
      <c r="Z67" s="213"/>
      <c r="AA67" s="213"/>
      <c r="AB67" s="213"/>
      <c r="AC67" s="213"/>
      <c r="AD67" s="213"/>
      <c r="AE67" s="213"/>
      <c r="AF67" s="213"/>
      <c r="AG67" s="213" t="s">
        <v>1526</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71" t="s">
        <v>524</v>
      </c>
      <c r="D68" s="268"/>
      <c r="E68" s="268"/>
      <c r="F68" s="268"/>
      <c r="G68" s="268"/>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366</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ht="22.5" outlineLevel="2" x14ac:dyDescent="0.2">
      <c r="A69" s="220"/>
      <c r="B69" s="221"/>
      <c r="C69" s="262" t="s">
        <v>2050</v>
      </c>
      <c r="D69" s="229"/>
      <c r="E69" s="230">
        <v>27</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290</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62" t="s">
        <v>2051</v>
      </c>
      <c r="D70" s="229"/>
      <c r="E70" s="230">
        <v>10</v>
      </c>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290</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3" t="s">
        <v>294</v>
      </c>
      <c r="D71" s="231"/>
      <c r="E71" s="232">
        <v>37</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1</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2" t="s">
        <v>2052</v>
      </c>
      <c r="D72" s="229"/>
      <c r="E72" s="230">
        <v>50</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63" t="s">
        <v>294</v>
      </c>
      <c r="D73" s="231"/>
      <c r="E73" s="232">
        <v>50</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290</v>
      </c>
      <c r="AH73" s="213">
        <v>1</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x14ac:dyDescent="0.2">
      <c r="A74" s="241">
        <v>21</v>
      </c>
      <c r="B74" s="242" t="s">
        <v>541</v>
      </c>
      <c r="C74" s="259" t="s">
        <v>542</v>
      </c>
      <c r="D74" s="243" t="s">
        <v>280</v>
      </c>
      <c r="E74" s="244">
        <v>39.03</v>
      </c>
      <c r="F74" s="245"/>
      <c r="G74" s="246">
        <f>ROUND(E74*F74,2)</f>
        <v>0</v>
      </c>
      <c r="H74" s="245"/>
      <c r="I74" s="246">
        <f>ROUND(E74*H74,2)</f>
        <v>0</v>
      </c>
      <c r="J74" s="245"/>
      <c r="K74" s="246">
        <f>ROUND(E74*J74,2)</f>
        <v>0</v>
      </c>
      <c r="L74" s="246">
        <v>21</v>
      </c>
      <c r="M74" s="246">
        <f>G74*(1+L74/100)</f>
        <v>0</v>
      </c>
      <c r="N74" s="244">
        <v>0</v>
      </c>
      <c r="O74" s="244">
        <f>ROUND(E74*N74,2)</f>
        <v>0</v>
      </c>
      <c r="P74" s="244">
        <v>0</v>
      </c>
      <c r="Q74" s="244">
        <f>ROUND(E74*P74,2)</f>
        <v>0</v>
      </c>
      <c r="R74" s="246" t="s">
        <v>363</v>
      </c>
      <c r="S74" s="246" t="s">
        <v>298</v>
      </c>
      <c r="T74" s="247" t="s">
        <v>364</v>
      </c>
      <c r="U74" s="224">
        <v>0.01</v>
      </c>
      <c r="V74" s="224">
        <f>ROUND(E74*U74,2)</f>
        <v>0.39</v>
      </c>
      <c r="W74" s="224"/>
      <c r="X74" s="224" t="s">
        <v>283</v>
      </c>
      <c r="Y74" s="224" t="s">
        <v>284</v>
      </c>
      <c r="Z74" s="213"/>
      <c r="AA74" s="213"/>
      <c r="AB74" s="213"/>
      <c r="AC74" s="213"/>
      <c r="AD74" s="213"/>
      <c r="AE74" s="213"/>
      <c r="AF74" s="213"/>
      <c r="AG74" s="213" t="s">
        <v>1526</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71" t="s">
        <v>524</v>
      </c>
      <c r="D75" s="268"/>
      <c r="E75" s="268"/>
      <c r="F75" s="268"/>
      <c r="G75" s="268"/>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366</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2" x14ac:dyDescent="0.2">
      <c r="A76" s="220"/>
      <c r="B76" s="221"/>
      <c r="C76" s="262" t="s">
        <v>2053</v>
      </c>
      <c r="D76" s="229"/>
      <c r="E76" s="230">
        <v>17.43</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3" x14ac:dyDescent="0.2">
      <c r="A77" s="220"/>
      <c r="B77" s="221"/>
      <c r="C77" s="262" t="s">
        <v>2054</v>
      </c>
      <c r="D77" s="229"/>
      <c r="E77" s="230"/>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290</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63" t="s">
        <v>294</v>
      </c>
      <c r="D78" s="231"/>
      <c r="E78" s="232">
        <v>17.43</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62" t="s">
        <v>2055</v>
      </c>
      <c r="D79" s="229"/>
      <c r="E79" s="230">
        <v>21.6</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63" t="s">
        <v>294</v>
      </c>
      <c r="D80" s="231"/>
      <c r="E80" s="232">
        <v>21.6</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1</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1" x14ac:dyDescent="0.2">
      <c r="A81" s="241">
        <v>22</v>
      </c>
      <c r="B81" s="242" t="s">
        <v>549</v>
      </c>
      <c r="C81" s="259" t="s">
        <v>550</v>
      </c>
      <c r="D81" s="243" t="s">
        <v>280</v>
      </c>
      <c r="E81" s="244">
        <v>390.3</v>
      </c>
      <c r="F81" s="245"/>
      <c r="G81" s="246">
        <f>ROUND(E81*F81,2)</f>
        <v>0</v>
      </c>
      <c r="H81" s="245"/>
      <c r="I81" s="246">
        <f>ROUND(E81*H81,2)</f>
        <v>0</v>
      </c>
      <c r="J81" s="245"/>
      <c r="K81" s="246">
        <f>ROUND(E81*J81,2)</f>
        <v>0</v>
      </c>
      <c r="L81" s="246">
        <v>21</v>
      </c>
      <c r="M81" s="246">
        <f>G81*(1+L81/100)</f>
        <v>0</v>
      </c>
      <c r="N81" s="244">
        <v>0</v>
      </c>
      <c r="O81" s="244">
        <f>ROUND(E81*N81,2)</f>
        <v>0</v>
      </c>
      <c r="P81" s="244">
        <v>0</v>
      </c>
      <c r="Q81" s="244">
        <f>ROUND(E81*P81,2)</f>
        <v>0</v>
      </c>
      <c r="R81" s="246" t="s">
        <v>363</v>
      </c>
      <c r="S81" s="246" t="s">
        <v>298</v>
      </c>
      <c r="T81" s="247" t="s">
        <v>364</v>
      </c>
      <c r="U81" s="224">
        <v>0</v>
      </c>
      <c r="V81" s="224">
        <f>ROUND(E81*U81,2)</f>
        <v>0</v>
      </c>
      <c r="W81" s="224"/>
      <c r="X81" s="224" t="s">
        <v>283</v>
      </c>
      <c r="Y81" s="224" t="s">
        <v>284</v>
      </c>
      <c r="Z81" s="213"/>
      <c r="AA81" s="213"/>
      <c r="AB81" s="213"/>
      <c r="AC81" s="213"/>
      <c r="AD81" s="213"/>
      <c r="AE81" s="213"/>
      <c r="AF81" s="213"/>
      <c r="AG81" s="213" t="s">
        <v>1526</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71" t="s">
        <v>524</v>
      </c>
      <c r="D82" s="268"/>
      <c r="E82" s="268"/>
      <c r="F82" s="268"/>
      <c r="G82" s="268"/>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366</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2" x14ac:dyDescent="0.2">
      <c r="A83" s="220"/>
      <c r="B83" s="221"/>
      <c r="C83" s="262" t="s">
        <v>2056</v>
      </c>
      <c r="D83" s="229"/>
      <c r="E83" s="230">
        <v>174.3</v>
      </c>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290</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ht="22.5" outlineLevel="3" x14ac:dyDescent="0.2">
      <c r="A84" s="220"/>
      <c r="B84" s="221"/>
      <c r="C84" s="262" t="s">
        <v>2057</v>
      </c>
      <c r="D84" s="229"/>
      <c r="E84" s="230">
        <v>216</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1">
        <v>23</v>
      </c>
      <c r="B85" s="242" t="s">
        <v>2058</v>
      </c>
      <c r="C85" s="259" t="s">
        <v>2059</v>
      </c>
      <c r="D85" s="243" t="s">
        <v>280</v>
      </c>
      <c r="E85" s="244">
        <v>25</v>
      </c>
      <c r="F85" s="245"/>
      <c r="G85" s="246">
        <f>ROUND(E85*F85,2)</f>
        <v>0</v>
      </c>
      <c r="H85" s="245"/>
      <c r="I85" s="246">
        <f>ROUND(E85*H85,2)</f>
        <v>0</v>
      </c>
      <c r="J85" s="245"/>
      <c r="K85" s="246">
        <f>ROUND(E85*J85,2)</f>
        <v>0</v>
      </c>
      <c r="L85" s="246">
        <v>21</v>
      </c>
      <c r="M85" s="246">
        <f>G85*(1+L85/100)</f>
        <v>0</v>
      </c>
      <c r="N85" s="244">
        <v>0</v>
      </c>
      <c r="O85" s="244">
        <f>ROUND(E85*N85,2)</f>
        <v>0</v>
      </c>
      <c r="P85" s="244">
        <v>0</v>
      </c>
      <c r="Q85" s="244">
        <f>ROUND(E85*P85,2)</f>
        <v>0</v>
      </c>
      <c r="R85" s="246" t="s">
        <v>1269</v>
      </c>
      <c r="S85" s="246" t="s">
        <v>298</v>
      </c>
      <c r="T85" s="247" t="s">
        <v>364</v>
      </c>
      <c r="U85" s="224">
        <v>0</v>
      </c>
      <c r="V85" s="224">
        <f>ROUND(E85*U85,2)</f>
        <v>0</v>
      </c>
      <c r="W85" s="224"/>
      <c r="X85" s="224" t="s">
        <v>283</v>
      </c>
      <c r="Y85" s="224" t="s">
        <v>284</v>
      </c>
      <c r="Z85" s="213"/>
      <c r="AA85" s="213"/>
      <c r="AB85" s="213"/>
      <c r="AC85" s="213"/>
      <c r="AD85" s="213"/>
      <c r="AE85" s="213"/>
      <c r="AF85" s="213"/>
      <c r="AG85" s="213" t="s">
        <v>1526</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62" t="s">
        <v>2060</v>
      </c>
      <c r="D86" s="229"/>
      <c r="E86" s="230">
        <v>25</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5</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x14ac:dyDescent="0.2">
      <c r="A87" s="241">
        <v>24</v>
      </c>
      <c r="B87" s="242" t="s">
        <v>2061</v>
      </c>
      <c r="C87" s="259" t="s">
        <v>2062</v>
      </c>
      <c r="D87" s="243" t="s">
        <v>280</v>
      </c>
      <c r="E87" s="244">
        <v>18</v>
      </c>
      <c r="F87" s="245"/>
      <c r="G87" s="246">
        <f>ROUND(E87*F87,2)</f>
        <v>0</v>
      </c>
      <c r="H87" s="245"/>
      <c r="I87" s="246">
        <f>ROUND(E87*H87,2)</f>
        <v>0</v>
      </c>
      <c r="J87" s="245"/>
      <c r="K87" s="246">
        <f>ROUND(E87*J87,2)</f>
        <v>0</v>
      </c>
      <c r="L87" s="246">
        <v>21</v>
      </c>
      <c r="M87" s="246">
        <f>G87*(1+L87/100)</f>
        <v>0</v>
      </c>
      <c r="N87" s="244">
        <v>0</v>
      </c>
      <c r="O87" s="244">
        <f>ROUND(E87*N87,2)</f>
        <v>0</v>
      </c>
      <c r="P87" s="244">
        <v>0</v>
      </c>
      <c r="Q87" s="244">
        <f>ROUND(E87*P87,2)</f>
        <v>0</v>
      </c>
      <c r="R87" s="246" t="s">
        <v>363</v>
      </c>
      <c r="S87" s="246" t="s">
        <v>298</v>
      </c>
      <c r="T87" s="247" t="s">
        <v>364</v>
      </c>
      <c r="U87" s="224">
        <v>0.31</v>
      </c>
      <c r="V87" s="224">
        <f>ROUND(E87*U87,2)</f>
        <v>5.58</v>
      </c>
      <c r="W87" s="224"/>
      <c r="X87" s="224" t="s">
        <v>283</v>
      </c>
      <c r="Y87" s="224" t="s">
        <v>284</v>
      </c>
      <c r="Z87" s="213"/>
      <c r="AA87" s="213"/>
      <c r="AB87" s="213"/>
      <c r="AC87" s="213"/>
      <c r="AD87" s="213"/>
      <c r="AE87" s="213"/>
      <c r="AF87" s="213"/>
      <c r="AG87" s="213" t="s">
        <v>1526</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71" t="s">
        <v>2063</v>
      </c>
      <c r="D88" s="268"/>
      <c r="E88" s="268"/>
      <c r="F88" s="268"/>
      <c r="G88" s="268"/>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366</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2" x14ac:dyDescent="0.2">
      <c r="A89" s="220"/>
      <c r="B89" s="221"/>
      <c r="C89" s="262" t="s">
        <v>2064</v>
      </c>
      <c r="D89" s="229"/>
      <c r="E89" s="230">
        <v>18</v>
      </c>
      <c r="F89" s="224"/>
      <c r="G89" s="224"/>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290</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22.5" outlineLevel="1" x14ac:dyDescent="0.2">
      <c r="A90" s="241">
        <v>25</v>
      </c>
      <c r="B90" s="242" t="s">
        <v>556</v>
      </c>
      <c r="C90" s="259" t="s">
        <v>557</v>
      </c>
      <c r="D90" s="243" t="s">
        <v>280</v>
      </c>
      <c r="E90" s="244">
        <v>10</v>
      </c>
      <c r="F90" s="245"/>
      <c r="G90" s="246">
        <f>ROUND(E90*F90,2)</f>
        <v>0</v>
      </c>
      <c r="H90" s="245"/>
      <c r="I90" s="246">
        <f>ROUND(E90*H90,2)</f>
        <v>0</v>
      </c>
      <c r="J90" s="245"/>
      <c r="K90" s="246">
        <f>ROUND(E90*J90,2)</f>
        <v>0</v>
      </c>
      <c r="L90" s="246">
        <v>21</v>
      </c>
      <c r="M90" s="246">
        <f>G90*(1+L90/100)</f>
        <v>0</v>
      </c>
      <c r="N90" s="244">
        <v>0</v>
      </c>
      <c r="O90" s="244">
        <f>ROUND(E90*N90,2)</f>
        <v>0</v>
      </c>
      <c r="P90" s="244">
        <v>0</v>
      </c>
      <c r="Q90" s="244">
        <f>ROUND(E90*P90,2)</f>
        <v>0</v>
      </c>
      <c r="R90" s="246" t="s">
        <v>363</v>
      </c>
      <c r="S90" s="246" t="s">
        <v>298</v>
      </c>
      <c r="T90" s="247" t="s">
        <v>364</v>
      </c>
      <c r="U90" s="224">
        <v>0.20200000000000001</v>
      </c>
      <c r="V90" s="224">
        <f>ROUND(E90*U90,2)</f>
        <v>2.02</v>
      </c>
      <c r="W90" s="224"/>
      <c r="X90" s="224" t="s">
        <v>283</v>
      </c>
      <c r="Y90" s="224" t="s">
        <v>284</v>
      </c>
      <c r="Z90" s="213"/>
      <c r="AA90" s="213"/>
      <c r="AB90" s="213"/>
      <c r="AC90" s="213"/>
      <c r="AD90" s="213"/>
      <c r="AE90" s="213"/>
      <c r="AF90" s="213"/>
      <c r="AG90" s="213" t="s">
        <v>1526</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71" t="s">
        <v>558</v>
      </c>
      <c r="D91" s="268"/>
      <c r="E91" s="268"/>
      <c r="F91" s="268"/>
      <c r="G91" s="268"/>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366</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61" t="s">
        <v>559</v>
      </c>
      <c r="D92" s="250"/>
      <c r="E92" s="250"/>
      <c r="F92" s="250"/>
      <c r="G92" s="250"/>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287</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2" x14ac:dyDescent="0.2">
      <c r="A93" s="220"/>
      <c r="B93" s="221"/>
      <c r="C93" s="262" t="s">
        <v>2065</v>
      </c>
      <c r="D93" s="229"/>
      <c r="E93" s="230">
        <v>10</v>
      </c>
      <c r="F93" s="224"/>
      <c r="G93" s="224"/>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290</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x14ac:dyDescent="0.2">
      <c r="A94" s="241">
        <v>26</v>
      </c>
      <c r="B94" s="242" t="s">
        <v>2066</v>
      </c>
      <c r="C94" s="259" t="s">
        <v>2067</v>
      </c>
      <c r="D94" s="243" t="s">
        <v>473</v>
      </c>
      <c r="E94" s="244">
        <v>250</v>
      </c>
      <c r="F94" s="245"/>
      <c r="G94" s="246">
        <f>ROUND(E94*F94,2)</f>
        <v>0</v>
      </c>
      <c r="H94" s="245"/>
      <c r="I94" s="246">
        <f>ROUND(E94*H94,2)</f>
        <v>0</v>
      </c>
      <c r="J94" s="245"/>
      <c r="K94" s="246">
        <f>ROUND(E94*J94,2)</f>
        <v>0</v>
      </c>
      <c r="L94" s="246">
        <v>21</v>
      </c>
      <c r="M94" s="246">
        <f>G94*(1+L94/100)</f>
        <v>0</v>
      </c>
      <c r="N94" s="244">
        <v>0</v>
      </c>
      <c r="O94" s="244">
        <f>ROUND(E94*N94,2)</f>
        <v>0</v>
      </c>
      <c r="P94" s="244">
        <v>0</v>
      </c>
      <c r="Q94" s="244">
        <f>ROUND(E94*P94,2)</f>
        <v>0</v>
      </c>
      <c r="R94" s="246" t="s">
        <v>2027</v>
      </c>
      <c r="S94" s="246" t="s">
        <v>298</v>
      </c>
      <c r="T94" s="247" t="s">
        <v>364</v>
      </c>
      <c r="U94" s="224">
        <v>8.0000000000000002E-3</v>
      </c>
      <c r="V94" s="224">
        <f>ROUND(E94*U94,2)</f>
        <v>2</v>
      </c>
      <c r="W94" s="224"/>
      <c r="X94" s="224" t="s">
        <v>283</v>
      </c>
      <c r="Y94" s="224" t="s">
        <v>284</v>
      </c>
      <c r="Z94" s="213"/>
      <c r="AA94" s="213"/>
      <c r="AB94" s="213"/>
      <c r="AC94" s="213"/>
      <c r="AD94" s="213"/>
      <c r="AE94" s="213"/>
      <c r="AF94" s="213"/>
      <c r="AG94" s="213" t="s">
        <v>1526</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71" t="s">
        <v>2068</v>
      </c>
      <c r="D95" s="268"/>
      <c r="E95" s="268"/>
      <c r="F95" s="268"/>
      <c r="G95" s="268"/>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366</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2" x14ac:dyDescent="0.2">
      <c r="A96" s="220"/>
      <c r="B96" s="221"/>
      <c r="C96" s="262" t="s">
        <v>2069</v>
      </c>
      <c r="D96" s="229"/>
      <c r="E96" s="230">
        <v>250</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290</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x14ac:dyDescent="0.2">
      <c r="A97" s="241">
        <v>27</v>
      </c>
      <c r="B97" s="242" t="s">
        <v>2070</v>
      </c>
      <c r="C97" s="259" t="s">
        <v>2071</v>
      </c>
      <c r="D97" s="243" t="s">
        <v>473</v>
      </c>
      <c r="E97" s="244">
        <v>596.6</v>
      </c>
      <c r="F97" s="245"/>
      <c r="G97" s="246">
        <f>ROUND(E97*F97,2)</f>
        <v>0</v>
      </c>
      <c r="H97" s="245"/>
      <c r="I97" s="246">
        <f>ROUND(E97*H97,2)</f>
        <v>0</v>
      </c>
      <c r="J97" s="245"/>
      <c r="K97" s="246">
        <f>ROUND(E97*J97,2)</f>
        <v>0</v>
      </c>
      <c r="L97" s="246">
        <v>21</v>
      </c>
      <c r="M97" s="246">
        <f>G97*(1+L97/100)</f>
        <v>0</v>
      </c>
      <c r="N97" s="244">
        <v>0</v>
      </c>
      <c r="O97" s="244">
        <f>ROUND(E97*N97,2)</f>
        <v>0</v>
      </c>
      <c r="P97" s="244">
        <v>0</v>
      </c>
      <c r="Q97" s="244">
        <f>ROUND(E97*P97,2)</f>
        <v>0</v>
      </c>
      <c r="R97" s="246" t="s">
        <v>363</v>
      </c>
      <c r="S97" s="246" t="s">
        <v>298</v>
      </c>
      <c r="T97" s="247" t="s">
        <v>364</v>
      </c>
      <c r="U97" s="224">
        <v>1.7999999999999999E-2</v>
      </c>
      <c r="V97" s="224">
        <f>ROUND(E97*U97,2)</f>
        <v>10.74</v>
      </c>
      <c r="W97" s="224"/>
      <c r="X97" s="224" t="s">
        <v>283</v>
      </c>
      <c r="Y97" s="224" t="s">
        <v>284</v>
      </c>
      <c r="Z97" s="213"/>
      <c r="AA97" s="213"/>
      <c r="AB97" s="213"/>
      <c r="AC97" s="213"/>
      <c r="AD97" s="213"/>
      <c r="AE97" s="213"/>
      <c r="AF97" s="213"/>
      <c r="AG97" s="213" t="s">
        <v>1526</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71" t="s">
        <v>2072</v>
      </c>
      <c r="D98" s="268"/>
      <c r="E98" s="268"/>
      <c r="F98" s="268"/>
      <c r="G98" s="268"/>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366</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2" x14ac:dyDescent="0.2">
      <c r="A99" s="220"/>
      <c r="B99" s="221"/>
      <c r="C99" s="262" t="s">
        <v>2073</v>
      </c>
      <c r="D99" s="229"/>
      <c r="E99" s="230">
        <v>532</v>
      </c>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290</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62" t="s">
        <v>2074</v>
      </c>
      <c r="D100" s="229"/>
      <c r="E100" s="230">
        <v>33.6</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290</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2" t="s">
        <v>2075</v>
      </c>
      <c r="D101" s="229"/>
      <c r="E101" s="230">
        <v>18</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290</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62" t="s">
        <v>2076</v>
      </c>
      <c r="D102" s="229"/>
      <c r="E102" s="230">
        <v>13</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290</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63" t="s">
        <v>294</v>
      </c>
      <c r="D103" s="231"/>
      <c r="E103" s="232">
        <v>596.6</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290</v>
      </c>
      <c r="AH103" s="213">
        <v>1</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x14ac:dyDescent="0.2">
      <c r="A104" s="241">
        <v>28</v>
      </c>
      <c r="B104" s="242" t="s">
        <v>2077</v>
      </c>
      <c r="C104" s="259" t="s">
        <v>2078</v>
      </c>
      <c r="D104" s="243" t="s">
        <v>473</v>
      </c>
      <c r="E104" s="244">
        <v>250</v>
      </c>
      <c r="F104" s="245"/>
      <c r="G104" s="246">
        <f>ROUND(E104*F104,2)</f>
        <v>0</v>
      </c>
      <c r="H104" s="245"/>
      <c r="I104" s="246">
        <f>ROUND(E104*H104,2)</f>
        <v>0</v>
      </c>
      <c r="J104" s="245"/>
      <c r="K104" s="246">
        <f>ROUND(E104*J104,2)</f>
        <v>0</v>
      </c>
      <c r="L104" s="246">
        <v>21</v>
      </c>
      <c r="M104" s="246">
        <f>G104*(1+L104/100)</f>
        <v>0</v>
      </c>
      <c r="N104" s="244">
        <v>5.5999999999999995E-4</v>
      </c>
      <c r="O104" s="244">
        <f>ROUND(E104*N104,2)</f>
        <v>0.14000000000000001</v>
      </c>
      <c r="P104" s="244">
        <v>0</v>
      </c>
      <c r="Q104" s="244">
        <f>ROUND(E104*P104,2)</f>
        <v>0</v>
      </c>
      <c r="R104" s="246" t="s">
        <v>1269</v>
      </c>
      <c r="S104" s="246" t="s">
        <v>298</v>
      </c>
      <c r="T104" s="247" t="s">
        <v>364</v>
      </c>
      <c r="U104" s="224">
        <v>1.2E-2</v>
      </c>
      <c r="V104" s="224">
        <f>ROUND(E104*U104,2)</f>
        <v>3</v>
      </c>
      <c r="W104" s="224"/>
      <c r="X104" s="224" t="s">
        <v>283</v>
      </c>
      <c r="Y104" s="224" t="s">
        <v>284</v>
      </c>
      <c r="Z104" s="213"/>
      <c r="AA104" s="213"/>
      <c r="AB104" s="213"/>
      <c r="AC104" s="213"/>
      <c r="AD104" s="213"/>
      <c r="AE104" s="213"/>
      <c r="AF104" s="213"/>
      <c r="AG104" s="213" t="s">
        <v>1526</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2" x14ac:dyDescent="0.2">
      <c r="A105" s="220"/>
      <c r="B105" s="221"/>
      <c r="C105" s="260" t="s">
        <v>2079</v>
      </c>
      <c r="D105" s="248"/>
      <c r="E105" s="248"/>
      <c r="F105" s="248"/>
      <c r="G105" s="248"/>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287</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62" t="s">
        <v>1988</v>
      </c>
      <c r="D106" s="229"/>
      <c r="E106" s="230"/>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290</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62" t="s">
        <v>1989</v>
      </c>
      <c r="D107" s="229"/>
      <c r="E107" s="230"/>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290</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62" t="s">
        <v>1990</v>
      </c>
      <c r="D108" s="229"/>
      <c r="E108" s="230">
        <v>250</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x14ac:dyDescent="0.2">
      <c r="A109" s="241">
        <v>29</v>
      </c>
      <c r="B109" s="242" t="s">
        <v>2080</v>
      </c>
      <c r="C109" s="259" t="s">
        <v>2081</v>
      </c>
      <c r="D109" s="243" t="s">
        <v>280</v>
      </c>
      <c r="E109" s="244">
        <v>7.5</v>
      </c>
      <c r="F109" s="245"/>
      <c r="G109" s="246">
        <f>ROUND(E109*F109,2)</f>
        <v>0</v>
      </c>
      <c r="H109" s="245"/>
      <c r="I109" s="246">
        <f>ROUND(E109*H109,2)</f>
        <v>0</v>
      </c>
      <c r="J109" s="245"/>
      <c r="K109" s="246">
        <f>ROUND(E109*J109,2)</f>
        <v>0</v>
      </c>
      <c r="L109" s="246">
        <v>21</v>
      </c>
      <c r="M109" s="246">
        <f>G109*(1+L109/100)</f>
        <v>0</v>
      </c>
      <c r="N109" s="244">
        <v>0</v>
      </c>
      <c r="O109" s="244">
        <f>ROUND(E109*N109,2)</f>
        <v>0</v>
      </c>
      <c r="P109" s="244">
        <v>0</v>
      </c>
      <c r="Q109" s="244">
        <f>ROUND(E109*P109,2)</f>
        <v>0</v>
      </c>
      <c r="R109" s="246" t="s">
        <v>1269</v>
      </c>
      <c r="S109" s="246" t="s">
        <v>298</v>
      </c>
      <c r="T109" s="247" t="s">
        <v>364</v>
      </c>
      <c r="U109" s="224">
        <v>0.26</v>
      </c>
      <c r="V109" s="224">
        <f>ROUND(E109*U109,2)</f>
        <v>1.95</v>
      </c>
      <c r="W109" s="224"/>
      <c r="X109" s="224" t="s">
        <v>283</v>
      </c>
      <c r="Y109" s="224" t="s">
        <v>284</v>
      </c>
      <c r="Z109" s="213"/>
      <c r="AA109" s="213"/>
      <c r="AB109" s="213"/>
      <c r="AC109" s="213"/>
      <c r="AD109" s="213"/>
      <c r="AE109" s="213"/>
      <c r="AF109" s="213"/>
      <c r="AG109" s="213" t="s">
        <v>1526</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2" x14ac:dyDescent="0.2">
      <c r="A110" s="220"/>
      <c r="B110" s="221"/>
      <c r="C110" s="262" t="s">
        <v>2082</v>
      </c>
      <c r="D110" s="229"/>
      <c r="E110" s="230">
        <v>7.5</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290</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ht="22.5" outlineLevel="1" x14ac:dyDescent="0.2">
      <c r="A111" s="241">
        <v>30</v>
      </c>
      <c r="B111" s="242" t="s">
        <v>2083</v>
      </c>
      <c r="C111" s="259" t="s">
        <v>2084</v>
      </c>
      <c r="D111" s="243" t="s">
        <v>280</v>
      </c>
      <c r="E111" s="244">
        <v>3.3</v>
      </c>
      <c r="F111" s="245"/>
      <c r="G111" s="246">
        <f>ROUND(E111*F111,2)</f>
        <v>0</v>
      </c>
      <c r="H111" s="245"/>
      <c r="I111" s="246">
        <f>ROUND(E111*H111,2)</f>
        <v>0</v>
      </c>
      <c r="J111" s="245"/>
      <c r="K111" s="246">
        <f>ROUND(E111*J111,2)</f>
        <v>0</v>
      </c>
      <c r="L111" s="246">
        <v>21</v>
      </c>
      <c r="M111" s="246">
        <f>G111*(1+L111/100)</f>
        <v>0</v>
      </c>
      <c r="N111" s="244">
        <v>0</v>
      </c>
      <c r="O111" s="244">
        <f>ROUND(E111*N111,2)</f>
        <v>0</v>
      </c>
      <c r="P111" s="244">
        <v>0</v>
      </c>
      <c r="Q111" s="244">
        <f>ROUND(E111*P111,2)</f>
        <v>0</v>
      </c>
      <c r="R111" s="246" t="s">
        <v>838</v>
      </c>
      <c r="S111" s="246" t="s">
        <v>298</v>
      </c>
      <c r="T111" s="247" t="s">
        <v>364</v>
      </c>
      <c r="U111" s="224">
        <v>4.03</v>
      </c>
      <c r="V111" s="224">
        <f>ROUND(E111*U111,2)</f>
        <v>13.3</v>
      </c>
      <c r="W111" s="224"/>
      <c r="X111" s="224" t="s">
        <v>283</v>
      </c>
      <c r="Y111" s="224" t="s">
        <v>284</v>
      </c>
      <c r="Z111" s="213"/>
      <c r="AA111" s="213"/>
      <c r="AB111" s="213"/>
      <c r="AC111" s="213"/>
      <c r="AD111" s="213"/>
      <c r="AE111" s="213"/>
      <c r="AF111" s="213"/>
      <c r="AG111" s="213" t="s">
        <v>1526</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62" t="s">
        <v>2085</v>
      </c>
      <c r="D112" s="229"/>
      <c r="E112" s="230">
        <v>3.3</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290</v>
      </c>
      <c r="AH112" s="213">
        <v>5</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x14ac:dyDescent="0.2">
      <c r="A113" s="241">
        <v>31</v>
      </c>
      <c r="B113" s="242" t="s">
        <v>2086</v>
      </c>
      <c r="C113" s="259" t="s">
        <v>2087</v>
      </c>
      <c r="D113" s="243" t="s">
        <v>2088</v>
      </c>
      <c r="E113" s="244">
        <v>8</v>
      </c>
      <c r="F113" s="245"/>
      <c r="G113" s="246">
        <f>ROUND(E113*F113,2)</f>
        <v>0</v>
      </c>
      <c r="H113" s="245"/>
      <c r="I113" s="246">
        <f>ROUND(E113*H113,2)</f>
        <v>0</v>
      </c>
      <c r="J113" s="245"/>
      <c r="K113" s="246">
        <f>ROUND(E113*J113,2)</f>
        <v>0</v>
      </c>
      <c r="L113" s="246">
        <v>21</v>
      </c>
      <c r="M113" s="246">
        <f>G113*(1+L113/100)</f>
        <v>0</v>
      </c>
      <c r="N113" s="244">
        <v>0</v>
      </c>
      <c r="O113" s="244">
        <f>ROUND(E113*N113,2)</f>
        <v>0</v>
      </c>
      <c r="P113" s="244">
        <v>0</v>
      </c>
      <c r="Q113" s="244">
        <f>ROUND(E113*P113,2)</f>
        <v>0</v>
      </c>
      <c r="R113" s="246"/>
      <c r="S113" s="246" t="s">
        <v>281</v>
      </c>
      <c r="T113" s="247" t="s">
        <v>282</v>
      </c>
      <c r="U113" s="224">
        <v>0</v>
      </c>
      <c r="V113" s="224">
        <f>ROUND(E113*U113,2)</f>
        <v>0</v>
      </c>
      <c r="W113" s="224"/>
      <c r="X113" s="224" t="s">
        <v>283</v>
      </c>
      <c r="Y113" s="224" t="s">
        <v>284</v>
      </c>
      <c r="Z113" s="213"/>
      <c r="AA113" s="213"/>
      <c r="AB113" s="213"/>
      <c r="AC113" s="213"/>
      <c r="AD113" s="213"/>
      <c r="AE113" s="213"/>
      <c r="AF113" s="213"/>
      <c r="AG113" s="213" t="s">
        <v>285</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2" x14ac:dyDescent="0.2">
      <c r="A114" s="220"/>
      <c r="B114" s="221"/>
      <c r="C114" s="260" t="s">
        <v>286</v>
      </c>
      <c r="D114" s="248"/>
      <c r="E114" s="248"/>
      <c r="F114" s="248"/>
      <c r="G114" s="248"/>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287</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3" x14ac:dyDescent="0.2">
      <c r="A115" s="220"/>
      <c r="B115" s="221"/>
      <c r="C115" s="261" t="s">
        <v>2089</v>
      </c>
      <c r="D115" s="250"/>
      <c r="E115" s="250"/>
      <c r="F115" s="250"/>
      <c r="G115" s="250"/>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61" t="s">
        <v>2090</v>
      </c>
      <c r="D116" s="250"/>
      <c r="E116" s="250"/>
      <c r="F116" s="250"/>
      <c r="G116" s="250"/>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287</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3" x14ac:dyDescent="0.2">
      <c r="A117" s="220"/>
      <c r="B117" s="221"/>
      <c r="C117" s="261" t="s">
        <v>2091</v>
      </c>
      <c r="D117" s="250"/>
      <c r="E117" s="250"/>
      <c r="F117" s="250"/>
      <c r="G117" s="250"/>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287</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61" t="s">
        <v>2092</v>
      </c>
      <c r="D118" s="250"/>
      <c r="E118" s="250"/>
      <c r="F118" s="250"/>
      <c r="G118" s="250"/>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287</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61" t="s">
        <v>2093</v>
      </c>
      <c r="D119" s="250"/>
      <c r="E119" s="250"/>
      <c r="F119" s="250"/>
      <c r="G119" s="250"/>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287</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1" t="s">
        <v>2094</v>
      </c>
      <c r="D120" s="250"/>
      <c r="E120" s="250"/>
      <c r="F120" s="250"/>
      <c r="G120" s="250"/>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287</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61" t="s">
        <v>2095</v>
      </c>
      <c r="D121" s="250"/>
      <c r="E121" s="250"/>
      <c r="F121" s="250"/>
      <c r="G121" s="250"/>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287</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61" t="s">
        <v>2096</v>
      </c>
      <c r="D122" s="250"/>
      <c r="E122" s="250"/>
      <c r="F122" s="250"/>
      <c r="G122" s="250"/>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287</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61" t="s">
        <v>2097</v>
      </c>
      <c r="D123" s="250"/>
      <c r="E123" s="250"/>
      <c r="F123" s="250"/>
      <c r="G123" s="250"/>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287</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1" t="s">
        <v>2098</v>
      </c>
      <c r="D124" s="250"/>
      <c r="E124" s="250"/>
      <c r="F124" s="250"/>
      <c r="G124" s="250"/>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287</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3" x14ac:dyDescent="0.2">
      <c r="A125" s="220"/>
      <c r="B125" s="221"/>
      <c r="C125" s="261" t="s">
        <v>2099</v>
      </c>
      <c r="D125" s="250"/>
      <c r="E125" s="250"/>
      <c r="F125" s="250"/>
      <c r="G125" s="250"/>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287</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61" t="s">
        <v>2093</v>
      </c>
      <c r="D126" s="250"/>
      <c r="E126" s="250"/>
      <c r="F126" s="250"/>
      <c r="G126" s="250"/>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287</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61" t="s">
        <v>2100</v>
      </c>
      <c r="D127" s="250"/>
      <c r="E127" s="250"/>
      <c r="F127" s="250"/>
      <c r="G127" s="250"/>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287</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61" t="s">
        <v>2101</v>
      </c>
      <c r="D128" s="250"/>
      <c r="E128" s="250"/>
      <c r="F128" s="250"/>
      <c r="G128" s="250"/>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3" x14ac:dyDescent="0.2">
      <c r="A129" s="220"/>
      <c r="B129" s="221"/>
      <c r="C129" s="261" t="s">
        <v>2102</v>
      </c>
      <c r="D129" s="250"/>
      <c r="E129" s="250"/>
      <c r="F129" s="250"/>
      <c r="G129" s="250"/>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287</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3" x14ac:dyDescent="0.2">
      <c r="A130" s="220"/>
      <c r="B130" s="221"/>
      <c r="C130" s="261" t="s">
        <v>2103</v>
      </c>
      <c r="D130" s="250"/>
      <c r="E130" s="250"/>
      <c r="F130" s="250"/>
      <c r="G130" s="250"/>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287</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x14ac:dyDescent="0.2">
      <c r="A131" s="241">
        <v>32</v>
      </c>
      <c r="B131" s="242" t="s">
        <v>2104</v>
      </c>
      <c r="C131" s="259" t="s">
        <v>2105</v>
      </c>
      <c r="D131" s="243" t="s">
        <v>737</v>
      </c>
      <c r="E131" s="244">
        <v>100</v>
      </c>
      <c r="F131" s="245"/>
      <c r="G131" s="246">
        <f>ROUND(E131*F131,2)</f>
        <v>0</v>
      </c>
      <c r="H131" s="245"/>
      <c r="I131" s="246">
        <f>ROUND(E131*H131,2)</f>
        <v>0</v>
      </c>
      <c r="J131" s="245"/>
      <c r="K131" s="246">
        <f>ROUND(E131*J131,2)</f>
        <v>0</v>
      </c>
      <c r="L131" s="246">
        <v>21</v>
      </c>
      <c r="M131" s="246">
        <f>G131*(1+L131/100)</f>
        <v>0</v>
      </c>
      <c r="N131" s="244">
        <v>1</v>
      </c>
      <c r="O131" s="244">
        <f>ROUND(E131*N131,2)</f>
        <v>100</v>
      </c>
      <c r="P131" s="244">
        <v>0</v>
      </c>
      <c r="Q131" s="244">
        <f>ROUND(E131*P131,2)</f>
        <v>0</v>
      </c>
      <c r="R131" s="246" t="s">
        <v>1032</v>
      </c>
      <c r="S131" s="246" t="s">
        <v>298</v>
      </c>
      <c r="T131" s="247" t="s">
        <v>364</v>
      </c>
      <c r="U131" s="224">
        <v>0</v>
      </c>
      <c r="V131" s="224">
        <f>ROUND(E131*U131,2)</f>
        <v>0</v>
      </c>
      <c r="W131" s="224"/>
      <c r="X131" s="224" t="s">
        <v>1034</v>
      </c>
      <c r="Y131" s="224" t="s">
        <v>284</v>
      </c>
      <c r="Z131" s="213"/>
      <c r="AA131" s="213"/>
      <c r="AB131" s="213"/>
      <c r="AC131" s="213"/>
      <c r="AD131" s="213"/>
      <c r="AE131" s="213"/>
      <c r="AF131" s="213"/>
      <c r="AG131" s="213" t="s">
        <v>2106</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2" x14ac:dyDescent="0.2">
      <c r="A132" s="220"/>
      <c r="B132" s="221"/>
      <c r="C132" s="262" t="s">
        <v>2107</v>
      </c>
      <c r="D132" s="229"/>
      <c r="E132" s="230">
        <v>100</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290</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x14ac:dyDescent="0.2">
      <c r="A133" s="241">
        <v>33</v>
      </c>
      <c r="B133" s="242" t="s">
        <v>2108</v>
      </c>
      <c r="C133" s="259" t="s">
        <v>2109</v>
      </c>
      <c r="D133" s="243" t="s">
        <v>737</v>
      </c>
      <c r="E133" s="244">
        <v>36</v>
      </c>
      <c r="F133" s="245"/>
      <c r="G133" s="246">
        <f>ROUND(E133*F133,2)</f>
        <v>0</v>
      </c>
      <c r="H133" s="245"/>
      <c r="I133" s="246">
        <f>ROUND(E133*H133,2)</f>
        <v>0</v>
      </c>
      <c r="J133" s="245"/>
      <c r="K133" s="246">
        <f>ROUND(E133*J133,2)</f>
        <v>0</v>
      </c>
      <c r="L133" s="246">
        <v>21</v>
      </c>
      <c r="M133" s="246">
        <f>G133*(1+L133/100)</f>
        <v>0</v>
      </c>
      <c r="N133" s="244">
        <v>1</v>
      </c>
      <c r="O133" s="244">
        <f>ROUND(E133*N133,2)</f>
        <v>36</v>
      </c>
      <c r="P133" s="244">
        <v>0</v>
      </c>
      <c r="Q133" s="244">
        <f>ROUND(E133*P133,2)</f>
        <v>0</v>
      </c>
      <c r="R133" s="246" t="s">
        <v>1032</v>
      </c>
      <c r="S133" s="246" t="s">
        <v>298</v>
      </c>
      <c r="T133" s="247" t="s">
        <v>364</v>
      </c>
      <c r="U133" s="224">
        <v>0</v>
      </c>
      <c r="V133" s="224">
        <f>ROUND(E133*U133,2)</f>
        <v>0</v>
      </c>
      <c r="W133" s="224"/>
      <c r="X133" s="224" t="s">
        <v>1034</v>
      </c>
      <c r="Y133" s="224" t="s">
        <v>284</v>
      </c>
      <c r="Z133" s="213"/>
      <c r="AA133" s="213"/>
      <c r="AB133" s="213"/>
      <c r="AC133" s="213"/>
      <c r="AD133" s="213"/>
      <c r="AE133" s="213"/>
      <c r="AF133" s="213"/>
      <c r="AG133" s="213" t="s">
        <v>2106</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2" x14ac:dyDescent="0.2">
      <c r="A134" s="220"/>
      <c r="B134" s="221"/>
      <c r="C134" s="262" t="s">
        <v>2110</v>
      </c>
      <c r="D134" s="229"/>
      <c r="E134" s="230">
        <v>36</v>
      </c>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290</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x14ac:dyDescent="0.2">
      <c r="A135" s="234" t="s">
        <v>276</v>
      </c>
      <c r="B135" s="235" t="s">
        <v>173</v>
      </c>
      <c r="C135" s="258" t="s">
        <v>174</v>
      </c>
      <c r="D135" s="236"/>
      <c r="E135" s="237"/>
      <c r="F135" s="238"/>
      <c r="G135" s="238">
        <f>SUMIF(AG136:AG145,"&lt;&gt;NOR",G136:G145)</f>
        <v>0</v>
      </c>
      <c r="H135" s="238"/>
      <c r="I135" s="238">
        <f>SUM(I136:I145)</f>
        <v>0</v>
      </c>
      <c r="J135" s="238"/>
      <c r="K135" s="238">
        <f>SUM(K136:K145)</f>
        <v>0</v>
      </c>
      <c r="L135" s="238"/>
      <c r="M135" s="238">
        <f>SUM(M136:M145)</f>
        <v>0</v>
      </c>
      <c r="N135" s="237"/>
      <c r="O135" s="237">
        <f>SUM(O136:O145)</f>
        <v>21.330000000000002</v>
      </c>
      <c r="P135" s="237"/>
      <c r="Q135" s="237">
        <f>SUM(Q136:Q145)</f>
        <v>0</v>
      </c>
      <c r="R135" s="238"/>
      <c r="S135" s="238"/>
      <c r="T135" s="239"/>
      <c r="U135" s="233"/>
      <c r="V135" s="233">
        <f>SUM(V136:V145)</f>
        <v>29.28</v>
      </c>
      <c r="W135" s="233"/>
      <c r="X135" s="233"/>
      <c r="Y135" s="233"/>
      <c r="AG135" t="s">
        <v>277</v>
      </c>
    </row>
    <row r="136" spans="1:60" outlineLevel="1" x14ac:dyDescent="0.2">
      <c r="A136" s="241">
        <v>34</v>
      </c>
      <c r="B136" s="242" t="s">
        <v>2111</v>
      </c>
      <c r="C136" s="259" t="s">
        <v>2112</v>
      </c>
      <c r="D136" s="243" t="s">
        <v>473</v>
      </c>
      <c r="E136" s="244">
        <v>153.6</v>
      </c>
      <c r="F136" s="245"/>
      <c r="G136" s="246">
        <f>ROUND(E136*F136,2)</f>
        <v>0</v>
      </c>
      <c r="H136" s="245"/>
      <c r="I136" s="246">
        <f>ROUND(E136*H136,2)</f>
        <v>0</v>
      </c>
      <c r="J136" s="245"/>
      <c r="K136" s="246">
        <f>ROUND(E136*J136,2)</f>
        <v>0</v>
      </c>
      <c r="L136" s="246">
        <v>21</v>
      </c>
      <c r="M136" s="246">
        <f>G136*(1+L136/100)</f>
        <v>0</v>
      </c>
      <c r="N136" s="244">
        <v>1.7000000000000001E-4</v>
      </c>
      <c r="O136" s="244">
        <f>ROUND(E136*N136,2)</f>
        <v>0.03</v>
      </c>
      <c r="P136" s="244">
        <v>0</v>
      </c>
      <c r="Q136" s="244">
        <f>ROUND(E136*P136,2)</f>
        <v>0</v>
      </c>
      <c r="R136" s="246" t="s">
        <v>601</v>
      </c>
      <c r="S136" s="246" t="s">
        <v>298</v>
      </c>
      <c r="T136" s="247" t="s">
        <v>364</v>
      </c>
      <c r="U136" s="224">
        <v>7.4999999999999997E-2</v>
      </c>
      <c r="V136" s="224">
        <f>ROUND(E136*U136,2)</f>
        <v>11.52</v>
      </c>
      <c r="W136" s="224"/>
      <c r="X136" s="224" t="s">
        <v>283</v>
      </c>
      <c r="Y136" s="224" t="s">
        <v>284</v>
      </c>
      <c r="Z136" s="213"/>
      <c r="AA136" s="213"/>
      <c r="AB136" s="213"/>
      <c r="AC136" s="213"/>
      <c r="AD136" s="213"/>
      <c r="AE136" s="213"/>
      <c r="AF136" s="213"/>
      <c r="AG136" s="213" t="s">
        <v>1526</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71" t="s">
        <v>2113</v>
      </c>
      <c r="D137" s="268"/>
      <c r="E137" s="268"/>
      <c r="F137" s="268"/>
      <c r="G137" s="268"/>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366</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2" x14ac:dyDescent="0.2">
      <c r="A138" s="220"/>
      <c r="B138" s="221"/>
      <c r="C138" s="262" t="s">
        <v>2114</v>
      </c>
      <c r="D138" s="229"/>
      <c r="E138" s="230">
        <v>153.6</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290</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x14ac:dyDescent="0.2">
      <c r="A139" s="241">
        <v>35</v>
      </c>
      <c r="B139" s="242" t="s">
        <v>2115</v>
      </c>
      <c r="C139" s="259" t="s">
        <v>2116</v>
      </c>
      <c r="D139" s="243" t="s">
        <v>598</v>
      </c>
      <c r="E139" s="244">
        <v>96</v>
      </c>
      <c r="F139" s="245"/>
      <c r="G139" s="246">
        <f>ROUND(E139*F139,2)</f>
        <v>0</v>
      </c>
      <c r="H139" s="245"/>
      <c r="I139" s="246">
        <f>ROUND(E139*H139,2)</f>
        <v>0</v>
      </c>
      <c r="J139" s="245"/>
      <c r="K139" s="246">
        <f>ROUND(E139*J139,2)</f>
        <v>0</v>
      </c>
      <c r="L139" s="246">
        <v>21</v>
      </c>
      <c r="M139" s="246">
        <f>G139*(1+L139/100)</f>
        <v>0</v>
      </c>
      <c r="N139" s="244">
        <v>0.22106999999999999</v>
      </c>
      <c r="O139" s="244">
        <f>ROUND(E139*N139,2)</f>
        <v>21.22</v>
      </c>
      <c r="P139" s="244">
        <v>0</v>
      </c>
      <c r="Q139" s="244">
        <f>ROUND(E139*P139,2)</f>
        <v>0</v>
      </c>
      <c r="R139" s="246" t="s">
        <v>710</v>
      </c>
      <c r="S139" s="246" t="s">
        <v>298</v>
      </c>
      <c r="T139" s="247" t="s">
        <v>364</v>
      </c>
      <c r="U139" s="224">
        <v>0.185</v>
      </c>
      <c r="V139" s="224">
        <f>ROUND(E139*U139,2)</f>
        <v>17.760000000000002</v>
      </c>
      <c r="W139" s="224"/>
      <c r="X139" s="224" t="s">
        <v>283</v>
      </c>
      <c r="Y139" s="224" t="s">
        <v>284</v>
      </c>
      <c r="Z139" s="213"/>
      <c r="AA139" s="213"/>
      <c r="AB139" s="213"/>
      <c r="AC139" s="213"/>
      <c r="AD139" s="213"/>
      <c r="AE139" s="213"/>
      <c r="AF139" s="213"/>
      <c r="AG139" s="213" t="s">
        <v>1526</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2" x14ac:dyDescent="0.2">
      <c r="A140" s="220"/>
      <c r="B140" s="221"/>
      <c r="C140" s="271" t="s">
        <v>2117</v>
      </c>
      <c r="D140" s="268"/>
      <c r="E140" s="268"/>
      <c r="F140" s="268"/>
      <c r="G140" s="268"/>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366</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49" t="str">
        <f>C140</f>
        <v>se zřízením štěrkopískového lože pod trubky a s jejich obsypem v průměrném celkovém množství do 0,15 m3/m,</v>
      </c>
      <c r="BB140" s="213"/>
      <c r="BC140" s="213"/>
      <c r="BD140" s="213"/>
      <c r="BE140" s="213"/>
      <c r="BF140" s="213"/>
      <c r="BG140" s="213"/>
      <c r="BH140" s="213"/>
    </row>
    <row r="141" spans="1:60" outlineLevel="2" x14ac:dyDescent="0.2">
      <c r="A141" s="220"/>
      <c r="B141" s="221"/>
      <c r="C141" s="262" t="s">
        <v>2118</v>
      </c>
      <c r="D141" s="229"/>
      <c r="E141" s="230">
        <v>96</v>
      </c>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290</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ht="22.5" outlineLevel="1" x14ac:dyDescent="0.2">
      <c r="A142" s="241">
        <v>36</v>
      </c>
      <c r="B142" s="242" t="s">
        <v>1637</v>
      </c>
      <c r="C142" s="259" t="s">
        <v>1638</v>
      </c>
      <c r="D142" s="243" t="s">
        <v>598</v>
      </c>
      <c r="E142" s="244">
        <v>105.6</v>
      </c>
      <c r="F142" s="245"/>
      <c r="G142" s="246">
        <f>ROUND(E142*F142,2)</f>
        <v>0</v>
      </c>
      <c r="H142" s="245"/>
      <c r="I142" s="246">
        <f>ROUND(E142*H142,2)</f>
        <v>0</v>
      </c>
      <c r="J142" s="245"/>
      <c r="K142" s="246">
        <f>ROUND(E142*J142,2)</f>
        <v>0</v>
      </c>
      <c r="L142" s="246">
        <v>21</v>
      </c>
      <c r="M142" s="246">
        <f>G142*(1+L142/100)</f>
        <v>0</v>
      </c>
      <c r="N142" s="244">
        <v>4.8000000000000001E-4</v>
      </c>
      <c r="O142" s="244">
        <f>ROUND(E142*N142,2)</f>
        <v>0.05</v>
      </c>
      <c r="P142" s="244">
        <v>0</v>
      </c>
      <c r="Q142" s="244">
        <f>ROUND(E142*P142,2)</f>
        <v>0</v>
      </c>
      <c r="R142" s="246" t="s">
        <v>1032</v>
      </c>
      <c r="S142" s="246" t="s">
        <v>298</v>
      </c>
      <c r="T142" s="247" t="s">
        <v>364</v>
      </c>
      <c r="U142" s="224">
        <v>0</v>
      </c>
      <c r="V142" s="224">
        <f>ROUND(E142*U142,2)</f>
        <v>0</v>
      </c>
      <c r="W142" s="224"/>
      <c r="X142" s="224" t="s">
        <v>1034</v>
      </c>
      <c r="Y142" s="224" t="s">
        <v>284</v>
      </c>
      <c r="Z142" s="213"/>
      <c r="AA142" s="213"/>
      <c r="AB142" s="213"/>
      <c r="AC142" s="213"/>
      <c r="AD142" s="213"/>
      <c r="AE142" s="213"/>
      <c r="AF142" s="213"/>
      <c r="AG142" s="213" t="s">
        <v>1035</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2" x14ac:dyDescent="0.2">
      <c r="A143" s="220"/>
      <c r="B143" s="221"/>
      <c r="C143" s="262" t="s">
        <v>2119</v>
      </c>
      <c r="D143" s="229"/>
      <c r="E143" s="230">
        <v>105.6</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290</v>
      </c>
      <c r="AH143" s="213">
        <v>5</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ht="22.5" outlineLevel="1" x14ac:dyDescent="0.2">
      <c r="A144" s="241">
        <v>37</v>
      </c>
      <c r="B144" s="242" t="s">
        <v>2120</v>
      </c>
      <c r="C144" s="259" t="s">
        <v>2121</v>
      </c>
      <c r="D144" s="243" t="s">
        <v>473</v>
      </c>
      <c r="E144" s="244">
        <v>164.50559999999999</v>
      </c>
      <c r="F144" s="245"/>
      <c r="G144" s="246">
        <f>ROUND(E144*F144,2)</f>
        <v>0</v>
      </c>
      <c r="H144" s="245"/>
      <c r="I144" s="246">
        <f>ROUND(E144*H144,2)</f>
        <v>0</v>
      </c>
      <c r="J144" s="245"/>
      <c r="K144" s="246">
        <f>ROUND(E144*J144,2)</f>
        <v>0</v>
      </c>
      <c r="L144" s="246">
        <v>21</v>
      </c>
      <c r="M144" s="246">
        <f>G144*(1+L144/100)</f>
        <v>0</v>
      </c>
      <c r="N144" s="244">
        <v>2.0000000000000001E-4</v>
      </c>
      <c r="O144" s="244">
        <f>ROUND(E144*N144,2)</f>
        <v>0.03</v>
      </c>
      <c r="P144" s="244">
        <v>0</v>
      </c>
      <c r="Q144" s="244">
        <f>ROUND(E144*P144,2)</f>
        <v>0</v>
      </c>
      <c r="R144" s="246" t="s">
        <v>1032</v>
      </c>
      <c r="S144" s="246" t="s">
        <v>298</v>
      </c>
      <c r="T144" s="247" t="s">
        <v>364</v>
      </c>
      <c r="U144" s="224">
        <v>0</v>
      </c>
      <c r="V144" s="224">
        <f>ROUND(E144*U144,2)</f>
        <v>0</v>
      </c>
      <c r="W144" s="224"/>
      <c r="X144" s="224" t="s">
        <v>1034</v>
      </c>
      <c r="Y144" s="224" t="s">
        <v>284</v>
      </c>
      <c r="Z144" s="213"/>
      <c r="AA144" s="213"/>
      <c r="AB144" s="213"/>
      <c r="AC144" s="213"/>
      <c r="AD144" s="213"/>
      <c r="AE144" s="213"/>
      <c r="AF144" s="213"/>
      <c r="AG144" s="213" t="s">
        <v>2106</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62" t="s">
        <v>2122</v>
      </c>
      <c r="D145" s="229"/>
      <c r="E145" s="230">
        <v>164.50559999999999</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290</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x14ac:dyDescent="0.2">
      <c r="A146" s="234" t="s">
        <v>276</v>
      </c>
      <c r="B146" s="235" t="s">
        <v>179</v>
      </c>
      <c r="C146" s="258" t="s">
        <v>75</v>
      </c>
      <c r="D146" s="236"/>
      <c r="E146" s="237"/>
      <c r="F146" s="238"/>
      <c r="G146" s="238">
        <f>SUMIF(AG147:AG194,"&lt;&gt;NOR",G147:G194)</f>
        <v>0</v>
      </c>
      <c r="H146" s="238"/>
      <c r="I146" s="238">
        <f>SUM(I147:I194)</f>
        <v>0</v>
      </c>
      <c r="J146" s="238"/>
      <c r="K146" s="238">
        <f>SUM(K147:K194)</f>
        <v>0</v>
      </c>
      <c r="L146" s="238"/>
      <c r="M146" s="238">
        <f>SUM(M147:M194)</f>
        <v>0</v>
      </c>
      <c r="N146" s="237"/>
      <c r="O146" s="237">
        <f>SUM(O147:O194)</f>
        <v>520.49</v>
      </c>
      <c r="P146" s="237"/>
      <c r="Q146" s="237">
        <f>SUM(Q147:Q194)</f>
        <v>0</v>
      </c>
      <c r="R146" s="238"/>
      <c r="S146" s="238"/>
      <c r="T146" s="239"/>
      <c r="U146" s="233"/>
      <c r="V146" s="233">
        <f>SUM(V147:V194)</f>
        <v>243.19</v>
      </c>
      <c r="W146" s="233"/>
      <c r="X146" s="233"/>
      <c r="Y146" s="233"/>
      <c r="AG146" t="s">
        <v>277</v>
      </c>
    </row>
    <row r="147" spans="1:60" outlineLevel="1" x14ac:dyDescent="0.2">
      <c r="A147" s="241">
        <v>38</v>
      </c>
      <c r="B147" s="242" t="s">
        <v>2123</v>
      </c>
      <c r="C147" s="259" t="s">
        <v>2124</v>
      </c>
      <c r="D147" s="243" t="s">
        <v>473</v>
      </c>
      <c r="E147" s="244">
        <v>6.9</v>
      </c>
      <c r="F147" s="245"/>
      <c r="G147" s="246">
        <f>ROUND(E147*F147,2)</f>
        <v>0</v>
      </c>
      <c r="H147" s="245"/>
      <c r="I147" s="246">
        <f>ROUND(E147*H147,2)</f>
        <v>0</v>
      </c>
      <c r="J147" s="245"/>
      <c r="K147" s="246">
        <f>ROUND(E147*J147,2)</f>
        <v>0</v>
      </c>
      <c r="L147" s="246">
        <v>21</v>
      </c>
      <c r="M147" s="246">
        <f>G147*(1+L147/100)</f>
        <v>0</v>
      </c>
      <c r="N147" s="244">
        <v>0.20266000000000001</v>
      </c>
      <c r="O147" s="244">
        <f>ROUND(E147*N147,2)</f>
        <v>1.4</v>
      </c>
      <c r="P147" s="244">
        <v>0</v>
      </c>
      <c r="Q147" s="244">
        <f>ROUND(E147*P147,2)</f>
        <v>0</v>
      </c>
      <c r="R147" s="246" t="s">
        <v>1215</v>
      </c>
      <c r="S147" s="246" t="s">
        <v>298</v>
      </c>
      <c r="T147" s="247" t="s">
        <v>364</v>
      </c>
      <c r="U147" s="224">
        <v>3.6999999999999998E-2</v>
      </c>
      <c r="V147" s="224">
        <f>ROUND(E147*U147,2)</f>
        <v>0.26</v>
      </c>
      <c r="W147" s="224"/>
      <c r="X147" s="224" t="s">
        <v>283</v>
      </c>
      <c r="Y147" s="224" t="s">
        <v>284</v>
      </c>
      <c r="Z147" s="213"/>
      <c r="AA147" s="213"/>
      <c r="AB147" s="213"/>
      <c r="AC147" s="213"/>
      <c r="AD147" s="213"/>
      <c r="AE147" s="213"/>
      <c r="AF147" s="213"/>
      <c r="AG147" s="213" t="s">
        <v>1526</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2" x14ac:dyDescent="0.2">
      <c r="A148" s="220"/>
      <c r="B148" s="221"/>
      <c r="C148" s="260" t="s">
        <v>2125</v>
      </c>
      <c r="D148" s="248"/>
      <c r="E148" s="248"/>
      <c r="F148" s="248"/>
      <c r="G148" s="248"/>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287</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ht="33.75" outlineLevel="2" x14ac:dyDescent="0.2">
      <c r="A149" s="220"/>
      <c r="B149" s="221"/>
      <c r="C149" s="262" t="s">
        <v>2126</v>
      </c>
      <c r="D149" s="229"/>
      <c r="E149" s="230">
        <v>6.9</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290</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x14ac:dyDescent="0.2">
      <c r="A150" s="241">
        <v>39</v>
      </c>
      <c r="B150" s="242" t="s">
        <v>2127</v>
      </c>
      <c r="C150" s="259" t="s">
        <v>2128</v>
      </c>
      <c r="D150" s="243" t="s">
        <v>473</v>
      </c>
      <c r="E150" s="244">
        <v>520</v>
      </c>
      <c r="F150" s="245"/>
      <c r="G150" s="246">
        <f>ROUND(E150*F150,2)</f>
        <v>0</v>
      </c>
      <c r="H150" s="245"/>
      <c r="I150" s="246">
        <f>ROUND(E150*H150,2)</f>
        <v>0</v>
      </c>
      <c r="J150" s="245"/>
      <c r="K150" s="246">
        <f>ROUND(E150*J150,2)</f>
        <v>0</v>
      </c>
      <c r="L150" s="246">
        <v>21</v>
      </c>
      <c r="M150" s="246">
        <f>G150*(1+L150/100)</f>
        <v>0</v>
      </c>
      <c r="N150" s="244">
        <v>0.11453000000000001</v>
      </c>
      <c r="O150" s="244">
        <f>ROUND(E150*N150,2)</f>
        <v>59.56</v>
      </c>
      <c r="P150" s="244">
        <v>0</v>
      </c>
      <c r="Q150" s="244">
        <f>ROUND(E150*P150,2)</f>
        <v>0</v>
      </c>
      <c r="R150" s="246"/>
      <c r="S150" s="246" t="s">
        <v>298</v>
      </c>
      <c r="T150" s="247" t="s">
        <v>364</v>
      </c>
      <c r="U150" s="224">
        <v>0.42899999999999999</v>
      </c>
      <c r="V150" s="224">
        <f>ROUND(E150*U150,2)</f>
        <v>223.08</v>
      </c>
      <c r="W150" s="224"/>
      <c r="X150" s="224" t="s">
        <v>283</v>
      </c>
      <c r="Y150" s="224" t="s">
        <v>284</v>
      </c>
      <c r="Z150" s="213"/>
      <c r="AA150" s="213"/>
      <c r="AB150" s="213"/>
      <c r="AC150" s="213"/>
      <c r="AD150" s="213"/>
      <c r="AE150" s="213"/>
      <c r="AF150" s="213"/>
      <c r="AG150" s="213" t="s">
        <v>1526</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2" x14ac:dyDescent="0.2">
      <c r="A151" s="220"/>
      <c r="B151" s="221"/>
      <c r="C151" s="260" t="s">
        <v>286</v>
      </c>
      <c r="D151" s="248"/>
      <c r="E151" s="248"/>
      <c r="F151" s="248"/>
      <c r="G151" s="248"/>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287</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61" t="s">
        <v>2129</v>
      </c>
      <c r="D152" s="250"/>
      <c r="E152" s="250"/>
      <c r="F152" s="250"/>
      <c r="G152" s="250"/>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287</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49" t="str">
        <f>C152</f>
        <v>položka použita pomocně pro stávající kamenné desky, použita vyzískaná a očištěná s případným doplněním novým materiálem</v>
      </c>
      <c r="BB152" s="213"/>
      <c r="BC152" s="213"/>
      <c r="BD152" s="213"/>
      <c r="BE152" s="213"/>
      <c r="BF152" s="213"/>
      <c r="BG152" s="213"/>
      <c r="BH152" s="213"/>
    </row>
    <row r="153" spans="1:60" ht="22.5" outlineLevel="2" x14ac:dyDescent="0.2">
      <c r="A153" s="220"/>
      <c r="B153" s="221"/>
      <c r="C153" s="262" t="s">
        <v>2130</v>
      </c>
      <c r="D153" s="229"/>
      <c r="E153" s="230">
        <v>395</v>
      </c>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290</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ht="22.5" outlineLevel="3" x14ac:dyDescent="0.2">
      <c r="A154" s="220"/>
      <c r="B154" s="221"/>
      <c r="C154" s="262" t="s">
        <v>2131</v>
      </c>
      <c r="D154" s="229"/>
      <c r="E154" s="230">
        <v>118</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290</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ht="22.5" outlineLevel="3" x14ac:dyDescent="0.2">
      <c r="A155" s="220"/>
      <c r="B155" s="221"/>
      <c r="C155" s="262" t="s">
        <v>2132</v>
      </c>
      <c r="D155" s="229"/>
      <c r="E155" s="230">
        <v>7</v>
      </c>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290</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ht="22.5" outlineLevel="1" x14ac:dyDescent="0.2">
      <c r="A156" s="241">
        <v>40</v>
      </c>
      <c r="B156" s="242" t="s">
        <v>2133</v>
      </c>
      <c r="C156" s="259" t="s">
        <v>2134</v>
      </c>
      <c r="D156" s="243" t="s">
        <v>473</v>
      </c>
      <c r="E156" s="244">
        <v>24</v>
      </c>
      <c r="F156" s="245"/>
      <c r="G156" s="246">
        <f>ROUND(E156*F156,2)</f>
        <v>0</v>
      </c>
      <c r="H156" s="245"/>
      <c r="I156" s="246">
        <f>ROUND(E156*H156,2)</f>
        <v>0</v>
      </c>
      <c r="J156" s="245"/>
      <c r="K156" s="246">
        <f>ROUND(E156*J156,2)</f>
        <v>0</v>
      </c>
      <c r="L156" s="246">
        <v>21</v>
      </c>
      <c r="M156" s="246">
        <f>G156*(1+L156/100)</f>
        <v>0</v>
      </c>
      <c r="N156" s="244">
        <v>0.115</v>
      </c>
      <c r="O156" s="244">
        <f>ROUND(E156*N156,2)</f>
        <v>2.76</v>
      </c>
      <c r="P156" s="244">
        <v>0</v>
      </c>
      <c r="Q156" s="244">
        <f>ROUND(E156*P156,2)</f>
        <v>0</v>
      </c>
      <c r="R156" s="246" t="s">
        <v>781</v>
      </c>
      <c r="S156" s="246" t="s">
        <v>298</v>
      </c>
      <c r="T156" s="247" t="s">
        <v>364</v>
      </c>
      <c r="U156" s="224">
        <v>2.1000000000000001E-2</v>
      </c>
      <c r="V156" s="224">
        <f>ROUND(E156*U156,2)</f>
        <v>0.5</v>
      </c>
      <c r="W156" s="224"/>
      <c r="X156" s="224" t="s">
        <v>283</v>
      </c>
      <c r="Y156" s="224" t="s">
        <v>284</v>
      </c>
      <c r="Z156" s="213"/>
      <c r="AA156" s="213"/>
      <c r="AB156" s="213"/>
      <c r="AC156" s="213"/>
      <c r="AD156" s="213"/>
      <c r="AE156" s="213"/>
      <c r="AF156" s="213"/>
      <c r="AG156" s="213" t="s">
        <v>1526</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ht="22.5" outlineLevel="2" x14ac:dyDescent="0.2">
      <c r="A157" s="220"/>
      <c r="B157" s="221"/>
      <c r="C157" s="262" t="s">
        <v>2135</v>
      </c>
      <c r="D157" s="229"/>
      <c r="E157" s="230">
        <v>24</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290</v>
      </c>
      <c r="AH157" s="213">
        <v>0</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ht="22.5" outlineLevel="1" x14ac:dyDescent="0.2">
      <c r="A158" s="241">
        <v>41</v>
      </c>
      <c r="B158" s="242" t="s">
        <v>2136</v>
      </c>
      <c r="C158" s="259" t="s">
        <v>2137</v>
      </c>
      <c r="D158" s="243" t="s">
        <v>473</v>
      </c>
      <c r="E158" s="244">
        <v>137</v>
      </c>
      <c r="F158" s="245"/>
      <c r="G158" s="246">
        <f>ROUND(E158*F158,2)</f>
        <v>0</v>
      </c>
      <c r="H158" s="245"/>
      <c r="I158" s="246">
        <f>ROUND(E158*H158,2)</f>
        <v>0</v>
      </c>
      <c r="J158" s="245"/>
      <c r="K158" s="246">
        <f>ROUND(E158*J158,2)</f>
        <v>0</v>
      </c>
      <c r="L158" s="246">
        <v>21</v>
      </c>
      <c r="M158" s="246">
        <f>G158*(1+L158/100)</f>
        <v>0</v>
      </c>
      <c r="N158" s="244">
        <v>0.34499999999999997</v>
      </c>
      <c r="O158" s="244">
        <f>ROUND(E158*N158,2)</f>
        <v>47.27</v>
      </c>
      <c r="P158" s="244">
        <v>0</v>
      </c>
      <c r="Q158" s="244">
        <f>ROUND(E158*P158,2)</f>
        <v>0</v>
      </c>
      <c r="R158" s="246" t="s">
        <v>781</v>
      </c>
      <c r="S158" s="246" t="s">
        <v>298</v>
      </c>
      <c r="T158" s="247" t="s">
        <v>364</v>
      </c>
      <c r="U158" s="224">
        <v>2.5999999999999999E-2</v>
      </c>
      <c r="V158" s="224">
        <f>ROUND(E158*U158,2)</f>
        <v>3.56</v>
      </c>
      <c r="W158" s="224"/>
      <c r="X158" s="224" t="s">
        <v>283</v>
      </c>
      <c r="Y158" s="224" t="s">
        <v>284</v>
      </c>
      <c r="Z158" s="213"/>
      <c r="AA158" s="213"/>
      <c r="AB158" s="213"/>
      <c r="AC158" s="213"/>
      <c r="AD158" s="213"/>
      <c r="AE158" s="213"/>
      <c r="AF158" s="213"/>
      <c r="AG158" s="213" t="s">
        <v>1526</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2" x14ac:dyDescent="0.2">
      <c r="A159" s="220"/>
      <c r="B159" s="221"/>
      <c r="C159" s="262" t="s">
        <v>2138</v>
      </c>
      <c r="D159" s="229"/>
      <c r="E159" s="230">
        <v>7</v>
      </c>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290</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ht="22.5" outlineLevel="3" x14ac:dyDescent="0.2">
      <c r="A160" s="220"/>
      <c r="B160" s="221"/>
      <c r="C160" s="262" t="s">
        <v>2139</v>
      </c>
      <c r="D160" s="229"/>
      <c r="E160" s="230">
        <v>12</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290</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62" t="s">
        <v>2140</v>
      </c>
      <c r="D161" s="229"/>
      <c r="E161" s="230">
        <v>118</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290</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ht="22.5" outlineLevel="1" x14ac:dyDescent="0.2">
      <c r="A162" s="241">
        <v>42</v>
      </c>
      <c r="B162" s="242" t="s">
        <v>2141</v>
      </c>
      <c r="C162" s="259" t="s">
        <v>2142</v>
      </c>
      <c r="D162" s="243" t="s">
        <v>473</v>
      </c>
      <c r="E162" s="244">
        <v>395</v>
      </c>
      <c r="F162" s="245"/>
      <c r="G162" s="246">
        <f>ROUND(E162*F162,2)</f>
        <v>0</v>
      </c>
      <c r="H162" s="245"/>
      <c r="I162" s="246">
        <f>ROUND(E162*H162,2)</f>
        <v>0</v>
      </c>
      <c r="J162" s="245"/>
      <c r="K162" s="246">
        <f>ROUND(E162*J162,2)</f>
        <v>0</v>
      </c>
      <c r="L162" s="246">
        <v>21</v>
      </c>
      <c r="M162" s="246">
        <f>G162*(1+L162/100)</f>
        <v>0</v>
      </c>
      <c r="N162" s="244">
        <v>0.46</v>
      </c>
      <c r="O162" s="244">
        <f>ROUND(E162*N162,2)</f>
        <v>181.7</v>
      </c>
      <c r="P162" s="244">
        <v>0</v>
      </c>
      <c r="Q162" s="244">
        <f>ROUND(E162*P162,2)</f>
        <v>0</v>
      </c>
      <c r="R162" s="246" t="s">
        <v>781</v>
      </c>
      <c r="S162" s="246" t="s">
        <v>298</v>
      </c>
      <c r="T162" s="247" t="s">
        <v>364</v>
      </c>
      <c r="U162" s="224">
        <v>2.9000000000000001E-2</v>
      </c>
      <c r="V162" s="224">
        <f>ROUND(E162*U162,2)</f>
        <v>11.46</v>
      </c>
      <c r="W162" s="224"/>
      <c r="X162" s="224" t="s">
        <v>283</v>
      </c>
      <c r="Y162" s="224" t="s">
        <v>284</v>
      </c>
      <c r="Z162" s="213"/>
      <c r="AA162" s="213"/>
      <c r="AB162" s="213"/>
      <c r="AC162" s="213"/>
      <c r="AD162" s="213"/>
      <c r="AE162" s="213"/>
      <c r="AF162" s="213"/>
      <c r="AG162" s="213" t="s">
        <v>1526</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2" x14ac:dyDescent="0.2">
      <c r="A163" s="220"/>
      <c r="B163" s="221"/>
      <c r="C163" s="262" t="s">
        <v>2143</v>
      </c>
      <c r="D163" s="229"/>
      <c r="E163" s="230">
        <v>395</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290</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ht="22.5" outlineLevel="1" x14ac:dyDescent="0.2">
      <c r="A164" s="241">
        <v>43</v>
      </c>
      <c r="B164" s="242" t="s">
        <v>2144</v>
      </c>
      <c r="C164" s="259" t="s">
        <v>2145</v>
      </c>
      <c r="D164" s="243" t="s">
        <v>473</v>
      </c>
      <c r="E164" s="244">
        <v>24</v>
      </c>
      <c r="F164" s="245"/>
      <c r="G164" s="246">
        <f>ROUND(E164*F164,2)</f>
        <v>0</v>
      </c>
      <c r="H164" s="245"/>
      <c r="I164" s="246">
        <f>ROUND(E164*H164,2)</f>
        <v>0</v>
      </c>
      <c r="J164" s="245"/>
      <c r="K164" s="246">
        <f>ROUND(E164*J164,2)</f>
        <v>0</v>
      </c>
      <c r="L164" s="246">
        <v>21</v>
      </c>
      <c r="M164" s="246">
        <f>G164*(1+L164/100)</f>
        <v>0</v>
      </c>
      <c r="N164" s="244">
        <v>0.13188</v>
      </c>
      <c r="O164" s="244">
        <f>ROUND(E164*N164,2)</f>
        <v>3.17</v>
      </c>
      <c r="P164" s="244">
        <v>0</v>
      </c>
      <c r="Q164" s="244">
        <f>ROUND(E164*P164,2)</f>
        <v>0</v>
      </c>
      <c r="R164" s="246" t="s">
        <v>781</v>
      </c>
      <c r="S164" s="246" t="s">
        <v>298</v>
      </c>
      <c r="T164" s="247" t="s">
        <v>364</v>
      </c>
      <c r="U164" s="224">
        <v>0.05</v>
      </c>
      <c r="V164" s="224">
        <f>ROUND(E164*U164,2)</f>
        <v>1.2</v>
      </c>
      <c r="W164" s="224"/>
      <c r="X164" s="224" t="s">
        <v>283</v>
      </c>
      <c r="Y164" s="224" t="s">
        <v>284</v>
      </c>
      <c r="Z164" s="213"/>
      <c r="AA164" s="213"/>
      <c r="AB164" s="213"/>
      <c r="AC164" s="213"/>
      <c r="AD164" s="213"/>
      <c r="AE164" s="213"/>
      <c r="AF164" s="213"/>
      <c r="AG164" s="213" t="s">
        <v>1526</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2" x14ac:dyDescent="0.2">
      <c r="A165" s="220"/>
      <c r="B165" s="221"/>
      <c r="C165" s="271" t="s">
        <v>2146</v>
      </c>
      <c r="D165" s="268"/>
      <c r="E165" s="268"/>
      <c r="F165" s="268"/>
      <c r="G165" s="268"/>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366</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ht="22.5" outlineLevel="2" x14ac:dyDescent="0.2">
      <c r="A166" s="220"/>
      <c r="B166" s="221"/>
      <c r="C166" s="262" t="s">
        <v>2147</v>
      </c>
      <c r="D166" s="229"/>
      <c r="E166" s="230">
        <v>24</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290</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x14ac:dyDescent="0.2">
      <c r="A167" s="241">
        <v>44</v>
      </c>
      <c r="B167" s="242" t="s">
        <v>2148</v>
      </c>
      <c r="C167" s="259" t="s">
        <v>2149</v>
      </c>
      <c r="D167" s="243" t="s">
        <v>473</v>
      </c>
      <c r="E167" s="244">
        <v>24</v>
      </c>
      <c r="F167" s="245"/>
      <c r="G167" s="246">
        <f>ROUND(E167*F167,2)</f>
        <v>0</v>
      </c>
      <c r="H167" s="245"/>
      <c r="I167" s="246">
        <f>ROUND(E167*H167,2)</f>
        <v>0</v>
      </c>
      <c r="J167" s="245"/>
      <c r="K167" s="246">
        <f>ROUND(E167*J167,2)</f>
        <v>0</v>
      </c>
      <c r="L167" s="246">
        <v>21</v>
      </c>
      <c r="M167" s="246">
        <f>G167*(1+L167/100)</f>
        <v>0</v>
      </c>
      <c r="N167" s="244">
        <v>5.6100000000000004E-3</v>
      </c>
      <c r="O167" s="244">
        <f>ROUND(E167*N167,2)</f>
        <v>0.13</v>
      </c>
      <c r="P167" s="244">
        <v>0</v>
      </c>
      <c r="Q167" s="244">
        <f>ROUND(E167*P167,2)</f>
        <v>0</v>
      </c>
      <c r="R167" s="246" t="s">
        <v>781</v>
      </c>
      <c r="S167" s="246" t="s">
        <v>298</v>
      </c>
      <c r="T167" s="247" t="s">
        <v>364</v>
      </c>
      <c r="U167" s="224">
        <v>4.0000000000000001E-3</v>
      </c>
      <c r="V167" s="224">
        <f>ROUND(E167*U167,2)</f>
        <v>0.1</v>
      </c>
      <c r="W167" s="224"/>
      <c r="X167" s="224" t="s">
        <v>283</v>
      </c>
      <c r="Y167" s="224" t="s">
        <v>284</v>
      </c>
      <c r="Z167" s="213"/>
      <c r="AA167" s="213"/>
      <c r="AB167" s="213"/>
      <c r="AC167" s="213"/>
      <c r="AD167" s="213"/>
      <c r="AE167" s="213"/>
      <c r="AF167" s="213"/>
      <c r="AG167" s="213" t="s">
        <v>1526</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2.5" outlineLevel="2" x14ac:dyDescent="0.2">
      <c r="A168" s="220"/>
      <c r="B168" s="221"/>
      <c r="C168" s="262" t="s">
        <v>2147</v>
      </c>
      <c r="D168" s="229"/>
      <c r="E168" s="230">
        <v>24</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290</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x14ac:dyDescent="0.2">
      <c r="A169" s="241">
        <v>45</v>
      </c>
      <c r="B169" s="242" t="s">
        <v>2150</v>
      </c>
      <c r="C169" s="259" t="s">
        <v>2151</v>
      </c>
      <c r="D169" s="243" t="s">
        <v>473</v>
      </c>
      <c r="E169" s="244">
        <v>24</v>
      </c>
      <c r="F169" s="245"/>
      <c r="G169" s="246">
        <f>ROUND(E169*F169,2)</f>
        <v>0</v>
      </c>
      <c r="H169" s="245"/>
      <c r="I169" s="246">
        <f>ROUND(E169*H169,2)</f>
        <v>0</v>
      </c>
      <c r="J169" s="245"/>
      <c r="K169" s="246">
        <f>ROUND(E169*J169,2)</f>
        <v>0</v>
      </c>
      <c r="L169" s="246">
        <v>21</v>
      </c>
      <c r="M169" s="246">
        <f>G169*(1+L169/100)</f>
        <v>0</v>
      </c>
      <c r="N169" s="244">
        <v>6.9999999999999999E-4</v>
      </c>
      <c r="O169" s="244">
        <f>ROUND(E169*N169,2)</f>
        <v>0.02</v>
      </c>
      <c r="P169" s="244">
        <v>0</v>
      </c>
      <c r="Q169" s="244">
        <f>ROUND(E169*P169,2)</f>
        <v>0</v>
      </c>
      <c r="R169" s="246" t="s">
        <v>781</v>
      </c>
      <c r="S169" s="246" t="s">
        <v>298</v>
      </c>
      <c r="T169" s="247" t="s">
        <v>364</v>
      </c>
      <c r="U169" s="224">
        <v>2E-3</v>
      </c>
      <c r="V169" s="224">
        <f>ROUND(E169*U169,2)</f>
        <v>0.05</v>
      </c>
      <c r="W169" s="224"/>
      <c r="X169" s="224" t="s">
        <v>283</v>
      </c>
      <c r="Y169" s="224" t="s">
        <v>284</v>
      </c>
      <c r="Z169" s="213"/>
      <c r="AA169" s="213"/>
      <c r="AB169" s="213"/>
      <c r="AC169" s="213"/>
      <c r="AD169" s="213"/>
      <c r="AE169" s="213"/>
      <c r="AF169" s="213"/>
      <c r="AG169" s="213" t="s">
        <v>1526</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2" x14ac:dyDescent="0.2">
      <c r="A170" s="220"/>
      <c r="B170" s="221"/>
      <c r="C170" s="271" t="s">
        <v>2152</v>
      </c>
      <c r="D170" s="268"/>
      <c r="E170" s="268"/>
      <c r="F170" s="268"/>
      <c r="G170" s="268"/>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366</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ht="22.5" outlineLevel="2" x14ac:dyDescent="0.2">
      <c r="A171" s="220"/>
      <c r="B171" s="221"/>
      <c r="C171" s="262" t="s">
        <v>2147</v>
      </c>
      <c r="D171" s="229"/>
      <c r="E171" s="230">
        <v>24</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290</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1" x14ac:dyDescent="0.2">
      <c r="A172" s="241">
        <v>46</v>
      </c>
      <c r="B172" s="242" t="s">
        <v>2153</v>
      </c>
      <c r="C172" s="259" t="s">
        <v>2154</v>
      </c>
      <c r="D172" s="243" t="s">
        <v>473</v>
      </c>
      <c r="E172" s="244">
        <v>24</v>
      </c>
      <c r="F172" s="245"/>
      <c r="G172" s="246">
        <f>ROUND(E172*F172,2)</f>
        <v>0</v>
      </c>
      <c r="H172" s="245"/>
      <c r="I172" s="246">
        <f>ROUND(E172*H172,2)</f>
        <v>0</v>
      </c>
      <c r="J172" s="245"/>
      <c r="K172" s="246">
        <f>ROUND(E172*J172,2)</f>
        <v>0</v>
      </c>
      <c r="L172" s="246">
        <v>21</v>
      </c>
      <c r="M172" s="246">
        <f>G172*(1+L172/100)</f>
        <v>0</v>
      </c>
      <c r="N172" s="244">
        <v>0.10373</v>
      </c>
      <c r="O172" s="244">
        <f>ROUND(E172*N172,2)</f>
        <v>2.4900000000000002</v>
      </c>
      <c r="P172" s="244">
        <v>0</v>
      </c>
      <c r="Q172" s="244">
        <f>ROUND(E172*P172,2)</f>
        <v>0</v>
      </c>
      <c r="R172" s="246" t="s">
        <v>781</v>
      </c>
      <c r="S172" s="246" t="s">
        <v>298</v>
      </c>
      <c r="T172" s="247" t="s">
        <v>364</v>
      </c>
      <c r="U172" s="224">
        <v>6.4000000000000001E-2</v>
      </c>
      <c r="V172" s="224">
        <f>ROUND(E172*U172,2)</f>
        <v>1.54</v>
      </c>
      <c r="W172" s="224"/>
      <c r="X172" s="224" t="s">
        <v>283</v>
      </c>
      <c r="Y172" s="224" t="s">
        <v>284</v>
      </c>
      <c r="Z172" s="213"/>
      <c r="AA172" s="213"/>
      <c r="AB172" s="213"/>
      <c r="AC172" s="213"/>
      <c r="AD172" s="213"/>
      <c r="AE172" s="213"/>
      <c r="AF172" s="213"/>
      <c r="AG172" s="213" t="s">
        <v>1526</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ht="22.5" outlineLevel="2" x14ac:dyDescent="0.2">
      <c r="A173" s="220"/>
      <c r="B173" s="221"/>
      <c r="C173" s="262" t="s">
        <v>2147</v>
      </c>
      <c r="D173" s="229"/>
      <c r="E173" s="230">
        <v>24</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290</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1" x14ac:dyDescent="0.2">
      <c r="A174" s="241">
        <v>47</v>
      </c>
      <c r="B174" s="242" t="s">
        <v>2155</v>
      </c>
      <c r="C174" s="259" t="s">
        <v>2156</v>
      </c>
      <c r="D174" s="243" t="s">
        <v>473</v>
      </c>
      <c r="E174" s="244">
        <v>5.75</v>
      </c>
      <c r="F174" s="245"/>
      <c r="G174" s="246">
        <f>ROUND(E174*F174,2)</f>
        <v>0</v>
      </c>
      <c r="H174" s="245"/>
      <c r="I174" s="246">
        <f>ROUND(E174*H174,2)</f>
        <v>0</v>
      </c>
      <c r="J174" s="245"/>
      <c r="K174" s="246">
        <f>ROUND(E174*J174,2)</f>
        <v>0</v>
      </c>
      <c r="L174" s="246">
        <v>21</v>
      </c>
      <c r="M174" s="246">
        <f>G174*(1+L174/100)</f>
        <v>0</v>
      </c>
      <c r="N174" s="244">
        <v>8.3500000000000005E-2</v>
      </c>
      <c r="O174" s="244">
        <f>ROUND(E174*N174,2)</f>
        <v>0.48</v>
      </c>
      <c r="P174" s="244">
        <v>0</v>
      </c>
      <c r="Q174" s="244">
        <f>ROUND(E174*P174,2)</f>
        <v>0</v>
      </c>
      <c r="R174" s="246" t="s">
        <v>781</v>
      </c>
      <c r="S174" s="246" t="s">
        <v>298</v>
      </c>
      <c r="T174" s="247" t="s">
        <v>364</v>
      </c>
      <c r="U174" s="224">
        <v>0.25</v>
      </c>
      <c r="V174" s="224">
        <f>ROUND(E174*U174,2)</f>
        <v>1.44</v>
      </c>
      <c r="W174" s="224"/>
      <c r="X174" s="224" t="s">
        <v>283</v>
      </c>
      <c r="Y174" s="224" t="s">
        <v>284</v>
      </c>
      <c r="Z174" s="213"/>
      <c r="AA174" s="213"/>
      <c r="AB174" s="213"/>
      <c r="AC174" s="213"/>
      <c r="AD174" s="213"/>
      <c r="AE174" s="213"/>
      <c r="AF174" s="213"/>
      <c r="AG174" s="213" t="s">
        <v>1526</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2" x14ac:dyDescent="0.2">
      <c r="A175" s="220"/>
      <c r="B175" s="221"/>
      <c r="C175" s="271" t="s">
        <v>2157</v>
      </c>
      <c r="D175" s="268"/>
      <c r="E175" s="268"/>
      <c r="F175" s="268"/>
      <c r="G175" s="268"/>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366</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2" x14ac:dyDescent="0.2">
      <c r="A176" s="220"/>
      <c r="B176" s="221"/>
      <c r="C176" s="261" t="s">
        <v>2158</v>
      </c>
      <c r="D176" s="250"/>
      <c r="E176" s="250"/>
      <c r="F176" s="250"/>
      <c r="G176" s="250"/>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287</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3" x14ac:dyDescent="0.2">
      <c r="A177" s="220"/>
      <c r="B177" s="221"/>
      <c r="C177" s="261" t="s">
        <v>2159</v>
      </c>
      <c r="D177" s="250"/>
      <c r="E177" s="250"/>
      <c r="F177" s="250"/>
      <c r="G177" s="250"/>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287</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ht="22.5" outlineLevel="2" x14ac:dyDescent="0.2">
      <c r="A178" s="220"/>
      <c r="B178" s="221"/>
      <c r="C178" s="262" t="s">
        <v>2160</v>
      </c>
      <c r="D178" s="229"/>
      <c r="E178" s="230">
        <v>5.75</v>
      </c>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290</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ht="22.5" outlineLevel="1" x14ac:dyDescent="0.2">
      <c r="A179" s="241">
        <v>48</v>
      </c>
      <c r="B179" s="242" t="s">
        <v>2161</v>
      </c>
      <c r="C179" s="259" t="s">
        <v>2162</v>
      </c>
      <c r="D179" s="243" t="s">
        <v>598</v>
      </c>
      <c r="E179" s="244">
        <v>23.23</v>
      </c>
      <c r="F179" s="245"/>
      <c r="G179" s="246">
        <f>ROUND(E179*F179,2)</f>
        <v>0</v>
      </c>
      <c r="H179" s="245"/>
      <c r="I179" s="246">
        <f>ROUND(E179*H179,2)</f>
        <v>0</v>
      </c>
      <c r="J179" s="245"/>
      <c r="K179" s="246">
        <f>ROUND(E179*J179,2)</f>
        <v>0</v>
      </c>
      <c r="L179" s="246">
        <v>21</v>
      </c>
      <c r="M179" s="246">
        <f>G179*(1+L179/100)</f>
        <v>0</v>
      </c>
      <c r="N179" s="244">
        <v>0.13700000000000001</v>
      </c>
      <c r="O179" s="244">
        <f>ROUND(E179*N179,2)</f>
        <v>3.18</v>
      </c>
      <c r="P179" s="244">
        <v>0</v>
      </c>
      <c r="Q179" s="244">
        <f>ROUND(E179*P179,2)</f>
        <v>0</v>
      </c>
      <c r="R179" s="246" t="s">
        <v>1032</v>
      </c>
      <c r="S179" s="246" t="s">
        <v>298</v>
      </c>
      <c r="T179" s="247" t="s">
        <v>364</v>
      </c>
      <c r="U179" s="224">
        <v>0</v>
      </c>
      <c r="V179" s="224">
        <f>ROUND(E179*U179,2)</f>
        <v>0</v>
      </c>
      <c r="W179" s="224"/>
      <c r="X179" s="224" t="s">
        <v>1034</v>
      </c>
      <c r="Y179" s="224" t="s">
        <v>284</v>
      </c>
      <c r="Z179" s="213"/>
      <c r="AA179" s="213"/>
      <c r="AB179" s="213"/>
      <c r="AC179" s="213"/>
      <c r="AD179" s="213"/>
      <c r="AE179" s="213"/>
      <c r="AF179" s="213"/>
      <c r="AG179" s="213" t="s">
        <v>2106</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2" x14ac:dyDescent="0.2">
      <c r="A180" s="220"/>
      <c r="B180" s="221"/>
      <c r="C180" s="260" t="s">
        <v>286</v>
      </c>
      <c r="D180" s="248"/>
      <c r="E180" s="248"/>
      <c r="F180" s="248"/>
      <c r="G180" s="248"/>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287</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3" x14ac:dyDescent="0.2">
      <c r="A181" s="220"/>
      <c r="B181" s="221"/>
      <c r="C181" s="261" t="s">
        <v>2163</v>
      </c>
      <c r="D181" s="250"/>
      <c r="E181" s="250"/>
      <c r="F181" s="250"/>
      <c r="G181" s="250"/>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287</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ht="22.5" outlineLevel="2" x14ac:dyDescent="0.2">
      <c r="A182" s="220"/>
      <c r="B182" s="221"/>
      <c r="C182" s="262" t="s">
        <v>2164</v>
      </c>
      <c r="D182" s="229"/>
      <c r="E182" s="230">
        <v>23.23</v>
      </c>
      <c r="F182" s="224"/>
      <c r="G182" s="224"/>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290</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ht="22.5" outlineLevel="1" x14ac:dyDescent="0.2">
      <c r="A183" s="241">
        <v>49</v>
      </c>
      <c r="B183" s="242" t="s">
        <v>2165</v>
      </c>
      <c r="C183" s="259" t="s">
        <v>2166</v>
      </c>
      <c r="D183" s="243" t="s">
        <v>473</v>
      </c>
      <c r="E183" s="244">
        <v>538.65</v>
      </c>
      <c r="F183" s="245"/>
      <c r="G183" s="246">
        <f>ROUND(E183*F183,2)</f>
        <v>0</v>
      </c>
      <c r="H183" s="245"/>
      <c r="I183" s="246">
        <f>ROUND(E183*H183,2)</f>
        <v>0</v>
      </c>
      <c r="J183" s="245"/>
      <c r="K183" s="246">
        <f>ROUND(E183*J183,2)</f>
        <v>0</v>
      </c>
      <c r="L183" s="246">
        <v>21</v>
      </c>
      <c r="M183" s="246">
        <f>G183*(1+L183/100)</f>
        <v>0</v>
      </c>
      <c r="N183" s="244">
        <v>0.27</v>
      </c>
      <c r="O183" s="244">
        <f>ROUND(E183*N183,2)</f>
        <v>145.44</v>
      </c>
      <c r="P183" s="244">
        <v>0</v>
      </c>
      <c r="Q183" s="244">
        <f>ROUND(E183*P183,2)</f>
        <v>0</v>
      </c>
      <c r="R183" s="246" t="s">
        <v>1032</v>
      </c>
      <c r="S183" s="246" t="s">
        <v>298</v>
      </c>
      <c r="T183" s="247" t="s">
        <v>364</v>
      </c>
      <c r="U183" s="224">
        <v>0</v>
      </c>
      <c r="V183" s="224">
        <f>ROUND(E183*U183,2)</f>
        <v>0</v>
      </c>
      <c r="W183" s="224"/>
      <c r="X183" s="224" t="s">
        <v>1034</v>
      </c>
      <c r="Y183" s="224" t="s">
        <v>284</v>
      </c>
      <c r="Z183" s="213"/>
      <c r="AA183" s="213"/>
      <c r="AB183" s="213"/>
      <c r="AC183" s="213"/>
      <c r="AD183" s="213"/>
      <c r="AE183" s="213"/>
      <c r="AF183" s="213"/>
      <c r="AG183" s="213" t="s">
        <v>2106</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2" x14ac:dyDescent="0.2">
      <c r="A184" s="220"/>
      <c r="B184" s="221"/>
      <c r="C184" s="260" t="s">
        <v>286</v>
      </c>
      <c r="D184" s="248"/>
      <c r="E184" s="248"/>
      <c r="F184" s="248"/>
      <c r="G184" s="248"/>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287</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3" x14ac:dyDescent="0.2">
      <c r="A185" s="220"/>
      <c r="B185" s="221"/>
      <c r="C185" s="261" t="s">
        <v>2167</v>
      </c>
      <c r="D185" s="250"/>
      <c r="E185" s="250"/>
      <c r="F185" s="250"/>
      <c r="G185" s="250"/>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287</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62" t="s">
        <v>2168</v>
      </c>
      <c r="D186" s="229"/>
      <c r="E186" s="230">
        <v>538.65</v>
      </c>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290</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1" x14ac:dyDescent="0.2">
      <c r="A187" s="241">
        <v>50</v>
      </c>
      <c r="B187" s="242" t="s">
        <v>2169</v>
      </c>
      <c r="C187" s="259" t="s">
        <v>2170</v>
      </c>
      <c r="D187" s="243" t="s">
        <v>473</v>
      </c>
      <c r="E187" s="244">
        <v>0.72099999999999997</v>
      </c>
      <c r="F187" s="245"/>
      <c r="G187" s="246">
        <f>ROUND(E187*F187,2)</f>
        <v>0</v>
      </c>
      <c r="H187" s="245"/>
      <c r="I187" s="246">
        <f>ROUND(E187*H187,2)</f>
        <v>0</v>
      </c>
      <c r="J187" s="245"/>
      <c r="K187" s="246">
        <f>ROUND(E187*J187,2)</f>
        <v>0</v>
      </c>
      <c r="L187" s="246">
        <v>21</v>
      </c>
      <c r="M187" s="246">
        <f>G187*(1+L187/100)</f>
        <v>0</v>
      </c>
      <c r="N187" s="244">
        <v>0.24</v>
      </c>
      <c r="O187" s="244">
        <f>ROUND(E187*N187,2)</f>
        <v>0.17</v>
      </c>
      <c r="P187" s="244">
        <v>0</v>
      </c>
      <c r="Q187" s="244">
        <f>ROUND(E187*P187,2)</f>
        <v>0</v>
      </c>
      <c r="R187" s="246"/>
      <c r="S187" s="246" t="s">
        <v>281</v>
      </c>
      <c r="T187" s="247" t="s">
        <v>282</v>
      </c>
      <c r="U187" s="224">
        <v>0</v>
      </c>
      <c r="V187" s="224">
        <f>ROUND(E187*U187,2)</f>
        <v>0</v>
      </c>
      <c r="W187" s="224"/>
      <c r="X187" s="224" t="s">
        <v>1034</v>
      </c>
      <c r="Y187" s="224" t="s">
        <v>284</v>
      </c>
      <c r="Z187" s="213"/>
      <c r="AA187" s="213"/>
      <c r="AB187" s="213"/>
      <c r="AC187" s="213"/>
      <c r="AD187" s="213"/>
      <c r="AE187" s="213"/>
      <c r="AF187" s="213"/>
      <c r="AG187" s="213" t="s">
        <v>2106</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2" x14ac:dyDescent="0.2">
      <c r="A188" s="220"/>
      <c r="B188" s="221"/>
      <c r="C188" s="260" t="s">
        <v>2170</v>
      </c>
      <c r="D188" s="248"/>
      <c r="E188" s="248"/>
      <c r="F188" s="248"/>
      <c r="G188" s="248"/>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287</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2" x14ac:dyDescent="0.2">
      <c r="A189" s="220"/>
      <c r="B189" s="221"/>
      <c r="C189" s="262" t="s">
        <v>2171</v>
      </c>
      <c r="D189" s="229"/>
      <c r="E189" s="230">
        <v>0.72099999999999997</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290</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ht="33.75" outlineLevel="3" x14ac:dyDescent="0.2">
      <c r="A190" s="220"/>
      <c r="B190" s="221"/>
      <c r="C190" s="262" t="s">
        <v>2172</v>
      </c>
      <c r="D190" s="229"/>
      <c r="E190" s="230"/>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290</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ht="22.5" outlineLevel="1" x14ac:dyDescent="0.2">
      <c r="A191" s="241">
        <v>51</v>
      </c>
      <c r="B191" s="242" t="s">
        <v>2173</v>
      </c>
      <c r="C191" s="259" t="s">
        <v>2174</v>
      </c>
      <c r="D191" s="243" t="s">
        <v>473</v>
      </c>
      <c r="E191" s="244">
        <v>538.65</v>
      </c>
      <c r="F191" s="245"/>
      <c r="G191" s="246">
        <f>ROUND(E191*F191,2)</f>
        <v>0</v>
      </c>
      <c r="H191" s="245"/>
      <c r="I191" s="246">
        <f>ROUND(E191*H191,2)</f>
        <v>0</v>
      </c>
      <c r="J191" s="245"/>
      <c r="K191" s="246">
        <f>ROUND(E191*J191,2)</f>
        <v>0</v>
      </c>
      <c r="L191" s="246">
        <v>21</v>
      </c>
      <c r="M191" s="246">
        <f>G191*(1+L191/100)</f>
        <v>0</v>
      </c>
      <c r="N191" s="244">
        <v>0.13500000000000001</v>
      </c>
      <c r="O191" s="244">
        <f>ROUND(E191*N191,2)</f>
        <v>72.72</v>
      </c>
      <c r="P191" s="244">
        <v>0</v>
      </c>
      <c r="Q191" s="244">
        <f>ROUND(E191*P191,2)</f>
        <v>0</v>
      </c>
      <c r="R191" s="246"/>
      <c r="S191" s="246" t="s">
        <v>281</v>
      </c>
      <c r="T191" s="247" t="s">
        <v>282</v>
      </c>
      <c r="U191" s="224">
        <v>0</v>
      </c>
      <c r="V191" s="224">
        <f>ROUND(E191*U191,2)</f>
        <v>0</v>
      </c>
      <c r="W191" s="224"/>
      <c r="X191" s="224" t="s">
        <v>1034</v>
      </c>
      <c r="Y191" s="224" t="s">
        <v>284</v>
      </c>
      <c r="Z191" s="213"/>
      <c r="AA191" s="213"/>
      <c r="AB191" s="213"/>
      <c r="AC191" s="213"/>
      <c r="AD191" s="213"/>
      <c r="AE191" s="213"/>
      <c r="AF191" s="213"/>
      <c r="AG191" s="213" t="s">
        <v>2106</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2" x14ac:dyDescent="0.2">
      <c r="A192" s="220"/>
      <c r="B192" s="221"/>
      <c r="C192" s="260" t="s">
        <v>286</v>
      </c>
      <c r="D192" s="248"/>
      <c r="E192" s="248"/>
      <c r="F192" s="248"/>
      <c r="G192" s="248"/>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287</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61" t="s">
        <v>2175</v>
      </c>
      <c r="D193" s="250"/>
      <c r="E193" s="250"/>
      <c r="F193" s="250"/>
      <c r="G193" s="250"/>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287</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2" x14ac:dyDescent="0.2">
      <c r="A194" s="220"/>
      <c r="B194" s="221"/>
      <c r="C194" s="262" t="s">
        <v>2176</v>
      </c>
      <c r="D194" s="229"/>
      <c r="E194" s="230">
        <v>538.65</v>
      </c>
      <c r="F194" s="224"/>
      <c r="G194" s="224"/>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290</v>
      </c>
      <c r="AH194" s="213">
        <v>5</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x14ac:dyDescent="0.2">
      <c r="A195" s="234" t="s">
        <v>276</v>
      </c>
      <c r="B195" s="235" t="s">
        <v>180</v>
      </c>
      <c r="C195" s="258" t="s">
        <v>181</v>
      </c>
      <c r="D195" s="236"/>
      <c r="E195" s="237"/>
      <c r="F195" s="238"/>
      <c r="G195" s="238">
        <f>SUMIF(AG196:AG197,"&lt;&gt;NOR",G196:G197)</f>
        <v>0</v>
      </c>
      <c r="H195" s="238"/>
      <c r="I195" s="238">
        <f>SUM(I196:I197)</f>
        <v>0</v>
      </c>
      <c r="J195" s="238"/>
      <c r="K195" s="238">
        <f>SUM(K196:K197)</f>
        <v>0</v>
      </c>
      <c r="L195" s="238"/>
      <c r="M195" s="238">
        <f>SUM(M196:M197)</f>
        <v>0</v>
      </c>
      <c r="N195" s="237"/>
      <c r="O195" s="237">
        <f>SUM(O196:O197)</f>
        <v>2.02</v>
      </c>
      <c r="P195" s="237"/>
      <c r="Q195" s="237">
        <f>SUM(Q196:Q197)</f>
        <v>0</v>
      </c>
      <c r="R195" s="238"/>
      <c r="S195" s="238"/>
      <c r="T195" s="239"/>
      <c r="U195" s="233"/>
      <c r="V195" s="233">
        <f>SUM(V196:V197)</f>
        <v>2.16</v>
      </c>
      <c r="W195" s="233"/>
      <c r="X195" s="233"/>
      <c r="Y195" s="233"/>
      <c r="AG195" t="s">
        <v>277</v>
      </c>
    </row>
    <row r="196" spans="1:60" outlineLevel="1" x14ac:dyDescent="0.2">
      <c r="A196" s="241">
        <v>52</v>
      </c>
      <c r="B196" s="242" t="s">
        <v>2177</v>
      </c>
      <c r="C196" s="259" t="s">
        <v>2178</v>
      </c>
      <c r="D196" s="243" t="s">
        <v>473</v>
      </c>
      <c r="E196" s="244">
        <v>12</v>
      </c>
      <c r="F196" s="245"/>
      <c r="G196" s="246">
        <f>ROUND(E196*F196,2)</f>
        <v>0</v>
      </c>
      <c r="H196" s="245"/>
      <c r="I196" s="246">
        <f>ROUND(E196*H196,2)</f>
        <v>0</v>
      </c>
      <c r="J196" s="245"/>
      <c r="K196" s="246">
        <f>ROUND(E196*J196,2)</f>
        <v>0</v>
      </c>
      <c r="L196" s="246">
        <v>21</v>
      </c>
      <c r="M196" s="246">
        <f>G196*(1+L196/100)</f>
        <v>0</v>
      </c>
      <c r="N196" s="244">
        <v>0.16800000000000001</v>
      </c>
      <c r="O196" s="244">
        <f>ROUND(E196*N196,2)</f>
        <v>2.02</v>
      </c>
      <c r="P196" s="244">
        <v>0</v>
      </c>
      <c r="Q196" s="244">
        <f>ROUND(E196*P196,2)</f>
        <v>0</v>
      </c>
      <c r="R196" s="246" t="s">
        <v>635</v>
      </c>
      <c r="S196" s="246" t="s">
        <v>298</v>
      </c>
      <c r="T196" s="247" t="s">
        <v>364</v>
      </c>
      <c r="U196" s="224">
        <v>0.18</v>
      </c>
      <c r="V196" s="224">
        <f>ROUND(E196*U196,2)</f>
        <v>2.16</v>
      </c>
      <c r="W196" s="224"/>
      <c r="X196" s="224" t="s">
        <v>283</v>
      </c>
      <c r="Y196" s="224" t="s">
        <v>284</v>
      </c>
      <c r="Z196" s="213"/>
      <c r="AA196" s="213"/>
      <c r="AB196" s="213"/>
      <c r="AC196" s="213"/>
      <c r="AD196" s="213"/>
      <c r="AE196" s="213"/>
      <c r="AF196" s="213"/>
      <c r="AG196" s="213" t="s">
        <v>1526</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2" x14ac:dyDescent="0.2">
      <c r="A197" s="220"/>
      <c r="B197" s="221"/>
      <c r="C197" s="262" t="s">
        <v>2179</v>
      </c>
      <c r="D197" s="229"/>
      <c r="E197" s="230">
        <v>12</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290</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x14ac:dyDescent="0.2">
      <c r="A198" s="234" t="s">
        <v>276</v>
      </c>
      <c r="B198" s="235" t="s">
        <v>188</v>
      </c>
      <c r="C198" s="258" t="s">
        <v>189</v>
      </c>
      <c r="D198" s="236"/>
      <c r="E198" s="237"/>
      <c r="F198" s="238"/>
      <c r="G198" s="238">
        <f>SUMIF(AG199:AG210,"&lt;&gt;NOR",G199:G210)</f>
        <v>0</v>
      </c>
      <c r="H198" s="238"/>
      <c r="I198" s="238">
        <f>SUM(I199:I210)</f>
        <v>0</v>
      </c>
      <c r="J198" s="238"/>
      <c r="K198" s="238">
        <f>SUM(K199:K210)</f>
        <v>0</v>
      </c>
      <c r="L198" s="238"/>
      <c r="M198" s="238">
        <f>SUM(M199:M210)</f>
        <v>0</v>
      </c>
      <c r="N198" s="237"/>
      <c r="O198" s="237">
        <f>SUM(O199:O210)</f>
        <v>2.8600000000000003</v>
      </c>
      <c r="P198" s="237"/>
      <c r="Q198" s="237">
        <f>SUM(Q199:Q210)</f>
        <v>0</v>
      </c>
      <c r="R198" s="238"/>
      <c r="S198" s="238"/>
      <c r="T198" s="239"/>
      <c r="U198" s="233"/>
      <c r="V198" s="233">
        <f>SUM(V199:V210)</f>
        <v>22.53</v>
      </c>
      <c r="W198" s="233"/>
      <c r="X198" s="233"/>
      <c r="Y198" s="233"/>
      <c r="AG198" t="s">
        <v>277</v>
      </c>
    </row>
    <row r="199" spans="1:60" outlineLevel="1" x14ac:dyDescent="0.2">
      <c r="A199" s="241">
        <v>53</v>
      </c>
      <c r="B199" s="242" t="s">
        <v>778</v>
      </c>
      <c r="C199" s="259" t="s">
        <v>779</v>
      </c>
      <c r="D199" s="243" t="s">
        <v>780</v>
      </c>
      <c r="E199" s="244">
        <v>3</v>
      </c>
      <c r="F199" s="245"/>
      <c r="G199" s="246">
        <f>ROUND(E199*F199,2)</f>
        <v>0</v>
      </c>
      <c r="H199" s="245"/>
      <c r="I199" s="246">
        <f>ROUND(E199*H199,2)</f>
        <v>0</v>
      </c>
      <c r="J199" s="245"/>
      <c r="K199" s="246">
        <f>ROUND(E199*J199,2)</f>
        <v>0</v>
      </c>
      <c r="L199" s="246">
        <v>21</v>
      </c>
      <c r="M199" s="246">
        <f>G199*(1+L199/100)</f>
        <v>0</v>
      </c>
      <c r="N199" s="244">
        <v>0.43093999999999999</v>
      </c>
      <c r="O199" s="244">
        <f>ROUND(E199*N199,2)</f>
        <v>1.29</v>
      </c>
      <c r="P199" s="244">
        <v>0</v>
      </c>
      <c r="Q199" s="244">
        <f>ROUND(E199*P199,2)</f>
        <v>0</v>
      </c>
      <c r="R199" s="246" t="s">
        <v>781</v>
      </c>
      <c r="S199" s="246" t="s">
        <v>298</v>
      </c>
      <c r="T199" s="247" t="s">
        <v>364</v>
      </c>
      <c r="U199" s="224">
        <v>3.8170000000000002</v>
      </c>
      <c r="V199" s="224">
        <f>ROUND(E199*U199,2)</f>
        <v>11.45</v>
      </c>
      <c r="W199" s="224"/>
      <c r="X199" s="224" t="s">
        <v>283</v>
      </c>
      <c r="Y199" s="224" t="s">
        <v>284</v>
      </c>
      <c r="Z199" s="213"/>
      <c r="AA199" s="213"/>
      <c r="AB199" s="213"/>
      <c r="AC199" s="213"/>
      <c r="AD199" s="213"/>
      <c r="AE199" s="213"/>
      <c r="AF199" s="213"/>
      <c r="AG199" s="213" t="s">
        <v>1526</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ht="33.75" outlineLevel="2" x14ac:dyDescent="0.2">
      <c r="A200" s="220"/>
      <c r="B200" s="221"/>
      <c r="C200" s="271" t="s">
        <v>782</v>
      </c>
      <c r="D200" s="268"/>
      <c r="E200" s="268"/>
      <c r="F200" s="268"/>
      <c r="G200" s="268"/>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366</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49" t="str">
        <f>C200</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00" s="213"/>
      <c r="BC200" s="213"/>
      <c r="BD200" s="213"/>
      <c r="BE200" s="213"/>
      <c r="BF200" s="213"/>
      <c r="BG200" s="213"/>
      <c r="BH200" s="213"/>
    </row>
    <row r="201" spans="1:60" outlineLevel="2" x14ac:dyDescent="0.2">
      <c r="A201" s="220"/>
      <c r="B201" s="221"/>
      <c r="C201" s="262" t="s">
        <v>2180</v>
      </c>
      <c r="D201" s="229"/>
      <c r="E201" s="230">
        <v>3</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290</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1" x14ac:dyDescent="0.2">
      <c r="A202" s="241">
        <v>54</v>
      </c>
      <c r="B202" s="242" t="s">
        <v>2181</v>
      </c>
      <c r="C202" s="259" t="s">
        <v>2182</v>
      </c>
      <c r="D202" s="243" t="s">
        <v>780</v>
      </c>
      <c r="E202" s="244">
        <v>3</v>
      </c>
      <c r="F202" s="245"/>
      <c r="G202" s="246">
        <f>ROUND(E202*F202,2)</f>
        <v>0</v>
      </c>
      <c r="H202" s="245"/>
      <c r="I202" s="246">
        <f>ROUND(E202*H202,2)</f>
        <v>0</v>
      </c>
      <c r="J202" s="245"/>
      <c r="K202" s="246">
        <f>ROUND(E202*J202,2)</f>
        <v>0</v>
      </c>
      <c r="L202" s="246">
        <v>21</v>
      </c>
      <c r="M202" s="246">
        <f>G202*(1+L202/100)</f>
        <v>0</v>
      </c>
      <c r="N202" s="244">
        <v>0.32973999999999998</v>
      </c>
      <c r="O202" s="244">
        <f>ROUND(E202*N202,2)</f>
        <v>0.99</v>
      </c>
      <c r="P202" s="244">
        <v>0</v>
      </c>
      <c r="Q202" s="244">
        <f>ROUND(E202*P202,2)</f>
        <v>0</v>
      </c>
      <c r="R202" s="246" t="s">
        <v>781</v>
      </c>
      <c r="S202" s="246" t="s">
        <v>298</v>
      </c>
      <c r="T202" s="247" t="s">
        <v>364</v>
      </c>
      <c r="U202" s="224">
        <v>2.66</v>
      </c>
      <c r="V202" s="224">
        <f>ROUND(E202*U202,2)</f>
        <v>7.98</v>
      </c>
      <c r="W202" s="224"/>
      <c r="X202" s="224" t="s">
        <v>283</v>
      </c>
      <c r="Y202" s="224" t="s">
        <v>284</v>
      </c>
      <c r="Z202" s="213"/>
      <c r="AA202" s="213"/>
      <c r="AB202" s="213"/>
      <c r="AC202" s="213"/>
      <c r="AD202" s="213"/>
      <c r="AE202" s="213"/>
      <c r="AF202" s="213"/>
      <c r="AG202" s="213" t="s">
        <v>1526</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ht="33.75" outlineLevel="2" x14ac:dyDescent="0.2">
      <c r="A203" s="220"/>
      <c r="B203" s="221"/>
      <c r="C203" s="271" t="s">
        <v>782</v>
      </c>
      <c r="D203" s="268"/>
      <c r="E203" s="268"/>
      <c r="F203" s="268"/>
      <c r="G203" s="268"/>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366</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49" t="str">
        <f>C203</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03" s="213"/>
      <c r="BC203" s="213"/>
      <c r="BD203" s="213"/>
      <c r="BE203" s="213"/>
      <c r="BF203" s="213"/>
      <c r="BG203" s="213"/>
      <c r="BH203" s="213"/>
    </row>
    <row r="204" spans="1:60" outlineLevel="2" x14ac:dyDescent="0.2">
      <c r="A204" s="220"/>
      <c r="B204" s="221"/>
      <c r="C204" s="262" t="s">
        <v>2180</v>
      </c>
      <c r="D204" s="229"/>
      <c r="E204" s="230">
        <v>3</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290</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1" x14ac:dyDescent="0.2">
      <c r="A205" s="241">
        <v>55</v>
      </c>
      <c r="B205" s="242" t="s">
        <v>2183</v>
      </c>
      <c r="C205" s="259" t="s">
        <v>2184</v>
      </c>
      <c r="D205" s="243" t="s">
        <v>780</v>
      </c>
      <c r="E205" s="244">
        <v>1</v>
      </c>
      <c r="F205" s="245"/>
      <c r="G205" s="246">
        <f>ROUND(E205*F205,2)</f>
        <v>0</v>
      </c>
      <c r="H205" s="245"/>
      <c r="I205" s="246">
        <f>ROUND(E205*H205,2)</f>
        <v>0</v>
      </c>
      <c r="J205" s="245"/>
      <c r="K205" s="246">
        <f>ROUND(E205*J205,2)</f>
        <v>0</v>
      </c>
      <c r="L205" s="246">
        <v>21</v>
      </c>
      <c r="M205" s="246">
        <f>G205*(1+L205/100)</f>
        <v>0</v>
      </c>
      <c r="N205" s="244">
        <v>0.31590000000000001</v>
      </c>
      <c r="O205" s="244">
        <f>ROUND(E205*N205,2)</f>
        <v>0.32</v>
      </c>
      <c r="P205" s="244">
        <v>0</v>
      </c>
      <c r="Q205" s="244">
        <f>ROUND(E205*P205,2)</f>
        <v>0</v>
      </c>
      <c r="R205" s="246" t="s">
        <v>781</v>
      </c>
      <c r="S205" s="246" t="s">
        <v>298</v>
      </c>
      <c r="T205" s="247" t="s">
        <v>364</v>
      </c>
      <c r="U205" s="224">
        <v>1.5509999999999999</v>
      </c>
      <c r="V205" s="224">
        <f>ROUND(E205*U205,2)</f>
        <v>1.55</v>
      </c>
      <c r="W205" s="224"/>
      <c r="X205" s="224" t="s">
        <v>283</v>
      </c>
      <c r="Y205" s="224" t="s">
        <v>284</v>
      </c>
      <c r="Z205" s="213"/>
      <c r="AA205" s="213"/>
      <c r="AB205" s="213"/>
      <c r="AC205" s="213"/>
      <c r="AD205" s="213"/>
      <c r="AE205" s="213"/>
      <c r="AF205" s="213"/>
      <c r="AG205" s="213" t="s">
        <v>1526</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ht="33.75" outlineLevel="2" x14ac:dyDescent="0.2">
      <c r="A206" s="220"/>
      <c r="B206" s="221"/>
      <c r="C206" s="271" t="s">
        <v>782</v>
      </c>
      <c r="D206" s="268"/>
      <c r="E206" s="268"/>
      <c r="F206" s="268"/>
      <c r="G206" s="268"/>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366</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49" t="str">
        <f>C206</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06" s="213"/>
      <c r="BC206" s="213"/>
      <c r="BD206" s="213"/>
      <c r="BE206" s="213"/>
      <c r="BF206" s="213"/>
      <c r="BG206" s="213"/>
      <c r="BH206" s="213"/>
    </row>
    <row r="207" spans="1:60" outlineLevel="2" x14ac:dyDescent="0.2">
      <c r="A207" s="220"/>
      <c r="B207" s="221"/>
      <c r="C207" s="262" t="s">
        <v>2185</v>
      </c>
      <c r="D207" s="229"/>
      <c r="E207" s="230">
        <v>1</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290</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x14ac:dyDescent="0.2">
      <c r="A208" s="241">
        <v>56</v>
      </c>
      <c r="B208" s="242" t="s">
        <v>2186</v>
      </c>
      <c r="C208" s="259" t="s">
        <v>2187</v>
      </c>
      <c r="D208" s="243" t="s">
        <v>780</v>
      </c>
      <c r="E208" s="244">
        <v>1</v>
      </c>
      <c r="F208" s="245"/>
      <c r="G208" s="246">
        <f>ROUND(E208*F208,2)</f>
        <v>0</v>
      </c>
      <c r="H208" s="245"/>
      <c r="I208" s="246">
        <f>ROUND(E208*H208,2)</f>
        <v>0</v>
      </c>
      <c r="J208" s="245"/>
      <c r="K208" s="246">
        <f>ROUND(E208*J208,2)</f>
        <v>0</v>
      </c>
      <c r="L208" s="246">
        <v>21</v>
      </c>
      <c r="M208" s="246">
        <f>G208*(1+L208/100)</f>
        <v>0</v>
      </c>
      <c r="N208" s="244">
        <v>0.26469999999999999</v>
      </c>
      <c r="O208" s="244">
        <f>ROUND(E208*N208,2)</f>
        <v>0.26</v>
      </c>
      <c r="P208" s="244">
        <v>0</v>
      </c>
      <c r="Q208" s="244">
        <f>ROUND(E208*P208,2)</f>
        <v>0</v>
      </c>
      <c r="R208" s="246" t="s">
        <v>781</v>
      </c>
      <c r="S208" s="246" t="s">
        <v>298</v>
      </c>
      <c r="T208" s="247" t="s">
        <v>364</v>
      </c>
      <c r="U208" s="224">
        <v>1.5509999999999999</v>
      </c>
      <c r="V208" s="224">
        <f>ROUND(E208*U208,2)</f>
        <v>1.55</v>
      </c>
      <c r="W208" s="224"/>
      <c r="X208" s="224" t="s">
        <v>283</v>
      </c>
      <c r="Y208" s="224" t="s">
        <v>284</v>
      </c>
      <c r="Z208" s="213"/>
      <c r="AA208" s="213"/>
      <c r="AB208" s="213"/>
      <c r="AC208" s="213"/>
      <c r="AD208" s="213"/>
      <c r="AE208" s="213"/>
      <c r="AF208" s="213"/>
      <c r="AG208" s="213" t="s">
        <v>1526</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ht="33.75" outlineLevel="2" x14ac:dyDescent="0.2">
      <c r="A209" s="220"/>
      <c r="B209" s="221"/>
      <c r="C209" s="271" t="s">
        <v>782</v>
      </c>
      <c r="D209" s="268"/>
      <c r="E209" s="268"/>
      <c r="F209" s="268"/>
      <c r="G209" s="268"/>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366</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49" t="str">
        <f>C209</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09" s="213"/>
      <c r="BC209" s="213"/>
      <c r="BD209" s="213"/>
      <c r="BE209" s="213"/>
      <c r="BF209" s="213"/>
      <c r="BG209" s="213"/>
      <c r="BH209" s="213"/>
    </row>
    <row r="210" spans="1:60" outlineLevel="2" x14ac:dyDescent="0.2">
      <c r="A210" s="220"/>
      <c r="B210" s="221"/>
      <c r="C210" s="262" t="s">
        <v>2185</v>
      </c>
      <c r="D210" s="229"/>
      <c r="E210" s="230">
        <v>1</v>
      </c>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290</v>
      </c>
      <c r="AH210" s="213">
        <v>0</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x14ac:dyDescent="0.2">
      <c r="A211" s="234" t="s">
        <v>276</v>
      </c>
      <c r="B211" s="235" t="s">
        <v>194</v>
      </c>
      <c r="C211" s="258" t="s">
        <v>195</v>
      </c>
      <c r="D211" s="236"/>
      <c r="E211" s="237"/>
      <c r="F211" s="238"/>
      <c r="G211" s="238">
        <f>SUMIF(AG212:AG241,"&lt;&gt;NOR",G212:G241)</f>
        <v>0</v>
      </c>
      <c r="H211" s="238"/>
      <c r="I211" s="238">
        <f>SUM(I212:I241)</f>
        <v>0</v>
      </c>
      <c r="J211" s="238"/>
      <c r="K211" s="238">
        <f>SUM(K212:K241)</f>
        <v>0</v>
      </c>
      <c r="L211" s="238"/>
      <c r="M211" s="238">
        <f>SUM(M212:M241)</f>
        <v>0</v>
      </c>
      <c r="N211" s="237"/>
      <c r="O211" s="237">
        <f>SUM(O212:O241)</f>
        <v>25.96</v>
      </c>
      <c r="P211" s="237"/>
      <c r="Q211" s="237">
        <f>SUM(Q212:Q241)</f>
        <v>0</v>
      </c>
      <c r="R211" s="238"/>
      <c r="S211" s="238"/>
      <c r="T211" s="239"/>
      <c r="U211" s="233"/>
      <c r="V211" s="233">
        <f>SUM(V212:V241)</f>
        <v>38.470000000000006</v>
      </c>
      <c r="W211" s="233"/>
      <c r="X211" s="233"/>
      <c r="Y211" s="233"/>
      <c r="AG211" t="s">
        <v>277</v>
      </c>
    </row>
    <row r="212" spans="1:60" ht="22.5" outlineLevel="1" x14ac:dyDescent="0.2">
      <c r="A212" s="241">
        <v>57</v>
      </c>
      <c r="B212" s="242" t="s">
        <v>2188</v>
      </c>
      <c r="C212" s="259" t="s">
        <v>2189</v>
      </c>
      <c r="D212" s="243" t="s">
        <v>598</v>
      </c>
      <c r="E212" s="244">
        <v>20</v>
      </c>
      <c r="F212" s="245"/>
      <c r="G212" s="246">
        <f>ROUND(E212*F212,2)</f>
        <v>0</v>
      </c>
      <c r="H212" s="245"/>
      <c r="I212" s="246">
        <f>ROUND(E212*H212,2)</f>
        <v>0</v>
      </c>
      <c r="J212" s="245"/>
      <c r="K212" s="246">
        <f>ROUND(E212*J212,2)</f>
        <v>0</v>
      </c>
      <c r="L212" s="246">
        <v>21</v>
      </c>
      <c r="M212" s="246">
        <f>G212*(1+L212/100)</f>
        <v>0</v>
      </c>
      <c r="N212" s="244">
        <v>1.5E-3</v>
      </c>
      <c r="O212" s="244">
        <f>ROUND(E212*N212,2)</f>
        <v>0.03</v>
      </c>
      <c r="P212" s="244">
        <v>0</v>
      </c>
      <c r="Q212" s="244">
        <f>ROUND(E212*P212,2)</f>
        <v>0</v>
      </c>
      <c r="R212" s="246" t="s">
        <v>1215</v>
      </c>
      <c r="S212" s="246" t="s">
        <v>298</v>
      </c>
      <c r="T212" s="247" t="s">
        <v>364</v>
      </c>
      <c r="U212" s="224">
        <v>0.09</v>
      </c>
      <c r="V212" s="224">
        <f>ROUND(E212*U212,2)</f>
        <v>1.8</v>
      </c>
      <c r="W212" s="224"/>
      <c r="X212" s="224" t="s">
        <v>283</v>
      </c>
      <c r="Y212" s="224" t="s">
        <v>284</v>
      </c>
      <c r="Z212" s="213"/>
      <c r="AA212" s="213"/>
      <c r="AB212" s="213"/>
      <c r="AC212" s="213"/>
      <c r="AD212" s="213"/>
      <c r="AE212" s="213"/>
      <c r="AF212" s="213"/>
      <c r="AG212" s="213" t="s">
        <v>1526</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2" x14ac:dyDescent="0.2">
      <c r="A213" s="220"/>
      <c r="B213" s="221"/>
      <c r="C213" s="260" t="s">
        <v>286</v>
      </c>
      <c r="D213" s="248"/>
      <c r="E213" s="248"/>
      <c r="F213" s="248"/>
      <c r="G213" s="248"/>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287</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3" x14ac:dyDescent="0.2">
      <c r="A214" s="220"/>
      <c r="B214" s="221"/>
      <c r="C214" s="261" t="s">
        <v>2190</v>
      </c>
      <c r="D214" s="250"/>
      <c r="E214" s="250"/>
      <c r="F214" s="250"/>
      <c r="G214" s="250"/>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287</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2" x14ac:dyDescent="0.2">
      <c r="A215" s="220"/>
      <c r="B215" s="221"/>
      <c r="C215" s="262" t="s">
        <v>2191</v>
      </c>
      <c r="D215" s="229"/>
      <c r="E215" s="230">
        <v>20</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290</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x14ac:dyDescent="0.2">
      <c r="A216" s="241">
        <v>58</v>
      </c>
      <c r="B216" s="242" t="s">
        <v>2192</v>
      </c>
      <c r="C216" s="259" t="s">
        <v>2193</v>
      </c>
      <c r="D216" s="243" t="s">
        <v>598</v>
      </c>
      <c r="E216" s="244">
        <v>42</v>
      </c>
      <c r="F216" s="245"/>
      <c r="G216" s="246">
        <f>ROUND(E216*F216,2)</f>
        <v>0</v>
      </c>
      <c r="H216" s="245"/>
      <c r="I216" s="246">
        <f>ROUND(E216*H216,2)</f>
        <v>0</v>
      </c>
      <c r="J216" s="245"/>
      <c r="K216" s="246">
        <f>ROUND(E216*J216,2)</f>
        <v>0</v>
      </c>
      <c r="L216" s="246">
        <v>21</v>
      </c>
      <c r="M216" s="246">
        <f>G216*(1+L216/100)</f>
        <v>0</v>
      </c>
      <c r="N216" s="244">
        <v>0.18806</v>
      </c>
      <c r="O216" s="244">
        <f>ROUND(E216*N216,2)</f>
        <v>7.9</v>
      </c>
      <c r="P216" s="244">
        <v>0</v>
      </c>
      <c r="Q216" s="244">
        <f>ROUND(E216*P216,2)</f>
        <v>0</v>
      </c>
      <c r="R216" s="246" t="s">
        <v>781</v>
      </c>
      <c r="S216" s="246" t="s">
        <v>298</v>
      </c>
      <c r="T216" s="247" t="s">
        <v>364</v>
      </c>
      <c r="U216" s="224">
        <v>0.38661000000000001</v>
      </c>
      <c r="V216" s="224">
        <f>ROUND(E216*U216,2)</f>
        <v>16.239999999999998</v>
      </c>
      <c r="W216" s="224"/>
      <c r="X216" s="224" t="s">
        <v>283</v>
      </c>
      <c r="Y216" s="224" t="s">
        <v>284</v>
      </c>
      <c r="Z216" s="213"/>
      <c r="AA216" s="213"/>
      <c r="AB216" s="213"/>
      <c r="AC216" s="213"/>
      <c r="AD216" s="213"/>
      <c r="AE216" s="213"/>
      <c r="AF216" s="213"/>
      <c r="AG216" s="213" t="s">
        <v>1526</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2" x14ac:dyDescent="0.2">
      <c r="A217" s="220"/>
      <c r="B217" s="221"/>
      <c r="C217" s="271" t="s">
        <v>2194</v>
      </c>
      <c r="D217" s="268"/>
      <c r="E217" s="268"/>
      <c r="F217" s="268"/>
      <c r="G217" s="268"/>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366</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2" x14ac:dyDescent="0.2">
      <c r="A218" s="220"/>
      <c r="B218" s="221"/>
      <c r="C218" s="262" t="s">
        <v>2195</v>
      </c>
      <c r="D218" s="229"/>
      <c r="E218" s="230">
        <v>42</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290</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ht="22.5" outlineLevel="1" x14ac:dyDescent="0.2">
      <c r="A219" s="241">
        <v>59</v>
      </c>
      <c r="B219" s="242" t="s">
        <v>2196</v>
      </c>
      <c r="C219" s="259" t="s">
        <v>2197</v>
      </c>
      <c r="D219" s="243" t="s">
        <v>598</v>
      </c>
      <c r="E219" s="244">
        <v>56</v>
      </c>
      <c r="F219" s="245"/>
      <c r="G219" s="246">
        <f>ROUND(E219*F219,2)</f>
        <v>0</v>
      </c>
      <c r="H219" s="245"/>
      <c r="I219" s="246">
        <f>ROUND(E219*H219,2)</f>
        <v>0</v>
      </c>
      <c r="J219" s="245"/>
      <c r="K219" s="246">
        <f>ROUND(E219*J219,2)</f>
        <v>0</v>
      </c>
      <c r="L219" s="246">
        <v>21</v>
      </c>
      <c r="M219" s="246">
        <f>G219*(1+L219/100)</f>
        <v>0</v>
      </c>
      <c r="N219" s="244">
        <v>0.15673999999999999</v>
      </c>
      <c r="O219" s="244">
        <f>ROUND(E219*N219,2)</f>
        <v>8.7799999999999994</v>
      </c>
      <c r="P219" s="244">
        <v>0</v>
      </c>
      <c r="Q219" s="244">
        <f>ROUND(E219*P219,2)</f>
        <v>0</v>
      </c>
      <c r="R219" s="246" t="s">
        <v>781</v>
      </c>
      <c r="S219" s="246" t="s">
        <v>298</v>
      </c>
      <c r="T219" s="247" t="s">
        <v>364</v>
      </c>
      <c r="U219" s="224">
        <v>0.29548000000000002</v>
      </c>
      <c r="V219" s="224">
        <f>ROUND(E219*U219,2)</f>
        <v>16.55</v>
      </c>
      <c r="W219" s="224"/>
      <c r="X219" s="224" t="s">
        <v>283</v>
      </c>
      <c r="Y219" s="224" t="s">
        <v>284</v>
      </c>
      <c r="Z219" s="213"/>
      <c r="AA219" s="213"/>
      <c r="AB219" s="213"/>
      <c r="AC219" s="213"/>
      <c r="AD219" s="213"/>
      <c r="AE219" s="213"/>
      <c r="AF219" s="213"/>
      <c r="AG219" s="213" t="s">
        <v>1526</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2" x14ac:dyDescent="0.2">
      <c r="A220" s="220"/>
      <c r="B220" s="221"/>
      <c r="C220" s="271" t="s">
        <v>2194</v>
      </c>
      <c r="D220" s="268"/>
      <c r="E220" s="268"/>
      <c r="F220" s="268"/>
      <c r="G220" s="268"/>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366</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62" t="s">
        <v>2198</v>
      </c>
      <c r="D221" s="229"/>
      <c r="E221" s="230">
        <v>26</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290</v>
      </c>
      <c r="AH221" s="213">
        <v>0</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3" x14ac:dyDescent="0.2">
      <c r="A222" s="220"/>
      <c r="B222" s="221"/>
      <c r="C222" s="262" t="s">
        <v>2199</v>
      </c>
      <c r="D222" s="229"/>
      <c r="E222" s="230">
        <v>30</v>
      </c>
      <c r="F222" s="224"/>
      <c r="G222" s="224"/>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290</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x14ac:dyDescent="0.2">
      <c r="A223" s="241">
        <v>60</v>
      </c>
      <c r="B223" s="242" t="s">
        <v>2200</v>
      </c>
      <c r="C223" s="259" t="s">
        <v>2201</v>
      </c>
      <c r="D223" s="243" t="s">
        <v>598</v>
      </c>
      <c r="E223" s="244">
        <v>20</v>
      </c>
      <c r="F223" s="245"/>
      <c r="G223" s="246">
        <f>ROUND(E223*F223,2)</f>
        <v>0</v>
      </c>
      <c r="H223" s="245"/>
      <c r="I223" s="246">
        <f>ROUND(E223*H223,2)</f>
        <v>0</v>
      </c>
      <c r="J223" s="245"/>
      <c r="K223" s="246">
        <f>ROUND(E223*J223,2)</f>
        <v>0</v>
      </c>
      <c r="L223" s="246">
        <v>21</v>
      </c>
      <c r="M223" s="246">
        <f>G223*(1+L223/100)</f>
        <v>0</v>
      </c>
      <c r="N223" s="244">
        <v>0</v>
      </c>
      <c r="O223" s="244">
        <f>ROUND(E223*N223,2)</f>
        <v>0</v>
      </c>
      <c r="P223" s="244">
        <v>0</v>
      </c>
      <c r="Q223" s="244">
        <f>ROUND(E223*P223,2)</f>
        <v>0</v>
      </c>
      <c r="R223" s="246" t="s">
        <v>781</v>
      </c>
      <c r="S223" s="246" t="s">
        <v>298</v>
      </c>
      <c r="T223" s="247" t="s">
        <v>364</v>
      </c>
      <c r="U223" s="224">
        <v>9.2999999999999999E-2</v>
      </c>
      <c r="V223" s="224">
        <f>ROUND(E223*U223,2)</f>
        <v>1.86</v>
      </c>
      <c r="W223" s="224"/>
      <c r="X223" s="224" t="s">
        <v>283</v>
      </c>
      <c r="Y223" s="224" t="s">
        <v>284</v>
      </c>
      <c r="Z223" s="213"/>
      <c r="AA223" s="213"/>
      <c r="AB223" s="213"/>
      <c r="AC223" s="213"/>
      <c r="AD223" s="213"/>
      <c r="AE223" s="213"/>
      <c r="AF223" s="213"/>
      <c r="AG223" s="213" t="s">
        <v>1526</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2" x14ac:dyDescent="0.2">
      <c r="A224" s="220"/>
      <c r="B224" s="221"/>
      <c r="C224" s="271" t="s">
        <v>2202</v>
      </c>
      <c r="D224" s="268"/>
      <c r="E224" s="268"/>
      <c r="F224" s="268"/>
      <c r="G224" s="268"/>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366</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2" x14ac:dyDescent="0.2">
      <c r="A225" s="220"/>
      <c r="B225" s="221"/>
      <c r="C225" s="262" t="s">
        <v>2203</v>
      </c>
      <c r="D225" s="229"/>
      <c r="E225" s="230">
        <v>20</v>
      </c>
      <c r="F225" s="224"/>
      <c r="G225" s="224"/>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290</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1" x14ac:dyDescent="0.2">
      <c r="A226" s="241">
        <v>61</v>
      </c>
      <c r="B226" s="242" t="s">
        <v>2204</v>
      </c>
      <c r="C226" s="259" t="s">
        <v>2205</v>
      </c>
      <c r="D226" s="243" t="s">
        <v>598</v>
      </c>
      <c r="E226" s="244">
        <v>40</v>
      </c>
      <c r="F226" s="245"/>
      <c r="G226" s="246">
        <f>ROUND(E226*F226,2)</f>
        <v>0</v>
      </c>
      <c r="H226" s="245"/>
      <c r="I226" s="246">
        <f>ROUND(E226*H226,2)</f>
        <v>0</v>
      </c>
      <c r="J226" s="245"/>
      <c r="K226" s="246">
        <f>ROUND(E226*J226,2)</f>
        <v>0</v>
      </c>
      <c r="L226" s="246">
        <v>21</v>
      </c>
      <c r="M226" s="246">
        <f>G226*(1+L226/100)</f>
        <v>0</v>
      </c>
      <c r="N226" s="244">
        <v>0</v>
      </c>
      <c r="O226" s="244">
        <f>ROUND(E226*N226,2)</f>
        <v>0</v>
      </c>
      <c r="P226" s="244">
        <v>0</v>
      </c>
      <c r="Q226" s="244">
        <f>ROUND(E226*P226,2)</f>
        <v>0</v>
      </c>
      <c r="R226" s="246" t="s">
        <v>781</v>
      </c>
      <c r="S226" s="246" t="s">
        <v>298</v>
      </c>
      <c r="T226" s="247" t="s">
        <v>364</v>
      </c>
      <c r="U226" s="224">
        <v>3.2000000000000001E-2</v>
      </c>
      <c r="V226" s="224">
        <f>ROUND(E226*U226,2)</f>
        <v>1.28</v>
      </c>
      <c r="W226" s="224"/>
      <c r="X226" s="224" t="s">
        <v>283</v>
      </c>
      <c r="Y226" s="224" t="s">
        <v>284</v>
      </c>
      <c r="Z226" s="213"/>
      <c r="AA226" s="213"/>
      <c r="AB226" s="213"/>
      <c r="AC226" s="213"/>
      <c r="AD226" s="213"/>
      <c r="AE226" s="213"/>
      <c r="AF226" s="213"/>
      <c r="AG226" s="213" t="s">
        <v>1526</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2" x14ac:dyDescent="0.2">
      <c r="A227" s="220"/>
      <c r="B227" s="221"/>
      <c r="C227" s="271" t="s">
        <v>2206</v>
      </c>
      <c r="D227" s="268"/>
      <c r="E227" s="268"/>
      <c r="F227" s="268"/>
      <c r="G227" s="268"/>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366</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ht="22.5" outlineLevel="2" x14ac:dyDescent="0.2">
      <c r="A228" s="220"/>
      <c r="B228" s="221"/>
      <c r="C228" s="262" t="s">
        <v>2207</v>
      </c>
      <c r="D228" s="229"/>
      <c r="E228" s="230">
        <v>40</v>
      </c>
      <c r="F228" s="224"/>
      <c r="G228" s="224"/>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290</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1" x14ac:dyDescent="0.2">
      <c r="A229" s="241">
        <v>62</v>
      </c>
      <c r="B229" s="242" t="s">
        <v>2208</v>
      </c>
      <c r="C229" s="259" t="s">
        <v>2209</v>
      </c>
      <c r="D229" s="243" t="s">
        <v>598</v>
      </c>
      <c r="E229" s="244">
        <v>20</v>
      </c>
      <c r="F229" s="245"/>
      <c r="G229" s="246">
        <f>ROUND(E229*F229,2)</f>
        <v>0</v>
      </c>
      <c r="H229" s="245"/>
      <c r="I229" s="246">
        <f>ROUND(E229*H229,2)</f>
        <v>0</v>
      </c>
      <c r="J229" s="245"/>
      <c r="K229" s="246">
        <f>ROUND(E229*J229,2)</f>
        <v>0</v>
      </c>
      <c r="L229" s="246">
        <v>21</v>
      </c>
      <c r="M229" s="246">
        <f>G229*(1+L229/100)</f>
        <v>0</v>
      </c>
      <c r="N229" s="244">
        <v>0</v>
      </c>
      <c r="O229" s="244">
        <f>ROUND(E229*N229,2)</f>
        <v>0</v>
      </c>
      <c r="P229" s="244">
        <v>0</v>
      </c>
      <c r="Q229" s="244">
        <f>ROUND(E229*P229,2)</f>
        <v>0</v>
      </c>
      <c r="R229" s="246" t="s">
        <v>781</v>
      </c>
      <c r="S229" s="246" t="s">
        <v>298</v>
      </c>
      <c r="T229" s="247" t="s">
        <v>364</v>
      </c>
      <c r="U229" s="224">
        <v>3.6999999999999998E-2</v>
      </c>
      <c r="V229" s="224">
        <f>ROUND(E229*U229,2)</f>
        <v>0.74</v>
      </c>
      <c r="W229" s="224"/>
      <c r="X229" s="224" t="s">
        <v>283</v>
      </c>
      <c r="Y229" s="224" t="s">
        <v>284</v>
      </c>
      <c r="Z229" s="213"/>
      <c r="AA229" s="213"/>
      <c r="AB229" s="213"/>
      <c r="AC229" s="213"/>
      <c r="AD229" s="213"/>
      <c r="AE229" s="213"/>
      <c r="AF229" s="213"/>
      <c r="AG229" s="213" t="s">
        <v>1526</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2" x14ac:dyDescent="0.2">
      <c r="A230" s="220"/>
      <c r="B230" s="221"/>
      <c r="C230" s="271" t="s">
        <v>2206</v>
      </c>
      <c r="D230" s="268"/>
      <c r="E230" s="268"/>
      <c r="F230" s="268"/>
      <c r="G230" s="268"/>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366</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2" x14ac:dyDescent="0.2">
      <c r="A231" s="220"/>
      <c r="B231" s="221"/>
      <c r="C231" s="262" t="s">
        <v>2203</v>
      </c>
      <c r="D231" s="229"/>
      <c r="E231" s="230">
        <v>20</v>
      </c>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290</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1" x14ac:dyDescent="0.2">
      <c r="A232" s="241">
        <v>63</v>
      </c>
      <c r="B232" s="242" t="s">
        <v>2210</v>
      </c>
      <c r="C232" s="259" t="s">
        <v>2211</v>
      </c>
      <c r="D232" s="243" t="s">
        <v>598</v>
      </c>
      <c r="E232" s="244">
        <v>26.26</v>
      </c>
      <c r="F232" s="245"/>
      <c r="G232" s="246">
        <f>ROUND(E232*F232,2)</f>
        <v>0</v>
      </c>
      <c r="H232" s="245"/>
      <c r="I232" s="246">
        <f>ROUND(E232*H232,2)</f>
        <v>0</v>
      </c>
      <c r="J232" s="245"/>
      <c r="K232" s="246">
        <f>ROUND(E232*J232,2)</f>
        <v>0</v>
      </c>
      <c r="L232" s="246">
        <v>21</v>
      </c>
      <c r="M232" s="246">
        <f>G232*(1+L232/100)</f>
        <v>0</v>
      </c>
      <c r="N232" s="244">
        <v>6.5000000000000002E-2</v>
      </c>
      <c r="O232" s="244">
        <f>ROUND(E232*N232,2)</f>
        <v>1.71</v>
      </c>
      <c r="P232" s="244">
        <v>0</v>
      </c>
      <c r="Q232" s="244">
        <f>ROUND(E232*P232,2)</f>
        <v>0</v>
      </c>
      <c r="R232" s="246" t="s">
        <v>1032</v>
      </c>
      <c r="S232" s="246" t="s">
        <v>298</v>
      </c>
      <c r="T232" s="247" t="s">
        <v>364</v>
      </c>
      <c r="U232" s="224">
        <v>0</v>
      </c>
      <c r="V232" s="224">
        <f>ROUND(E232*U232,2)</f>
        <v>0</v>
      </c>
      <c r="W232" s="224"/>
      <c r="X232" s="224" t="s">
        <v>1034</v>
      </c>
      <c r="Y232" s="224" t="s">
        <v>284</v>
      </c>
      <c r="Z232" s="213"/>
      <c r="AA232" s="213"/>
      <c r="AB232" s="213"/>
      <c r="AC232" s="213"/>
      <c r="AD232" s="213"/>
      <c r="AE232" s="213"/>
      <c r="AF232" s="213"/>
      <c r="AG232" s="213" t="s">
        <v>2106</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2" x14ac:dyDescent="0.2">
      <c r="A233" s="220"/>
      <c r="B233" s="221"/>
      <c r="C233" s="260" t="s">
        <v>2212</v>
      </c>
      <c r="D233" s="248"/>
      <c r="E233" s="248"/>
      <c r="F233" s="248"/>
      <c r="G233" s="248"/>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287</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3" x14ac:dyDescent="0.2">
      <c r="A234" s="220"/>
      <c r="B234" s="221"/>
      <c r="C234" s="261" t="s">
        <v>2213</v>
      </c>
      <c r="D234" s="250"/>
      <c r="E234" s="250"/>
      <c r="F234" s="250"/>
      <c r="G234" s="250"/>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287</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ht="22.5" outlineLevel="2" x14ac:dyDescent="0.2">
      <c r="A235" s="220"/>
      <c r="B235" s="221"/>
      <c r="C235" s="262" t="s">
        <v>2214</v>
      </c>
      <c r="D235" s="229"/>
      <c r="E235" s="230">
        <v>26.26</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290</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1" x14ac:dyDescent="0.2">
      <c r="A236" s="241">
        <v>64</v>
      </c>
      <c r="B236" s="242" t="s">
        <v>2215</v>
      </c>
      <c r="C236" s="259" t="s">
        <v>2216</v>
      </c>
      <c r="D236" s="243" t="s">
        <v>598</v>
      </c>
      <c r="E236" s="244">
        <v>30.3</v>
      </c>
      <c r="F236" s="245"/>
      <c r="G236" s="246">
        <f>ROUND(E236*F236,2)</f>
        <v>0</v>
      </c>
      <c r="H236" s="245"/>
      <c r="I236" s="246">
        <f>ROUND(E236*H236,2)</f>
        <v>0</v>
      </c>
      <c r="J236" s="245"/>
      <c r="K236" s="246">
        <f>ROUND(E236*J236,2)</f>
        <v>0</v>
      </c>
      <c r="L236" s="246">
        <v>21</v>
      </c>
      <c r="M236" s="246">
        <f>G236*(1+L236/100)</f>
        <v>0</v>
      </c>
      <c r="N236" s="244">
        <v>5.7000000000000002E-2</v>
      </c>
      <c r="O236" s="244">
        <f>ROUND(E236*N236,2)</f>
        <v>1.73</v>
      </c>
      <c r="P236" s="244">
        <v>0</v>
      </c>
      <c r="Q236" s="244">
        <f>ROUND(E236*P236,2)</f>
        <v>0</v>
      </c>
      <c r="R236" s="246"/>
      <c r="S236" s="246" t="s">
        <v>281</v>
      </c>
      <c r="T236" s="247" t="s">
        <v>282</v>
      </c>
      <c r="U236" s="224">
        <v>0</v>
      </c>
      <c r="V236" s="224">
        <f>ROUND(E236*U236,2)</f>
        <v>0</v>
      </c>
      <c r="W236" s="224"/>
      <c r="X236" s="224" t="s">
        <v>1034</v>
      </c>
      <c r="Y236" s="224" t="s">
        <v>284</v>
      </c>
      <c r="Z236" s="213"/>
      <c r="AA236" s="213"/>
      <c r="AB236" s="213"/>
      <c r="AC236" s="213"/>
      <c r="AD236" s="213"/>
      <c r="AE236" s="213"/>
      <c r="AF236" s="213"/>
      <c r="AG236" s="213" t="s">
        <v>2106</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2" x14ac:dyDescent="0.2">
      <c r="A237" s="220"/>
      <c r="B237" s="221"/>
      <c r="C237" s="260" t="s">
        <v>286</v>
      </c>
      <c r="D237" s="248"/>
      <c r="E237" s="248"/>
      <c r="F237" s="248"/>
      <c r="G237" s="248"/>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287</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3" x14ac:dyDescent="0.2">
      <c r="A238" s="220"/>
      <c r="B238" s="221"/>
      <c r="C238" s="261" t="s">
        <v>2217</v>
      </c>
      <c r="D238" s="250"/>
      <c r="E238" s="250"/>
      <c r="F238" s="250"/>
      <c r="G238" s="250"/>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287</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ht="22.5" outlineLevel="2" x14ac:dyDescent="0.2">
      <c r="A239" s="220"/>
      <c r="B239" s="221"/>
      <c r="C239" s="262" t="s">
        <v>2218</v>
      </c>
      <c r="D239" s="229"/>
      <c r="E239" s="230">
        <v>30.3</v>
      </c>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290</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ht="22.5" outlineLevel="1" x14ac:dyDescent="0.2">
      <c r="A240" s="241">
        <v>65</v>
      </c>
      <c r="B240" s="242" t="s">
        <v>2219</v>
      </c>
      <c r="C240" s="259" t="s">
        <v>2220</v>
      </c>
      <c r="D240" s="243" t="s">
        <v>598</v>
      </c>
      <c r="E240" s="244">
        <v>42.42</v>
      </c>
      <c r="F240" s="245"/>
      <c r="G240" s="246">
        <f>ROUND(E240*F240,2)</f>
        <v>0</v>
      </c>
      <c r="H240" s="245"/>
      <c r="I240" s="246">
        <f>ROUND(E240*H240,2)</f>
        <v>0</v>
      </c>
      <c r="J240" s="245"/>
      <c r="K240" s="246">
        <f>ROUND(E240*J240,2)</f>
        <v>0</v>
      </c>
      <c r="L240" s="246">
        <v>21</v>
      </c>
      <c r="M240" s="246">
        <f>G240*(1+L240/100)</f>
        <v>0</v>
      </c>
      <c r="N240" s="244">
        <v>0.13700000000000001</v>
      </c>
      <c r="O240" s="244">
        <f>ROUND(E240*N240,2)</f>
        <v>5.81</v>
      </c>
      <c r="P240" s="244">
        <v>0</v>
      </c>
      <c r="Q240" s="244">
        <f>ROUND(E240*P240,2)</f>
        <v>0</v>
      </c>
      <c r="R240" s="246" t="s">
        <v>1032</v>
      </c>
      <c r="S240" s="246" t="s">
        <v>298</v>
      </c>
      <c r="T240" s="247" t="s">
        <v>364</v>
      </c>
      <c r="U240" s="224">
        <v>0</v>
      </c>
      <c r="V240" s="224">
        <f>ROUND(E240*U240,2)</f>
        <v>0</v>
      </c>
      <c r="W240" s="224"/>
      <c r="X240" s="224" t="s">
        <v>1034</v>
      </c>
      <c r="Y240" s="224" t="s">
        <v>284</v>
      </c>
      <c r="Z240" s="213"/>
      <c r="AA240" s="213"/>
      <c r="AB240" s="213"/>
      <c r="AC240" s="213"/>
      <c r="AD240" s="213"/>
      <c r="AE240" s="213"/>
      <c r="AF240" s="213"/>
      <c r="AG240" s="213" t="s">
        <v>2106</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2" x14ac:dyDescent="0.2">
      <c r="A241" s="220"/>
      <c r="B241" s="221"/>
      <c r="C241" s="262" t="s">
        <v>2221</v>
      </c>
      <c r="D241" s="229"/>
      <c r="E241" s="230">
        <v>42.42</v>
      </c>
      <c r="F241" s="224"/>
      <c r="G241" s="224"/>
      <c r="H241" s="224"/>
      <c r="I241" s="224"/>
      <c r="J241" s="224"/>
      <c r="K241" s="224"/>
      <c r="L241" s="224"/>
      <c r="M241" s="224"/>
      <c r="N241" s="223"/>
      <c r="O241" s="223"/>
      <c r="P241" s="223"/>
      <c r="Q241" s="223"/>
      <c r="R241" s="224"/>
      <c r="S241" s="224"/>
      <c r="T241" s="224"/>
      <c r="U241" s="224"/>
      <c r="V241" s="224"/>
      <c r="W241" s="224"/>
      <c r="X241" s="224"/>
      <c r="Y241" s="224"/>
      <c r="Z241" s="213"/>
      <c r="AA241" s="213"/>
      <c r="AB241" s="213"/>
      <c r="AC241" s="213"/>
      <c r="AD241" s="213"/>
      <c r="AE241" s="213"/>
      <c r="AF241" s="213"/>
      <c r="AG241" s="213" t="s">
        <v>290</v>
      </c>
      <c r="AH241" s="213">
        <v>0</v>
      </c>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x14ac:dyDescent="0.2">
      <c r="A242" s="234" t="s">
        <v>276</v>
      </c>
      <c r="B242" s="235" t="s">
        <v>200</v>
      </c>
      <c r="C242" s="258" t="s">
        <v>201</v>
      </c>
      <c r="D242" s="236"/>
      <c r="E242" s="237"/>
      <c r="F242" s="238"/>
      <c r="G242" s="238">
        <f>SUMIF(AG243:AG252,"&lt;&gt;NOR",G243:G252)</f>
        <v>0</v>
      </c>
      <c r="H242" s="238"/>
      <c r="I242" s="238">
        <f>SUM(I243:I252)</f>
        <v>0</v>
      </c>
      <c r="J242" s="238"/>
      <c r="K242" s="238">
        <f>SUM(K243:K252)</f>
        <v>0</v>
      </c>
      <c r="L242" s="238"/>
      <c r="M242" s="238">
        <f>SUM(M243:M252)</f>
        <v>0</v>
      </c>
      <c r="N242" s="237"/>
      <c r="O242" s="237">
        <f>SUM(O243:O252)</f>
        <v>0</v>
      </c>
      <c r="P242" s="237"/>
      <c r="Q242" s="237">
        <f>SUM(Q243:Q252)</f>
        <v>7.54</v>
      </c>
      <c r="R242" s="238"/>
      <c r="S242" s="238"/>
      <c r="T242" s="239"/>
      <c r="U242" s="233"/>
      <c r="V242" s="233">
        <f>SUM(V243:V252)</f>
        <v>34.700000000000003</v>
      </c>
      <c r="W242" s="233"/>
      <c r="X242" s="233"/>
      <c r="Y242" s="233"/>
      <c r="AG242" t="s">
        <v>277</v>
      </c>
    </row>
    <row r="243" spans="1:60" outlineLevel="1" x14ac:dyDescent="0.2">
      <c r="A243" s="241">
        <v>66</v>
      </c>
      <c r="B243" s="242" t="s">
        <v>854</v>
      </c>
      <c r="C243" s="259" t="s">
        <v>855</v>
      </c>
      <c r="D243" s="243" t="s">
        <v>280</v>
      </c>
      <c r="E243" s="244">
        <v>3.77</v>
      </c>
      <c r="F243" s="245"/>
      <c r="G243" s="246">
        <f>ROUND(E243*F243,2)</f>
        <v>0</v>
      </c>
      <c r="H243" s="245"/>
      <c r="I243" s="246">
        <f>ROUND(E243*H243,2)</f>
        <v>0</v>
      </c>
      <c r="J243" s="245"/>
      <c r="K243" s="246">
        <f>ROUND(E243*J243,2)</f>
        <v>0</v>
      </c>
      <c r="L243" s="246">
        <v>21</v>
      </c>
      <c r="M243" s="246">
        <f>G243*(1+L243/100)</f>
        <v>0</v>
      </c>
      <c r="N243" s="244">
        <v>0</v>
      </c>
      <c r="O243" s="244">
        <f>ROUND(E243*N243,2)</f>
        <v>0</v>
      </c>
      <c r="P243" s="244">
        <v>2</v>
      </c>
      <c r="Q243" s="244">
        <f>ROUND(E243*P243,2)</f>
        <v>7.54</v>
      </c>
      <c r="R243" s="246" t="s">
        <v>838</v>
      </c>
      <c r="S243" s="246" t="s">
        <v>298</v>
      </c>
      <c r="T243" s="247" t="s">
        <v>364</v>
      </c>
      <c r="U243" s="224">
        <v>6.4359999999999999</v>
      </c>
      <c r="V243" s="224">
        <f>ROUND(E243*U243,2)</f>
        <v>24.26</v>
      </c>
      <c r="W243" s="224"/>
      <c r="X243" s="224" t="s">
        <v>283</v>
      </c>
      <c r="Y243" s="224" t="s">
        <v>284</v>
      </c>
      <c r="Z243" s="213"/>
      <c r="AA243" s="213"/>
      <c r="AB243" s="213"/>
      <c r="AC243" s="213"/>
      <c r="AD243" s="213"/>
      <c r="AE243" s="213"/>
      <c r="AF243" s="213"/>
      <c r="AG243" s="213" t="s">
        <v>1526</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2" x14ac:dyDescent="0.2">
      <c r="A244" s="220"/>
      <c r="B244" s="221"/>
      <c r="C244" s="271" t="s">
        <v>839</v>
      </c>
      <c r="D244" s="268"/>
      <c r="E244" s="268"/>
      <c r="F244" s="268"/>
      <c r="G244" s="268"/>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366</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ht="33.75" outlineLevel="2" x14ac:dyDescent="0.2">
      <c r="A245" s="220"/>
      <c r="B245" s="221"/>
      <c r="C245" s="262" t="s">
        <v>2222</v>
      </c>
      <c r="D245" s="229"/>
      <c r="E245" s="230">
        <v>3.2</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290</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ht="22.5" outlineLevel="3" x14ac:dyDescent="0.2">
      <c r="A246" s="220"/>
      <c r="B246" s="221"/>
      <c r="C246" s="262" t="s">
        <v>2223</v>
      </c>
      <c r="D246" s="229"/>
      <c r="E246" s="230">
        <v>0.56999999999999995</v>
      </c>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290</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ht="22.5" outlineLevel="1" x14ac:dyDescent="0.2">
      <c r="A247" s="241">
        <v>67</v>
      </c>
      <c r="B247" s="242" t="s">
        <v>2224</v>
      </c>
      <c r="C247" s="259" t="s">
        <v>2225</v>
      </c>
      <c r="D247" s="243" t="s">
        <v>598</v>
      </c>
      <c r="E247" s="244">
        <v>116</v>
      </c>
      <c r="F247" s="245"/>
      <c r="G247" s="246">
        <f>ROUND(E247*F247,2)</f>
        <v>0</v>
      </c>
      <c r="H247" s="245"/>
      <c r="I247" s="246">
        <f>ROUND(E247*H247,2)</f>
        <v>0</v>
      </c>
      <c r="J247" s="245"/>
      <c r="K247" s="246">
        <f>ROUND(E247*J247,2)</f>
        <v>0</v>
      </c>
      <c r="L247" s="246">
        <v>21</v>
      </c>
      <c r="M247" s="246">
        <f>G247*(1+L247/100)</f>
        <v>0</v>
      </c>
      <c r="N247" s="244">
        <v>0</v>
      </c>
      <c r="O247" s="244">
        <f>ROUND(E247*N247,2)</f>
        <v>0</v>
      </c>
      <c r="P247" s="244">
        <v>0</v>
      </c>
      <c r="Q247" s="244">
        <f>ROUND(E247*P247,2)</f>
        <v>0</v>
      </c>
      <c r="R247" s="246" t="s">
        <v>781</v>
      </c>
      <c r="S247" s="246" t="s">
        <v>298</v>
      </c>
      <c r="T247" s="247" t="s">
        <v>364</v>
      </c>
      <c r="U247" s="224">
        <v>0.09</v>
      </c>
      <c r="V247" s="224">
        <f>ROUND(E247*U247,2)</f>
        <v>10.44</v>
      </c>
      <c r="W247" s="224"/>
      <c r="X247" s="224" t="s">
        <v>283</v>
      </c>
      <c r="Y247" s="224" t="s">
        <v>284</v>
      </c>
      <c r="Z247" s="213"/>
      <c r="AA247" s="213"/>
      <c r="AB247" s="213"/>
      <c r="AC247" s="213"/>
      <c r="AD247" s="213"/>
      <c r="AE247" s="213"/>
      <c r="AF247" s="213"/>
      <c r="AG247" s="213" t="s">
        <v>1526</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ht="22.5" outlineLevel="2" x14ac:dyDescent="0.2">
      <c r="A248" s="220"/>
      <c r="B248" s="221"/>
      <c r="C248" s="271" t="s">
        <v>2226</v>
      </c>
      <c r="D248" s="268"/>
      <c r="E248" s="268"/>
      <c r="F248" s="268"/>
      <c r="G248" s="268"/>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366</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49" t="str">
        <f>C248</f>
        <v>krajníků, desek nebo panelů od spojovacího materiálu s odklizením a uložením očištěných hmot a spojovacího materiálu na skládku na vzdálenost do 10 m</v>
      </c>
      <c r="BB248" s="213"/>
      <c r="BC248" s="213"/>
      <c r="BD248" s="213"/>
      <c r="BE248" s="213"/>
      <c r="BF248" s="213"/>
      <c r="BG248" s="213"/>
      <c r="BH248" s="213"/>
    </row>
    <row r="249" spans="1:60" ht="22.5" outlineLevel="2" x14ac:dyDescent="0.2">
      <c r="A249" s="220"/>
      <c r="B249" s="221"/>
      <c r="C249" s="262" t="s">
        <v>2024</v>
      </c>
      <c r="D249" s="229"/>
      <c r="E249" s="230">
        <v>26</v>
      </c>
      <c r="F249" s="224"/>
      <c r="G249" s="224"/>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290</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ht="22.5" outlineLevel="3" x14ac:dyDescent="0.2">
      <c r="A250" s="220"/>
      <c r="B250" s="221"/>
      <c r="C250" s="262" t="s">
        <v>2019</v>
      </c>
      <c r="D250" s="229"/>
      <c r="E250" s="230">
        <v>36</v>
      </c>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290</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ht="22.5" outlineLevel="3" x14ac:dyDescent="0.2">
      <c r="A251" s="220"/>
      <c r="B251" s="221"/>
      <c r="C251" s="262" t="s">
        <v>2020</v>
      </c>
      <c r="D251" s="229"/>
      <c r="E251" s="230">
        <v>24</v>
      </c>
      <c r="F251" s="224"/>
      <c r="G251" s="224"/>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290</v>
      </c>
      <c r="AH251" s="213">
        <v>0</v>
      </c>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ht="22.5" outlineLevel="3" x14ac:dyDescent="0.2">
      <c r="A252" s="220"/>
      <c r="B252" s="221"/>
      <c r="C252" s="262" t="s">
        <v>2021</v>
      </c>
      <c r="D252" s="229"/>
      <c r="E252" s="230">
        <v>30</v>
      </c>
      <c r="F252" s="224"/>
      <c r="G252" s="224"/>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290</v>
      </c>
      <c r="AH252" s="213">
        <v>0</v>
      </c>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x14ac:dyDescent="0.2">
      <c r="A253" s="234" t="s">
        <v>276</v>
      </c>
      <c r="B253" s="235" t="s">
        <v>204</v>
      </c>
      <c r="C253" s="258" t="s">
        <v>205</v>
      </c>
      <c r="D253" s="236"/>
      <c r="E253" s="237"/>
      <c r="F253" s="238"/>
      <c r="G253" s="238">
        <f>SUMIF(AG254:AG258,"&lt;&gt;NOR",G254:G258)</f>
        <v>0</v>
      </c>
      <c r="H253" s="238"/>
      <c r="I253" s="238">
        <f>SUM(I254:I258)</f>
        <v>0</v>
      </c>
      <c r="J253" s="238"/>
      <c r="K253" s="238">
        <f>SUM(K254:K258)</f>
        <v>0</v>
      </c>
      <c r="L253" s="238"/>
      <c r="M253" s="238">
        <f>SUM(M254:M258)</f>
        <v>0</v>
      </c>
      <c r="N253" s="237"/>
      <c r="O253" s="237">
        <f>SUM(O254:O258)</f>
        <v>0</v>
      </c>
      <c r="P253" s="237"/>
      <c r="Q253" s="237">
        <f>SUM(Q254:Q258)</f>
        <v>0</v>
      </c>
      <c r="R253" s="238"/>
      <c r="S253" s="238"/>
      <c r="T253" s="239"/>
      <c r="U253" s="233"/>
      <c r="V253" s="233">
        <f>SUM(V254:V258)</f>
        <v>276.42</v>
      </c>
      <c r="W253" s="233"/>
      <c r="X253" s="233"/>
      <c r="Y253" s="233"/>
      <c r="AG253" t="s">
        <v>277</v>
      </c>
    </row>
    <row r="254" spans="1:60" outlineLevel="1" x14ac:dyDescent="0.2">
      <c r="A254" s="241">
        <v>68</v>
      </c>
      <c r="B254" s="242" t="s">
        <v>2227</v>
      </c>
      <c r="C254" s="259" t="s">
        <v>2228</v>
      </c>
      <c r="D254" s="243" t="s">
        <v>737</v>
      </c>
      <c r="E254" s="244">
        <v>708.77652</v>
      </c>
      <c r="F254" s="245"/>
      <c r="G254" s="246">
        <f>ROUND(E254*F254,2)</f>
        <v>0</v>
      </c>
      <c r="H254" s="245"/>
      <c r="I254" s="246">
        <f>ROUND(E254*H254,2)</f>
        <v>0</v>
      </c>
      <c r="J254" s="245"/>
      <c r="K254" s="246">
        <f>ROUND(E254*J254,2)</f>
        <v>0</v>
      </c>
      <c r="L254" s="246">
        <v>21</v>
      </c>
      <c r="M254" s="246">
        <f>G254*(1+L254/100)</f>
        <v>0</v>
      </c>
      <c r="N254" s="244">
        <v>0</v>
      </c>
      <c r="O254" s="244">
        <f>ROUND(E254*N254,2)</f>
        <v>0</v>
      </c>
      <c r="P254" s="244">
        <v>0</v>
      </c>
      <c r="Q254" s="244">
        <f>ROUND(E254*P254,2)</f>
        <v>0</v>
      </c>
      <c r="R254" s="246" t="s">
        <v>781</v>
      </c>
      <c r="S254" s="246" t="s">
        <v>298</v>
      </c>
      <c r="T254" s="247" t="s">
        <v>364</v>
      </c>
      <c r="U254" s="224">
        <v>0.39</v>
      </c>
      <c r="V254" s="224">
        <f>ROUND(E254*U254,2)</f>
        <v>276.42</v>
      </c>
      <c r="W254" s="224"/>
      <c r="X254" s="224" t="s">
        <v>944</v>
      </c>
      <c r="Y254" s="224" t="s">
        <v>284</v>
      </c>
      <c r="Z254" s="213"/>
      <c r="AA254" s="213"/>
      <c r="AB254" s="213"/>
      <c r="AC254" s="213"/>
      <c r="AD254" s="213"/>
      <c r="AE254" s="213"/>
      <c r="AF254" s="213"/>
      <c r="AG254" s="213" t="s">
        <v>2229</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2" x14ac:dyDescent="0.2">
      <c r="A255" s="220"/>
      <c r="B255" s="221"/>
      <c r="C255" s="271" t="s">
        <v>2230</v>
      </c>
      <c r="D255" s="268"/>
      <c r="E255" s="268"/>
      <c r="F255" s="268"/>
      <c r="G255" s="268"/>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366</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2" x14ac:dyDescent="0.2">
      <c r="A256" s="220"/>
      <c r="B256" s="221"/>
      <c r="C256" s="262" t="s">
        <v>947</v>
      </c>
      <c r="D256" s="229"/>
      <c r="E256" s="230"/>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290</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ht="22.5" outlineLevel="3" x14ac:dyDescent="0.2">
      <c r="A257" s="220"/>
      <c r="B257" s="221"/>
      <c r="C257" s="262" t="s">
        <v>2231</v>
      </c>
      <c r="D257" s="229"/>
      <c r="E257" s="230"/>
      <c r="F257" s="224"/>
      <c r="G257" s="224"/>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290</v>
      </c>
      <c r="AH257" s="213">
        <v>0</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3" x14ac:dyDescent="0.2">
      <c r="A258" s="220"/>
      <c r="B258" s="221"/>
      <c r="C258" s="262" t="s">
        <v>2232</v>
      </c>
      <c r="D258" s="229"/>
      <c r="E258" s="230">
        <v>708.77652</v>
      </c>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290</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x14ac:dyDescent="0.2">
      <c r="A259" s="234" t="s">
        <v>276</v>
      </c>
      <c r="B259" s="235" t="s">
        <v>242</v>
      </c>
      <c r="C259" s="258" t="s">
        <v>243</v>
      </c>
      <c r="D259" s="236"/>
      <c r="E259" s="237"/>
      <c r="F259" s="238"/>
      <c r="G259" s="238">
        <f>SUMIF(AG260:AG289,"&lt;&gt;NOR",G260:G289)</f>
        <v>0</v>
      </c>
      <c r="H259" s="238"/>
      <c r="I259" s="238">
        <f>SUM(I260:I289)</f>
        <v>0</v>
      </c>
      <c r="J259" s="238"/>
      <c r="K259" s="238">
        <f>SUM(K260:K289)</f>
        <v>0</v>
      </c>
      <c r="L259" s="238"/>
      <c r="M259" s="238">
        <f>SUM(M260:M289)</f>
        <v>0</v>
      </c>
      <c r="N259" s="237"/>
      <c r="O259" s="237">
        <f>SUM(O260:O289)</f>
        <v>0</v>
      </c>
      <c r="P259" s="237"/>
      <c r="Q259" s="237">
        <f>SUM(Q260:Q289)</f>
        <v>0</v>
      </c>
      <c r="R259" s="238"/>
      <c r="S259" s="238"/>
      <c r="T259" s="239"/>
      <c r="U259" s="233"/>
      <c r="V259" s="233">
        <f>SUM(V260:V289)</f>
        <v>1091.1099999999999</v>
      </c>
      <c r="W259" s="233"/>
      <c r="X259" s="233"/>
      <c r="Y259" s="233"/>
      <c r="AG259" t="s">
        <v>277</v>
      </c>
    </row>
    <row r="260" spans="1:60" outlineLevel="1" x14ac:dyDescent="0.2">
      <c r="A260" s="241">
        <v>69</v>
      </c>
      <c r="B260" s="242" t="s">
        <v>1226</v>
      </c>
      <c r="C260" s="259" t="s">
        <v>1227</v>
      </c>
      <c r="D260" s="243" t="s">
        <v>737</v>
      </c>
      <c r="E260" s="244">
        <v>439.61</v>
      </c>
      <c r="F260" s="245"/>
      <c r="G260" s="246">
        <f>ROUND(E260*F260,2)</f>
        <v>0</v>
      </c>
      <c r="H260" s="245"/>
      <c r="I260" s="246">
        <f>ROUND(E260*H260,2)</f>
        <v>0</v>
      </c>
      <c r="J260" s="245"/>
      <c r="K260" s="246">
        <f>ROUND(E260*J260,2)</f>
        <v>0</v>
      </c>
      <c r="L260" s="246">
        <v>21</v>
      </c>
      <c r="M260" s="246">
        <f>G260*(1+L260/100)</f>
        <v>0</v>
      </c>
      <c r="N260" s="244">
        <v>0</v>
      </c>
      <c r="O260" s="244">
        <f>ROUND(E260*N260,2)</f>
        <v>0</v>
      </c>
      <c r="P260" s="244">
        <v>0</v>
      </c>
      <c r="Q260" s="244">
        <f>ROUND(E260*P260,2)</f>
        <v>0</v>
      </c>
      <c r="R260" s="246" t="s">
        <v>838</v>
      </c>
      <c r="S260" s="246" t="s">
        <v>298</v>
      </c>
      <c r="T260" s="247" t="s">
        <v>364</v>
      </c>
      <c r="U260" s="224">
        <v>0.49</v>
      </c>
      <c r="V260" s="224">
        <f>ROUND(E260*U260,2)</f>
        <v>215.41</v>
      </c>
      <c r="W260" s="224"/>
      <c r="X260" s="224" t="s">
        <v>1216</v>
      </c>
      <c r="Y260" s="224" t="s">
        <v>284</v>
      </c>
      <c r="Z260" s="213"/>
      <c r="AA260" s="213"/>
      <c r="AB260" s="213"/>
      <c r="AC260" s="213"/>
      <c r="AD260" s="213"/>
      <c r="AE260" s="213"/>
      <c r="AF260" s="213"/>
      <c r="AG260" s="213" t="s">
        <v>2233</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2" x14ac:dyDescent="0.2">
      <c r="A261" s="220"/>
      <c r="B261" s="221"/>
      <c r="C261" s="260" t="s">
        <v>1228</v>
      </c>
      <c r="D261" s="248"/>
      <c r="E261" s="248"/>
      <c r="F261" s="248"/>
      <c r="G261" s="248"/>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287</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2" x14ac:dyDescent="0.2">
      <c r="A262" s="220"/>
      <c r="B262" s="221"/>
      <c r="C262" s="262" t="s">
        <v>1223</v>
      </c>
      <c r="D262" s="229"/>
      <c r="E262" s="230"/>
      <c r="F262" s="224"/>
      <c r="G262" s="224"/>
      <c r="H262" s="224"/>
      <c r="I262" s="224"/>
      <c r="J262" s="224"/>
      <c r="K262" s="224"/>
      <c r="L262" s="224"/>
      <c r="M262" s="224"/>
      <c r="N262" s="223"/>
      <c r="O262" s="223"/>
      <c r="P262" s="223"/>
      <c r="Q262" s="223"/>
      <c r="R262" s="224"/>
      <c r="S262" s="224"/>
      <c r="T262" s="224"/>
      <c r="U262" s="224"/>
      <c r="V262" s="224"/>
      <c r="W262" s="224"/>
      <c r="X262" s="224"/>
      <c r="Y262" s="224"/>
      <c r="Z262" s="213"/>
      <c r="AA262" s="213"/>
      <c r="AB262" s="213"/>
      <c r="AC262" s="213"/>
      <c r="AD262" s="213"/>
      <c r="AE262" s="213"/>
      <c r="AF262" s="213"/>
      <c r="AG262" s="213" t="s">
        <v>290</v>
      </c>
      <c r="AH262" s="213">
        <v>0</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3" x14ac:dyDescent="0.2">
      <c r="A263" s="220"/>
      <c r="B263" s="221"/>
      <c r="C263" s="262" t="s">
        <v>2234</v>
      </c>
      <c r="D263" s="229"/>
      <c r="E263" s="230"/>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290</v>
      </c>
      <c r="AH263" s="213">
        <v>0</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3" x14ac:dyDescent="0.2">
      <c r="A264" s="220"/>
      <c r="B264" s="221"/>
      <c r="C264" s="262" t="s">
        <v>2235</v>
      </c>
      <c r="D264" s="229"/>
      <c r="E264" s="230">
        <v>439.61</v>
      </c>
      <c r="F264" s="224"/>
      <c r="G264" s="224"/>
      <c r="H264" s="224"/>
      <c r="I264" s="224"/>
      <c r="J264" s="224"/>
      <c r="K264" s="224"/>
      <c r="L264" s="224"/>
      <c r="M264" s="224"/>
      <c r="N264" s="223"/>
      <c r="O264" s="223"/>
      <c r="P264" s="223"/>
      <c r="Q264" s="223"/>
      <c r="R264" s="224"/>
      <c r="S264" s="224"/>
      <c r="T264" s="224"/>
      <c r="U264" s="224"/>
      <c r="V264" s="224"/>
      <c r="W264" s="224"/>
      <c r="X264" s="224"/>
      <c r="Y264" s="224"/>
      <c r="Z264" s="213"/>
      <c r="AA264" s="213"/>
      <c r="AB264" s="213"/>
      <c r="AC264" s="213"/>
      <c r="AD264" s="213"/>
      <c r="AE264" s="213"/>
      <c r="AF264" s="213"/>
      <c r="AG264" s="213" t="s">
        <v>290</v>
      </c>
      <c r="AH264" s="213">
        <v>0</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1" x14ac:dyDescent="0.2">
      <c r="A265" s="241">
        <v>70</v>
      </c>
      <c r="B265" s="242" t="s">
        <v>1229</v>
      </c>
      <c r="C265" s="259" t="s">
        <v>1230</v>
      </c>
      <c r="D265" s="243" t="s">
        <v>737</v>
      </c>
      <c r="E265" s="244">
        <v>12748.69</v>
      </c>
      <c r="F265" s="245"/>
      <c r="G265" s="246">
        <f>ROUND(E265*F265,2)</f>
        <v>0</v>
      </c>
      <c r="H265" s="245"/>
      <c r="I265" s="246">
        <f>ROUND(E265*H265,2)</f>
        <v>0</v>
      </c>
      <c r="J265" s="245"/>
      <c r="K265" s="246">
        <f>ROUND(E265*J265,2)</f>
        <v>0</v>
      </c>
      <c r="L265" s="246">
        <v>21</v>
      </c>
      <c r="M265" s="246">
        <f>G265*(1+L265/100)</f>
        <v>0</v>
      </c>
      <c r="N265" s="244">
        <v>0</v>
      </c>
      <c r="O265" s="244">
        <f>ROUND(E265*N265,2)</f>
        <v>0</v>
      </c>
      <c r="P265" s="244">
        <v>0</v>
      </c>
      <c r="Q265" s="244">
        <f>ROUND(E265*P265,2)</f>
        <v>0</v>
      </c>
      <c r="R265" s="246" t="s">
        <v>838</v>
      </c>
      <c r="S265" s="246" t="s">
        <v>298</v>
      </c>
      <c r="T265" s="247" t="s">
        <v>364</v>
      </c>
      <c r="U265" s="224">
        <v>0</v>
      </c>
      <c r="V265" s="224">
        <f>ROUND(E265*U265,2)</f>
        <v>0</v>
      </c>
      <c r="W265" s="224"/>
      <c r="X265" s="224" t="s">
        <v>1216</v>
      </c>
      <c r="Y265" s="224" t="s">
        <v>284</v>
      </c>
      <c r="Z265" s="213"/>
      <c r="AA265" s="213"/>
      <c r="AB265" s="213"/>
      <c r="AC265" s="213"/>
      <c r="AD265" s="213"/>
      <c r="AE265" s="213"/>
      <c r="AF265" s="213"/>
      <c r="AG265" s="213" t="s">
        <v>1217</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2" x14ac:dyDescent="0.2">
      <c r="A266" s="220"/>
      <c r="B266" s="221"/>
      <c r="C266" s="262" t="s">
        <v>1223</v>
      </c>
      <c r="D266" s="229"/>
      <c r="E266" s="230"/>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290</v>
      </c>
      <c r="AH266" s="213">
        <v>0</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3" x14ac:dyDescent="0.2">
      <c r="A267" s="220"/>
      <c r="B267" s="221"/>
      <c r="C267" s="262" t="s">
        <v>2234</v>
      </c>
      <c r="D267" s="229"/>
      <c r="E267" s="230"/>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290</v>
      </c>
      <c r="AH267" s="213">
        <v>0</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3" x14ac:dyDescent="0.2">
      <c r="A268" s="220"/>
      <c r="B268" s="221"/>
      <c r="C268" s="262" t="s">
        <v>2236</v>
      </c>
      <c r="D268" s="229"/>
      <c r="E268" s="230">
        <v>12748.69</v>
      </c>
      <c r="F268" s="224"/>
      <c r="G268" s="224"/>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290</v>
      </c>
      <c r="AH268" s="213">
        <v>0</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1" x14ac:dyDescent="0.2">
      <c r="A269" s="241">
        <v>71</v>
      </c>
      <c r="B269" s="242" t="s">
        <v>1232</v>
      </c>
      <c r="C269" s="259" t="s">
        <v>1233</v>
      </c>
      <c r="D269" s="243" t="s">
        <v>737</v>
      </c>
      <c r="E269" s="244">
        <v>439.61</v>
      </c>
      <c r="F269" s="245"/>
      <c r="G269" s="246">
        <f>ROUND(E269*F269,2)</f>
        <v>0</v>
      </c>
      <c r="H269" s="245"/>
      <c r="I269" s="246">
        <f>ROUND(E269*H269,2)</f>
        <v>0</v>
      </c>
      <c r="J269" s="245"/>
      <c r="K269" s="246">
        <f>ROUND(E269*J269,2)</f>
        <v>0</v>
      </c>
      <c r="L269" s="246">
        <v>21</v>
      </c>
      <c r="M269" s="246">
        <f>G269*(1+L269/100)</f>
        <v>0</v>
      </c>
      <c r="N269" s="244">
        <v>0</v>
      </c>
      <c r="O269" s="244">
        <f>ROUND(E269*N269,2)</f>
        <v>0</v>
      </c>
      <c r="P269" s="244">
        <v>0</v>
      </c>
      <c r="Q269" s="244">
        <f>ROUND(E269*P269,2)</f>
        <v>0</v>
      </c>
      <c r="R269" s="246" t="s">
        <v>838</v>
      </c>
      <c r="S269" s="246" t="s">
        <v>298</v>
      </c>
      <c r="T269" s="247" t="s">
        <v>364</v>
      </c>
      <c r="U269" s="224">
        <v>0.94199999999999995</v>
      </c>
      <c r="V269" s="224">
        <f>ROUND(E269*U269,2)</f>
        <v>414.11</v>
      </c>
      <c r="W269" s="224"/>
      <c r="X269" s="224" t="s">
        <v>1216</v>
      </c>
      <c r="Y269" s="224" t="s">
        <v>284</v>
      </c>
      <c r="Z269" s="213"/>
      <c r="AA269" s="213"/>
      <c r="AB269" s="213"/>
      <c r="AC269" s="213"/>
      <c r="AD269" s="213"/>
      <c r="AE269" s="213"/>
      <c r="AF269" s="213"/>
      <c r="AG269" s="213" t="s">
        <v>1217</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62" t="s">
        <v>1223</v>
      </c>
      <c r="D270" s="229"/>
      <c r="E270" s="230"/>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290</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62" t="s">
        <v>2234</v>
      </c>
      <c r="D271" s="229"/>
      <c r="E271" s="230"/>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290</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62" t="s">
        <v>2235</v>
      </c>
      <c r="D272" s="229"/>
      <c r="E272" s="230">
        <v>439.61</v>
      </c>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290</v>
      </c>
      <c r="AH272" s="213">
        <v>0</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ht="22.5" outlineLevel="1" x14ac:dyDescent="0.2">
      <c r="A273" s="241">
        <v>72</v>
      </c>
      <c r="B273" s="242" t="s">
        <v>1234</v>
      </c>
      <c r="C273" s="259" t="s">
        <v>1235</v>
      </c>
      <c r="D273" s="243" t="s">
        <v>737</v>
      </c>
      <c r="E273" s="244">
        <v>4396.1000000000004</v>
      </c>
      <c r="F273" s="245"/>
      <c r="G273" s="246">
        <f>ROUND(E273*F273,2)</f>
        <v>0</v>
      </c>
      <c r="H273" s="245"/>
      <c r="I273" s="246">
        <f>ROUND(E273*H273,2)</f>
        <v>0</v>
      </c>
      <c r="J273" s="245"/>
      <c r="K273" s="246">
        <f>ROUND(E273*J273,2)</f>
        <v>0</v>
      </c>
      <c r="L273" s="246">
        <v>21</v>
      </c>
      <c r="M273" s="246">
        <f>G273*(1+L273/100)</f>
        <v>0</v>
      </c>
      <c r="N273" s="244">
        <v>0</v>
      </c>
      <c r="O273" s="244">
        <f>ROUND(E273*N273,2)</f>
        <v>0</v>
      </c>
      <c r="P273" s="244">
        <v>0</v>
      </c>
      <c r="Q273" s="244">
        <f>ROUND(E273*P273,2)</f>
        <v>0</v>
      </c>
      <c r="R273" s="246" t="s">
        <v>838</v>
      </c>
      <c r="S273" s="246" t="s">
        <v>298</v>
      </c>
      <c r="T273" s="247" t="s">
        <v>364</v>
      </c>
      <c r="U273" s="224">
        <v>0.105</v>
      </c>
      <c r="V273" s="224">
        <f>ROUND(E273*U273,2)</f>
        <v>461.59</v>
      </c>
      <c r="W273" s="224"/>
      <c r="X273" s="224" t="s">
        <v>1216</v>
      </c>
      <c r="Y273" s="224" t="s">
        <v>284</v>
      </c>
      <c r="Z273" s="213"/>
      <c r="AA273" s="213"/>
      <c r="AB273" s="213"/>
      <c r="AC273" s="213"/>
      <c r="AD273" s="213"/>
      <c r="AE273" s="213"/>
      <c r="AF273" s="213"/>
      <c r="AG273" s="213" t="s">
        <v>1217</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2" x14ac:dyDescent="0.2">
      <c r="A274" s="220"/>
      <c r="B274" s="221"/>
      <c r="C274" s="262" t="s">
        <v>1223</v>
      </c>
      <c r="D274" s="229"/>
      <c r="E274" s="230"/>
      <c r="F274" s="224"/>
      <c r="G274" s="224"/>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290</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3" x14ac:dyDescent="0.2">
      <c r="A275" s="220"/>
      <c r="B275" s="221"/>
      <c r="C275" s="262" t="s">
        <v>2234</v>
      </c>
      <c r="D275" s="229"/>
      <c r="E275" s="230"/>
      <c r="F275" s="224"/>
      <c r="G275" s="224"/>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290</v>
      </c>
      <c r="AH275" s="213">
        <v>0</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3" x14ac:dyDescent="0.2">
      <c r="A276" s="220"/>
      <c r="B276" s="221"/>
      <c r="C276" s="262" t="s">
        <v>2237</v>
      </c>
      <c r="D276" s="229"/>
      <c r="E276" s="230">
        <v>4396.1000000000004</v>
      </c>
      <c r="F276" s="224"/>
      <c r="G276" s="224"/>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290</v>
      </c>
      <c r="AH276" s="213">
        <v>0</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1" x14ac:dyDescent="0.2">
      <c r="A277" s="241">
        <v>73</v>
      </c>
      <c r="B277" s="242" t="s">
        <v>2238</v>
      </c>
      <c r="C277" s="259" t="s">
        <v>2239</v>
      </c>
      <c r="D277" s="243" t="s">
        <v>737</v>
      </c>
      <c r="E277" s="244">
        <v>295.02226999999999</v>
      </c>
      <c r="F277" s="245"/>
      <c r="G277" s="246">
        <f>ROUND(E277*F277,2)</f>
        <v>0</v>
      </c>
      <c r="H277" s="245"/>
      <c r="I277" s="246">
        <f>ROUND(E277*H277,2)</f>
        <v>0</v>
      </c>
      <c r="J277" s="245"/>
      <c r="K277" s="246">
        <f>ROUND(E277*J277,2)</f>
        <v>0</v>
      </c>
      <c r="L277" s="246">
        <v>21</v>
      </c>
      <c r="M277" s="246">
        <f>G277*(1+L277/100)</f>
        <v>0</v>
      </c>
      <c r="N277" s="244">
        <v>0</v>
      </c>
      <c r="O277" s="244">
        <f>ROUND(E277*N277,2)</f>
        <v>0</v>
      </c>
      <c r="P277" s="244">
        <v>0</v>
      </c>
      <c r="Q277" s="244">
        <f>ROUND(E277*P277,2)</f>
        <v>0</v>
      </c>
      <c r="R277" s="246" t="s">
        <v>838</v>
      </c>
      <c r="S277" s="246" t="s">
        <v>298</v>
      </c>
      <c r="T277" s="247" t="s">
        <v>364</v>
      </c>
      <c r="U277" s="224">
        <v>0</v>
      </c>
      <c r="V277" s="224">
        <f>ROUND(E277*U277,2)</f>
        <v>0</v>
      </c>
      <c r="W277" s="224"/>
      <c r="X277" s="224" t="s">
        <v>1216</v>
      </c>
      <c r="Y277" s="224" t="s">
        <v>284</v>
      </c>
      <c r="Z277" s="213"/>
      <c r="AA277" s="213"/>
      <c r="AB277" s="213"/>
      <c r="AC277" s="213"/>
      <c r="AD277" s="213"/>
      <c r="AE277" s="213"/>
      <c r="AF277" s="213"/>
      <c r="AG277" s="213" t="s">
        <v>1217</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2" x14ac:dyDescent="0.2">
      <c r="A278" s="220"/>
      <c r="B278" s="221"/>
      <c r="C278" s="262" t="s">
        <v>1223</v>
      </c>
      <c r="D278" s="229"/>
      <c r="E278" s="230"/>
      <c r="F278" s="224"/>
      <c r="G278" s="224"/>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290</v>
      </c>
      <c r="AH278" s="213">
        <v>0</v>
      </c>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3" x14ac:dyDescent="0.2">
      <c r="A279" s="220"/>
      <c r="B279" s="221"/>
      <c r="C279" s="262" t="s">
        <v>2234</v>
      </c>
      <c r="D279" s="229"/>
      <c r="E279" s="230"/>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290</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3" x14ac:dyDescent="0.2">
      <c r="A280" s="220"/>
      <c r="B280" s="221"/>
      <c r="C280" s="262" t="s">
        <v>2240</v>
      </c>
      <c r="D280" s="229"/>
      <c r="E280" s="230">
        <v>295.02226999999999</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290</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ht="22.5" outlineLevel="1" x14ac:dyDescent="0.2">
      <c r="A281" s="241">
        <v>74</v>
      </c>
      <c r="B281" s="242" t="s">
        <v>2241</v>
      </c>
      <c r="C281" s="259" t="s">
        <v>2242</v>
      </c>
      <c r="D281" s="243" t="s">
        <v>737</v>
      </c>
      <c r="E281" s="244">
        <v>61.545400000000001</v>
      </c>
      <c r="F281" s="245"/>
      <c r="G281" s="246">
        <f>ROUND(E281*F281,2)</f>
        <v>0</v>
      </c>
      <c r="H281" s="245"/>
      <c r="I281" s="246">
        <f>ROUND(E281*H281,2)</f>
        <v>0</v>
      </c>
      <c r="J281" s="245"/>
      <c r="K281" s="246">
        <f>ROUND(E281*J281,2)</f>
        <v>0</v>
      </c>
      <c r="L281" s="246">
        <v>21</v>
      </c>
      <c r="M281" s="246">
        <f>G281*(1+L281/100)</f>
        <v>0</v>
      </c>
      <c r="N281" s="244">
        <v>0</v>
      </c>
      <c r="O281" s="244">
        <f>ROUND(E281*N281,2)</f>
        <v>0</v>
      </c>
      <c r="P281" s="244">
        <v>0</v>
      </c>
      <c r="Q281" s="244">
        <f>ROUND(E281*P281,2)</f>
        <v>0</v>
      </c>
      <c r="R281" s="246" t="s">
        <v>838</v>
      </c>
      <c r="S281" s="246" t="s">
        <v>298</v>
      </c>
      <c r="T281" s="247" t="s">
        <v>364</v>
      </c>
      <c r="U281" s="224">
        <v>0</v>
      </c>
      <c r="V281" s="224">
        <f>ROUND(E281*U281,2)</f>
        <v>0</v>
      </c>
      <c r="W281" s="224"/>
      <c r="X281" s="224" t="s">
        <v>1216</v>
      </c>
      <c r="Y281" s="224" t="s">
        <v>284</v>
      </c>
      <c r="Z281" s="213"/>
      <c r="AA281" s="213"/>
      <c r="AB281" s="213"/>
      <c r="AC281" s="213"/>
      <c r="AD281" s="213"/>
      <c r="AE281" s="213"/>
      <c r="AF281" s="213"/>
      <c r="AG281" s="213" t="s">
        <v>2233</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2" x14ac:dyDescent="0.2">
      <c r="A282" s="220"/>
      <c r="B282" s="221"/>
      <c r="C282" s="262" t="s">
        <v>1223</v>
      </c>
      <c r="D282" s="229"/>
      <c r="E282" s="230"/>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290</v>
      </c>
      <c r="AH282" s="213">
        <v>0</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3" x14ac:dyDescent="0.2">
      <c r="A283" s="220"/>
      <c r="B283" s="221"/>
      <c r="C283" s="262" t="s">
        <v>2234</v>
      </c>
      <c r="D283" s="229"/>
      <c r="E283" s="230"/>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290</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3" x14ac:dyDescent="0.2">
      <c r="A284" s="220"/>
      <c r="B284" s="221"/>
      <c r="C284" s="262" t="s">
        <v>2243</v>
      </c>
      <c r="D284" s="229"/>
      <c r="E284" s="230">
        <v>61.545400000000001</v>
      </c>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290</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ht="22.5" outlineLevel="1" x14ac:dyDescent="0.2">
      <c r="A285" s="241">
        <v>75</v>
      </c>
      <c r="B285" s="242" t="s">
        <v>2244</v>
      </c>
      <c r="C285" s="259" t="s">
        <v>2245</v>
      </c>
      <c r="D285" s="243" t="s">
        <v>737</v>
      </c>
      <c r="E285" s="244">
        <v>64.666629999999998</v>
      </c>
      <c r="F285" s="245"/>
      <c r="G285" s="246">
        <f>ROUND(E285*F285,2)</f>
        <v>0</v>
      </c>
      <c r="H285" s="245"/>
      <c r="I285" s="246">
        <f>ROUND(E285*H285,2)</f>
        <v>0</v>
      </c>
      <c r="J285" s="245"/>
      <c r="K285" s="246">
        <f>ROUND(E285*J285,2)</f>
        <v>0</v>
      </c>
      <c r="L285" s="246">
        <v>21</v>
      </c>
      <c r="M285" s="246">
        <f>G285*(1+L285/100)</f>
        <v>0</v>
      </c>
      <c r="N285" s="244">
        <v>0</v>
      </c>
      <c r="O285" s="244">
        <f>ROUND(E285*N285,2)</f>
        <v>0</v>
      </c>
      <c r="P285" s="244">
        <v>0</v>
      </c>
      <c r="Q285" s="244">
        <f>ROUND(E285*P285,2)</f>
        <v>0</v>
      </c>
      <c r="R285" s="246" t="s">
        <v>838</v>
      </c>
      <c r="S285" s="246" t="s">
        <v>298</v>
      </c>
      <c r="T285" s="247" t="s">
        <v>364</v>
      </c>
      <c r="U285" s="224">
        <v>0</v>
      </c>
      <c r="V285" s="224">
        <f>ROUND(E285*U285,2)</f>
        <v>0</v>
      </c>
      <c r="W285" s="224"/>
      <c r="X285" s="224" t="s">
        <v>1216</v>
      </c>
      <c r="Y285" s="224" t="s">
        <v>284</v>
      </c>
      <c r="Z285" s="213"/>
      <c r="AA285" s="213"/>
      <c r="AB285" s="213"/>
      <c r="AC285" s="213"/>
      <c r="AD285" s="213"/>
      <c r="AE285" s="213"/>
      <c r="AF285" s="213"/>
      <c r="AG285" s="213" t="s">
        <v>1217</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2" x14ac:dyDescent="0.2">
      <c r="A286" s="220"/>
      <c r="B286" s="221"/>
      <c r="C286" s="260" t="s">
        <v>2246</v>
      </c>
      <c r="D286" s="248"/>
      <c r="E286" s="248"/>
      <c r="F286" s="248"/>
      <c r="G286" s="248"/>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287</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2" x14ac:dyDescent="0.2">
      <c r="A287" s="220"/>
      <c r="B287" s="221"/>
      <c r="C287" s="262" t="s">
        <v>1223</v>
      </c>
      <c r="D287" s="229"/>
      <c r="E287" s="230"/>
      <c r="F287" s="224"/>
      <c r="G287" s="224"/>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290</v>
      </c>
      <c r="AH287" s="213">
        <v>0</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3" x14ac:dyDescent="0.2">
      <c r="A288" s="220"/>
      <c r="B288" s="221"/>
      <c r="C288" s="262" t="s">
        <v>2234</v>
      </c>
      <c r="D288" s="229"/>
      <c r="E288" s="230"/>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290</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3" x14ac:dyDescent="0.2">
      <c r="A289" s="220"/>
      <c r="B289" s="221"/>
      <c r="C289" s="262" t="s">
        <v>2247</v>
      </c>
      <c r="D289" s="229"/>
      <c r="E289" s="230">
        <v>64.666629999999998</v>
      </c>
      <c r="F289" s="224"/>
      <c r="G289" s="224"/>
      <c r="H289" s="224"/>
      <c r="I289" s="224"/>
      <c r="J289" s="224"/>
      <c r="K289" s="224"/>
      <c r="L289" s="224"/>
      <c r="M289" s="224"/>
      <c r="N289" s="223"/>
      <c r="O289" s="223"/>
      <c r="P289" s="223"/>
      <c r="Q289" s="223"/>
      <c r="R289" s="224"/>
      <c r="S289" s="224"/>
      <c r="T289" s="224"/>
      <c r="U289" s="224"/>
      <c r="V289" s="224"/>
      <c r="W289" s="224"/>
      <c r="X289" s="224"/>
      <c r="Y289" s="224"/>
      <c r="Z289" s="213"/>
      <c r="AA289" s="213"/>
      <c r="AB289" s="213"/>
      <c r="AC289" s="213"/>
      <c r="AD289" s="213"/>
      <c r="AE289" s="213"/>
      <c r="AF289" s="213"/>
      <c r="AG289" s="213" t="s">
        <v>290</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x14ac:dyDescent="0.2">
      <c r="A290" s="3"/>
      <c r="B290" s="4"/>
      <c r="C290" s="265"/>
      <c r="D290" s="6"/>
      <c r="E290" s="3"/>
      <c r="F290" s="3"/>
      <c r="G290" s="3"/>
      <c r="H290" s="3"/>
      <c r="I290" s="3"/>
      <c r="J290" s="3"/>
      <c r="K290" s="3"/>
      <c r="L290" s="3"/>
      <c r="M290" s="3"/>
      <c r="N290" s="3"/>
      <c r="O290" s="3"/>
      <c r="P290" s="3"/>
      <c r="Q290" s="3"/>
      <c r="R290" s="3"/>
      <c r="S290" s="3"/>
      <c r="T290" s="3"/>
      <c r="U290" s="3"/>
      <c r="V290" s="3"/>
      <c r="W290" s="3"/>
      <c r="X290" s="3"/>
      <c r="Y290" s="3"/>
      <c r="AE290">
        <v>12</v>
      </c>
      <c r="AF290">
        <v>21</v>
      </c>
      <c r="AG290" t="s">
        <v>262</v>
      </c>
    </row>
    <row r="291" spans="1:60" x14ac:dyDescent="0.2">
      <c r="A291" s="216"/>
      <c r="B291" s="217" t="s">
        <v>29</v>
      </c>
      <c r="C291" s="266"/>
      <c r="D291" s="218"/>
      <c r="E291" s="219"/>
      <c r="F291" s="219"/>
      <c r="G291" s="240">
        <f>G8+G135+G146+G195+G198+G211+G242+G253+G259</f>
        <v>0</v>
      </c>
      <c r="H291" s="3"/>
      <c r="I291" s="3"/>
      <c r="J291" s="3"/>
      <c r="K291" s="3"/>
      <c r="L291" s="3"/>
      <c r="M291" s="3"/>
      <c r="N291" s="3"/>
      <c r="O291" s="3"/>
      <c r="P291" s="3"/>
      <c r="Q291" s="3"/>
      <c r="R291" s="3"/>
      <c r="S291" s="3"/>
      <c r="T291" s="3"/>
      <c r="U291" s="3"/>
      <c r="V291" s="3"/>
      <c r="W291" s="3"/>
      <c r="X291" s="3"/>
      <c r="Y291" s="3"/>
      <c r="AE291">
        <f>SUMIF(L7:L289,AE290,G7:G289)</f>
        <v>0</v>
      </c>
      <c r="AF291">
        <f>SUMIF(L7:L289,AF290,G7:G289)</f>
        <v>0</v>
      </c>
      <c r="AG291" t="s">
        <v>353</v>
      </c>
    </row>
    <row r="292" spans="1:60" x14ac:dyDescent="0.2">
      <c r="C292" s="267"/>
      <c r="D292" s="10"/>
      <c r="AG292" t="s">
        <v>359</v>
      </c>
    </row>
    <row r="293" spans="1:60" x14ac:dyDescent="0.2">
      <c r="D293" s="10"/>
    </row>
    <row r="294" spans="1:60" x14ac:dyDescent="0.2">
      <c r="D294" s="10"/>
    </row>
    <row r="295" spans="1:60" x14ac:dyDescent="0.2">
      <c r="D295" s="10"/>
    </row>
    <row r="296" spans="1:60" x14ac:dyDescent="0.2">
      <c r="D296" s="10"/>
    </row>
    <row r="297" spans="1:60" x14ac:dyDescent="0.2">
      <c r="D297" s="10"/>
    </row>
    <row r="298" spans="1:60" x14ac:dyDescent="0.2">
      <c r="D298" s="10"/>
    </row>
    <row r="299" spans="1:60" x14ac:dyDescent="0.2">
      <c r="D299" s="10"/>
    </row>
    <row r="300" spans="1:60" x14ac:dyDescent="0.2">
      <c r="D300" s="10"/>
    </row>
    <row r="301" spans="1:60" x14ac:dyDescent="0.2">
      <c r="D301" s="10"/>
    </row>
    <row r="302" spans="1:60" x14ac:dyDescent="0.2">
      <c r="D302" s="10"/>
    </row>
    <row r="303" spans="1:60" x14ac:dyDescent="0.2">
      <c r="D303" s="10"/>
    </row>
    <row r="304" spans="1:60"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nmS2Eo1LIjX9cwZn76yxU/LmLx+mr/CmSKxNCGdhYTUe5Usz8dVLgD0rMJzEcq92/yaYvG6BhwuBzoiHW/U6Q==" saltValue="hiIJiSHKqxb1jHzKCPFE9A==" spinCount="100000" sheet="1" formatRows="0"/>
  <mergeCells count="80">
    <mergeCell ref="C261:G261"/>
    <mergeCell ref="C286:G286"/>
    <mergeCell ref="C234:G234"/>
    <mergeCell ref="C237:G237"/>
    <mergeCell ref="C238:G238"/>
    <mergeCell ref="C244:G244"/>
    <mergeCell ref="C248:G248"/>
    <mergeCell ref="C255:G255"/>
    <mergeCell ref="C217:G217"/>
    <mergeCell ref="C220:G220"/>
    <mergeCell ref="C224:G224"/>
    <mergeCell ref="C227:G227"/>
    <mergeCell ref="C230:G230"/>
    <mergeCell ref="C233:G233"/>
    <mergeCell ref="C200:G200"/>
    <mergeCell ref="C203:G203"/>
    <mergeCell ref="C206:G206"/>
    <mergeCell ref="C209:G209"/>
    <mergeCell ref="C213:G213"/>
    <mergeCell ref="C214:G214"/>
    <mergeCell ref="C181:G181"/>
    <mergeCell ref="C184:G184"/>
    <mergeCell ref="C185:G185"/>
    <mergeCell ref="C188:G188"/>
    <mergeCell ref="C192:G192"/>
    <mergeCell ref="C193:G193"/>
    <mergeCell ref="C165:G165"/>
    <mergeCell ref="C170:G170"/>
    <mergeCell ref="C175:G175"/>
    <mergeCell ref="C176:G176"/>
    <mergeCell ref="C177:G177"/>
    <mergeCell ref="C180:G180"/>
    <mergeCell ref="C130:G130"/>
    <mergeCell ref="C137:G137"/>
    <mergeCell ref="C140:G140"/>
    <mergeCell ref="C148:G148"/>
    <mergeCell ref="C151:G151"/>
    <mergeCell ref="C152:G152"/>
    <mergeCell ref="C124:G124"/>
    <mergeCell ref="C125:G125"/>
    <mergeCell ref="C126:G126"/>
    <mergeCell ref="C127:G127"/>
    <mergeCell ref="C128:G128"/>
    <mergeCell ref="C129:G129"/>
    <mergeCell ref="C118:G118"/>
    <mergeCell ref="C119:G119"/>
    <mergeCell ref="C120:G120"/>
    <mergeCell ref="C121:G121"/>
    <mergeCell ref="C122:G122"/>
    <mergeCell ref="C123:G123"/>
    <mergeCell ref="C98:G98"/>
    <mergeCell ref="C105:G105"/>
    <mergeCell ref="C114:G114"/>
    <mergeCell ref="C115:G115"/>
    <mergeCell ref="C116:G116"/>
    <mergeCell ref="C117:G117"/>
    <mergeCell ref="C75:G75"/>
    <mergeCell ref="C82:G82"/>
    <mergeCell ref="C88:G88"/>
    <mergeCell ref="C91:G91"/>
    <mergeCell ref="C92:G92"/>
    <mergeCell ref="C95:G95"/>
    <mergeCell ref="C53:G53"/>
    <mergeCell ref="C56:G56"/>
    <mergeCell ref="C59:G59"/>
    <mergeCell ref="C62:G62"/>
    <mergeCell ref="C65:G65"/>
    <mergeCell ref="C68:G68"/>
    <mergeCell ref="C33:G33"/>
    <mergeCell ref="C38:G38"/>
    <mergeCell ref="C41:G41"/>
    <mergeCell ref="C44:G44"/>
    <mergeCell ref="C47:G47"/>
    <mergeCell ref="C50:G50"/>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0DEE4-6525-4E3C-B09A-B125377E487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76</v>
      </c>
      <c r="C4" s="205" t="s">
        <v>77</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SUMIF(AG9:AG75,"&lt;&gt;NOR",G9:G75)</f>
        <v>0</v>
      </c>
      <c r="H8" s="238"/>
      <c r="I8" s="238">
        <f>SUM(I9:I75)</f>
        <v>0</v>
      </c>
      <c r="J8" s="238"/>
      <c r="K8" s="238">
        <f>SUM(K9:K75)</f>
        <v>0</v>
      </c>
      <c r="L8" s="238"/>
      <c r="M8" s="238">
        <f>SUM(M9:M75)</f>
        <v>0</v>
      </c>
      <c r="N8" s="237"/>
      <c r="O8" s="237">
        <f>SUM(O9:O75)</f>
        <v>302.42</v>
      </c>
      <c r="P8" s="237"/>
      <c r="Q8" s="237">
        <f>SUM(Q9:Q75)</f>
        <v>614.27</v>
      </c>
      <c r="R8" s="238"/>
      <c r="S8" s="238"/>
      <c r="T8" s="239"/>
      <c r="U8" s="233"/>
      <c r="V8" s="233">
        <f>SUM(V9:V75)</f>
        <v>340.22</v>
      </c>
      <c r="W8" s="233"/>
      <c r="X8" s="233"/>
      <c r="Y8" s="233"/>
      <c r="AG8" t="s">
        <v>277</v>
      </c>
    </row>
    <row r="9" spans="1:60" ht="22.5" outlineLevel="1" x14ac:dyDescent="0.2">
      <c r="A9" s="241">
        <v>1</v>
      </c>
      <c r="B9" s="242" t="s">
        <v>1985</v>
      </c>
      <c r="C9" s="259" t="s">
        <v>1986</v>
      </c>
      <c r="D9" s="243" t="s">
        <v>473</v>
      </c>
      <c r="E9" s="244">
        <v>755</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1269</v>
      </c>
      <c r="S9" s="246" t="s">
        <v>298</v>
      </c>
      <c r="T9" s="247" t="s">
        <v>364</v>
      </c>
      <c r="U9" s="224">
        <v>8.9999999999999993E-3</v>
      </c>
      <c r="V9" s="224">
        <f>ROUND(E9*U9,2)</f>
        <v>6.8</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1987</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2248</v>
      </c>
      <c r="D11" s="229"/>
      <c r="E11" s="230">
        <v>755</v>
      </c>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33.75" outlineLevel="1" x14ac:dyDescent="0.2">
      <c r="A12" s="241">
        <v>2</v>
      </c>
      <c r="B12" s="242" t="s">
        <v>2249</v>
      </c>
      <c r="C12" s="259" t="s">
        <v>2250</v>
      </c>
      <c r="D12" s="243" t="s">
        <v>473</v>
      </c>
      <c r="E12" s="244">
        <v>755</v>
      </c>
      <c r="F12" s="245"/>
      <c r="G12" s="246">
        <f>ROUND(E12*F12,2)</f>
        <v>0</v>
      </c>
      <c r="H12" s="245"/>
      <c r="I12" s="246">
        <f>ROUND(E12*H12,2)</f>
        <v>0</v>
      </c>
      <c r="J12" s="245"/>
      <c r="K12" s="246">
        <f>ROUND(E12*J12,2)</f>
        <v>0</v>
      </c>
      <c r="L12" s="246">
        <v>21</v>
      </c>
      <c r="M12" s="246">
        <f>G12*(1+L12/100)</f>
        <v>0</v>
      </c>
      <c r="N12" s="244">
        <v>0</v>
      </c>
      <c r="O12" s="244">
        <f>ROUND(E12*N12,2)</f>
        <v>0</v>
      </c>
      <c r="P12" s="244">
        <v>0</v>
      </c>
      <c r="Q12" s="244">
        <f>ROUND(E12*P12,2)</f>
        <v>0</v>
      </c>
      <c r="R12" s="246" t="s">
        <v>1269</v>
      </c>
      <c r="S12" s="246" t="s">
        <v>298</v>
      </c>
      <c r="T12" s="247" t="s">
        <v>364</v>
      </c>
      <c r="U12" s="224">
        <v>0.21</v>
      </c>
      <c r="V12" s="224">
        <f>ROUND(E12*U12,2)</f>
        <v>158.55000000000001</v>
      </c>
      <c r="W12" s="224"/>
      <c r="X12" s="224" t="s">
        <v>283</v>
      </c>
      <c r="Y12" s="224" t="s">
        <v>2251</v>
      </c>
      <c r="Z12" s="213"/>
      <c r="AA12" s="213"/>
      <c r="AB12" s="213"/>
      <c r="AC12" s="213"/>
      <c r="AD12" s="213"/>
      <c r="AE12" s="213"/>
      <c r="AF12" s="213"/>
      <c r="AG12" s="213" t="s">
        <v>285</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2" x14ac:dyDescent="0.2">
      <c r="A13" s="220"/>
      <c r="B13" s="221"/>
      <c r="C13" s="271" t="s">
        <v>2252</v>
      </c>
      <c r="D13" s="268"/>
      <c r="E13" s="268"/>
      <c r="F13" s="268"/>
      <c r="G13" s="268"/>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366</v>
      </c>
      <c r="AH13" s="213"/>
      <c r="AI13" s="213"/>
      <c r="AJ13" s="213"/>
      <c r="AK13" s="213"/>
      <c r="AL13" s="213"/>
      <c r="AM13" s="213"/>
      <c r="AN13" s="213"/>
      <c r="AO13" s="213"/>
      <c r="AP13" s="213"/>
      <c r="AQ13" s="213"/>
      <c r="AR13" s="213"/>
      <c r="AS13" s="213"/>
      <c r="AT13" s="213"/>
      <c r="AU13" s="213"/>
      <c r="AV13" s="213"/>
      <c r="AW13" s="213"/>
      <c r="AX13" s="213"/>
      <c r="AY13" s="213"/>
      <c r="AZ13" s="213"/>
      <c r="BA13" s="249" t="str">
        <f>C13</f>
        <v>tl. do 10 cm s nařezáním, vyrýpnutím, zvednutím, přemístěním a složením na vzdálenost do 50 m nebo s naložením na dopravní prostředek,</v>
      </c>
      <c r="BB13" s="213"/>
      <c r="BC13" s="213"/>
      <c r="BD13" s="213"/>
      <c r="BE13" s="213"/>
      <c r="BF13" s="213"/>
      <c r="BG13" s="213"/>
      <c r="BH13" s="213"/>
    </row>
    <row r="14" spans="1:60" outlineLevel="2" x14ac:dyDescent="0.2">
      <c r="A14" s="220"/>
      <c r="B14" s="221"/>
      <c r="C14" s="262" t="s">
        <v>2253</v>
      </c>
      <c r="D14" s="229"/>
      <c r="E14" s="230"/>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62" t="s">
        <v>2248</v>
      </c>
      <c r="D15" s="229"/>
      <c r="E15" s="230">
        <v>755</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33.75" outlineLevel="1" x14ac:dyDescent="0.2">
      <c r="A16" s="241">
        <v>3</v>
      </c>
      <c r="B16" s="242" t="s">
        <v>2254</v>
      </c>
      <c r="C16" s="259" t="s">
        <v>2255</v>
      </c>
      <c r="D16" s="243" t="s">
        <v>473</v>
      </c>
      <c r="E16" s="244">
        <v>779</v>
      </c>
      <c r="F16" s="245"/>
      <c r="G16" s="246">
        <f>ROUND(E16*F16,2)</f>
        <v>0</v>
      </c>
      <c r="H16" s="245"/>
      <c r="I16" s="246">
        <f>ROUND(E16*H16,2)</f>
        <v>0</v>
      </c>
      <c r="J16" s="245"/>
      <c r="K16" s="246">
        <f>ROUND(E16*J16,2)</f>
        <v>0</v>
      </c>
      <c r="L16" s="246">
        <v>21</v>
      </c>
      <c r="M16" s="246">
        <f>G16*(1+L16/100)</f>
        <v>0</v>
      </c>
      <c r="N16" s="244">
        <v>0</v>
      </c>
      <c r="O16" s="244">
        <f>ROUND(E16*N16,2)</f>
        <v>0</v>
      </c>
      <c r="P16" s="244">
        <v>0.45854</v>
      </c>
      <c r="Q16" s="244">
        <f>ROUND(E16*P16,2)</f>
        <v>357.2</v>
      </c>
      <c r="R16" s="246" t="s">
        <v>781</v>
      </c>
      <c r="S16" s="246" t="s">
        <v>298</v>
      </c>
      <c r="T16" s="247" t="s">
        <v>364</v>
      </c>
      <c r="U16" s="224">
        <v>0.06</v>
      </c>
      <c r="V16" s="224">
        <f>ROUND(E16*U16,2)</f>
        <v>46.74</v>
      </c>
      <c r="W16" s="224"/>
      <c r="X16" s="224" t="s">
        <v>283</v>
      </c>
      <c r="Y16" s="224" t="s">
        <v>284</v>
      </c>
      <c r="Z16" s="213"/>
      <c r="AA16" s="213"/>
      <c r="AB16" s="213"/>
      <c r="AC16" s="213"/>
      <c r="AD16" s="213"/>
      <c r="AE16" s="213"/>
      <c r="AF16" s="213"/>
      <c r="AG16" s="213" t="s">
        <v>1526</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71" t="s">
        <v>1993</v>
      </c>
      <c r="D17" s="268"/>
      <c r="E17" s="268"/>
      <c r="F17" s="268"/>
      <c r="G17" s="268"/>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366</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33.75" outlineLevel="2" x14ac:dyDescent="0.2">
      <c r="A18" s="220"/>
      <c r="B18" s="221"/>
      <c r="C18" s="262" t="s">
        <v>2256</v>
      </c>
      <c r="D18" s="229"/>
      <c r="E18" s="230">
        <v>779</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x14ac:dyDescent="0.2">
      <c r="A19" s="241">
        <v>4</v>
      </c>
      <c r="B19" s="242" t="s">
        <v>2257</v>
      </c>
      <c r="C19" s="259" t="s">
        <v>2258</v>
      </c>
      <c r="D19" s="243" t="s">
        <v>473</v>
      </c>
      <c r="E19" s="244">
        <v>779</v>
      </c>
      <c r="F19" s="245"/>
      <c r="G19" s="246">
        <f>ROUND(E19*F19,2)</f>
        <v>0</v>
      </c>
      <c r="H19" s="245"/>
      <c r="I19" s="246">
        <f>ROUND(E19*H19,2)</f>
        <v>0</v>
      </c>
      <c r="J19" s="245"/>
      <c r="K19" s="246">
        <f>ROUND(E19*J19,2)</f>
        <v>0</v>
      </c>
      <c r="L19" s="246">
        <v>21</v>
      </c>
      <c r="M19" s="246">
        <f>G19*(1+L19/100)</f>
        <v>0</v>
      </c>
      <c r="N19" s="244">
        <v>0</v>
      </c>
      <c r="O19" s="244">
        <f>ROUND(E19*N19,2)</f>
        <v>0</v>
      </c>
      <c r="P19" s="244">
        <v>0.33</v>
      </c>
      <c r="Q19" s="244">
        <f>ROUND(E19*P19,2)</f>
        <v>257.07</v>
      </c>
      <c r="R19" s="246" t="s">
        <v>781</v>
      </c>
      <c r="S19" s="246" t="s">
        <v>298</v>
      </c>
      <c r="T19" s="247" t="s">
        <v>364</v>
      </c>
      <c r="U19" s="224">
        <v>4.0500000000000001E-2</v>
      </c>
      <c r="V19" s="224">
        <f>ROUND(E19*U19,2)</f>
        <v>31.55</v>
      </c>
      <c r="W19" s="224"/>
      <c r="X19" s="224" t="s">
        <v>283</v>
      </c>
      <c r="Y19" s="224" t="s">
        <v>284</v>
      </c>
      <c r="Z19" s="213"/>
      <c r="AA19" s="213"/>
      <c r="AB19" s="213"/>
      <c r="AC19" s="213"/>
      <c r="AD19" s="213"/>
      <c r="AE19" s="213"/>
      <c r="AF19" s="213"/>
      <c r="AG19" s="213" t="s">
        <v>285</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62" t="s">
        <v>2259</v>
      </c>
      <c r="D20" s="229"/>
      <c r="E20" s="230">
        <v>779</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290</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41">
        <v>5</v>
      </c>
      <c r="B21" s="242" t="s">
        <v>2025</v>
      </c>
      <c r="C21" s="259" t="s">
        <v>2026</v>
      </c>
      <c r="D21" s="243" t="s">
        <v>280</v>
      </c>
      <c r="E21" s="244">
        <v>116.85</v>
      </c>
      <c r="F21" s="245"/>
      <c r="G21" s="246">
        <f>ROUND(E21*F21,2)</f>
        <v>0</v>
      </c>
      <c r="H21" s="245"/>
      <c r="I21" s="246">
        <f>ROUND(E21*H21,2)</f>
        <v>0</v>
      </c>
      <c r="J21" s="245"/>
      <c r="K21" s="246">
        <f>ROUND(E21*J21,2)</f>
        <v>0</v>
      </c>
      <c r="L21" s="246">
        <v>21</v>
      </c>
      <c r="M21" s="246">
        <f>G21*(1+L21/100)</f>
        <v>0</v>
      </c>
      <c r="N21" s="244">
        <v>0</v>
      </c>
      <c r="O21" s="244">
        <f>ROUND(E21*N21,2)</f>
        <v>0</v>
      </c>
      <c r="P21" s="244">
        <v>0</v>
      </c>
      <c r="Q21" s="244">
        <f>ROUND(E21*P21,2)</f>
        <v>0</v>
      </c>
      <c r="R21" s="246" t="s">
        <v>2027</v>
      </c>
      <c r="S21" s="246" t="s">
        <v>298</v>
      </c>
      <c r="T21" s="247" t="s">
        <v>364</v>
      </c>
      <c r="U21" s="224">
        <v>0.12</v>
      </c>
      <c r="V21" s="224">
        <f>ROUND(E21*U21,2)</f>
        <v>14.02</v>
      </c>
      <c r="W21" s="224"/>
      <c r="X21" s="224" t="s">
        <v>283</v>
      </c>
      <c r="Y21" s="224" t="s">
        <v>2251</v>
      </c>
      <c r="Z21" s="213"/>
      <c r="AA21" s="213"/>
      <c r="AB21" s="213"/>
      <c r="AC21" s="213"/>
      <c r="AD21" s="213"/>
      <c r="AE21" s="213"/>
      <c r="AF21" s="213"/>
      <c r="AG21" s="213" t="s">
        <v>1526</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71" t="s">
        <v>2028</v>
      </c>
      <c r="D22" s="268"/>
      <c r="E22" s="268"/>
      <c r="F22" s="268"/>
      <c r="G22" s="268"/>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366</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62" t="s">
        <v>2260</v>
      </c>
      <c r="D23" s="229"/>
      <c r="E23" s="230">
        <v>116.85</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290</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1">
        <v>6</v>
      </c>
      <c r="B24" s="242" t="s">
        <v>2041</v>
      </c>
      <c r="C24" s="259" t="s">
        <v>2042</v>
      </c>
      <c r="D24" s="243" t="s">
        <v>280</v>
      </c>
      <c r="E24" s="244">
        <v>75.5</v>
      </c>
      <c r="F24" s="245"/>
      <c r="G24" s="246">
        <f>ROUND(E24*F24,2)</f>
        <v>0</v>
      </c>
      <c r="H24" s="245"/>
      <c r="I24" s="246">
        <f>ROUND(E24*H24,2)</f>
        <v>0</v>
      </c>
      <c r="J24" s="245"/>
      <c r="K24" s="246">
        <f>ROUND(E24*J24,2)</f>
        <v>0</v>
      </c>
      <c r="L24" s="246">
        <v>21</v>
      </c>
      <c r="M24" s="246">
        <f>G24*(1+L24/100)</f>
        <v>0</v>
      </c>
      <c r="N24" s="244">
        <v>0</v>
      </c>
      <c r="O24" s="244">
        <f>ROUND(E24*N24,2)</f>
        <v>0</v>
      </c>
      <c r="P24" s="244">
        <v>0</v>
      </c>
      <c r="Q24" s="244">
        <f>ROUND(E24*P24,2)</f>
        <v>0</v>
      </c>
      <c r="R24" s="246" t="s">
        <v>363</v>
      </c>
      <c r="S24" s="246" t="s">
        <v>298</v>
      </c>
      <c r="T24" s="247" t="s">
        <v>364</v>
      </c>
      <c r="U24" s="224">
        <v>0.05</v>
      </c>
      <c r="V24" s="224">
        <f>ROUND(E24*U24,2)</f>
        <v>3.78</v>
      </c>
      <c r="W24" s="224"/>
      <c r="X24" s="224" t="s">
        <v>283</v>
      </c>
      <c r="Y24" s="224" t="s">
        <v>2251</v>
      </c>
      <c r="Z24" s="213"/>
      <c r="AA24" s="213"/>
      <c r="AB24" s="213"/>
      <c r="AC24" s="213"/>
      <c r="AD24" s="213"/>
      <c r="AE24" s="213"/>
      <c r="AF24" s="213"/>
      <c r="AG24" s="213" t="s">
        <v>1526</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71" t="s">
        <v>2039</v>
      </c>
      <c r="D25" s="268"/>
      <c r="E25" s="268"/>
      <c r="F25" s="268"/>
      <c r="G25" s="268"/>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366</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62" t="s">
        <v>2261</v>
      </c>
      <c r="D26" s="229"/>
      <c r="E26" s="230">
        <v>75.5</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290</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
      <c r="A27" s="241">
        <v>7</v>
      </c>
      <c r="B27" s="242" t="s">
        <v>522</v>
      </c>
      <c r="C27" s="259" t="s">
        <v>523</v>
      </c>
      <c r="D27" s="243" t="s">
        <v>280</v>
      </c>
      <c r="E27" s="244">
        <v>151</v>
      </c>
      <c r="F27" s="245"/>
      <c r="G27" s="246">
        <f>ROUND(E27*F27,2)</f>
        <v>0</v>
      </c>
      <c r="H27" s="245"/>
      <c r="I27" s="246">
        <f>ROUND(E27*H27,2)</f>
        <v>0</v>
      </c>
      <c r="J27" s="245"/>
      <c r="K27" s="246">
        <f>ROUND(E27*J27,2)</f>
        <v>0</v>
      </c>
      <c r="L27" s="246">
        <v>21</v>
      </c>
      <c r="M27" s="246">
        <f>G27*(1+L27/100)</f>
        <v>0</v>
      </c>
      <c r="N27" s="244">
        <v>0</v>
      </c>
      <c r="O27" s="244">
        <f>ROUND(E27*N27,2)</f>
        <v>0</v>
      </c>
      <c r="P27" s="244">
        <v>0</v>
      </c>
      <c r="Q27" s="244">
        <f>ROUND(E27*P27,2)</f>
        <v>0</v>
      </c>
      <c r="R27" s="246" t="s">
        <v>363</v>
      </c>
      <c r="S27" s="246" t="s">
        <v>298</v>
      </c>
      <c r="T27" s="247" t="s">
        <v>364</v>
      </c>
      <c r="U27" s="224">
        <v>0.01</v>
      </c>
      <c r="V27" s="224">
        <f>ROUND(E27*U27,2)</f>
        <v>1.51</v>
      </c>
      <c r="W27" s="224"/>
      <c r="X27" s="224" t="s">
        <v>283</v>
      </c>
      <c r="Y27" s="224" t="s">
        <v>284</v>
      </c>
      <c r="Z27" s="213"/>
      <c r="AA27" s="213"/>
      <c r="AB27" s="213"/>
      <c r="AC27" s="213"/>
      <c r="AD27" s="213"/>
      <c r="AE27" s="213"/>
      <c r="AF27" s="213"/>
      <c r="AG27" s="213" t="s">
        <v>1526</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71" t="s">
        <v>524</v>
      </c>
      <c r="D28" s="268"/>
      <c r="E28" s="268"/>
      <c r="F28" s="268"/>
      <c r="G28" s="268"/>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366</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2" t="s">
        <v>2262</v>
      </c>
      <c r="D29" s="229"/>
      <c r="E29" s="230">
        <v>151</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x14ac:dyDescent="0.2">
      <c r="A30" s="241">
        <v>8</v>
      </c>
      <c r="B30" s="242" t="s">
        <v>541</v>
      </c>
      <c r="C30" s="259" t="s">
        <v>542</v>
      </c>
      <c r="D30" s="243" t="s">
        <v>280</v>
      </c>
      <c r="E30" s="244">
        <v>192.35</v>
      </c>
      <c r="F30" s="245"/>
      <c r="G30" s="246">
        <f>ROUND(E30*F30,2)</f>
        <v>0</v>
      </c>
      <c r="H30" s="245"/>
      <c r="I30" s="246">
        <f>ROUND(E30*H30,2)</f>
        <v>0</v>
      </c>
      <c r="J30" s="245"/>
      <c r="K30" s="246">
        <f>ROUND(E30*J30,2)</f>
        <v>0</v>
      </c>
      <c r="L30" s="246">
        <v>21</v>
      </c>
      <c r="M30" s="246">
        <f>G30*(1+L30/100)</f>
        <v>0</v>
      </c>
      <c r="N30" s="244">
        <v>0</v>
      </c>
      <c r="O30" s="244">
        <f>ROUND(E30*N30,2)</f>
        <v>0</v>
      </c>
      <c r="P30" s="244">
        <v>0</v>
      </c>
      <c r="Q30" s="244">
        <f>ROUND(E30*P30,2)</f>
        <v>0</v>
      </c>
      <c r="R30" s="246" t="s">
        <v>363</v>
      </c>
      <c r="S30" s="246" t="s">
        <v>298</v>
      </c>
      <c r="T30" s="247" t="s">
        <v>364</v>
      </c>
      <c r="U30" s="224">
        <v>0.01</v>
      </c>
      <c r="V30" s="224">
        <f>ROUND(E30*U30,2)</f>
        <v>1.92</v>
      </c>
      <c r="W30" s="224"/>
      <c r="X30" s="224" t="s">
        <v>283</v>
      </c>
      <c r="Y30" s="224" t="s">
        <v>2251</v>
      </c>
      <c r="Z30" s="213"/>
      <c r="AA30" s="213"/>
      <c r="AB30" s="213"/>
      <c r="AC30" s="213"/>
      <c r="AD30" s="213"/>
      <c r="AE30" s="213"/>
      <c r="AF30" s="213"/>
      <c r="AG30" s="213" t="s">
        <v>1526</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71" t="s">
        <v>524</v>
      </c>
      <c r="D31" s="268"/>
      <c r="E31" s="268"/>
      <c r="F31" s="268"/>
      <c r="G31" s="268"/>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366</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2" x14ac:dyDescent="0.2">
      <c r="A32" s="220"/>
      <c r="B32" s="221"/>
      <c r="C32" s="262" t="s">
        <v>2263</v>
      </c>
      <c r="D32" s="229"/>
      <c r="E32" s="230">
        <v>116.85</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290</v>
      </c>
      <c r="AH32" s="213">
        <v>5</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3" x14ac:dyDescent="0.2">
      <c r="A33" s="220"/>
      <c r="B33" s="221"/>
      <c r="C33" s="262" t="s">
        <v>2264</v>
      </c>
      <c r="D33" s="229"/>
      <c r="E33" s="230">
        <v>75.5</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290</v>
      </c>
      <c r="AH33" s="213">
        <v>5</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22.5" outlineLevel="1" x14ac:dyDescent="0.2">
      <c r="A34" s="241">
        <v>9</v>
      </c>
      <c r="B34" s="242" t="s">
        <v>549</v>
      </c>
      <c r="C34" s="259" t="s">
        <v>550</v>
      </c>
      <c r="D34" s="243" t="s">
        <v>280</v>
      </c>
      <c r="E34" s="244">
        <v>1923.5</v>
      </c>
      <c r="F34" s="245"/>
      <c r="G34" s="246">
        <f>ROUND(E34*F34,2)</f>
        <v>0</v>
      </c>
      <c r="H34" s="245"/>
      <c r="I34" s="246">
        <f>ROUND(E34*H34,2)</f>
        <v>0</v>
      </c>
      <c r="J34" s="245"/>
      <c r="K34" s="246">
        <f>ROUND(E34*J34,2)</f>
        <v>0</v>
      </c>
      <c r="L34" s="246">
        <v>21</v>
      </c>
      <c r="M34" s="246">
        <f>G34*(1+L34/100)</f>
        <v>0</v>
      </c>
      <c r="N34" s="244">
        <v>0</v>
      </c>
      <c r="O34" s="244">
        <f>ROUND(E34*N34,2)</f>
        <v>0</v>
      </c>
      <c r="P34" s="244">
        <v>0</v>
      </c>
      <c r="Q34" s="244">
        <f>ROUND(E34*P34,2)</f>
        <v>0</v>
      </c>
      <c r="R34" s="246" t="s">
        <v>363</v>
      </c>
      <c r="S34" s="246" t="s">
        <v>298</v>
      </c>
      <c r="T34" s="247" t="s">
        <v>364</v>
      </c>
      <c r="U34" s="224">
        <v>0</v>
      </c>
      <c r="V34" s="224">
        <f>ROUND(E34*U34,2)</f>
        <v>0</v>
      </c>
      <c r="W34" s="224"/>
      <c r="X34" s="224" t="s">
        <v>283</v>
      </c>
      <c r="Y34" s="224" t="s">
        <v>2251</v>
      </c>
      <c r="Z34" s="213"/>
      <c r="AA34" s="213"/>
      <c r="AB34" s="213"/>
      <c r="AC34" s="213"/>
      <c r="AD34" s="213"/>
      <c r="AE34" s="213"/>
      <c r="AF34" s="213"/>
      <c r="AG34" s="213" t="s">
        <v>1526</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71" t="s">
        <v>524</v>
      </c>
      <c r="D35" s="268"/>
      <c r="E35" s="268"/>
      <c r="F35" s="268"/>
      <c r="G35" s="268"/>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366</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2" x14ac:dyDescent="0.2">
      <c r="A36" s="220"/>
      <c r="B36" s="221"/>
      <c r="C36" s="262" t="s">
        <v>2265</v>
      </c>
      <c r="D36" s="229"/>
      <c r="E36" s="230">
        <v>1923.5</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290</v>
      </c>
      <c r="AH36" s="213">
        <v>5</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1">
        <v>10</v>
      </c>
      <c r="B37" s="242" t="s">
        <v>2266</v>
      </c>
      <c r="C37" s="259" t="s">
        <v>2267</v>
      </c>
      <c r="D37" s="243" t="s">
        <v>473</v>
      </c>
      <c r="E37" s="244">
        <v>755</v>
      </c>
      <c r="F37" s="245"/>
      <c r="G37" s="246">
        <f>ROUND(E37*F37,2)</f>
        <v>0</v>
      </c>
      <c r="H37" s="245"/>
      <c r="I37" s="246">
        <f>ROUND(E37*H37,2)</f>
        <v>0</v>
      </c>
      <c r="J37" s="245"/>
      <c r="K37" s="246">
        <f>ROUND(E37*J37,2)</f>
        <v>0</v>
      </c>
      <c r="L37" s="246">
        <v>21</v>
      </c>
      <c r="M37" s="246">
        <f>G37*(1+L37/100)</f>
        <v>0</v>
      </c>
      <c r="N37" s="244">
        <v>0</v>
      </c>
      <c r="O37" s="244">
        <f>ROUND(E37*N37,2)</f>
        <v>0</v>
      </c>
      <c r="P37" s="244">
        <v>0</v>
      </c>
      <c r="Q37" s="244">
        <f>ROUND(E37*P37,2)</f>
        <v>0</v>
      </c>
      <c r="R37" s="246" t="s">
        <v>1269</v>
      </c>
      <c r="S37" s="246" t="s">
        <v>298</v>
      </c>
      <c r="T37" s="247" t="s">
        <v>364</v>
      </c>
      <c r="U37" s="224">
        <v>5.8000000000000003E-2</v>
      </c>
      <c r="V37" s="224">
        <f>ROUND(E37*U37,2)</f>
        <v>43.79</v>
      </c>
      <c r="W37" s="224"/>
      <c r="X37" s="224" t="s">
        <v>283</v>
      </c>
      <c r="Y37" s="224" t="s">
        <v>2251</v>
      </c>
      <c r="Z37" s="213"/>
      <c r="AA37" s="213"/>
      <c r="AB37" s="213"/>
      <c r="AC37" s="213"/>
      <c r="AD37" s="213"/>
      <c r="AE37" s="213"/>
      <c r="AF37" s="213"/>
      <c r="AG37" s="213" t="s">
        <v>285</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71" t="s">
        <v>2268</v>
      </c>
      <c r="D38" s="268"/>
      <c r="E38" s="268"/>
      <c r="F38" s="268"/>
      <c r="G38" s="268"/>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366</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2" x14ac:dyDescent="0.2">
      <c r="A39" s="220"/>
      <c r="B39" s="221"/>
      <c r="C39" s="262" t="s">
        <v>2248</v>
      </c>
      <c r="D39" s="229"/>
      <c r="E39" s="230">
        <v>755</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290</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41">
        <v>11</v>
      </c>
      <c r="B40" s="242" t="s">
        <v>2269</v>
      </c>
      <c r="C40" s="259" t="s">
        <v>2270</v>
      </c>
      <c r="D40" s="243" t="s">
        <v>473</v>
      </c>
      <c r="E40" s="244">
        <v>10570</v>
      </c>
      <c r="F40" s="245"/>
      <c r="G40" s="246">
        <f>ROUND(E40*F40,2)</f>
        <v>0</v>
      </c>
      <c r="H40" s="245"/>
      <c r="I40" s="246">
        <f>ROUND(E40*H40,2)</f>
        <v>0</v>
      </c>
      <c r="J40" s="245"/>
      <c r="K40" s="246">
        <f>ROUND(E40*J40,2)</f>
        <v>0</v>
      </c>
      <c r="L40" s="246">
        <v>21</v>
      </c>
      <c r="M40" s="246">
        <f>G40*(1+L40/100)</f>
        <v>0</v>
      </c>
      <c r="N40" s="244">
        <v>0</v>
      </c>
      <c r="O40" s="244">
        <f>ROUND(E40*N40,2)</f>
        <v>0</v>
      </c>
      <c r="P40" s="244">
        <v>0</v>
      </c>
      <c r="Q40" s="244">
        <f>ROUND(E40*P40,2)</f>
        <v>0</v>
      </c>
      <c r="R40" s="246" t="s">
        <v>1269</v>
      </c>
      <c r="S40" s="246" t="s">
        <v>298</v>
      </c>
      <c r="T40" s="247" t="s">
        <v>364</v>
      </c>
      <c r="U40" s="224">
        <v>1E-3</v>
      </c>
      <c r="V40" s="224">
        <f>ROUND(E40*U40,2)</f>
        <v>10.57</v>
      </c>
      <c r="W40" s="224"/>
      <c r="X40" s="224" t="s">
        <v>283</v>
      </c>
      <c r="Y40" s="224" t="s">
        <v>2251</v>
      </c>
      <c r="Z40" s="213"/>
      <c r="AA40" s="213"/>
      <c r="AB40" s="213"/>
      <c r="AC40" s="213"/>
      <c r="AD40" s="213"/>
      <c r="AE40" s="213"/>
      <c r="AF40" s="213"/>
      <c r="AG40" s="213" t="s">
        <v>285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71" t="s">
        <v>2268</v>
      </c>
      <c r="D41" s="268"/>
      <c r="E41" s="268"/>
      <c r="F41" s="268"/>
      <c r="G41" s="268"/>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366</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62" t="s">
        <v>2271</v>
      </c>
      <c r="D42" s="229"/>
      <c r="E42" s="230">
        <v>10570</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5</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1">
        <v>12</v>
      </c>
      <c r="B43" s="242" t="s">
        <v>2058</v>
      </c>
      <c r="C43" s="259" t="s">
        <v>2272</v>
      </c>
      <c r="D43" s="243" t="s">
        <v>280</v>
      </c>
      <c r="E43" s="244">
        <v>75.5</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t="s">
        <v>1269</v>
      </c>
      <c r="S43" s="246" t="s">
        <v>298</v>
      </c>
      <c r="T43" s="247" t="s">
        <v>364</v>
      </c>
      <c r="U43" s="224">
        <v>0</v>
      </c>
      <c r="V43" s="224">
        <f>ROUND(E43*U43,2)</f>
        <v>0</v>
      </c>
      <c r="W43" s="224"/>
      <c r="X43" s="224" t="s">
        <v>283</v>
      </c>
      <c r="Y43" s="224" t="s">
        <v>2251</v>
      </c>
      <c r="Z43" s="213"/>
      <c r="AA43" s="213"/>
      <c r="AB43" s="213"/>
      <c r="AC43" s="213"/>
      <c r="AD43" s="213"/>
      <c r="AE43" s="213"/>
      <c r="AF43" s="213"/>
      <c r="AG43" s="213" t="s">
        <v>1526</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71" t="s">
        <v>2268</v>
      </c>
      <c r="D44" s="268"/>
      <c r="E44" s="268"/>
      <c r="F44" s="268"/>
      <c r="G44" s="26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366</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2" x14ac:dyDescent="0.2">
      <c r="A45" s="220"/>
      <c r="B45" s="221"/>
      <c r="C45" s="262" t="s">
        <v>2273</v>
      </c>
      <c r="D45" s="229"/>
      <c r="E45" s="230">
        <v>75.5</v>
      </c>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290</v>
      </c>
      <c r="AH45" s="213">
        <v>5</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x14ac:dyDescent="0.2">
      <c r="A46" s="241">
        <v>13</v>
      </c>
      <c r="B46" s="242" t="s">
        <v>2066</v>
      </c>
      <c r="C46" s="259" t="s">
        <v>2067</v>
      </c>
      <c r="D46" s="243" t="s">
        <v>473</v>
      </c>
      <c r="E46" s="244">
        <v>755</v>
      </c>
      <c r="F46" s="245"/>
      <c r="G46" s="246">
        <f>ROUND(E46*F46,2)</f>
        <v>0</v>
      </c>
      <c r="H46" s="245"/>
      <c r="I46" s="246">
        <f>ROUND(E46*H46,2)</f>
        <v>0</v>
      </c>
      <c r="J46" s="245"/>
      <c r="K46" s="246">
        <f>ROUND(E46*J46,2)</f>
        <v>0</v>
      </c>
      <c r="L46" s="246">
        <v>21</v>
      </c>
      <c r="M46" s="246">
        <f>G46*(1+L46/100)</f>
        <v>0</v>
      </c>
      <c r="N46" s="244">
        <v>0</v>
      </c>
      <c r="O46" s="244">
        <f>ROUND(E46*N46,2)</f>
        <v>0</v>
      </c>
      <c r="P46" s="244">
        <v>0</v>
      </c>
      <c r="Q46" s="244">
        <f>ROUND(E46*P46,2)</f>
        <v>0</v>
      </c>
      <c r="R46" s="246" t="s">
        <v>2027</v>
      </c>
      <c r="S46" s="246" t="s">
        <v>298</v>
      </c>
      <c r="T46" s="247" t="s">
        <v>364</v>
      </c>
      <c r="U46" s="224">
        <v>8.0000000000000002E-3</v>
      </c>
      <c r="V46" s="224">
        <f>ROUND(E46*U46,2)</f>
        <v>6.04</v>
      </c>
      <c r="W46" s="224"/>
      <c r="X46" s="224" t="s">
        <v>283</v>
      </c>
      <c r="Y46" s="224" t="s">
        <v>284</v>
      </c>
      <c r="Z46" s="213"/>
      <c r="AA46" s="213"/>
      <c r="AB46" s="213"/>
      <c r="AC46" s="213"/>
      <c r="AD46" s="213"/>
      <c r="AE46" s="213"/>
      <c r="AF46" s="213"/>
      <c r="AG46" s="213" t="s">
        <v>1526</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71" t="s">
        <v>2068</v>
      </c>
      <c r="D47" s="268"/>
      <c r="E47" s="268"/>
      <c r="F47" s="268"/>
      <c r="G47" s="268"/>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366</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62" t="s">
        <v>2274</v>
      </c>
      <c r="D48" s="229"/>
      <c r="E48" s="230">
        <v>755</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290</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1">
        <v>14</v>
      </c>
      <c r="B49" s="242" t="s">
        <v>2077</v>
      </c>
      <c r="C49" s="259" t="s">
        <v>2078</v>
      </c>
      <c r="D49" s="243" t="s">
        <v>473</v>
      </c>
      <c r="E49" s="244">
        <v>755</v>
      </c>
      <c r="F49" s="245"/>
      <c r="G49" s="246">
        <f>ROUND(E49*F49,2)</f>
        <v>0</v>
      </c>
      <c r="H49" s="245"/>
      <c r="I49" s="246">
        <f>ROUND(E49*H49,2)</f>
        <v>0</v>
      </c>
      <c r="J49" s="245"/>
      <c r="K49" s="246">
        <f>ROUND(E49*J49,2)</f>
        <v>0</v>
      </c>
      <c r="L49" s="246">
        <v>21</v>
      </c>
      <c r="M49" s="246">
        <f>G49*(1+L49/100)</f>
        <v>0</v>
      </c>
      <c r="N49" s="244">
        <v>5.5999999999999995E-4</v>
      </c>
      <c r="O49" s="244">
        <f>ROUND(E49*N49,2)</f>
        <v>0.42</v>
      </c>
      <c r="P49" s="244">
        <v>0</v>
      </c>
      <c r="Q49" s="244">
        <f>ROUND(E49*P49,2)</f>
        <v>0</v>
      </c>
      <c r="R49" s="246" t="s">
        <v>1269</v>
      </c>
      <c r="S49" s="246" t="s">
        <v>298</v>
      </c>
      <c r="T49" s="247" t="s">
        <v>364</v>
      </c>
      <c r="U49" s="224">
        <v>1.2E-2</v>
      </c>
      <c r="V49" s="224">
        <f>ROUND(E49*U49,2)</f>
        <v>9.06</v>
      </c>
      <c r="W49" s="224"/>
      <c r="X49" s="224" t="s">
        <v>283</v>
      </c>
      <c r="Y49" s="224" t="s">
        <v>284</v>
      </c>
      <c r="Z49" s="213"/>
      <c r="AA49" s="213"/>
      <c r="AB49" s="213"/>
      <c r="AC49" s="213"/>
      <c r="AD49" s="213"/>
      <c r="AE49" s="213"/>
      <c r="AF49" s="213"/>
      <c r="AG49" s="213" t="s">
        <v>1526</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60" t="s">
        <v>2079</v>
      </c>
      <c r="D50" s="248"/>
      <c r="E50" s="248"/>
      <c r="F50" s="248"/>
      <c r="G50" s="248"/>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2" x14ac:dyDescent="0.2">
      <c r="A51" s="220"/>
      <c r="B51" s="221"/>
      <c r="C51" s="262" t="s">
        <v>2253</v>
      </c>
      <c r="D51" s="229"/>
      <c r="E51" s="230"/>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290</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62" t="s">
        <v>2248</v>
      </c>
      <c r="D52" s="229"/>
      <c r="E52" s="230">
        <v>755</v>
      </c>
      <c r="F52" s="224"/>
      <c r="G52" s="224"/>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290</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x14ac:dyDescent="0.2">
      <c r="A53" s="241">
        <v>15</v>
      </c>
      <c r="B53" s="242" t="s">
        <v>2080</v>
      </c>
      <c r="C53" s="259" t="s">
        <v>2081</v>
      </c>
      <c r="D53" s="243" t="s">
        <v>280</v>
      </c>
      <c r="E53" s="244">
        <v>22.65</v>
      </c>
      <c r="F53" s="245"/>
      <c r="G53" s="246">
        <f>ROUND(E53*F53,2)</f>
        <v>0</v>
      </c>
      <c r="H53" s="245"/>
      <c r="I53" s="246">
        <f>ROUND(E53*H53,2)</f>
        <v>0</v>
      </c>
      <c r="J53" s="245"/>
      <c r="K53" s="246">
        <f>ROUND(E53*J53,2)</f>
        <v>0</v>
      </c>
      <c r="L53" s="246">
        <v>21</v>
      </c>
      <c r="M53" s="246">
        <f>G53*(1+L53/100)</f>
        <v>0</v>
      </c>
      <c r="N53" s="244">
        <v>0</v>
      </c>
      <c r="O53" s="244">
        <f>ROUND(E53*N53,2)</f>
        <v>0</v>
      </c>
      <c r="P53" s="244">
        <v>0</v>
      </c>
      <c r="Q53" s="244">
        <f>ROUND(E53*P53,2)</f>
        <v>0</v>
      </c>
      <c r="R53" s="246" t="s">
        <v>1269</v>
      </c>
      <c r="S53" s="246" t="s">
        <v>298</v>
      </c>
      <c r="T53" s="247" t="s">
        <v>364</v>
      </c>
      <c r="U53" s="224">
        <v>0.26</v>
      </c>
      <c r="V53" s="224">
        <f>ROUND(E53*U53,2)</f>
        <v>5.89</v>
      </c>
      <c r="W53" s="224"/>
      <c r="X53" s="224" t="s">
        <v>283</v>
      </c>
      <c r="Y53" s="224" t="s">
        <v>284</v>
      </c>
      <c r="Z53" s="213"/>
      <c r="AA53" s="213"/>
      <c r="AB53" s="213"/>
      <c r="AC53" s="213"/>
      <c r="AD53" s="213"/>
      <c r="AE53" s="213"/>
      <c r="AF53" s="213"/>
      <c r="AG53" s="213" t="s">
        <v>1526</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62" t="s">
        <v>2275</v>
      </c>
      <c r="D54" s="229"/>
      <c r="E54" s="230">
        <v>22.65</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41">
        <v>16</v>
      </c>
      <c r="B55" s="242" t="s">
        <v>593</v>
      </c>
      <c r="C55" s="259" t="s">
        <v>594</v>
      </c>
      <c r="D55" s="243" t="s">
        <v>280</v>
      </c>
      <c r="E55" s="244">
        <v>192.35</v>
      </c>
      <c r="F55" s="245"/>
      <c r="G55" s="246">
        <f>ROUND(E55*F55,2)</f>
        <v>0</v>
      </c>
      <c r="H55" s="245"/>
      <c r="I55" s="246">
        <f>ROUND(E55*H55,2)</f>
        <v>0</v>
      </c>
      <c r="J55" s="245"/>
      <c r="K55" s="246">
        <f>ROUND(E55*J55,2)</f>
        <v>0</v>
      </c>
      <c r="L55" s="246">
        <v>21</v>
      </c>
      <c r="M55" s="246">
        <f>G55*(1+L55/100)</f>
        <v>0</v>
      </c>
      <c r="N55" s="244">
        <v>0</v>
      </c>
      <c r="O55" s="244">
        <f>ROUND(E55*N55,2)</f>
        <v>0</v>
      </c>
      <c r="P55" s="244">
        <v>0</v>
      </c>
      <c r="Q55" s="244">
        <f>ROUND(E55*P55,2)</f>
        <v>0</v>
      </c>
      <c r="R55" s="246" t="s">
        <v>363</v>
      </c>
      <c r="S55" s="246" t="s">
        <v>298</v>
      </c>
      <c r="T55" s="247" t="s">
        <v>364</v>
      </c>
      <c r="U55" s="224">
        <v>0</v>
      </c>
      <c r="V55" s="224">
        <f>ROUND(E55*U55,2)</f>
        <v>0</v>
      </c>
      <c r="W55" s="224"/>
      <c r="X55" s="224" t="s">
        <v>283</v>
      </c>
      <c r="Y55" s="224" t="s">
        <v>2251</v>
      </c>
      <c r="Z55" s="213"/>
      <c r="AA55" s="213"/>
      <c r="AB55" s="213"/>
      <c r="AC55" s="213"/>
      <c r="AD55" s="213"/>
      <c r="AE55" s="213"/>
      <c r="AF55" s="213"/>
      <c r="AG55" s="213" t="s">
        <v>285</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62" t="s">
        <v>2276</v>
      </c>
      <c r="D56" s="229"/>
      <c r="E56" s="230">
        <v>192.35</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5</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x14ac:dyDescent="0.2">
      <c r="A57" s="241">
        <v>17</v>
      </c>
      <c r="B57" s="242" t="s">
        <v>2086</v>
      </c>
      <c r="C57" s="259" t="s">
        <v>2087</v>
      </c>
      <c r="D57" s="243" t="s">
        <v>2088</v>
      </c>
      <c r="E57" s="244">
        <v>10</v>
      </c>
      <c r="F57" s="245"/>
      <c r="G57" s="246">
        <f>ROUND(E57*F57,2)</f>
        <v>0</v>
      </c>
      <c r="H57" s="245"/>
      <c r="I57" s="246">
        <f>ROUND(E57*H57,2)</f>
        <v>0</v>
      </c>
      <c r="J57" s="245"/>
      <c r="K57" s="246">
        <f>ROUND(E57*J57,2)</f>
        <v>0</v>
      </c>
      <c r="L57" s="246">
        <v>21</v>
      </c>
      <c r="M57" s="246">
        <f>G57*(1+L57/100)</f>
        <v>0</v>
      </c>
      <c r="N57" s="244">
        <v>0</v>
      </c>
      <c r="O57" s="244">
        <f>ROUND(E57*N57,2)</f>
        <v>0</v>
      </c>
      <c r="P57" s="244">
        <v>0</v>
      </c>
      <c r="Q57" s="244">
        <f>ROUND(E57*P57,2)</f>
        <v>0</v>
      </c>
      <c r="R57" s="246"/>
      <c r="S57" s="246" t="s">
        <v>281</v>
      </c>
      <c r="T57" s="247" t="s">
        <v>282</v>
      </c>
      <c r="U57" s="224">
        <v>0</v>
      </c>
      <c r="V57" s="224">
        <f>ROUND(E57*U57,2)</f>
        <v>0</v>
      </c>
      <c r="W57" s="224"/>
      <c r="X57" s="224" t="s">
        <v>283</v>
      </c>
      <c r="Y57" s="224" t="s">
        <v>284</v>
      </c>
      <c r="Z57" s="213"/>
      <c r="AA57" s="213"/>
      <c r="AB57" s="213"/>
      <c r="AC57" s="213"/>
      <c r="AD57" s="213"/>
      <c r="AE57" s="213"/>
      <c r="AF57" s="213"/>
      <c r="AG57" s="213" t="s">
        <v>285</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60" t="s">
        <v>286</v>
      </c>
      <c r="D58" s="248"/>
      <c r="E58" s="248"/>
      <c r="F58" s="248"/>
      <c r="G58" s="248"/>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61" t="s">
        <v>2089</v>
      </c>
      <c r="D59" s="250"/>
      <c r="E59" s="250"/>
      <c r="F59" s="250"/>
      <c r="G59" s="250"/>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287</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61" t="s">
        <v>2090</v>
      </c>
      <c r="D60" s="250"/>
      <c r="E60" s="250"/>
      <c r="F60" s="250"/>
      <c r="G60" s="250"/>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287</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1" t="s">
        <v>2091</v>
      </c>
      <c r="D61" s="250"/>
      <c r="E61" s="250"/>
      <c r="F61" s="250"/>
      <c r="G61" s="250"/>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287</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61" t="s">
        <v>2092</v>
      </c>
      <c r="D62" s="250"/>
      <c r="E62" s="250"/>
      <c r="F62" s="250"/>
      <c r="G62" s="250"/>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287</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61" t="s">
        <v>2093</v>
      </c>
      <c r="D63" s="250"/>
      <c r="E63" s="250"/>
      <c r="F63" s="250"/>
      <c r="G63" s="250"/>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287</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61" t="s">
        <v>2094</v>
      </c>
      <c r="D64" s="250"/>
      <c r="E64" s="250"/>
      <c r="F64" s="250"/>
      <c r="G64" s="250"/>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287</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3" x14ac:dyDescent="0.2">
      <c r="A65" s="220"/>
      <c r="B65" s="221"/>
      <c r="C65" s="261" t="s">
        <v>2095</v>
      </c>
      <c r="D65" s="250"/>
      <c r="E65" s="250"/>
      <c r="F65" s="250"/>
      <c r="G65" s="250"/>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1" t="s">
        <v>2096</v>
      </c>
      <c r="D66" s="250"/>
      <c r="E66" s="250"/>
      <c r="F66" s="250"/>
      <c r="G66" s="250"/>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287</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61" t="s">
        <v>2097</v>
      </c>
      <c r="D67" s="250"/>
      <c r="E67" s="250"/>
      <c r="F67" s="250"/>
      <c r="G67" s="250"/>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287</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61" t="s">
        <v>2098</v>
      </c>
      <c r="D68" s="250"/>
      <c r="E68" s="250"/>
      <c r="F68" s="250"/>
      <c r="G68" s="250"/>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287</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61" t="s">
        <v>2099</v>
      </c>
      <c r="D69" s="250"/>
      <c r="E69" s="250"/>
      <c r="F69" s="250"/>
      <c r="G69" s="250"/>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287</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61" t="s">
        <v>2093</v>
      </c>
      <c r="D70" s="250"/>
      <c r="E70" s="250"/>
      <c r="F70" s="250"/>
      <c r="G70" s="250"/>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287</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1" t="s">
        <v>2100</v>
      </c>
      <c r="D71" s="250"/>
      <c r="E71" s="250"/>
      <c r="F71" s="250"/>
      <c r="G71" s="250"/>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287</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1" t="s">
        <v>2101</v>
      </c>
      <c r="D72" s="250"/>
      <c r="E72" s="250"/>
      <c r="F72" s="250"/>
      <c r="G72" s="250"/>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287</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61" t="s">
        <v>2102</v>
      </c>
      <c r="D73" s="250"/>
      <c r="E73" s="250"/>
      <c r="F73" s="250"/>
      <c r="G73" s="250"/>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287</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3" x14ac:dyDescent="0.2">
      <c r="A74" s="220"/>
      <c r="B74" s="221"/>
      <c r="C74" s="261" t="s">
        <v>2103</v>
      </c>
      <c r="D74" s="250"/>
      <c r="E74" s="250"/>
      <c r="F74" s="250"/>
      <c r="G74" s="250"/>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287</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x14ac:dyDescent="0.2">
      <c r="A75" s="251">
        <v>18</v>
      </c>
      <c r="B75" s="252" t="s">
        <v>2104</v>
      </c>
      <c r="C75" s="264" t="s">
        <v>2105</v>
      </c>
      <c r="D75" s="253" t="s">
        <v>737</v>
      </c>
      <c r="E75" s="254">
        <v>302</v>
      </c>
      <c r="F75" s="255"/>
      <c r="G75" s="256">
        <f>ROUND(E75*F75,2)</f>
        <v>0</v>
      </c>
      <c r="H75" s="255"/>
      <c r="I75" s="256">
        <f>ROUND(E75*H75,2)</f>
        <v>0</v>
      </c>
      <c r="J75" s="255"/>
      <c r="K75" s="256">
        <f>ROUND(E75*J75,2)</f>
        <v>0</v>
      </c>
      <c r="L75" s="256">
        <v>21</v>
      </c>
      <c r="M75" s="256">
        <f>G75*(1+L75/100)</f>
        <v>0</v>
      </c>
      <c r="N75" s="254">
        <v>1</v>
      </c>
      <c r="O75" s="254">
        <f>ROUND(E75*N75,2)</f>
        <v>302</v>
      </c>
      <c r="P75" s="254">
        <v>0</v>
      </c>
      <c r="Q75" s="254">
        <f>ROUND(E75*P75,2)</f>
        <v>0</v>
      </c>
      <c r="R75" s="256" t="s">
        <v>1032</v>
      </c>
      <c r="S75" s="256" t="s">
        <v>298</v>
      </c>
      <c r="T75" s="257" t="s">
        <v>364</v>
      </c>
      <c r="U75" s="224">
        <v>0</v>
      </c>
      <c r="V75" s="224">
        <f>ROUND(E75*U75,2)</f>
        <v>0</v>
      </c>
      <c r="W75" s="224"/>
      <c r="X75" s="224" t="s">
        <v>1034</v>
      </c>
      <c r="Y75" s="224" t="s">
        <v>284</v>
      </c>
      <c r="Z75" s="213"/>
      <c r="AA75" s="213"/>
      <c r="AB75" s="213"/>
      <c r="AC75" s="213"/>
      <c r="AD75" s="213"/>
      <c r="AE75" s="213"/>
      <c r="AF75" s="213"/>
      <c r="AG75" s="213" t="s">
        <v>2106</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x14ac:dyDescent="0.2">
      <c r="A76" s="234" t="s">
        <v>276</v>
      </c>
      <c r="B76" s="235" t="s">
        <v>179</v>
      </c>
      <c r="C76" s="258" t="s">
        <v>75</v>
      </c>
      <c r="D76" s="236"/>
      <c r="E76" s="237"/>
      <c r="F76" s="238"/>
      <c r="G76" s="238">
        <f>SUMIF(AG77:AG94,"&lt;&gt;NOR",G77:G94)</f>
        <v>0</v>
      </c>
      <c r="H76" s="238"/>
      <c r="I76" s="238">
        <f>SUM(I77:I94)</f>
        <v>0</v>
      </c>
      <c r="J76" s="238"/>
      <c r="K76" s="238">
        <f>SUM(K77:K94)</f>
        <v>0</v>
      </c>
      <c r="L76" s="238"/>
      <c r="M76" s="238">
        <f>SUM(M77:M94)</f>
        <v>0</v>
      </c>
      <c r="N76" s="237"/>
      <c r="O76" s="237">
        <f>SUM(O77:O94)</f>
        <v>588.93999999999994</v>
      </c>
      <c r="P76" s="237"/>
      <c r="Q76" s="237">
        <f>SUM(Q77:Q94)</f>
        <v>0</v>
      </c>
      <c r="R76" s="238"/>
      <c r="S76" s="238"/>
      <c r="T76" s="239"/>
      <c r="U76" s="233"/>
      <c r="V76" s="233">
        <f>SUM(V77:V94)</f>
        <v>118.81</v>
      </c>
      <c r="W76" s="233"/>
      <c r="X76" s="233"/>
      <c r="Y76" s="233"/>
      <c r="AG76" t="s">
        <v>277</v>
      </c>
    </row>
    <row r="77" spans="1:60" ht="22.5" outlineLevel="1" x14ac:dyDescent="0.2">
      <c r="A77" s="241">
        <v>19</v>
      </c>
      <c r="B77" s="242" t="s">
        <v>2277</v>
      </c>
      <c r="C77" s="259" t="s">
        <v>2278</v>
      </c>
      <c r="D77" s="243" t="s">
        <v>473</v>
      </c>
      <c r="E77" s="244">
        <v>779</v>
      </c>
      <c r="F77" s="245"/>
      <c r="G77" s="246">
        <f>ROUND(E77*F77,2)</f>
        <v>0</v>
      </c>
      <c r="H77" s="245"/>
      <c r="I77" s="246">
        <f>ROUND(E77*H77,2)</f>
        <v>0</v>
      </c>
      <c r="J77" s="245"/>
      <c r="K77" s="246">
        <f>ROUND(E77*J77,2)</f>
        <v>0</v>
      </c>
      <c r="L77" s="246">
        <v>21</v>
      </c>
      <c r="M77" s="246">
        <f>G77*(1+L77/100)</f>
        <v>0</v>
      </c>
      <c r="N77" s="244">
        <v>0.2024</v>
      </c>
      <c r="O77" s="244">
        <f>ROUND(E77*N77,2)</f>
        <v>157.66999999999999</v>
      </c>
      <c r="P77" s="244">
        <v>0</v>
      </c>
      <c r="Q77" s="244">
        <f>ROUND(E77*P77,2)</f>
        <v>0</v>
      </c>
      <c r="R77" s="246" t="s">
        <v>781</v>
      </c>
      <c r="S77" s="246" t="s">
        <v>298</v>
      </c>
      <c r="T77" s="247" t="s">
        <v>364</v>
      </c>
      <c r="U77" s="224">
        <v>0.03</v>
      </c>
      <c r="V77" s="224">
        <f>ROUND(E77*U77,2)</f>
        <v>23.37</v>
      </c>
      <c r="W77" s="224"/>
      <c r="X77" s="224" t="s">
        <v>283</v>
      </c>
      <c r="Y77" s="224" t="s">
        <v>284</v>
      </c>
      <c r="Z77" s="213"/>
      <c r="AA77" s="213"/>
      <c r="AB77" s="213"/>
      <c r="AC77" s="213"/>
      <c r="AD77" s="213"/>
      <c r="AE77" s="213"/>
      <c r="AF77" s="213"/>
      <c r="AG77" s="213" t="s">
        <v>285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71" t="s">
        <v>2279</v>
      </c>
      <c r="D78" s="268"/>
      <c r="E78" s="268"/>
      <c r="F78" s="268"/>
      <c r="G78" s="268"/>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366</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2" x14ac:dyDescent="0.2">
      <c r="A79" s="220"/>
      <c r="B79" s="221"/>
      <c r="C79" s="262" t="s">
        <v>2280</v>
      </c>
      <c r="D79" s="229"/>
      <c r="E79" s="230">
        <v>779</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ht="22.5" outlineLevel="1" x14ac:dyDescent="0.2">
      <c r="A80" s="241">
        <v>20</v>
      </c>
      <c r="B80" s="242" t="s">
        <v>2136</v>
      </c>
      <c r="C80" s="259" t="s">
        <v>2137</v>
      </c>
      <c r="D80" s="243" t="s">
        <v>473</v>
      </c>
      <c r="E80" s="244">
        <v>10</v>
      </c>
      <c r="F80" s="245"/>
      <c r="G80" s="246">
        <f>ROUND(E80*F80,2)</f>
        <v>0</v>
      </c>
      <c r="H80" s="245"/>
      <c r="I80" s="246">
        <f>ROUND(E80*H80,2)</f>
        <v>0</v>
      </c>
      <c r="J80" s="245"/>
      <c r="K80" s="246">
        <f>ROUND(E80*J80,2)</f>
        <v>0</v>
      </c>
      <c r="L80" s="246">
        <v>21</v>
      </c>
      <c r="M80" s="246">
        <f>G80*(1+L80/100)</f>
        <v>0</v>
      </c>
      <c r="N80" s="244">
        <v>0.34499999999999997</v>
      </c>
      <c r="O80" s="244">
        <f>ROUND(E80*N80,2)</f>
        <v>3.45</v>
      </c>
      <c r="P80" s="244">
        <v>0</v>
      </c>
      <c r="Q80" s="244">
        <f>ROUND(E80*P80,2)</f>
        <v>0</v>
      </c>
      <c r="R80" s="246" t="s">
        <v>781</v>
      </c>
      <c r="S80" s="246" t="s">
        <v>298</v>
      </c>
      <c r="T80" s="247" t="s">
        <v>364</v>
      </c>
      <c r="U80" s="224">
        <v>2.5999999999999999E-2</v>
      </c>
      <c r="V80" s="224">
        <f>ROUND(E80*U80,2)</f>
        <v>0.26</v>
      </c>
      <c r="W80" s="224"/>
      <c r="X80" s="224" t="s">
        <v>283</v>
      </c>
      <c r="Y80" s="224" t="s">
        <v>284</v>
      </c>
      <c r="Z80" s="213"/>
      <c r="AA80" s="213"/>
      <c r="AB80" s="213"/>
      <c r="AC80" s="213"/>
      <c r="AD80" s="213"/>
      <c r="AE80" s="213"/>
      <c r="AF80" s="213"/>
      <c r="AG80" s="213" t="s">
        <v>1526</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2" x14ac:dyDescent="0.2">
      <c r="A81" s="220"/>
      <c r="B81" s="221"/>
      <c r="C81" s="262" t="s">
        <v>2281</v>
      </c>
      <c r="D81" s="229"/>
      <c r="E81" s="230">
        <v>10</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51">
        <v>21</v>
      </c>
      <c r="B82" s="252" t="s">
        <v>2282</v>
      </c>
      <c r="C82" s="264" t="s">
        <v>2283</v>
      </c>
      <c r="D82" s="253" t="s">
        <v>473</v>
      </c>
      <c r="E82" s="254">
        <v>10</v>
      </c>
      <c r="F82" s="255"/>
      <c r="G82" s="256">
        <f>ROUND(E82*F82,2)</f>
        <v>0</v>
      </c>
      <c r="H82" s="255"/>
      <c r="I82" s="256">
        <f>ROUND(E82*H82,2)</f>
        <v>0</v>
      </c>
      <c r="J82" s="255"/>
      <c r="K82" s="256">
        <f>ROUND(E82*J82,2)</f>
        <v>0</v>
      </c>
      <c r="L82" s="256">
        <v>21</v>
      </c>
      <c r="M82" s="256">
        <f>G82*(1+L82/100)</f>
        <v>0</v>
      </c>
      <c r="N82" s="254">
        <v>0.55715999999999999</v>
      </c>
      <c r="O82" s="254">
        <f>ROUND(E82*N82,2)</f>
        <v>5.57</v>
      </c>
      <c r="P82" s="254">
        <v>0</v>
      </c>
      <c r="Q82" s="254">
        <f>ROUND(E82*P82,2)</f>
        <v>0</v>
      </c>
      <c r="R82" s="256" t="s">
        <v>781</v>
      </c>
      <c r="S82" s="256" t="s">
        <v>298</v>
      </c>
      <c r="T82" s="257" t="s">
        <v>364</v>
      </c>
      <c r="U82" s="224">
        <v>0.17</v>
      </c>
      <c r="V82" s="224">
        <f>ROUND(E82*U82,2)</f>
        <v>1.7</v>
      </c>
      <c r="W82" s="224"/>
      <c r="X82" s="224" t="s">
        <v>283</v>
      </c>
      <c r="Y82" s="224" t="s">
        <v>284</v>
      </c>
      <c r="Z82" s="213"/>
      <c r="AA82" s="213"/>
      <c r="AB82" s="213"/>
      <c r="AC82" s="213"/>
      <c r="AD82" s="213"/>
      <c r="AE82" s="213"/>
      <c r="AF82" s="213"/>
      <c r="AG82" s="213" t="s">
        <v>1526</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1" x14ac:dyDescent="0.2">
      <c r="A83" s="241">
        <v>22</v>
      </c>
      <c r="B83" s="242" t="s">
        <v>2284</v>
      </c>
      <c r="C83" s="259" t="s">
        <v>2285</v>
      </c>
      <c r="D83" s="243" t="s">
        <v>473</v>
      </c>
      <c r="E83" s="244">
        <v>779</v>
      </c>
      <c r="F83" s="245"/>
      <c r="G83" s="246">
        <f>ROUND(E83*F83,2)</f>
        <v>0</v>
      </c>
      <c r="H83" s="245"/>
      <c r="I83" s="246">
        <f>ROUND(E83*H83,2)</f>
        <v>0</v>
      </c>
      <c r="J83" s="245"/>
      <c r="K83" s="246">
        <f>ROUND(E83*J83,2)</f>
        <v>0</v>
      </c>
      <c r="L83" s="246">
        <v>21</v>
      </c>
      <c r="M83" s="246">
        <f>G83*(1+L83/100)</f>
        <v>0</v>
      </c>
      <c r="N83" s="244">
        <v>8.3500000000000005E-2</v>
      </c>
      <c r="O83" s="244">
        <f>ROUND(E83*N83,2)</f>
        <v>65.05</v>
      </c>
      <c r="P83" s="244">
        <v>0</v>
      </c>
      <c r="Q83" s="244">
        <f>ROUND(E83*P83,2)</f>
        <v>0</v>
      </c>
      <c r="R83" s="246" t="s">
        <v>601</v>
      </c>
      <c r="S83" s="246" t="s">
        <v>298</v>
      </c>
      <c r="T83" s="247" t="s">
        <v>364</v>
      </c>
      <c r="U83" s="224">
        <v>0.12</v>
      </c>
      <c r="V83" s="224">
        <f>ROUND(E83*U83,2)</f>
        <v>93.48</v>
      </c>
      <c r="W83" s="224"/>
      <c r="X83" s="224" t="s">
        <v>283</v>
      </c>
      <c r="Y83" s="224" t="s">
        <v>284</v>
      </c>
      <c r="Z83" s="213"/>
      <c r="AA83" s="213"/>
      <c r="AB83" s="213"/>
      <c r="AC83" s="213"/>
      <c r="AD83" s="213"/>
      <c r="AE83" s="213"/>
      <c r="AF83" s="213"/>
      <c r="AG83" s="213" t="s">
        <v>1526</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60" t="s">
        <v>1219</v>
      </c>
      <c r="D84" s="248"/>
      <c r="E84" s="248"/>
      <c r="F84" s="248"/>
      <c r="G84" s="248"/>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287</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61" t="s">
        <v>2286</v>
      </c>
      <c r="D85" s="250"/>
      <c r="E85" s="250"/>
      <c r="F85" s="250"/>
      <c r="G85" s="250"/>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287</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61" t="s">
        <v>2287</v>
      </c>
      <c r="D86" s="250"/>
      <c r="E86" s="250"/>
      <c r="F86" s="250"/>
      <c r="G86" s="250"/>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287</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61" t="s">
        <v>2288</v>
      </c>
      <c r="D87" s="250"/>
      <c r="E87" s="250"/>
      <c r="F87" s="250"/>
      <c r="G87" s="250"/>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287</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62" t="s">
        <v>2289</v>
      </c>
      <c r="D88" s="229"/>
      <c r="E88" s="230">
        <v>779</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290</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ht="22.5" outlineLevel="1" x14ac:dyDescent="0.2">
      <c r="A89" s="241">
        <v>23</v>
      </c>
      <c r="B89" s="242" t="s">
        <v>2290</v>
      </c>
      <c r="C89" s="259" t="s">
        <v>2291</v>
      </c>
      <c r="D89" s="243" t="s">
        <v>780</v>
      </c>
      <c r="E89" s="244">
        <v>262.26333</v>
      </c>
      <c r="F89" s="245"/>
      <c r="G89" s="246">
        <f>ROUND(E89*F89,2)</f>
        <v>0</v>
      </c>
      <c r="H89" s="245"/>
      <c r="I89" s="246">
        <f>ROUND(E89*H89,2)</f>
        <v>0</v>
      </c>
      <c r="J89" s="245"/>
      <c r="K89" s="246">
        <f>ROUND(E89*J89,2)</f>
        <v>0</v>
      </c>
      <c r="L89" s="246">
        <v>21</v>
      </c>
      <c r="M89" s="246">
        <f>G89*(1+L89/100)</f>
        <v>0</v>
      </c>
      <c r="N89" s="244">
        <v>1.3620000000000001</v>
      </c>
      <c r="O89" s="244">
        <f>ROUND(E89*N89,2)</f>
        <v>357.2</v>
      </c>
      <c r="P89" s="244">
        <v>0</v>
      </c>
      <c r="Q89" s="244">
        <f>ROUND(E89*P89,2)</f>
        <v>0</v>
      </c>
      <c r="R89" s="246" t="s">
        <v>1032</v>
      </c>
      <c r="S89" s="246" t="s">
        <v>298</v>
      </c>
      <c r="T89" s="247" t="s">
        <v>364</v>
      </c>
      <c r="U89" s="224">
        <v>0</v>
      </c>
      <c r="V89" s="224">
        <f>ROUND(E89*U89,2)</f>
        <v>0</v>
      </c>
      <c r="W89" s="224"/>
      <c r="X89" s="224" t="s">
        <v>1034</v>
      </c>
      <c r="Y89" s="224" t="s">
        <v>2251</v>
      </c>
      <c r="Z89" s="213"/>
      <c r="AA89" s="213"/>
      <c r="AB89" s="213"/>
      <c r="AC89" s="213"/>
      <c r="AD89" s="213"/>
      <c r="AE89" s="213"/>
      <c r="AF89" s="213"/>
      <c r="AG89" s="213" t="s">
        <v>2106</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60" t="s">
        <v>2292</v>
      </c>
      <c r="D90" s="248"/>
      <c r="E90" s="248"/>
      <c r="F90" s="248"/>
      <c r="G90" s="248"/>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287</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3" x14ac:dyDescent="0.2">
      <c r="A91" s="220"/>
      <c r="B91" s="221"/>
      <c r="C91" s="261" t="s">
        <v>2293</v>
      </c>
      <c r="D91" s="250"/>
      <c r="E91" s="250"/>
      <c r="F91" s="250"/>
      <c r="G91" s="250"/>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287</v>
      </c>
      <c r="AH91" s="213"/>
      <c r="AI91" s="213"/>
      <c r="AJ91" s="213"/>
      <c r="AK91" s="213"/>
      <c r="AL91" s="213"/>
      <c r="AM91" s="213"/>
      <c r="AN91" s="213"/>
      <c r="AO91" s="213"/>
      <c r="AP91" s="213"/>
      <c r="AQ91" s="213"/>
      <c r="AR91" s="213"/>
      <c r="AS91" s="213"/>
      <c r="AT91" s="213"/>
      <c r="AU91" s="213"/>
      <c r="AV91" s="213"/>
      <c r="AW91" s="213"/>
      <c r="AX91" s="213"/>
      <c r="AY91" s="213"/>
      <c r="AZ91" s="213"/>
      <c r="BA91" s="249" t="str">
        <f>C91</f>
        <v>Jedná se o dodávku panelů pro panelovou cestu pro zajištění příjezdu vozidel s cementovým betonem a dalším stavebním materiálem na stavbu.</v>
      </c>
      <c r="BB91" s="213"/>
      <c r="BC91" s="213"/>
      <c r="BD91" s="213"/>
      <c r="BE91" s="213"/>
      <c r="BF91" s="213"/>
      <c r="BG91" s="213"/>
      <c r="BH91" s="213"/>
    </row>
    <row r="92" spans="1:60" ht="22.5" outlineLevel="3" x14ac:dyDescent="0.2">
      <c r="A92" s="220"/>
      <c r="B92" s="221"/>
      <c r="C92" s="261" t="s">
        <v>2294</v>
      </c>
      <c r="D92" s="250"/>
      <c r="E92" s="250"/>
      <c r="F92" s="250"/>
      <c r="G92" s="250"/>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287</v>
      </c>
      <c r="AH92" s="213"/>
      <c r="AI92" s="213"/>
      <c r="AJ92" s="213"/>
      <c r="AK92" s="213"/>
      <c r="AL92" s="213"/>
      <c r="AM92" s="213"/>
      <c r="AN92" s="213"/>
      <c r="AO92" s="213"/>
      <c r="AP92" s="213"/>
      <c r="AQ92" s="213"/>
      <c r="AR92" s="213"/>
      <c r="AS92" s="213"/>
      <c r="AT92" s="213"/>
      <c r="AU92" s="213"/>
      <c r="AV92" s="213"/>
      <c r="AW92" s="213"/>
      <c r="AX92" s="213"/>
      <c r="AY92" s="213"/>
      <c r="AZ92" s="213"/>
      <c r="BA92" s="249" t="str">
        <f>C92</f>
        <v>Tonáž vozidel  (nákladní vozidla, domíchávače betonu, čerpadla betonu) a s tím spojený požadavek na únosnost souvrství panelové vozovky je plně v gesci zhotovitele a tato skutečnost bude zahrnuta do jednotkové ceny panelů.</v>
      </c>
      <c r="BB92" s="213"/>
      <c r="BC92" s="213"/>
      <c r="BD92" s="213"/>
      <c r="BE92" s="213"/>
      <c r="BF92" s="213"/>
      <c r="BG92" s="213"/>
      <c r="BH92" s="213"/>
    </row>
    <row r="93" spans="1:60" ht="33.75" outlineLevel="3" x14ac:dyDescent="0.2">
      <c r="A93" s="220"/>
      <c r="B93" s="221"/>
      <c r="C93" s="261" t="s">
        <v>2295</v>
      </c>
      <c r="D93" s="250"/>
      <c r="E93" s="250"/>
      <c r="F93" s="250"/>
      <c r="G93" s="250"/>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287</v>
      </c>
      <c r="AH93" s="213"/>
      <c r="AI93" s="213"/>
      <c r="AJ93" s="213"/>
      <c r="AK93" s="213"/>
      <c r="AL93" s="213"/>
      <c r="AM93" s="213"/>
      <c r="AN93" s="213"/>
      <c r="AO93" s="213"/>
      <c r="AP93" s="213"/>
      <c r="AQ93" s="213"/>
      <c r="AR93" s="213"/>
      <c r="AS93" s="213"/>
      <c r="AT93" s="213"/>
      <c r="AU93" s="213"/>
      <c r="AV93" s="213"/>
      <c r="AW93" s="213"/>
      <c r="AX93" s="213"/>
      <c r="AY93" s="213"/>
      <c r="AZ93" s="213"/>
      <c r="BA93" s="249" t="str">
        <f>C93</f>
        <v>Je možné použít silniční panely i jiných rozměrů při dodržení výše uvedené únosnosti.  V takovém případě musí být dodržena  jednotková cena na přepočtený m2 a nedojde k navýšení celkové ceny dodávky panelů, pokud nedojde k navýšení výměry - plochy dodaných a uložených panelů.</v>
      </c>
      <c r="BB93" s="213"/>
      <c r="BC93" s="213"/>
      <c r="BD93" s="213"/>
      <c r="BE93" s="213"/>
      <c r="BF93" s="213"/>
      <c r="BG93" s="213"/>
      <c r="BH93" s="213"/>
    </row>
    <row r="94" spans="1:60" outlineLevel="2" x14ac:dyDescent="0.2">
      <c r="A94" s="220"/>
      <c r="B94" s="221"/>
      <c r="C94" s="262" t="s">
        <v>2296</v>
      </c>
      <c r="D94" s="229"/>
      <c r="E94" s="230">
        <v>262.26333</v>
      </c>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290</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x14ac:dyDescent="0.2">
      <c r="A95" s="234" t="s">
        <v>276</v>
      </c>
      <c r="B95" s="235" t="s">
        <v>188</v>
      </c>
      <c r="C95" s="258" t="s">
        <v>189</v>
      </c>
      <c r="D95" s="236"/>
      <c r="E95" s="237"/>
      <c r="F95" s="238"/>
      <c r="G95" s="238">
        <f>SUMIF(AG96:AG101,"&lt;&gt;NOR",G96:G101)</f>
        <v>0</v>
      </c>
      <c r="H95" s="238"/>
      <c r="I95" s="238">
        <f>SUM(I96:I101)</f>
        <v>0</v>
      </c>
      <c r="J95" s="238"/>
      <c r="K95" s="238">
        <f>SUM(K96:K101)</f>
        <v>0</v>
      </c>
      <c r="L95" s="238"/>
      <c r="M95" s="238">
        <f>SUM(M96:M101)</f>
        <v>0</v>
      </c>
      <c r="N95" s="237"/>
      <c r="O95" s="237">
        <f>SUM(O96:O101)</f>
        <v>0.76</v>
      </c>
      <c r="P95" s="237"/>
      <c r="Q95" s="237">
        <f>SUM(Q96:Q101)</f>
        <v>0</v>
      </c>
      <c r="R95" s="238"/>
      <c r="S95" s="238"/>
      <c r="T95" s="239"/>
      <c r="U95" s="233"/>
      <c r="V95" s="233">
        <f>SUM(V96:V101)</f>
        <v>6.48</v>
      </c>
      <c r="W95" s="233"/>
      <c r="X95" s="233"/>
      <c r="Y95" s="233"/>
      <c r="AG95" t="s">
        <v>277</v>
      </c>
    </row>
    <row r="96" spans="1:60" outlineLevel="1" x14ac:dyDescent="0.2">
      <c r="A96" s="241">
        <v>24</v>
      </c>
      <c r="B96" s="242" t="s">
        <v>778</v>
      </c>
      <c r="C96" s="259" t="s">
        <v>779</v>
      </c>
      <c r="D96" s="243" t="s">
        <v>780</v>
      </c>
      <c r="E96" s="244">
        <v>1</v>
      </c>
      <c r="F96" s="245"/>
      <c r="G96" s="246">
        <f>ROUND(E96*F96,2)</f>
        <v>0</v>
      </c>
      <c r="H96" s="245"/>
      <c r="I96" s="246">
        <f>ROUND(E96*H96,2)</f>
        <v>0</v>
      </c>
      <c r="J96" s="245"/>
      <c r="K96" s="246">
        <f>ROUND(E96*J96,2)</f>
        <v>0</v>
      </c>
      <c r="L96" s="246">
        <v>21</v>
      </c>
      <c r="M96" s="246">
        <f>G96*(1+L96/100)</f>
        <v>0</v>
      </c>
      <c r="N96" s="244">
        <v>0.43093999999999999</v>
      </c>
      <c r="O96" s="244">
        <f>ROUND(E96*N96,2)</f>
        <v>0.43</v>
      </c>
      <c r="P96" s="244">
        <v>0</v>
      </c>
      <c r="Q96" s="244">
        <f>ROUND(E96*P96,2)</f>
        <v>0</v>
      </c>
      <c r="R96" s="246" t="s">
        <v>781</v>
      </c>
      <c r="S96" s="246" t="s">
        <v>298</v>
      </c>
      <c r="T96" s="247" t="s">
        <v>364</v>
      </c>
      <c r="U96" s="224">
        <v>3.8170000000000002</v>
      </c>
      <c r="V96" s="224">
        <f>ROUND(E96*U96,2)</f>
        <v>3.82</v>
      </c>
      <c r="W96" s="224"/>
      <c r="X96" s="224" t="s">
        <v>283</v>
      </c>
      <c r="Y96" s="224" t="s">
        <v>284</v>
      </c>
      <c r="Z96" s="213"/>
      <c r="AA96" s="213"/>
      <c r="AB96" s="213"/>
      <c r="AC96" s="213"/>
      <c r="AD96" s="213"/>
      <c r="AE96" s="213"/>
      <c r="AF96" s="213"/>
      <c r="AG96" s="213" t="s">
        <v>1526</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ht="33.75" outlineLevel="2" x14ac:dyDescent="0.2">
      <c r="A97" s="220"/>
      <c r="B97" s="221"/>
      <c r="C97" s="271" t="s">
        <v>782</v>
      </c>
      <c r="D97" s="268"/>
      <c r="E97" s="268"/>
      <c r="F97" s="268"/>
      <c r="G97" s="268"/>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366</v>
      </c>
      <c r="AH97" s="213"/>
      <c r="AI97" s="213"/>
      <c r="AJ97" s="213"/>
      <c r="AK97" s="213"/>
      <c r="AL97" s="213"/>
      <c r="AM97" s="213"/>
      <c r="AN97" s="213"/>
      <c r="AO97" s="213"/>
      <c r="AP97" s="213"/>
      <c r="AQ97" s="213"/>
      <c r="AR97" s="213"/>
      <c r="AS97" s="213"/>
      <c r="AT97" s="213"/>
      <c r="AU97" s="213"/>
      <c r="AV97" s="213"/>
      <c r="AW97" s="213"/>
      <c r="AX97" s="213"/>
      <c r="AY97" s="213"/>
      <c r="AZ97" s="213"/>
      <c r="BA97" s="249" t="str">
        <f>C97</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97" s="213"/>
      <c r="BC97" s="213"/>
      <c r="BD97" s="213"/>
      <c r="BE97" s="213"/>
      <c r="BF97" s="213"/>
      <c r="BG97" s="213"/>
      <c r="BH97" s="213"/>
    </row>
    <row r="98" spans="1:60" outlineLevel="2" x14ac:dyDescent="0.2">
      <c r="A98" s="220"/>
      <c r="B98" s="221"/>
      <c r="C98" s="262" t="s">
        <v>2185</v>
      </c>
      <c r="D98" s="229"/>
      <c r="E98" s="230">
        <v>1</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290</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
      <c r="A99" s="241">
        <v>25</v>
      </c>
      <c r="B99" s="242" t="s">
        <v>2181</v>
      </c>
      <c r="C99" s="259" t="s">
        <v>2182</v>
      </c>
      <c r="D99" s="243" t="s">
        <v>780</v>
      </c>
      <c r="E99" s="244">
        <v>1</v>
      </c>
      <c r="F99" s="245"/>
      <c r="G99" s="246">
        <f>ROUND(E99*F99,2)</f>
        <v>0</v>
      </c>
      <c r="H99" s="245"/>
      <c r="I99" s="246">
        <f>ROUND(E99*H99,2)</f>
        <v>0</v>
      </c>
      <c r="J99" s="245"/>
      <c r="K99" s="246">
        <f>ROUND(E99*J99,2)</f>
        <v>0</v>
      </c>
      <c r="L99" s="246">
        <v>21</v>
      </c>
      <c r="M99" s="246">
        <f>G99*(1+L99/100)</f>
        <v>0</v>
      </c>
      <c r="N99" s="244">
        <v>0.32973999999999998</v>
      </c>
      <c r="O99" s="244">
        <f>ROUND(E99*N99,2)</f>
        <v>0.33</v>
      </c>
      <c r="P99" s="244">
        <v>0</v>
      </c>
      <c r="Q99" s="244">
        <f>ROUND(E99*P99,2)</f>
        <v>0</v>
      </c>
      <c r="R99" s="246" t="s">
        <v>781</v>
      </c>
      <c r="S99" s="246" t="s">
        <v>298</v>
      </c>
      <c r="T99" s="247" t="s">
        <v>364</v>
      </c>
      <c r="U99" s="224">
        <v>2.6579999999999999</v>
      </c>
      <c r="V99" s="224">
        <f>ROUND(E99*U99,2)</f>
        <v>2.66</v>
      </c>
      <c r="W99" s="224"/>
      <c r="X99" s="224" t="s">
        <v>283</v>
      </c>
      <c r="Y99" s="224" t="s">
        <v>284</v>
      </c>
      <c r="Z99" s="213"/>
      <c r="AA99" s="213"/>
      <c r="AB99" s="213"/>
      <c r="AC99" s="213"/>
      <c r="AD99" s="213"/>
      <c r="AE99" s="213"/>
      <c r="AF99" s="213"/>
      <c r="AG99" s="213" t="s">
        <v>1526</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ht="33.75" outlineLevel="2" x14ac:dyDescent="0.2">
      <c r="A100" s="220"/>
      <c r="B100" s="221"/>
      <c r="C100" s="271" t="s">
        <v>782</v>
      </c>
      <c r="D100" s="268"/>
      <c r="E100" s="268"/>
      <c r="F100" s="268"/>
      <c r="G100" s="268"/>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366</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49" t="str">
        <f>C100</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00" s="213"/>
      <c r="BC100" s="213"/>
      <c r="BD100" s="213"/>
      <c r="BE100" s="213"/>
      <c r="BF100" s="213"/>
      <c r="BG100" s="213"/>
      <c r="BH100" s="213"/>
    </row>
    <row r="101" spans="1:60" outlineLevel="2" x14ac:dyDescent="0.2">
      <c r="A101" s="220"/>
      <c r="B101" s="221"/>
      <c r="C101" s="262" t="s">
        <v>2185</v>
      </c>
      <c r="D101" s="229"/>
      <c r="E101" s="230">
        <v>1</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290</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x14ac:dyDescent="0.2">
      <c r="A102" s="234" t="s">
        <v>276</v>
      </c>
      <c r="B102" s="235" t="s">
        <v>204</v>
      </c>
      <c r="C102" s="258" t="s">
        <v>205</v>
      </c>
      <c r="D102" s="236"/>
      <c r="E102" s="237"/>
      <c r="F102" s="238"/>
      <c r="G102" s="238">
        <f>SUMIF(AG103:AG107,"&lt;&gt;NOR",G103:G107)</f>
        <v>0</v>
      </c>
      <c r="H102" s="238"/>
      <c r="I102" s="238">
        <f>SUM(I103:I107)</f>
        <v>0</v>
      </c>
      <c r="J102" s="238"/>
      <c r="K102" s="238">
        <f>SUM(K103:K107)</f>
        <v>0</v>
      </c>
      <c r="L102" s="238"/>
      <c r="M102" s="238">
        <f>SUM(M103:M107)</f>
        <v>0</v>
      </c>
      <c r="N102" s="237"/>
      <c r="O102" s="237">
        <f>SUM(O103:O107)</f>
        <v>0</v>
      </c>
      <c r="P102" s="237"/>
      <c r="Q102" s="237">
        <f>SUM(Q103:Q107)</f>
        <v>0</v>
      </c>
      <c r="R102" s="238"/>
      <c r="S102" s="238"/>
      <c r="T102" s="239"/>
      <c r="U102" s="233"/>
      <c r="V102" s="233">
        <f>SUM(V103:V107)</f>
        <v>228.38</v>
      </c>
      <c r="W102" s="233"/>
      <c r="X102" s="233"/>
      <c r="Y102" s="233"/>
      <c r="AG102" t="s">
        <v>277</v>
      </c>
    </row>
    <row r="103" spans="1:60" ht="22.5" outlineLevel="1" x14ac:dyDescent="0.2">
      <c r="A103" s="241">
        <v>26</v>
      </c>
      <c r="B103" s="242" t="s">
        <v>2297</v>
      </c>
      <c r="C103" s="259" t="s">
        <v>2298</v>
      </c>
      <c r="D103" s="243" t="s">
        <v>737</v>
      </c>
      <c r="E103" s="244">
        <v>892.12383999999997</v>
      </c>
      <c r="F103" s="245"/>
      <c r="G103" s="246">
        <f>ROUND(E103*F103,2)</f>
        <v>0</v>
      </c>
      <c r="H103" s="245"/>
      <c r="I103" s="246">
        <f>ROUND(E103*H103,2)</f>
        <v>0</v>
      </c>
      <c r="J103" s="245"/>
      <c r="K103" s="246">
        <f>ROUND(E103*J103,2)</f>
        <v>0</v>
      </c>
      <c r="L103" s="246">
        <v>21</v>
      </c>
      <c r="M103" s="246">
        <f>G103*(1+L103/100)</f>
        <v>0</v>
      </c>
      <c r="N103" s="244">
        <v>0</v>
      </c>
      <c r="O103" s="244">
        <f>ROUND(E103*N103,2)</f>
        <v>0</v>
      </c>
      <c r="P103" s="244">
        <v>0</v>
      </c>
      <c r="Q103" s="244">
        <f>ROUND(E103*P103,2)</f>
        <v>0</v>
      </c>
      <c r="R103" s="246" t="s">
        <v>781</v>
      </c>
      <c r="S103" s="246" t="s">
        <v>298</v>
      </c>
      <c r="T103" s="247" t="s">
        <v>364</v>
      </c>
      <c r="U103" s="224">
        <v>0.25600000000000001</v>
      </c>
      <c r="V103" s="224">
        <f>ROUND(E103*U103,2)</f>
        <v>228.38</v>
      </c>
      <c r="W103" s="224"/>
      <c r="X103" s="224" t="s">
        <v>944</v>
      </c>
      <c r="Y103" s="224" t="s">
        <v>2251</v>
      </c>
      <c r="Z103" s="213"/>
      <c r="AA103" s="213"/>
      <c r="AB103" s="213"/>
      <c r="AC103" s="213"/>
      <c r="AD103" s="213"/>
      <c r="AE103" s="213"/>
      <c r="AF103" s="213"/>
      <c r="AG103" s="213" t="s">
        <v>2229</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71" t="s">
        <v>2230</v>
      </c>
      <c r="D104" s="268"/>
      <c r="E104" s="268"/>
      <c r="F104" s="268"/>
      <c r="G104" s="268"/>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366</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2" x14ac:dyDescent="0.2">
      <c r="A105" s="220"/>
      <c r="B105" s="221"/>
      <c r="C105" s="262" t="s">
        <v>947</v>
      </c>
      <c r="D105" s="229"/>
      <c r="E105" s="230"/>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62" t="s">
        <v>2299</v>
      </c>
      <c r="D106" s="229"/>
      <c r="E106" s="230"/>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290</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62" t="s">
        <v>2300</v>
      </c>
      <c r="D107" s="229"/>
      <c r="E107" s="230">
        <v>892.12383999999997</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290</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x14ac:dyDescent="0.2">
      <c r="A108" s="234" t="s">
        <v>276</v>
      </c>
      <c r="B108" s="235" t="s">
        <v>242</v>
      </c>
      <c r="C108" s="258" t="s">
        <v>243</v>
      </c>
      <c r="D108" s="236"/>
      <c r="E108" s="237"/>
      <c r="F108" s="238"/>
      <c r="G108" s="238">
        <f>SUMIF(AG109:AG135,"&lt;&gt;NOR",G109:G135)</f>
        <v>0</v>
      </c>
      <c r="H108" s="238"/>
      <c r="I108" s="238">
        <f>SUM(I109:I135)</f>
        <v>0</v>
      </c>
      <c r="J108" s="238"/>
      <c r="K108" s="238">
        <f>SUM(K109:K135)</f>
        <v>0</v>
      </c>
      <c r="L108" s="238"/>
      <c r="M108" s="238">
        <f>SUM(M109:M135)</f>
        <v>0</v>
      </c>
      <c r="N108" s="237"/>
      <c r="O108" s="237">
        <f>SUM(O109:O135)</f>
        <v>0</v>
      </c>
      <c r="P108" s="237"/>
      <c r="Q108" s="237">
        <f>SUM(Q109:Q135)</f>
        <v>0</v>
      </c>
      <c r="R108" s="238"/>
      <c r="S108" s="238"/>
      <c r="T108" s="239"/>
      <c r="U108" s="233"/>
      <c r="V108" s="233">
        <f>SUM(V109:V135)</f>
        <v>1554.1100000000001</v>
      </c>
      <c r="W108" s="233"/>
      <c r="X108" s="233"/>
      <c r="Y108" s="233"/>
      <c r="AG108" t="s">
        <v>277</v>
      </c>
    </row>
    <row r="109" spans="1:60" outlineLevel="1" x14ac:dyDescent="0.2">
      <c r="A109" s="241">
        <v>27</v>
      </c>
      <c r="B109" s="242" t="s">
        <v>1226</v>
      </c>
      <c r="C109" s="259" t="s">
        <v>1227</v>
      </c>
      <c r="D109" s="243" t="s">
        <v>737</v>
      </c>
      <c r="E109" s="244">
        <v>614.27265999999997</v>
      </c>
      <c r="F109" s="245"/>
      <c r="G109" s="246">
        <f>ROUND(E109*F109,2)</f>
        <v>0</v>
      </c>
      <c r="H109" s="245"/>
      <c r="I109" s="246">
        <f>ROUND(E109*H109,2)</f>
        <v>0</v>
      </c>
      <c r="J109" s="245"/>
      <c r="K109" s="246">
        <f>ROUND(E109*J109,2)</f>
        <v>0</v>
      </c>
      <c r="L109" s="246">
        <v>21</v>
      </c>
      <c r="M109" s="246">
        <f>G109*(1+L109/100)</f>
        <v>0</v>
      </c>
      <c r="N109" s="244">
        <v>0</v>
      </c>
      <c r="O109" s="244">
        <f>ROUND(E109*N109,2)</f>
        <v>0</v>
      </c>
      <c r="P109" s="244">
        <v>0</v>
      </c>
      <c r="Q109" s="244">
        <f>ROUND(E109*P109,2)</f>
        <v>0</v>
      </c>
      <c r="R109" s="246" t="s">
        <v>838</v>
      </c>
      <c r="S109" s="246" t="s">
        <v>298</v>
      </c>
      <c r="T109" s="247" t="s">
        <v>364</v>
      </c>
      <c r="U109" s="224">
        <v>0.49</v>
      </c>
      <c r="V109" s="224">
        <f>ROUND(E109*U109,2)</f>
        <v>300.99</v>
      </c>
      <c r="W109" s="224"/>
      <c r="X109" s="224" t="s">
        <v>1216</v>
      </c>
      <c r="Y109" s="224" t="s">
        <v>2251</v>
      </c>
      <c r="Z109" s="213"/>
      <c r="AA109" s="213"/>
      <c r="AB109" s="213"/>
      <c r="AC109" s="213"/>
      <c r="AD109" s="213"/>
      <c r="AE109" s="213"/>
      <c r="AF109" s="213"/>
      <c r="AG109" s="213" t="s">
        <v>2233</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2" x14ac:dyDescent="0.2">
      <c r="A110" s="220"/>
      <c r="B110" s="221"/>
      <c r="C110" s="260" t="s">
        <v>1228</v>
      </c>
      <c r="D110" s="248"/>
      <c r="E110" s="248"/>
      <c r="F110" s="248"/>
      <c r="G110" s="248"/>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287</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2" x14ac:dyDescent="0.2">
      <c r="A111" s="220"/>
      <c r="B111" s="221"/>
      <c r="C111" s="262" t="s">
        <v>1223</v>
      </c>
      <c r="D111" s="229"/>
      <c r="E111" s="230"/>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290</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62" t="s">
        <v>2301</v>
      </c>
      <c r="D112" s="229"/>
      <c r="E112" s="230"/>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290</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62" t="s">
        <v>2302</v>
      </c>
      <c r="D113" s="229"/>
      <c r="E113" s="230">
        <v>614.27265999999997</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290</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
      <c r="A114" s="241">
        <v>28</v>
      </c>
      <c r="B114" s="242" t="s">
        <v>1229</v>
      </c>
      <c r="C114" s="259" t="s">
        <v>1230</v>
      </c>
      <c r="D114" s="243" t="s">
        <v>737</v>
      </c>
      <c r="E114" s="244">
        <v>17813.907139999999</v>
      </c>
      <c r="F114" s="245"/>
      <c r="G114" s="246">
        <f>ROUND(E114*F114,2)</f>
        <v>0</v>
      </c>
      <c r="H114" s="245"/>
      <c r="I114" s="246">
        <f>ROUND(E114*H114,2)</f>
        <v>0</v>
      </c>
      <c r="J114" s="245"/>
      <c r="K114" s="246">
        <f>ROUND(E114*J114,2)</f>
        <v>0</v>
      </c>
      <c r="L114" s="246">
        <v>21</v>
      </c>
      <c r="M114" s="246">
        <f>G114*(1+L114/100)</f>
        <v>0</v>
      </c>
      <c r="N114" s="244">
        <v>0</v>
      </c>
      <c r="O114" s="244">
        <f>ROUND(E114*N114,2)</f>
        <v>0</v>
      </c>
      <c r="P114" s="244">
        <v>0</v>
      </c>
      <c r="Q114" s="244">
        <f>ROUND(E114*P114,2)</f>
        <v>0</v>
      </c>
      <c r="R114" s="246" t="s">
        <v>838</v>
      </c>
      <c r="S114" s="246" t="s">
        <v>298</v>
      </c>
      <c r="T114" s="247" t="s">
        <v>364</v>
      </c>
      <c r="U114" s="224">
        <v>0</v>
      </c>
      <c r="V114" s="224">
        <f>ROUND(E114*U114,2)</f>
        <v>0</v>
      </c>
      <c r="W114" s="224"/>
      <c r="X114" s="224" t="s">
        <v>1216</v>
      </c>
      <c r="Y114" s="224" t="s">
        <v>2251</v>
      </c>
      <c r="Z114" s="213"/>
      <c r="AA114" s="213"/>
      <c r="AB114" s="213"/>
      <c r="AC114" s="213"/>
      <c r="AD114" s="213"/>
      <c r="AE114" s="213"/>
      <c r="AF114" s="213"/>
      <c r="AG114" s="213" t="s">
        <v>1217</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62" t="s">
        <v>1223</v>
      </c>
      <c r="D115" s="229"/>
      <c r="E115" s="230"/>
      <c r="F115" s="224"/>
      <c r="G115" s="224"/>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290</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62" t="s">
        <v>2301</v>
      </c>
      <c r="D116" s="229"/>
      <c r="E116" s="230"/>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290</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3" x14ac:dyDescent="0.2">
      <c r="A117" s="220"/>
      <c r="B117" s="221"/>
      <c r="C117" s="262" t="s">
        <v>2303</v>
      </c>
      <c r="D117" s="229"/>
      <c r="E117" s="230">
        <v>17813.907139999999</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290</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x14ac:dyDescent="0.2">
      <c r="A118" s="241">
        <v>29</v>
      </c>
      <c r="B118" s="242" t="s">
        <v>1232</v>
      </c>
      <c r="C118" s="259" t="s">
        <v>1233</v>
      </c>
      <c r="D118" s="243" t="s">
        <v>737</v>
      </c>
      <c r="E118" s="244">
        <v>614.27265999999997</v>
      </c>
      <c r="F118" s="245"/>
      <c r="G118" s="246">
        <f>ROUND(E118*F118,2)</f>
        <v>0</v>
      </c>
      <c r="H118" s="245"/>
      <c r="I118" s="246">
        <f>ROUND(E118*H118,2)</f>
        <v>0</v>
      </c>
      <c r="J118" s="245"/>
      <c r="K118" s="246">
        <f>ROUND(E118*J118,2)</f>
        <v>0</v>
      </c>
      <c r="L118" s="246">
        <v>21</v>
      </c>
      <c r="M118" s="246">
        <f>G118*(1+L118/100)</f>
        <v>0</v>
      </c>
      <c r="N118" s="244">
        <v>0</v>
      </c>
      <c r="O118" s="244">
        <f>ROUND(E118*N118,2)</f>
        <v>0</v>
      </c>
      <c r="P118" s="244">
        <v>0</v>
      </c>
      <c r="Q118" s="244">
        <f>ROUND(E118*P118,2)</f>
        <v>0</v>
      </c>
      <c r="R118" s="246" t="s">
        <v>838</v>
      </c>
      <c r="S118" s="246" t="s">
        <v>298</v>
      </c>
      <c r="T118" s="247" t="s">
        <v>364</v>
      </c>
      <c r="U118" s="224">
        <v>0.94</v>
      </c>
      <c r="V118" s="224">
        <f>ROUND(E118*U118,2)</f>
        <v>577.41999999999996</v>
      </c>
      <c r="W118" s="224"/>
      <c r="X118" s="224" t="s">
        <v>1216</v>
      </c>
      <c r="Y118" s="224" t="s">
        <v>2251</v>
      </c>
      <c r="Z118" s="213"/>
      <c r="AA118" s="213"/>
      <c r="AB118" s="213"/>
      <c r="AC118" s="213"/>
      <c r="AD118" s="213"/>
      <c r="AE118" s="213"/>
      <c r="AF118" s="213"/>
      <c r="AG118" s="213" t="s">
        <v>1217</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62" t="s">
        <v>1223</v>
      </c>
      <c r="D119" s="229"/>
      <c r="E119" s="230"/>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290</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2" t="s">
        <v>2301</v>
      </c>
      <c r="D120" s="229"/>
      <c r="E120" s="230"/>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290</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62" t="s">
        <v>2302</v>
      </c>
      <c r="D121" s="229"/>
      <c r="E121" s="230">
        <v>614.27265999999997</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290</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22.5" outlineLevel="1" x14ac:dyDescent="0.2">
      <c r="A122" s="241">
        <v>30</v>
      </c>
      <c r="B122" s="242" t="s">
        <v>1234</v>
      </c>
      <c r="C122" s="259" t="s">
        <v>1235</v>
      </c>
      <c r="D122" s="243" t="s">
        <v>737</v>
      </c>
      <c r="E122" s="244">
        <v>6142.7266</v>
      </c>
      <c r="F122" s="245"/>
      <c r="G122" s="246">
        <f>ROUND(E122*F122,2)</f>
        <v>0</v>
      </c>
      <c r="H122" s="245"/>
      <c r="I122" s="246">
        <f>ROUND(E122*H122,2)</f>
        <v>0</v>
      </c>
      <c r="J122" s="245"/>
      <c r="K122" s="246">
        <f>ROUND(E122*J122,2)</f>
        <v>0</v>
      </c>
      <c r="L122" s="246">
        <v>21</v>
      </c>
      <c r="M122" s="246">
        <f>G122*(1+L122/100)</f>
        <v>0</v>
      </c>
      <c r="N122" s="244">
        <v>0</v>
      </c>
      <c r="O122" s="244">
        <f>ROUND(E122*N122,2)</f>
        <v>0</v>
      </c>
      <c r="P122" s="244">
        <v>0</v>
      </c>
      <c r="Q122" s="244">
        <f>ROUND(E122*P122,2)</f>
        <v>0</v>
      </c>
      <c r="R122" s="246" t="s">
        <v>838</v>
      </c>
      <c r="S122" s="246" t="s">
        <v>298</v>
      </c>
      <c r="T122" s="247" t="s">
        <v>364</v>
      </c>
      <c r="U122" s="224">
        <v>0.11</v>
      </c>
      <c r="V122" s="224">
        <f>ROUND(E122*U122,2)</f>
        <v>675.7</v>
      </c>
      <c r="W122" s="224"/>
      <c r="X122" s="224" t="s">
        <v>1216</v>
      </c>
      <c r="Y122" s="224" t="s">
        <v>2251</v>
      </c>
      <c r="Z122" s="213"/>
      <c r="AA122" s="213"/>
      <c r="AB122" s="213"/>
      <c r="AC122" s="213"/>
      <c r="AD122" s="213"/>
      <c r="AE122" s="213"/>
      <c r="AF122" s="213"/>
      <c r="AG122" s="213" t="s">
        <v>1217</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2" x14ac:dyDescent="0.2">
      <c r="A123" s="220"/>
      <c r="B123" s="221"/>
      <c r="C123" s="262" t="s">
        <v>1223</v>
      </c>
      <c r="D123" s="229"/>
      <c r="E123" s="230"/>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290</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2" t="s">
        <v>2301</v>
      </c>
      <c r="D124" s="229"/>
      <c r="E124" s="230"/>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290</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3" x14ac:dyDescent="0.2">
      <c r="A125" s="220"/>
      <c r="B125" s="221"/>
      <c r="C125" s="262" t="s">
        <v>2304</v>
      </c>
      <c r="D125" s="229"/>
      <c r="E125" s="230">
        <v>6142.7266</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290</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1" x14ac:dyDescent="0.2">
      <c r="A126" s="241">
        <v>31</v>
      </c>
      <c r="B126" s="242" t="s">
        <v>2238</v>
      </c>
      <c r="C126" s="259" t="s">
        <v>2239</v>
      </c>
      <c r="D126" s="243" t="s">
        <v>737</v>
      </c>
      <c r="E126" s="244">
        <v>257.06697000000003</v>
      </c>
      <c r="F126" s="245"/>
      <c r="G126" s="246">
        <f>ROUND(E126*F126,2)</f>
        <v>0</v>
      </c>
      <c r="H126" s="245"/>
      <c r="I126" s="246">
        <f>ROUND(E126*H126,2)</f>
        <v>0</v>
      </c>
      <c r="J126" s="245"/>
      <c r="K126" s="246">
        <f>ROUND(E126*J126,2)</f>
        <v>0</v>
      </c>
      <c r="L126" s="246">
        <v>21</v>
      </c>
      <c r="M126" s="246">
        <f>G126*(1+L126/100)</f>
        <v>0</v>
      </c>
      <c r="N126" s="244">
        <v>0</v>
      </c>
      <c r="O126" s="244">
        <f>ROUND(E126*N126,2)</f>
        <v>0</v>
      </c>
      <c r="P126" s="244">
        <v>0</v>
      </c>
      <c r="Q126" s="244">
        <f>ROUND(E126*P126,2)</f>
        <v>0</v>
      </c>
      <c r="R126" s="246" t="s">
        <v>838</v>
      </c>
      <c r="S126" s="246" t="s">
        <v>298</v>
      </c>
      <c r="T126" s="247" t="s">
        <v>364</v>
      </c>
      <c r="U126" s="224">
        <v>0</v>
      </c>
      <c r="V126" s="224">
        <f>ROUND(E126*U126,2)</f>
        <v>0</v>
      </c>
      <c r="W126" s="224"/>
      <c r="X126" s="224" t="s">
        <v>1216</v>
      </c>
      <c r="Y126" s="224" t="s">
        <v>2251</v>
      </c>
      <c r="Z126" s="213"/>
      <c r="AA126" s="213"/>
      <c r="AB126" s="213"/>
      <c r="AC126" s="213"/>
      <c r="AD126" s="213"/>
      <c r="AE126" s="213"/>
      <c r="AF126" s="213"/>
      <c r="AG126" s="213" t="s">
        <v>1217</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2" x14ac:dyDescent="0.2">
      <c r="A127" s="220"/>
      <c r="B127" s="221"/>
      <c r="C127" s="262" t="s">
        <v>1223</v>
      </c>
      <c r="D127" s="229"/>
      <c r="E127" s="230"/>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290</v>
      </c>
      <c r="AH127" s="213">
        <v>0</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62" t="s">
        <v>2301</v>
      </c>
      <c r="D128" s="229"/>
      <c r="E128" s="230"/>
      <c r="F128" s="224"/>
      <c r="G128" s="224"/>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290</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3" x14ac:dyDescent="0.2">
      <c r="A129" s="220"/>
      <c r="B129" s="221"/>
      <c r="C129" s="262" t="s">
        <v>2305</v>
      </c>
      <c r="D129" s="229"/>
      <c r="E129" s="230">
        <v>257.06697000000003</v>
      </c>
      <c r="F129" s="224"/>
      <c r="G129" s="224"/>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290</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x14ac:dyDescent="0.2">
      <c r="A130" s="241">
        <v>32</v>
      </c>
      <c r="B130" s="242" t="s">
        <v>2306</v>
      </c>
      <c r="C130" s="259" t="s">
        <v>2307</v>
      </c>
      <c r="D130" s="243" t="s">
        <v>737</v>
      </c>
      <c r="E130" s="244">
        <v>357.20569</v>
      </c>
      <c r="F130" s="245"/>
      <c r="G130" s="246">
        <f>ROUND(E130*F130,2)</f>
        <v>0</v>
      </c>
      <c r="H130" s="245"/>
      <c r="I130" s="246">
        <f>ROUND(E130*H130,2)</f>
        <v>0</v>
      </c>
      <c r="J130" s="245"/>
      <c r="K130" s="246">
        <f>ROUND(E130*J130,2)</f>
        <v>0</v>
      </c>
      <c r="L130" s="246">
        <v>21</v>
      </c>
      <c r="M130" s="246">
        <f>G130*(1+L130/100)</f>
        <v>0</v>
      </c>
      <c r="N130" s="244">
        <v>0</v>
      </c>
      <c r="O130" s="244">
        <f>ROUND(E130*N130,2)</f>
        <v>0</v>
      </c>
      <c r="P130" s="244">
        <v>0</v>
      </c>
      <c r="Q130" s="244">
        <f>ROUND(E130*P130,2)</f>
        <v>0</v>
      </c>
      <c r="R130" s="246"/>
      <c r="S130" s="246" t="s">
        <v>281</v>
      </c>
      <c r="T130" s="247" t="s">
        <v>282</v>
      </c>
      <c r="U130" s="224">
        <v>0</v>
      </c>
      <c r="V130" s="224">
        <f>ROUND(E130*U130,2)</f>
        <v>0</v>
      </c>
      <c r="W130" s="224"/>
      <c r="X130" s="224" t="s">
        <v>1216</v>
      </c>
      <c r="Y130" s="224" t="s">
        <v>2251</v>
      </c>
      <c r="Z130" s="213"/>
      <c r="AA130" s="213"/>
      <c r="AB130" s="213"/>
      <c r="AC130" s="213"/>
      <c r="AD130" s="213"/>
      <c r="AE130" s="213"/>
      <c r="AF130" s="213"/>
      <c r="AG130" s="213" t="s">
        <v>1217</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2" x14ac:dyDescent="0.2">
      <c r="A131" s="220"/>
      <c r="B131" s="221"/>
      <c r="C131" s="260" t="s">
        <v>2308</v>
      </c>
      <c r="D131" s="248"/>
      <c r="E131" s="248"/>
      <c r="F131" s="248"/>
      <c r="G131" s="248"/>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287</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61" t="s">
        <v>2309</v>
      </c>
      <c r="D132" s="250"/>
      <c r="E132" s="250"/>
      <c r="F132" s="250"/>
      <c r="G132" s="250"/>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287</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62" t="s">
        <v>1223</v>
      </c>
      <c r="D133" s="229"/>
      <c r="E133" s="230"/>
      <c r="F133" s="224"/>
      <c r="G133" s="224"/>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290</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62" t="s">
        <v>2301</v>
      </c>
      <c r="D134" s="229"/>
      <c r="E134" s="230"/>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290</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3" x14ac:dyDescent="0.2">
      <c r="A135" s="220"/>
      <c r="B135" s="221"/>
      <c r="C135" s="262" t="s">
        <v>2310</v>
      </c>
      <c r="D135" s="229"/>
      <c r="E135" s="230">
        <v>357.20569</v>
      </c>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290</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x14ac:dyDescent="0.2">
      <c r="A136" s="3"/>
      <c r="B136" s="4"/>
      <c r="C136" s="265"/>
      <c r="D136" s="6"/>
      <c r="E136" s="3"/>
      <c r="F136" s="3"/>
      <c r="G136" s="3"/>
      <c r="H136" s="3"/>
      <c r="I136" s="3"/>
      <c r="J136" s="3"/>
      <c r="K136" s="3"/>
      <c r="L136" s="3"/>
      <c r="M136" s="3"/>
      <c r="N136" s="3"/>
      <c r="O136" s="3"/>
      <c r="P136" s="3"/>
      <c r="Q136" s="3"/>
      <c r="R136" s="3"/>
      <c r="S136" s="3"/>
      <c r="T136" s="3"/>
      <c r="U136" s="3"/>
      <c r="V136" s="3"/>
      <c r="W136" s="3"/>
      <c r="X136" s="3"/>
      <c r="Y136" s="3"/>
      <c r="AE136">
        <v>12</v>
      </c>
      <c r="AF136">
        <v>21</v>
      </c>
      <c r="AG136" t="s">
        <v>262</v>
      </c>
    </row>
    <row r="137" spans="1:60" x14ac:dyDescent="0.2">
      <c r="A137" s="216"/>
      <c r="B137" s="217" t="s">
        <v>29</v>
      </c>
      <c r="C137" s="266"/>
      <c r="D137" s="218"/>
      <c r="E137" s="219"/>
      <c r="F137" s="219"/>
      <c r="G137" s="240">
        <f>G8+G76+G95+G102+G108</f>
        <v>0</v>
      </c>
      <c r="H137" s="3"/>
      <c r="I137" s="3"/>
      <c r="J137" s="3"/>
      <c r="K137" s="3"/>
      <c r="L137" s="3"/>
      <c r="M137" s="3"/>
      <c r="N137" s="3"/>
      <c r="O137" s="3"/>
      <c r="P137" s="3"/>
      <c r="Q137" s="3"/>
      <c r="R137" s="3"/>
      <c r="S137" s="3"/>
      <c r="T137" s="3"/>
      <c r="U137" s="3"/>
      <c r="V137" s="3"/>
      <c r="W137" s="3"/>
      <c r="X137" s="3"/>
      <c r="Y137" s="3"/>
      <c r="AE137">
        <f>SUMIF(L7:L135,AE136,G7:G135)</f>
        <v>0</v>
      </c>
      <c r="AF137">
        <f>SUMIF(L7:L135,AF136,G7:G135)</f>
        <v>0</v>
      </c>
      <c r="AG137" t="s">
        <v>353</v>
      </c>
    </row>
    <row r="138" spans="1:60" x14ac:dyDescent="0.2">
      <c r="C138" s="267"/>
      <c r="D138" s="10"/>
      <c r="AG138" t="s">
        <v>359</v>
      </c>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XrNdcy5gI2p2QOGqyNrCdy2u573uslckuQMTiSILIBmfthCz72MpIMVbhiEh7mx3e7VCy2K9y0/e66qHJbuOg==" saltValue="ZkRkywKQbVldA/Vg4guZuw==" spinCount="100000" sheet="1" formatRows="0"/>
  <mergeCells count="49">
    <mergeCell ref="C132:G132"/>
    <mergeCell ref="C93:G93"/>
    <mergeCell ref="C97:G97"/>
    <mergeCell ref="C100:G100"/>
    <mergeCell ref="C104:G104"/>
    <mergeCell ref="C110:G110"/>
    <mergeCell ref="C131:G131"/>
    <mergeCell ref="C85:G85"/>
    <mergeCell ref="C86:G86"/>
    <mergeCell ref="C87:G87"/>
    <mergeCell ref="C90:G90"/>
    <mergeCell ref="C91:G91"/>
    <mergeCell ref="C92:G92"/>
    <mergeCell ref="C71:G71"/>
    <mergeCell ref="C72:G72"/>
    <mergeCell ref="C73:G73"/>
    <mergeCell ref="C74:G74"/>
    <mergeCell ref="C78:G78"/>
    <mergeCell ref="C84:G84"/>
    <mergeCell ref="C65:G65"/>
    <mergeCell ref="C66:G66"/>
    <mergeCell ref="C67:G67"/>
    <mergeCell ref="C68:G68"/>
    <mergeCell ref="C69:G69"/>
    <mergeCell ref="C70:G70"/>
    <mergeCell ref="C59:G59"/>
    <mergeCell ref="C60:G60"/>
    <mergeCell ref="C61:G61"/>
    <mergeCell ref="C62:G62"/>
    <mergeCell ref="C63:G63"/>
    <mergeCell ref="C64:G64"/>
    <mergeCell ref="C38:G38"/>
    <mergeCell ref="C41:G41"/>
    <mergeCell ref="C44:G44"/>
    <mergeCell ref="C47:G47"/>
    <mergeCell ref="C50:G50"/>
    <mergeCell ref="C58:G58"/>
    <mergeCell ref="C17:G17"/>
    <mergeCell ref="C22:G22"/>
    <mergeCell ref="C25:G25"/>
    <mergeCell ref="C28:G28"/>
    <mergeCell ref="C31:G31"/>
    <mergeCell ref="C35:G3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4768F-5D2C-4E73-8108-505DCB62EC7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78</v>
      </c>
      <c r="C4" s="205" t="s">
        <v>79</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SUMIF(AG9:AG57,"&lt;&gt;NOR",G9:G57)</f>
        <v>0</v>
      </c>
      <c r="H8" s="238"/>
      <c r="I8" s="238">
        <f>SUM(I9:I57)</f>
        <v>0</v>
      </c>
      <c r="J8" s="238"/>
      <c r="K8" s="238">
        <f>SUM(K9:K57)</f>
        <v>0</v>
      </c>
      <c r="L8" s="238"/>
      <c r="M8" s="238">
        <f>SUM(M9:M57)</f>
        <v>0</v>
      </c>
      <c r="N8" s="237"/>
      <c r="O8" s="237">
        <f>SUM(O9:O57)</f>
        <v>220.31</v>
      </c>
      <c r="P8" s="237"/>
      <c r="Q8" s="237">
        <f>SUM(Q9:Q57)</f>
        <v>0</v>
      </c>
      <c r="R8" s="238"/>
      <c r="S8" s="238"/>
      <c r="T8" s="239"/>
      <c r="U8" s="233"/>
      <c r="V8" s="233">
        <f>SUM(V9:V57)</f>
        <v>34.270000000000003</v>
      </c>
      <c r="W8" s="233"/>
      <c r="X8" s="233"/>
      <c r="Y8" s="233"/>
      <c r="AG8" t="s">
        <v>277</v>
      </c>
    </row>
    <row r="9" spans="1:60" ht="22.5" outlineLevel="1" x14ac:dyDescent="0.2">
      <c r="A9" s="241">
        <v>1</v>
      </c>
      <c r="B9" s="242" t="s">
        <v>1985</v>
      </c>
      <c r="C9" s="259" t="s">
        <v>1986</v>
      </c>
      <c r="D9" s="243" t="s">
        <v>473</v>
      </c>
      <c r="E9" s="244">
        <v>550</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1269</v>
      </c>
      <c r="S9" s="246" t="s">
        <v>298</v>
      </c>
      <c r="T9" s="247" t="s">
        <v>364</v>
      </c>
      <c r="U9" s="224">
        <v>8.9999999999999993E-3</v>
      </c>
      <c r="V9" s="224">
        <f>ROUND(E9*U9,2)</f>
        <v>4.95</v>
      </c>
      <c r="W9" s="224"/>
      <c r="X9" s="224" t="s">
        <v>283</v>
      </c>
      <c r="Y9" s="224" t="s">
        <v>284</v>
      </c>
      <c r="Z9" s="213"/>
      <c r="AA9" s="213"/>
      <c r="AB9" s="213"/>
      <c r="AC9" s="213"/>
      <c r="AD9" s="213"/>
      <c r="AE9" s="213"/>
      <c r="AF9" s="213"/>
      <c r="AG9" s="213" t="s">
        <v>1526</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1987</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2311</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2312</v>
      </c>
      <c r="D12" s="229"/>
      <c r="E12" s="230">
        <v>550</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1">
        <v>2</v>
      </c>
      <c r="B13" s="242" t="s">
        <v>2025</v>
      </c>
      <c r="C13" s="259" t="s">
        <v>2026</v>
      </c>
      <c r="D13" s="243" t="s">
        <v>280</v>
      </c>
      <c r="E13" s="244">
        <v>55</v>
      </c>
      <c r="F13" s="245"/>
      <c r="G13" s="246">
        <f>ROUND(E13*F13,2)</f>
        <v>0</v>
      </c>
      <c r="H13" s="245"/>
      <c r="I13" s="246">
        <f>ROUND(E13*H13,2)</f>
        <v>0</v>
      </c>
      <c r="J13" s="245"/>
      <c r="K13" s="246">
        <f>ROUND(E13*J13,2)</f>
        <v>0</v>
      </c>
      <c r="L13" s="246">
        <v>21</v>
      </c>
      <c r="M13" s="246">
        <f>G13*(1+L13/100)</f>
        <v>0</v>
      </c>
      <c r="N13" s="244">
        <v>0</v>
      </c>
      <c r="O13" s="244">
        <f>ROUND(E13*N13,2)</f>
        <v>0</v>
      </c>
      <c r="P13" s="244">
        <v>0</v>
      </c>
      <c r="Q13" s="244">
        <f>ROUND(E13*P13,2)</f>
        <v>0</v>
      </c>
      <c r="R13" s="246" t="s">
        <v>2027</v>
      </c>
      <c r="S13" s="246" t="s">
        <v>298</v>
      </c>
      <c r="T13" s="247" t="s">
        <v>364</v>
      </c>
      <c r="U13" s="224">
        <v>0.11600000000000001</v>
      </c>
      <c r="V13" s="224">
        <f>ROUND(E13*U13,2)</f>
        <v>6.38</v>
      </c>
      <c r="W13" s="224"/>
      <c r="X13" s="224" t="s">
        <v>283</v>
      </c>
      <c r="Y13" s="224" t="s">
        <v>284</v>
      </c>
      <c r="Z13" s="213"/>
      <c r="AA13" s="213"/>
      <c r="AB13" s="213"/>
      <c r="AC13" s="213"/>
      <c r="AD13" s="213"/>
      <c r="AE13" s="213"/>
      <c r="AF13" s="213"/>
      <c r="AG13" s="213" t="s">
        <v>1526</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71" t="s">
        <v>2028</v>
      </c>
      <c r="D14" s="268"/>
      <c r="E14" s="268"/>
      <c r="F14" s="268"/>
      <c r="G14" s="268"/>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366</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2" x14ac:dyDescent="0.2">
      <c r="A15" s="220"/>
      <c r="B15" s="221"/>
      <c r="C15" s="262" t="s">
        <v>2313</v>
      </c>
      <c r="D15" s="229"/>
      <c r="E15" s="230">
        <v>55</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1">
        <v>3</v>
      </c>
      <c r="B16" s="242" t="s">
        <v>2041</v>
      </c>
      <c r="C16" s="259" t="s">
        <v>2042</v>
      </c>
      <c r="D16" s="243" t="s">
        <v>280</v>
      </c>
      <c r="E16" s="244">
        <v>110</v>
      </c>
      <c r="F16" s="245"/>
      <c r="G16" s="246">
        <f>ROUND(E16*F16,2)</f>
        <v>0</v>
      </c>
      <c r="H16" s="245"/>
      <c r="I16" s="246">
        <f>ROUND(E16*H16,2)</f>
        <v>0</v>
      </c>
      <c r="J16" s="245"/>
      <c r="K16" s="246">
        <f>ROUND(E16*J16,2)</f>
        <v>0</v>
      </c>
      <c r="L16" s="246">
        <v>21</v>
      </c>
      <c r="M16" s="246">
        <f>G16*(1+L16/100)</f>
        <v>0</v>
      </c>
      <c r="N16" s="244">
        <v>0</v>
      </c>
      <c r="O16" s="244">
        <f>ROUND(E16*N16,2)</f>
        <v>0</v>
      </c>
      <c r="P16" s="244">
        <v>0</v>
      </c>
      <c r="Q16" s="244">
        <f>ROUND(E16*P16,2)</f>
        <v>0</v>
      </c>
      <c r="R16" s="246" t="s">
        <v>363</v>
      </c>
      <c r="S16" s="246" t="s">
        <v>298</v>
      </c>
      <c r="T16" s="247" t="s">
        <v>364</v>
      </c>
      <c r="U16" s="224">
        <v>5.2999999999999999E-2</v>
      </c>
      <c r="V16" s="224">
        <f>ROUND(E16*U16,2)</f>
        <v>5.83</v>
      </c>
      <c r="W16" s="224"/>
      <c r="X16" s="224" t="s">
        <v>283</v>
      </c>
      <c r="Y16" s="224" t="s">
        <v>284</v>
      </c>
      <c r="Z16" s="213"/>
      <c r="AA16" s="213"/>
      <c r="AB16" s="213"/>
      <c r="AC16" s="213"/>
      <c r="AD16" s="213"/>
      <c r="AE16" s="213"/>
      <c r="AF16" s="213"/>
      <c r="AG16" s="213" t="s">
        <v>1526</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71" t="s">
        <v>2039</v>
      </c>
      <c r="D17" s="268"/>
      <c r="E17" s="268"/>
      <c r="F17" s="268"/>
      <c r="G17" s="268"/>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366</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2" x14ac:dyDescent="0.2">
      <c r="A18" s="220"/>
      <c r="B18" s="221"/>
      <c r="C18" s="262" t="s">
        <v>2314</v>
      </c>
      <c r="D18" s="229"/>
      <c r="E18" s="230">
        <v>110</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41">
        <v>4</v>
      </c>
      <c r="B19" s="242" t="s">
        <v>522</v>
      </c>
      <c r="C19" s="259" t="s">
        <v>523</v>
      </c>
      <c r="D19" s="243" t="s">
        <v>280</v>
      </c>
      <c r="E19" s="244">
        <v>110</v>
      </c>
      <c r="F19" s="245"/>
      <c r="G19" s="246">
        <f>ROUND(E19*F19,2)</f>
        <v>0</v>
      </c>
      <c r="H19" s="245"/>
      <c r="I19" s="246">
        <f>ROUND(E19*H19,2)</f>
        <v>0</v>
      </c>
      <c r="J19" s="245"/>
      <c r="K19" s="246">
        <f>ROUND(E19*J19,2)</f>
        <v>0</v>
      </c>
      <c r="L19" s="246">
        <v>21</v>
      </c>
      <c r="M19" s="246">
        <f>G19*(1+L19/100)</f>
        <v>0</v>
      </c>
      <c r="N19" s="244">
        <v>0</v>
      </c>
      <c r="O19" s="244">
        <f>ROUND(E19*N19,2)</f>
        <v>0</v>
      </c>
      <c r="P19" s="244">
        <v>0</v>
      </c>
      <c r="Q19" s="244">
        <f>ROUND(E19*P19,2)</f>
        <v>0</v>
      </c>
      <c r="R19" s="246" t="s">
        <v>363</v>
      </c>
      <c r="S19" s="246" t="s">
        <v>298</v>
      </c>
      <c r="T19" s="247" t="s">
        <v>364</v>
      </c>
      <c r="U19" s="224">
        <v>1.0999999999999999E-2</v>
      </c>
      <c r="V19" s="224">
        <f>ROUND(E19*U19,2)</f>
        <v>1.21</v>
      </c>
      <c r="W19" s="224"/>
      <c r="X19" s="224" t="s">
        <v>283</v>
      </c>
      <c r="Y19" s="224" t="s">
        <v>284</v>
      </c>
      <c r="Z19" s="213"/>
      <c r="AA19" s="213"/>
      <c r="AB19" s="213"/>
      <c r="AC19" s="213"/>
      <c r="AD19" s="213"/>
      <c r="AE19" s="213"/>
      <c r="AF19" s="213"/>
      <c r="AG19" s="213" t="s">
        <v>1526</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71" t="s">
        <v>524</v>
      </c>
      <c r="D20" s="268"/>
      <c r="E20" s="268"/>
      <c r="F20" s="268"/>
      <c r="G20" s="268"/>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366</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62" t="s">
        <v>2315</v>
      </c>
      <c r="D21" s="229"/>
      <c r="E21" s="230">
        <v>110</v>
      </c>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290</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2.5" outlineLevel="1" x14ac:dyDescent="0.2">
      <c r="A22" s="241">
        <v>5</v>
      </c>
      <c r="B22" s="242" t="s">
        <v>541</v>
      </c>
      <c r="C22" s="259" t="s">
        <v>542</v>
      </c>
      <c r="D22" s="243" t="s">
        <v>280</v>
      </c>
      <c r="E22" s="244">
        <v>55</v>
      </c>
      <c r="F22" s="245"/>
      <c r="G22" s="246">
        <f>ROUND(E22*F22,2)</f>
        <v>0</v>
      </c>
      <c r="H22" s="245"/>
      <c r="I22" s="246">
        <f>ROUND(E22*H22,2)</f>
        <v>0</v>
      </c>
      <c r="J22" s="245"/>
      <c r="K22" s="246">
        <f>ROUND(E22*J22,2)</f>
        <v>0</v>
      </c>
      <c r="L22" s="246">
        <v>21</v>
      </c>
      <c r="M22" s="246">
        <f>G22*(1+L22/100)</f>
        <v>0</v>
      </c>
      <c r="N22" s="244">
        <v>0</v>
      </c>
      <c r="O22" s="244">
        <f>ROUND(E22*N22,2)</f>
        <v>0</v>
      </c>
      <c r="P22" s="244">
        <v>0</v>
      </c>
      <c r="Q22" s="244">
        <f>ROUND(E22*P22,2)</f>
        <v>0</v>
      </c>
      <c r="R22" s="246" t="s">
        <v>363</v>
      </c>
      <c r="S22" s="246" t="s">
        <v>298</v>
      </c>
      <c r="T22" s="247" t="s">
        <v>364</v>
      </c>
      <c r="U22" s="224">
        <v>1.0999999999999999E-2</v>
      </c>
      <c r="V22" s="224">
        <f>ROUND(E22*U22,2)</f>
        <v>0.61</v>
      </c>
      <c r="W22" s="224"/>
      <c r="X22" s="224" t="s">
        <v>283</v>
      </c>
      <c r="Y22" s="224" t="s">
        <v>284</v>
      </c>
      <c r="Z22" s="213"/>
      <c r="AA22" s="213"/>
      <c r="AB22" s="213"/>
      <c r="AC22" s="213"/>
      <c r="AD22" s="213"/>
      <c r="AE22" s="213"/>
      <c r="AF22" s="213"/>
      <c r="AG22" s="213" t="s">
        <v>1526</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71" t="s">
        <v>524</v>
      </c>
      <c r="D23" s="268"/>
      <c r="E23" s="268"/>
      <c r="F23" s="268"/>
      <c r="G23" s="268"/>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366</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62" t="s">
        <v>2316</v>
      </c>
      <c r="D24" s="229"/>
      <c r="E24" s="230">
        <v>55</v>
      </c>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290</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1" x14ac:dyDescent="0.2">
      <c r="A25" s="241">
        <v>6</v>
      </c>
      <c r="B25" s="242" t="s">
        <v>549</v>
      </c>
      <c r="C25" s="259" t="s">
        <v>550</v>
      </c>
      <c r="D25" s="243" t="s">
        <v>280</v>
      </c>
      <c r="E25" s="244">
        <v>550</v>
      </c>
      <c r="F25" s="245"/>
      <c r="G25" s="246">
        <f>ROUND(E25*F25,2)</f>
        <v>0</v>
      </c>
      <c r="H25" s="245"/>
      <c r="I25" s="246">
        <f>ROUND(E25*H25,2)</f>
        <v>0</v>
      </c>
      <c r="J25" s="245"/>
      <c r="K25" s="246">
        <f>ROUND(E25*J25,2)</f>
        <v>0</v>
      </c>
      <c r="L25" s="246">
        <v>21</v>
      </c>
      <c r="M25" s="246">
        <f>G25*(1+L25/100)</f>
        <v>0</v>
      </c>
      <c r="N25" s="244">
        <v>0</v>
      </c>
      <c r="O25" s="244">
        <f>ROUND(E25*N25,2)</f>
        <v>0</v>
      </c>
      <c r="P25" s="244">
        <v>0</v>
      </c>
      <c r="Q25" s="244">
        <f>ROUND(E25*P25,2)</f>
        <v>0</v>
      </c>
      <c r="R25" s="246" t="s">
        <v>363</v>
      </c>
      <c r="S25" s="246" t="s">
        <v>298</v>
      </c>
      <c r="T25" s="247" t="s">
        <v>364</v>
      </c>
      <c r="U25" s="224">
        <v>0</v>
      </c>
      <c r="V25" s="224">
        <f>ROUND(E25*U25,2)</f>
        <v>0</v>
      </c>
      <c r="W25" s="224"/>
      <c r="X25" s="224" t="s">
        <v>283</v>
      </c>
      <c r="Y25" s="224" t="s">
        <v>284</v>
      </c>
      <c r="Z25" s="213"/>
      <c r="AA25" s="213"/>
      <c r="AB25" s="213"/>
      <c r="AC25" s="213"/>
      <c r="AD25" s="213"/>
      <c r="AE25" s="213"/>
      <c r="AF25" s="213"/>
      <c r="AG25" s="213" t="s">
        <v>1526</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71" t="s">
        <v>524</v>
      </c>
      <c r="D26" s="268"/>
      <c r="E26" s="268"/>
      <c r="F26" s="268"/>
      <c r="G26" s="268"/>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366</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2" x14ac:dyDescent="0.2">
      <c r="A27" s="220"/>
      <c r="B27" s="221"/>
      <c r="C27" s="262" t="s">
        <v>2317</v>
      </c>
      <c r="D27" s="229"/>
      <c r="E27" s="230">
        <v>550</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51">
        <v>7</v>
      </c>
      <c r="B28" s="252" t="s">
        <v>2058</v>
      </c>
      <c r="C28" s="264" t="s">
        <v>2059</v>
      </c>
      <c r="D28" s="253" t="s">
        <v>280</v>
      </c>
      <c r="E28" s="254">
        <v>55</v>
      </c>
      <c r="F28" s="255"/>
      <c r="G28" s="256">
        <f>ROUND(E28*F28,2)</f>
        <v>0</v>
      </c>
      <c r="H28" s="255"/>
      <c r="I28" s="256">
        <f>ROUND(E28*H28,2)</f>
        <v>0</v>
      </c>
      <c r="J28" s="255"/>
      <c r="K28" s="256">
        <f>ROUND(E28*J28,2)</f>
        <v>0</v>
      </c>
      <c r="L28" s="256">
        <v>21</v>
      </c>
      <c r="M28" s="256">
        <f>G28*(1+L28/100)</f>
        <v>0</v>
      </c>
      <c r="N28" s="254">
        <v>0</v>
      </c>
      <c r="O28" s="254">
        <f>ROUND(E28*N28,2)</f>
        <v>0</v>
      </c>
      <c r="P28" s="254">
        <v>0</v>
      </c>
      <c r="Q28" s="254">
        <f>ROUND(E28*P28,2)</f>
        <v>0</v>
      </c>
      <c r="R28" s="256" t="s">
        <v>1269</v>
      </c>
      <c r="S28" s="256" t="s">
        <v>298</v>
      </c>
      <c r="T28" s="257" t="s">
        <v>364</v>
      </c>
      <c r="U28" s="224">
        <v>0</v>
      </c>
      <c r="V28" s="224">
        <f>ROUND(E28*U28,2)</f>
        <v>0</v>
      </c>
      <c r="W28" s="224"/>
      <c r="X28" s="224" t="s">
        <v>283</v>
      </c>
      <c r="Y28" s="224" t="s">
        <v>284</v>
      </c>
      <c r="Z28" s="213"/>
      <c r="AA28" s="213"/>
      <c r="AB28" s="213"/>
      <c r="AC28" s="213"/>
      <c r="AD28" s="213"/>
      <c r="AE28" s="213"/>
      <c r="AF28" s="213"/>
      <c r="AG28" s="213" t="s">
        <v>1526</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22.5" outlineLevel="1" x14ac:dyDescent="0.2">
      <c r="A29" s="241">
        <v>8</v>
      </c>
      <c r="B29" s="242" t="s">
        <v>2066</v>
      </c>
      <c r="C29" s="259" t="s">
        <v>2067</v>
      </c>
      <c r="D29" s="243" t="s">
        <v>473</v>
      </c>
      <c r="E29" s="244">
        <v>550</v>
      </c>
      <c r="F29" s="245"/>
      <c r="G29" s="246">
        <f>ROUND(E29*F29,2)</f>
        <v>0</v>
      </c>
      <c r="H29" s="245"/>
      <c r="I29" s="246">
        <f>ROUND(E29*H29,2)</f>
        <v>0</v>
      </c>
      <c r="J29" s="245"/>
      <c r="K29" s="246">
        <f>ROUND(E29*J29,2)</f>
        <v>0</v>
      </c>
      <c r="L29" s="246">
        <v>21</v>
      </c>
      <c r="M29" s="246">
        <f>G29*(1+L29/100)</f>
        <v>0</v>
      </c>
      <c r="N29" s="244">
        <v>0</v>
      </c>
      <c r="O29" s="244">
        <f>ROUND(E29*N29,2)</f>
        <v>0</v>
      </c>
      <c r="P29" s="244">
        <v>0</v>
      </c>
      <c r="Q29" s="244">
        <f>ROUND(E29*P29,2)</f>
        <v>0</v>
      </c>
      <c r="R29" s="246" t="s">
        <v>2027</v>
      </c>
      <c r="S29" s="246" t="s">
        <v>298</v>
      </c>
      <c r="T29" s="247" t="s">
        <v>364</v>
      </c>
      <c r="U29" s="224">
        <v>8.0000000000000002E-3</v>
      </c>
      <c r="V29" s="224">
        <f>ROUND(E29*U29,2)</f>
        <v>4.4000000000000004</v>
      </c>
      <c r="W29" s="224"/>
      <c r="X29" s="224" t="s">
        <v>283</v>
      </c>
      <c r="Y29" s="224" t="s">
        <v>284</v>
      </c>
      <c r="Z29" s="213"/>
      <c r="AA29" s="213"/>
      <c r="AB29" s="213"/>
      <c r="AC29" s="213"/>
      <c r="AD29" s="213"/>
      <c r="AE29" s="213"/>
      <c r="AF29" s="213"/>
      <c r="AG29" s="213" t="s">
        <v>1526</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71" t="s">
        <v>2068</v>
      </c>
      <c r="D30" s="268"/>
      <c r="E30" s="268"/>
      <c r="F30" s="268"/>
      <c r="G30" s="268"/>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366</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62" t="s">
        <v>2318</v>
      </c>
      <c r="D31" s="229"/>
      <c r="E31" s="230">
        <v>550</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41">
        <v>9</v>
      </c>
      <c r="B32" s="242" t="s">
        <v>2077</v>
      </c>
      <c r="C32" s="259" t="s">
        <v>2078</v>
      </c>
      <c r="D32" s="243" t="s">
        <v>473</v>
      </c>
      <c r="E32" s="244">
        <v>550</v>
      </c>
      <c r="F32" s="245"/>
      <c r="G32" s="246">
        <f>ROUND(E32*F32,2)</f>
        <v>0</v>
      </c>
      <c r="H32" s="245"/>
      <c r="I32" s="246">
        <f>ROUND(E32*H32,2)</f>
        <v>0</v>
      </c>
      <c r="J32" s="245"/>
      <c r="K32" s="246">
        <f>ROUND(E32*J32,2)</f>
        <v>0</v>
      </c>
      <c r="L32" s="246">
        <v>21</v>
      </c>
      <c r="M32" s="246">
        <f>G32*(1+L32/100)</f>
        <v>0</v>
      </c>
      <c r="N32" s="244">
        <v>5.5999999999999995E-4</v>
      </c>
      <c r="O32" s="244">
        <f>ROUND(E32*N32,2)</f>
        <v>0.31</v>
      </c>
      <c r="P32" s="244">
        <v>0</v>
      </c>
      <c r="Q32" s="244">
        <f>ROUND(E32*P32,2)</f>
        <v>0</v>
      </c>
      <c r="R32" s="246" t="s">
        <v>1269</v>
      </c>
      <c r="S32" s="246" t="s">
        <v>298</v>
      </c>
      <c r="T32" s="247" t="s">
        <v>364</v>
      </c>
      <c r="U32" s="224">
        <v>1.2E-2</v>
      </c>
      <c r="V32" s="224">
        <f>ROUND(E32*U32,2)</f>
        <v>6.6</v>
      </c>
      <c r="W32" s="224"/>
      <c r="X32" s="224" t="s">
        <v>283</v>
      </c>
      <c r="Y32" s="224" t="s">
        <v>284</v>
      </c>
      <c r="Z32" s="213"/>
      <c r="AA32" s="213"/>
      <c r="AB32" s="213"/>
      <c r="AC32" s="213"/>
      <c r="AD32" s="213"/>
      <c r="AE32" s="213"/>
      <c r="AF32" s="213"/>
      <c r="AG32" s="213" t="s">
        <v>1526</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60" t="s">
        <v>2079</v>
      </c>
      <c r="D33" s="248"/>
      <c r="E33" s="248"/>
      <c r="F33" s="248"/>
      <c r="G33" s="248"/>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287</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62" t="s">
        <v>2311</v>
      </c>
      <c r="D34" s="229"/>
      <c r="E34" s="230"/>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62" t="s">
        <v>2312</v>
      </c>
      <c r="D35" s="229"/>
      <c r="E35" s="230">
        <v>550</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1">
        <v>10</v>
      </c>
      <c r="B36" s="242" t="s">
        <v>2080</v>
      </c>
      <c r="C36" s="259" t="s">
        <v>2081</v>
      </c>
      <c r="D36" s="243" t="s">
        <v>280</v>
      </c>
      <c r="E36" s="244">
        <v>16.5</v>
      </c>
      <c r="F36" s="245"/>
      <c r="G36" s="246">
        <f>ROUND(E36*F36,2)</f>
        <v>0</v>
      </c>
      <c r="H36" s="245"/>
      <c r="I36" s="246">
        <f>ROUND(E36*H36,2)</f>
        <v>0</v>
      </c>
      <c r="J36" s="245"/>
      <c r="K36" s="246">
        <f>ROUND(E36*J36,2)</f>
        <v>0</v>
      </c>
      <c r="L36" s="246">
        <v>21</v>
      </c>
      <c r="M36" s="246">
        <f>G36*(1+L36/100)</f>
        <v>0</v>
      </c>
      <c r="N36" s="244">
        <v>0</v>
      </c>
      <c r="O36" s="244">
        <f>ROUND(E36*N36,2)</f>
        <v>0</v>
      </c>
      <c r="P36" s="244">
        <v>0</v>
      </c>
      <c r="Q36" s="244">
        <f>ROUND(E36*P36,2)</f>
        <v>0</v>
      </c>
      <c r="R36" s="246" t="s">
        <v>1269</v>
      </c>
      <c r="S36" s="246" t="s">
        <v>298</v>
      </c>
      <c r="T36" s="247" t="s">
        <v>364</v>
      </c>
      <c r="U36" s="224">
        <v>0.26</v>
      </c>
      <c r="V36" s="224">
        <f>ROUND(E36*U36,2)</f>
        <v>4.29</v>
      </c>
      <c r="W36" s="224"/>
      <c r="X36" s="224" t="s">
        <v>283</v>
      </c>
      <c r="Y36" s="224" t="s">
        <v>284</v>
      </c>
      <c r="Z36" s="213"/>
      <c r="AA36" s="213"/>
      <c r="AB36" s="213"/>
      <c r="AC36" s="213"/>
      <c r="AD36" s="213"/>
      <c r="AE36" s="213"/>
      <c r="AF36" s="213"/>
      <c r="AG36" s="213" t="s">
        <v>1526</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62" t="s">
        <v>2319</v>
      </c>
      <c r="D37" s="229"/>
      <c r="E37" s="230">
        <v>16.5</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290</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41">
        <v>11</v>
      </c>
      <c r="B38" s="242" t="s">
        <v>2086</v>
      </c>
      <c r="C38" s="259" t="s">
        <v>2087</v>
      </c>
      <c r="D38" s="243" t="s">
        <v>2088</v>
      </c>
      <c r="E38" s="244">
        <v>10</v>
      </c>
      <c r="F38" s="245"/>
      <c r="G38" s="246">
        <f>ROUND(E38*F38,2)</f>
        <v>0</v>
      </c>
      <c r="H38" s="245"/>
      <c r="I38" s="246">
        <f>ROUND(E38*H38,2)</f>
        <v>0</v>
      </c>
      <c r="J38" s="245"/>
      <c r="K38" s="246">
        <f>ROUND(E38*J38,2)</f>
        <v>0</v>
      </c>
      <c r="L38" s="246">
        <v>21</v>
      </c>
      <c r="M38" s="246">
        <f>G38*(1+L38/100)</f>
        <v>0</v>
      </c>
      <c r="N38" s="244">
        <v>0</v>
      </c>
      <c r="O38" s="244">
        <f>ROUND(E38*N38,2)</f>
        <v>0</v>
      </c>
      <c r="P38" s="244">
        <v>0</v>
      </c>
      <c r="Q38" s="244">
        <f>ROUND(E38*P38,2)</f>
        <v>0</v>
      </c>
      <c r="R38" s="246"/>
      <c r="S38" s="246" t="s">
        <v>281</v>
      </c>
      <c r="T38" s="247" t="s">
        <v>282</v>
      </c>
      <c r="U38" s="224">
        <v>0</v>
      </c>
      <c r="V38" s="224">
        <f>ROUND(E38*U38,2)</f>
        <v>0</v>
      </c>
      <c r="W38" s="224"/>
      <c r="X38" s="224" t="s">
        <v>283</v>
      </c>
      <c r="Y38" s="224" t="s">
        <v>284</v>
      </c>
      <c r="Z38" s="213"/>
      <c r="AA38" s="213"/>
      <c r="AB38" s="213"/>
      <c r="AC38" s="213"/>
      <c r="AD38" s="213"/>
      <c r="AE38" s="213"/>
      <c r="AF38" s="213"/>
      <c r="AG38" s="213" t="s">
        <v>285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2" x14ac:dyDescent="0.2">
      <c r="A39" s="220"/>
      <c r="B39" s="221"/>
      <c r="C39" s="260" t="s">
        <v>286</v>
      </c>
      <c r="D39" s="248"/>
      <c r="E39" s="248"/>
      <c r="F39" s="248"/>
      <c r="G39" s="248"/>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3" x14ac:dyDescent="0.2">
      <c r="A40" s="220"/>
      <c r="B40" s="221"/>
      <c r="C40" s="261" t="s">
        <v>2089</v>
      </c>
      <c r="D40" s="250"/>
      <c r="E40" s="250"/>
      <c r="F40" s="250"/>
      <c r="G40" s="250"/>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287</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61" t="s">
        <v>2090</v>
      </c>
      <c r="D41" s="250"/>
      <c r="E41" s="250"/>
      <c r="F41" s="250"/>
      <c r="G41" s="250"/>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287</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61" t="s">
        <v>2091</v>
      </c>
      <c r="D42" s="250"/>
      <c r="E42" s="250"/>
      <c r="F42" s="250"/>
      <c r="G42" s="250"/>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287</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61" t="s">
        <v>2092</v>
      </c>
      <c r="D43" s="250"/>
      <c r="E43" s="250"/>
      <c r="F43" s="250"/>
      <c r="G43" s="250"/>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287</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61" t="s">
        <v>2093</v>
      </c>
      <c r="D44" s="250"/>
      <c r="E44" s="250"/>
      <c r="F44" s="250"/>
      <c r="G44" s="250"/>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287</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61" t="s">
        <v>2094</v>
      </c>
      <c r="D45" s="250"/>
      <c r="E45" s="250"/>
      <c r="F45" s="250"/>
      <c r="G45" s="250"/>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61" t="s">
        <v>2095</v>
      </c>
      <c r="D46" s="250"/>
      <c r="E46" s="250"/>
      <c r="F46" s="250"/>
      <c r="G46" s="250"/>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287</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3" x14ac:dyDescent="0.2">
      <c r="A47" s="220"/>
      <c r="B47" s="221"/>
      <c r="C47" s="261" t="s">
        <v>2096</v>
      </c>
      <c r="D47" s="250"/>
      <c r="E47" s="250"/>
      <c r="F47" s="250"/>
      <c r="G47" s="250"/>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287</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61" t="s">
        <v>2097</v>
      </c>
      <c r="D48" s="250"/>
      <c r="E48" s="250"/>
      <c r="F48" s="250"/>
      <c r="G48" s="250"/>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61" t="s">
        <v>2098</v>
      </c>
      <c r="D49" s="250"/>
      <c r="E49" s="250"/>
      <c r="F49" s="250"/>
      <c r="G49" s="250"/>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287</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61" t="s">
        <v>2099</v>
      </c>
      <c r="D50" s="250"/>
      <c r="E50" s="250"/>
      <c r="F50" s="250"/>
      <c r="G50" s="250"/>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61" t="s">
        <v>2093</v>
      </c>
      <c r="D51" s="250"/>
      <c r="E51" s="250"/>
      <c r="F51" s="250"/>
      <c r="G51" s="250"/>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61" t="s">
        <v>2100</v>
      </c>
      <c r="D52" s="250"/>
      <c r="E52" s="250"/>
      <c r="F52" s="250"/>
      <c r="G52" s="250"/>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61" t="s">
        <v>2101</v>
      </c>
      <c r="D53" s="250"/>
      <c r="E53" s="250"/>
      <c r="F53" s="250"/>
      <c r="G53" s="250"/>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1" t="s">
        <v>2102</v>
      </c>
      <c r="D54" s="250"/>
      <c r="E54" s="250"/>
      <c r="F54" s="250"/>
      <c r="G54" s="250"/>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1" t="s">
        <v>2103</v>
      </c>
      <c r="D55" s="250"/>
      <c r="E55" s="250"/>
      <c r="F55" s="250"/>
      <c r="G55" s="250"/>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287</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
      <c r="A56" s="241">
        <v>12</v>
      </c>
      <c r="B56" s="242" t="s">
        <v>2104</v>
      </c>
      <c r="C56" s="259" t="s">
        <v>2105</v>
      </c>
      <c r="D56" s="243" t="s">
        <v>737</v>
      </c>
      <c r="E56" s="244">
        <v>220</v>
      </c>
      <c r="F56" s="245"/>
      <c r="G56" s="246">
        <f>ROUND(E56*F56,2)</f>
        <v>0</v>
      </c>
      <c r="H56" s="245"/>
      <c r="I56" s="246">
        <f>ROUND(E56*H56,2)</f>
        <v>0</v>
      </c>
      <c r="J56" s="245"/>
      <c r="K56" s="246">
        <f>ROUND(E56*J56,2)</f>
        <v>0</v>
      </c>
      <c r="L56" s="246">
        <v>21</v>
      </c>
      <c r="M56" s="246">
        <f>G56*(1+L56/100)</f>
        <v>0</v>
      </c>
      <c r="N56" s="244">
        <v>1</v>
      </c>
      <c r="O56" s="244">
        <f>ROUND(E56*N56,2)</f>
        <v>220</v>
      </c>
      <c r="P56" s="244">
        <v>0</v>
      </c>
      <c r="Q56" s="244">
        <f>ROUND(E56*P56,2)</f>
        <v>0</v>
      </c>
      <c r="R56" s="246" t="s">
        <v>1032</v>
      </c>
      <c r="S56" s="246" t="s">
        <v>298</v>
      </c>
      <c r="T56" s="247" t="s">
        <v>364</v>
      </c>
      <c r="U56" s="224">
        <v>0</v>
      </c>
      <c r="V56" s="224">
        <f>ROUND(E56*U56,2)</f>
        <v>0</v>
      </c>
      <c r="W56" s="224"/>
      <c r="X56" s="224" t="s">
        <v>1034</v>
      </c>
      <c r="Y56" s="224" t="s">
        <v>284</v>
      </c>
      <c r="Z56" s="213"/>
      <c r="AA56" s="213"/>
      <c r="AB56" s="213"/>
      <c r="AC56" s="213"/>
      <c r="AD56" s="213"/>
      <c r="AE56" s="213"/>
      <c r="AF56" s="213"/>
      <c r="AG56" s="213" t="s">
        <v>2106</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2" x14ac:dyDescent="0.2">
      <c r="A57" s="220"/>
      <c r="B57" s="221"/>
      <c r="C57" s="262" t="s">
        <v>2320</v>
      </c>
      <c r="D57" s="229"/>
      <c r="E57" s="230">
        <v>220</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290</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x14ac:dyDescent="0.2">
      <c r="A58" s="234" t="s">
        <v>276</v>
      </c>
      <c r="B58" s="235" t="s">
        <v>179</v>
      </c>
      <c r="C58" s="258" t="s">
        <v>75</v>
      </c>
      <c r="D58" s="236"/>
      <c r="E58" s="237"/>
      <c r="F58" s="238"/>
      <c r="G58" s="238">
        <f>SUMIF(AG59:AG75,"&lt;&gt;NOR",G59:G75)</f>
        <v>0</v>
      </c>
      <c r="H58" s="238"/>
      <c r="I58" s="238">
        <f>SUM(I59:I75)</f>
        <v>0</v>
      </c>
      <c r="J58" s="238"/>
      <c r="K58" s="238">
        <f>SUM(K59:K75)</f>
        <v>0</v>
      </c>
      <c r="L58" s="238"/>
      <c r="M58" s="238">
        <f>SUM(M59:M75)</f>
        <v>0</v>
      </c>
      <c r="N58" s="237"/>
      <c r="O58" s="237">
        <f>SUM(O59:O75)</f>
        <v>294.47000000000003</v>
      </c>
      <c r="P58" s="237"/>
      <c r="Q58" s="237">
        <f>SUM(Q59:Q75)</f>
        <v>0</v>
      </c>
      <c r="R58" s="238"/>
      <c r="S58" s="238"/>
      <c r="T58" s="239"/>
      <c r="U58" s="233"/>
      <c r="V58" s="233">
        <f>SUM(V59:V75)</f>
        <v>115.50999999999999</v>
      </c>
      <c r="W58" s="233"/>
      <c r="X58" s="233"/>
      <c r="Y58" s="233"/>
      <c r="AG58" t="s">
        <v>277</v>
      </c>
    </row>
    <row r="59" spans="1:60" ht="22.5" outlineLevel="1" x14ac:dyDescent="0.2">
      <c r="A59" s="241">
        <v>13</v>
      </c>
      <c r="B59" s="242" t="s">
        <v>2133</v>
      </c>
      <c r="C59" s="259" t="s">
        <v>2134</v>
      </c>
      <c r="D59" s="243" t="s">
        <v>473</v>
      </c>
      <c r="E59" s="244">
        <v>825</v>
      </c>
      <c r="F59" s="245"/>
      <c r="G59" s="246">
        <f>ROUND(E59*F59,2)</f>
        <v>0</v>
      </c>
      <c r="H59" s="245"/>
      <c r="I59" s="246">
        <f>ROUND(E59*H59,2)</f>
        <v>0</v>
      </c>
      <c r="J59" s="245"/>
      <c r="K59" s="246">
        <f>ROUND(E59*J59,2)</f>
        <v>0</v>
      </c>
      <c r="L59" s="246">
        <v>21</v>
      </c>
      <c r="M59" s="246">
        <f>G59*(1+L59/100)</f>
        <v>0</v>
      </c>
      <c r="N59" s="244">
        <v>0.115</v>
      </c>
      <c r="O59" s="244">
        <f>ROUND(E59*N59,2)</f>
        <v>94.88</v>
      </c>
      <c r="P59" s="244">
        <v>0</v>
      </c>
      <c r="Q59" s="244">
        <f>ROUND(E59*P59,2)</f>
        <v>0</v>
      </c>
      <c r="R59" s="246" t="s">
        <v>781</v>
      </c>
      <c r="S59" s="246" t="s">
        <v>298</v>
      </c>
      <c r="T59" s="247" t="s">
        <v>364</v>
      </c>
      <c r="U59" s="224">
        <v>2.1000000000000001E-2</v>
      </c>
      <c r="V59" s="224">
        <f>ROUND(E59*U59,2)</f>
        <v>17.329999999999998</v>
      </c>
      <c r="W59" s="224"/>
      <c r="X59" s="224" t="s">
        <v>283</v>
      </c>
      <c r="Y59" s="224" t="s">
        <v>284</v>
      </c>
      <c r="Z59" s="213"/>
      <c r="AA59" s="213"/>
      <c r="AB59" s="213"/>
      <c r="AC59" s="213"/>
      <c r="AD59" s="213"/>
      <c r="AE59" s="213"/>
      <c r="AF59" s="213"/>
      <c r="AG59" s="213" t="s">
        <v>1526</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2" x14ac:dyDescent="0.2">
      <c r="A60" s="220"/>
      <c r="B60" s="221"/>
      <c r="C60" s="262" t="s">
        <v>2321</v>
      </c>
      <c r="D60" s="229"/>
      <c r="E60" s="230">
        <v>825</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2" t="s">
        <v>2322</v>
      </c>
      <c r="D61" s="229"/>
      <c r="E61" s="230"/>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290</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22.5" outlineLevel="1" x14ac:dyDescent="0.2">
      <c r="A62" s="241">
        <v>14</v>
      </c>
      <c r="B62" s="242" t="s">
        <v>2323</v>
      </c>
      <c r="C62" s="259" t="s">
        <v>2145</v>
      </c>
      <c r="D62" s="243" t="s">
        <v>473</v>
      </c>
      <c r="E62" s="244">
        <v>825</v>
      </c>
      <c r="F62" s="245"/>
      <c r="G62" s="246">
        <f>ROUND(E62*F62,2)</f>
        <v>0</v>
      </c>
      <c r="H62" s="245"/>
      <c r="I62" s="246">
        <f>ROUND(E62*H62,2)</f>
        <v>0</v>
      </c>
      <c r="J62" s="245"/>
      <c r="K62" s="246">
        <f>ROUND(E62*J62,2)</f>
        <v>0</v>
      </c>
      <c r="L62" s="246">
        <v>21</v>
      </c>
      <c r="M62" s="246">
        <f>G62*(1+L62/100)</f>
        <v>0</v>
      </c>
      <c r="N62" s="244">
        <v>0.13188</v>
      </c>
      <c r="O62" s="244">
        <f>ROUND(E62*N62,2)</f>
        <v>108.8</v>
      </c>
      <c r="P62" s="244">
        <v>0</v>
      </c>
      <c r="Q62" s="244">
        <f>ROUND(E62*P62,2)</f>
        <v>0</v>
      </c>
      <c r="R62" s="246" t="s">
        <v>781</v>
      </c>
      <c r="S62" s="246" t="s">
        <v>298</v>
      </c>
      <c r="T62" s="247" t="s">
        <v>364</v>
      </c>
      <c r="U62" s="224">
        <v>4.9000000000000002E-2</v>
      </c>
      <c r="V62" s="224">
        <f>ROUND(E62*U62,2)</f>
        <v>40.43</v>
      </c>
      <c r="W62" s="224"/>
      <c r="X62" s="224" t="s">
        <v>283</v>
      </c>
      <c r="Y62" s="224" t="s">
        <v>284</v>
      </c>
      <c r="Z62" s="213"/>
      <c r="AA62" s="213"/>
      <c r="AB62" s="213"/>
      <c r="AC62" s="213"/>
      <c r="AD62" s="213"/>
      <c r="AE62" s="213"/>
      <c r="AF62" s="213"/>
      <c r="AG62" s="213" t="s">
        <v>1526</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2" x14ac:dyDescent="0.2">
      <c r="A63" s="220"/>
      <c r="B63" s="221"/>
      <c r="C63" s="271" t="s">
        <v>2146</v>
      </c>
      <c r="D63" s="268"/>
      <c r="E63" s="268"/>
      <c r="F63" s="268"/>
      <c r="G63" s="268"/>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366</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62" t="s">
        <v>2324</v>
      </c>
      <c r="D64" s="229"/>
      <c r="E64" s="230">
        <v>825</v>
      </c>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290</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3" x14ac:dyDescent="0.2">
      <c r="A65" s="220"/>
      <c r="B65" s="221"/>
      <c r="C65" s="262" t="s">
        <v>2322</v>
      </c>
      <c r="D65" s="229"/>
      <c r="E65" s="230"/>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290</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41">
        <v>15</v>
      </c>
      <c r="B66" s="242" t="s">
        <v>2148</v>
      </c>
      <c r="C66" s="259" t="s">
        <v>2149</v>
      </c>
      <c r="D66" s="243" t="s">
        <v>473</v>
      </c>
      <c r="E66" s="244">
        <v>825</v>
      </c>
      <c r="F66" s="245"/>
      <c r="G66" s="246">
        <f>ROUND(E66*F66,2)</f>
        <v>0</v>
      </c>
      <c r="H66" s="245"/>
      <c r="I66" s="246">
        <f>ROUND(E66*H66,2)</f>
        <v>0</v>
      </c>
      <c r="J66" s="245"/>
      <c r="K66" s="246">
        <f>ROUND(E66*J66,2)</f>
        <v>0</v>
      </c>
      <c r="L66" s="246">
        <v>21</v>
      </c>
      <c r="M66" s="246">
        <f>G66*(1+L66/100)</f>
        <v>0</v>
      </c>
      <c r="N66" s="244">
        <v>5.6100000000000004E-3</v>
      </c>
      <c r="O66" s="244">
        <f>ROUND(E66*N66,2)</f>
        <v>4.63</v>
      </c>
      <c r="P66" s="244">
        <v>0</v>
      </c>
      <c r="Q66" s="244">
        <f>ROUND(E66*P66,2)</f>
        <v>0</v>
      </c>
      <c r="R66" s="246" t="s">
        <v>781</v>
      </c>
      <c r="S66" s="246" t="s">
        <v>298</v>
      </c>
      <c r="T66" s="247" t="s">
        <v>364</v>
      </c>
      <c r="U66" s="224">
        <v>4.0000000000000001E-3</v>
      </c>
      <c r="V66" s="224">
        <f>ROUND(E66*U66,2)</f>
        <v>3.3</v>
      </c>
      <c r="W66" s="224"/>
      <c r="X66" s="224" t="s">
        <v>283</v>
      </c>
      <c r="Y66" s="224" t="s">
        <v>284</v>
      </c>
      <c r="Z66" s="213"/>
      <c r="AA66" s="213"/>
      <c r="AB66" s="213"/>
      <c r="AC66" s="213"/>
      <c r="AD66" s="213"/>
      <c r="AE66" s="213"/>
      <c r="AF66" s="213"/>
      <c r="AG66" s="213" t="s">
        <v>1526</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2" x14ac:dyDescent="0.2">
      <c r="A67" s="220"/>
      <c r="B67" s="221"/>
      <c r="C67" s="262" t="s">
        <v>2324</v>
      </c>
      <c r="D67" s="229"/>
      <c r="E67" s="230">
        <v>825</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290</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62" t="s">
        <v>2322</v>
      </c>
      <c r="D68" s="229"/>
      <c r="E68" s="230"/>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290</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
      <c r="A69" s="241">
        <v>16</v>
      </c>
      <c r="B69" s="242" t="s">
        <v>2150</v>
      </c>
      <c r="C69" s="259" t="s">
        <v>2151</v>
      </c>
      <c r="D69" s="243" t="s">
        <v>473</v>
      </c>
      <c r="E69" s="244">
        <v>825</v>
      </c>
      <c r="F69" s="245"/>
      <c r="G69" s="246">
        <f>ROUND(E69*F69,2)</f>
        <v>0</v>
      </c>
      <c r="H69" s="245"/>
      <c r="I69" s="246">
        <f>ROUND(E69*H69,2)</f>
        <v>0</v>
      </c>
      <c r="J69" s="245"/>
      <c r="K69" s="246">
        <f>ROUND(E69*J69,2)</f>
        <v>0</v>
      </c>
      <c r="L69" s="246">
        <v>21</v>
      </c>
      <c r="M69" s="246">
        <f>G69*(1+L69/100)</f>
        <v>0</v>
      </c>
      <c r="N69" s="244">
        <v>6.9999999999999999E-4</v>
      </c>
      <c r="O69" s="244">
        <f>ROUND(E69*N69,2)</f>
        <v>0.57999999999999996</v>
      </c>
      <c r="P69" s="244">
        <v>0</v>
      </c>
      <c r="Q69" s="244">
        <f>ROUND(E69*P69,2)</f>
        <v>0</v>
      </c>
      <c r="R69" s="246" t="s">
        <v>781</v>
      </c>
      <c r="S69" s="246" t="s">
        <v>298</v>
      </c>
      <c r="T69" s="247" t="s">
        <v>364</v>
      </c>
      <c r="U69" s="224">
        <v>2E-3</v>
      </c>
      <c r="V69" s="224">
        <f>ROUND(E69*U69,2)</f>
        <v>1.65</v>
      </c>
      <c r="W69" s="224"/>
      <c r="X69" s="224" t="s">
        <v>283</v>
      </c>
      <c r="Y69" s="224" t="s">
        <v>284</v>
      </c>
      <c r="Z69" s="213"/>
      <c r="AA69" s="213"/>
      <c r="AB69" s="213"/>
      <c r="AC69" s="213"/>
      <c r="AD69" s="213"/>
      <c r="AE69" s="213"/>
      <c r="AF69" s="213"/>
      <c r="AG69" s="213" t="s">
        <v>1526</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71" t="s">
        <v>2152</v>
      </c>
      <c r="D70" s="268"/>
      <c r="E70" s="268"/>
      <c r="F70" s="268"/>
      <c r="G70" s="268"/>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366</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62" t="s">
        <v>2324</v>
      </c>
      <c r="D71" s="229"/>
      <c r="E71" s="230">
        <v>825</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2" t="s">
        <v>2322</v>
      </c>
      <c r="D72" s="229"/>
      <c r="E72" s="230"/>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x14ac:dyDescent="0.2">
      <c r="A73" s="241">
        <v>17</v>
      </c>
      <c r="B73" s="242" t="s">
        <v>2325</v>
      </c>
      <c r="C73" s="259" t="s">
        <v>2326</v>
      </c>
      <c r="D73" s="243" t="s">
        <v>473</v>
      </c>
      <c r="E73" s="244">
        <v>825</v>
      </c>
      <c r="F73" s="245"/>
      <c r="G73" s="246">
        <f>ROUND(E73*F73,2)</f>
        <v>0</v>
      </c>
      <c r="H73" s="245"/>
      <c r="I73" s="246">
        <f>ROUND(E73*H73,2)</f>
        <v>0</v>
      </c>
      <c r="J73" s="245"/>
      <c r="K73" s="246">
        <f>ROUND(E73*J73,2)</f>
        <v>0</v>
      </c>
      <c r="L73" s="246">
        <v>21</v>
      </c>
      <c r="M73" s="246">
        <f>G73*(1+L73/100)</f>
        <v>0</v>
      </c>
      <c r="N73" s="244">
        <v>0.10373</v>
      </c>
      <c r="O73" s="244">
        <f>ROUND(E73*N73,2)</f>
        <v>85.58</v>
      </c>
      <c r="P73" s="244">
        <v>0</v>
      </c>
      <c r="Q73" s="244">
        <f>ROUND(E73*P73,2)</f>
        <v>0</v>
      </c>
      <c r="R73" s="246" t="s">
        <v>781</v>
      </c>
      <c r="S73" s="246" t="s">
        <v>298</v>
      </c>
      <c r="T73" s="247" t="s">
        <v>364</v>
      </c>
      <c r="U73" s="224">
        <v>6.4000000000000001E-2</v>
      </c>
      <c r="V73" s="224">
        <f>ROUND(E73*U73,2)</f>
        <v>52.8</v>
      </c>
      <c r="W73" s="224"/>
      <c r="X73" s="224" t="s">
        <v>283</v>
      </c>
      <c r="Y73" s="224" t="s">
        <v>284</v>
      </c>
      <c r="Z73" s="213"/>
      <c r="AA73" s="213"/>
      <c r="AB73" s="213"/>
      <c r="AC73" s="213"/>
      <c r="AD73" s="213"/>
      <c r="AE73" s="213"/>
      <c r="AF73" s="213"/>
      <c r="AG73" s="213" t="s">
        <v>1526</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62" t="s">
        <v>2324</v>
      </c>
      <c r="D74" s="229"/>
      <c r="E74" s="230">
        <v>825</v>
      </c>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290</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62" t="s">
        <v>2322</v>
      </c>
      <c r="D75" s="229"/>
      <c r="E75" s="230"/>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x14ac:dyDescent="0.2">
      <c r="A76" s="234" t="s">
        <v>276</v>
      </c>
      <c r="B76" s="235" t="s">
        <v>192</v>
      </c>
      <c r="C76" s="258" t="s">
        <v>193</v>
      </c>
      <c r="D76" s="236"/>
      <c r="E76" s="237"/>
      <c r="F76" s="238"/>
      <c r="G76" s="238">
        <f>SUMIF(AG77:AG86,"&lt;&gt;NOR",G77:G86)</f>
        <v>0</v>
      </c>
      <c r="H76" s="238"/>
      <c r="I76" s="238">
        <f>SUM(I77:I86)</f>
        <v>0</v>
      </c>
      <c r="J76" s="238"/>
      <c r="K76" s="238">
        <f>SUM(K77:K86)</f>
        <v>0</v>
      </c>
      <c r="L76" s="238"/>
      <c r="M76" s="238">
        <f>SUM(M77:M86)</f>
        <v>0</v>
      </c>
      <c r="N76" s="237"/>
      <c r="O76" s="237">
        <f>SUM(O77:O86)</f>
        <v>0.01</v>
      </c>
      <c r="P76" s="237"/>
      <c r="Q76" s="237">
        <f>SUM(Q77:Q86)</f>
        <v>0</v>
      </c>
      <c r="R76" s="238"/>
      <c r="S76" s="238"/>
      <c r="T76" s="239"/>
      <c r="U76" s="233"/>
      <c r="V76" s="233">
        <f>SUM(V77:V86)</f>
        <v>2</v>
      </c>
      <c r="W76" s="233"/>
      <c r="X76" s="233"/>
      <c r="Y76" s="233"/>
      <c r="AG76" t="s">
        <v>277</v>
      </c>
    </row>
    <row r="77" spans="1:60" ht="22.5" outlineLevel="1" x14ac:dyDescent="0.2">
      <c r="A77" s="241">
        <v>18</v>
      </c>
      <c r="B77" s="242" t="s">
        <v>2188</v>
      </c>
      <c r="C77" s="259" t="s">
        <v>2189</v>
      </c>
      <c r="D77" s="243" t="s">
        <v>598</v>
      </c>
      <c r="E77" s="244">
        <v>8</v>
      </c>
      <c r="F77" s="245"/>
      <c r="G77" s="246">
        <f>ROUND(E77*F77,2)</f>
        <v>0</v>
      </c>
      <c r="H77" s="245"/>
      <c r="I77" s="246">
        <f>ROUND(E77*H77,2)</f>
        <v>0</v>
      </c>
      <c r="J77" s="245"/>
      <c r="K77" s="246">
        <f>ROUND(E77*J77,2)</f>
        <v>0</v>
      </c>
      <c r="L77" s="246">
        <v>21</v>
      </c>
      <c r="M77" s="246">
        <f>G77*(1+L77/100)</f>
        <v>0</v>
      </c>
      <c r="N77" s="244">
        <v>1.5E-3</v>
      </c>
      <c r="O77" s="244">
        <f>ROUND(E77*N77,2)</f>
        <v>0.01</v>
      </c>
      <c r="P77" s="244">
        <v>0</v>
      </c>
      <c r="Q77" s="244">
        <f>ROUND(E77*P77,2)</f>
        <v>0</v>
      </c>
      <c r="R77" s="246" t="s">
        <v>1215</v>
      </c>
      <c r="S77" s="246" t="s">
        <v>298</v>
      </c>
      <c r="T77" s="247" t="s">
        <v>364</v>
      </c>
      <c r="U77" s="224">
        <v>0.09</v>
      </c>
      <c r="V77" s="224">
        <f>ROUND(E77*U77,2)</f>
        <v>0.72</v>
      </c>
      <c r="W77" s="224"/>
      <c r="X77" s="224" t="s">
        <v>283</v>
      </c>
      <c r="Y77" s="224" t="s">
        <v>284</v>
      </c>
      <c r="Z77" s="213"/>
      <c r="AA77" s="213"/>
      <c r="AB77" s="213"/>
      <c r="AC77" s="213"/>
      <c r="AD77" s="213"/>
      <c r="AE77" s="213"/>
      <c r="AF77" s="213"/>
      <c r="AG77" s="213" t="s">
        <v>1526</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62" t="s">
        <v>2327</v>
      </c>
      <c r="D78" s="229"/>
      <c r="E78" s="230">
        <v>8</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
      <c r="A79" s="241">
        <v>19</v>
      </c>
      <c r="B79" s="242" t="s">
        <v>2200</v>
      </c>
      <c r="C79" s="259" t="s">
        <v>2201</v>
      </c>
      <c r="D79" s="243" t="s">
        <v>598</v>
      </c>
      <c r="E79" s="244">
        <v>8</v>
      </c>
      <c r="F79" s="245"/>
      <c r="G79" s="246">
        <f>ROUND(E79*F79,2)</f>
        <v>0</v>
      </c>
      <c r="H79" s="245"/>
      <c r="I79" s="246">
        <f>ROUND(E79*H79,2)</f>
        <v>0</v>
      </c>
      <c r="J79" s="245"/>
      <c r="K79" s="246">
        <f>ROUND(E79*J79,2)</f>
        <v>0</v>
      </c>
      <c r="L79" s="246">
        <v>21</v>
      </c>
      <c r="M79" s="246">
        <f>G79*(1+L79/100)</f>
        <v>0</v>
      </c>
      <c r="N79" s="244">
        <v>0</v>
      </c>
      <c r="O79" s="244">
        <f>ROUND(E79*N79,2)</f>
        <v>0</v>
      </c>
      <c r="P79" s="244">
        <v>0</v>
      </c>
      <c r="Q79" s="244">
        <f>ROUND(E79*P79,2)</f>
        <v>0</v>
      </c>
      <c r="R79" s="246" t="s">
        <v>781</v>
      </c>
      <c r="S79" s="246" t="s">
        <v>298</v>
      </c>
      <c r="T79" s="247" t="s">
        <v>364</v>
      </c>
      <c r="U79" s="224">
        <v>0.09</v>
      </c>
      <c r="V79" s="224">
        <f>ROUND(E79*U79,2)</f>
        <v>0.72</v>
      </c>
      <c r="W79" s="224"/>
      <c r="X79" s="224" t="s">
        <v>283</v>
      </c>
      <c r="Y79" s="224" t="s">
        <v>284</v>
      </c>
      <c r="Z79" s="213"/>
      <c r="AA79" s="213"/>
      <c r="AB79" s="213"/>
      <c r="AC79" s="213"/>
      <c r="AD79" s="213"/>
      <c r="AE79" s="213"/>
      <c r="AF79" s="213"/>
      <c r="AG79" s="213" t="s">
        <v>1526</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71" t="s">
        <v>2202</v>
      </c>
      <c r="D80" s="268"/>
      <c r="E80" s="268"/>
      <c r="F80" s="268"/>
      <c r="G80" s="268"/>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366</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62" t="s">
        <v>2328</v>
      </c>
      <c r="D81" s="229"/>
      <c r="E81" s="230">
        <v>8</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41">
        <v>20</v>
      </c>
      <c r="B82" s="242" t="s">
        <v>2204</v>
      </c>
      <c r="C82" s="259" t="s">
        <v>2205</v>
      </c>
      <c r="D82" s="243" t="s">
        <v>598</v>
      </c>
      <c r="E82" s="244">
        <v>8</v>
      </c>
      <c r="F82" s="245"/>
      <c r="G82" s="246">
        <f>ROUND(E82*F82,2)</f>
        <v>0</v>
      </c>
      <c r="H82" s="245"/>
      <c r="I82" s="246">
        <f>ROUND(E82*H82,2)</f>
        <v>0</v>
      </c>
      <c r="J82" s="245"/>
      <c r="K82" s="246">
        <f>ROUND(E82*J82,2)</f>
        <v>0</v>
      </c>
      <c r="L82" s="246">
        <v>21</v>
      </c>
      <c r="M82" s="246">
        <f>G82*(1+L82/100)</f>
        <v>0</v>
      </c>
      <c r="N82" s="244">
        <v>0</v>
      </c>
      <c r="O82" s="244">
        <f>ROUND(E82*N82,2)</f>
        <v>0</v>
      </c>
      <c r="P82" s="244">
        <v>0</v>
      </c>
      <c r="Q82" s="244">
        <f>ROUND(E82*P82,2)</f>
        <v>0</v>
      </c>
      <c r="R82" s="246" t="s">
        <v>781</v>
      </c>
      <c r="S82" s="246" t="s">
        <v>298</v>
      </c>
      <c r="T82" s="247" t="s">
        <v>364</v>
      </c>
      <c r="U82" s="224">
        <v>0.03</v>
      </c>
      <c r="V82" s="224">
        <f>ROUND(E82*U82,2)</f>
        <v>0.24</v>
      </c>
      <c r="W82" s="224"/>
      <c r="X82" s="224" t="s">
        <v>283</v>
      </c>
      <c r="Y82" s="224" t="s">
        <v>284</v>
      </c>
      <c r="Z82" s="213"/>
      <c r="AA82" s="213"/>
      <c r="AB82" s="213"/>
      <c r="AC82" s="213"/>
      <c r="AD82" s="213"/>
      <c r="AE82" s="213"/>
      <c r="AF82" s="213"/>
      <c r="AG82" s="213" t="s">
        <v>1526</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2" x14ac:dyDescent="0.2">
      <c r="A83" s="220"/>
      <c r="B83" s="221"/>
      <c r="C83" s="271" t="s">
        <v>2206</v>
      </c>
      <c r="D83" s="268"/>
      <c r="E83" s="268"/>
      <c r="F83" s="268"/>
      <c r="G83" s="268"/>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366</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62" t="s">
        <v>2329</v>
      </c>
      <c r="D84" s="229"/>
      <c r="E84" s="230">
        <v>8</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1">
        <v>21</v>
      </c>
      <c r="B85" s="242" t="s">
        <v>2208</v>
      </c>
      <c r="C85" s="259" t="s">
        <v>2209</v>
      </c>
      <c r="D85" s="243" t="s">
        <v>598</v>
      </c>
      <c r="E85" s="244">
        <v>8</v>
      </c>
      <c r="F85" s="245"/>
      <c r="G85" s="246">
        <f>ROUND(E85*F85,2)</f>
        <v>0</v>
      </c>
      <c r="H85" s="245"/>
      <c r="I85" s="246">
        <f>ROUND(E85*H85,2)</f>
        <v>0</v>
      </c>
      <c r="J85" s="245"/>
      <c r="K85" s="246">
        <f>ROUND(E85*J85,2)</f>
        <v>0</v>
      </c>
      <c r="L85" s="246">
        <v>21</v>
      </c>
      <c r="M85" s="246">
        <f>G85*(1+L85/100)</f>
        <v>0</v>
      </c>
      <c r="N85" s="244">
        <v>0</v>
      </c>
      <c r="O85" s="244">
        <f>ROUND(E85*N85,2)</f>
        <v>0</v>
      </c>
      <c r="P85" s="244">
        <v>0</v>
      </c>
      <c r="Q85" s="244">
        <f>ROUND(E85*P85,2)</f>
        <v>0</v>
      </c>
      <c r="R85" s="246" t="s">
        <v>781</v>
      </c>
      <c r="S85" s="246" t="s">
        <v>298</v>
      </c>
      <c r="T85" s="247" t="s">
        <v>364</v>
      </c>
      <c r="U85" s="224">
        <v>0.04</v>
      </c>
      <c r="V85" s="224">
        <f>ROUND(E85*U85,2)</f>
        <v>0.32</v>
      </c>
      <c r="W85" s="224"/>
      <c r="X85" s="224" t="s">
        <v>283</v>
      </c>
      <c r="Y85" s="224" t="s">
        <v>284</v>
      </c>
      <c r="Z85" s="213"/>
      <c r="AA85" s="213"/>
      <c r="AB85" s="213"/>
      <c r="AC85" s="213"/>
      <c r="AD85" s="213"/>
      <c r="AE85" s="213"/>
      <c r="AF85" s="213"/>
      <c r="AG85" s="213" t="s">
        <v>1526</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71" t="s">
        <v>2206</v>
      </c>
      <c r="D86" s="268"/>
      <c r="E86" s="268"/>
      <c r="F86" s="268"/>
      <c r="G86" s="268"/>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366</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x14ac:dyDescent="0.2">
      <c r="A87" s="234" t="s">
        <v>276</v>
      </c>
      <c r="B87" s="235" t="s">
        <v>204</v>
      </c>
      <c r="C87" s="258" t="s">
        <v>205</v>
      </c>
      <c r="D87" s="236"/>
      <c r="E87" s="237"/>
      <c r="F87" s="238"/>
      <c r="G87" s="238">
        <f>SUMIF(AG88:AG92,"&lt;&gt;NOR",G88:G92)</f>
        <v>0</v>
      </c>
      <c r="H87" s="238"/>
      <c r="I87" s="238">
        <f>SUM(I88:I92)</f>
        <v>0</v>
      </c>
      <c r="J87" s="238"/>
      <c r="K87" s="238">
        <f>SUM(K88:K92)</f>
        <v>0</v>
      </c>
      <c r="L87" s="238"/>
      <c r="M87" s="238">
        <f>SUM(M88:M92)</f>
        <v>0</v>
      </c>
      <c r="N87" s="237"/>
      <c r="O87" s="237">
        <f>SUM(O88:O92)</f>
        <v>0</v>
      </c>
      <c r="P87" s="237"/>
      <c r="Q87" s="237">
        <f>SUM(Q88:Q92)</f>
        <v>0</v>
      </c>
      <c r="R87" s="238"/>
      <c r="S87" s="238"/>
      <c r="T87" s="239"/>
      <c r="U87" s="233"/>
      <c r="V87" s="233">
        <f>SUM(V88:V92)</f>
        <v>8.24</v>
      </c>
      <c r="W87" s="233"/>
      <c r="X87" s="233"/>
      <c r="Y87" s="233"/>
      <c r="AG87" t="s">
        <v>277</v>
      </c>
    </row>
    <row r="88" spans="1:60" outlineLevel="1" x14ac:dyDescent="0.2">
      <c r="A88" s="241">
        <v>22</v>
      </c>
      <c r="B88" s="242" t="s">
        <v>2330</v>
      </c>
      <c r="C88" s="259" t="s">
        <v>2331</v>
      </c>
      <c r="D88" s="243" t="s">
        <v>737</v>
      </c>
      <c r="E88" s="244">
        <v>514.779</v>
      </c>
      <c r="F88" s="245"/>
      <c r="G88" s="246">
        <f>ROUND(E88*F88,2)</f>
        <v>0</v>
      </c>
      <c r="H88" s="245"/>
      <c r="I88" s="246">
        <f>ROUND(E88*H88,2)</f>
        <v>0</v>
      </c>
      <c r="J88" s="245"/>
      <c r="K88" s="246">
        <f>ROUND(E88*J88,2)</f>
        <v>0</v>
      </c>
      <c r="L88" s="246">
        <v>21</v>
      </c>
      <c r="M88" s="246">
        <f>G88*(1+L88/100)</f>
        <v>0</v>
      </c>
      <c r="N88" s="244">
        <v>0</v>
      </c>
      <c r="O88" s="244">
        <f>ROUND(E88*N88,2)</f>
        <v>0</v>
      </c>
      <c r="P88" s="244">
        <v>0</v>
      </c>
      <c r="Q88" s="244">
        <f>ROUND(E88*P88,2)</f>
        <v>0</v>
      </c>
      <c r="R88" s="246" t="s">
        <v>781</v>
      </c>
      <c r="S88" s="246" t="s">
        <v>298</v>
      </c>
      <c r="T88" s="247" t="s">
        <v>364</v>
      </c>
      <c r="U88" s="224">
        <v>1.6E-2</v>
      </c>
      <c r="V88" s="224">
        <f>ROUND(E88*U88,2)</f>
        <v>8.24</v>
      </c>
      <c r="W88" s="224"/>
      <c r="X88" s="224" t="s">
        <v>944</v>
      </c>
      <c r="Y88" s="224" t="s">
        <v>284</v>
      </c>
      <c r="Z88" s="213"/>
      <c r="AA88" s="213"/>
      <c r="AB88" s="213"/>
      <c r="AC88" s="213"/>
      <c r="AD88" s="213"/>
      <c r="AE88" s="213"/>
      <c r="AF88" s="213"/>
      <c r="AG88" s="213" t="s">
        <v>2229</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2" x14ac:dyDescent="0.2">
      <c r="A89" s="220"/>
      <c r="B89" s="221"/>
      <c r="C89" s="271" t="s">
        <v>2230</v>
      </c>
      <c r="D89" s="268"/>
      <c r="E89" s="268"/>
      <c r="F89" s="268"/>
      <c r="G89" s="268"/>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366</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62" t="s">
        <v>947</v>
      </c>
      <c r="D90" s="229"/>
      <c r="E90" s="230"/>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290</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3" x14ac:dyDescent="0.2">
      <c r="A91" s="220"/>
      <c r="B91" s="221"/>
      <c r="C91" s="262" t="s">
        <v>2332</v>
      </c>
      <c r="D91" s="229"/>
      <c r="E91" s="230"/>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290</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3" x14ac:dyDescent="0.2">
      <c r="A92" s="220"/>
      <c r="B92" s="221"/>
      <c r="C92" s="262" t="s">
        <v>2333</v>
      </c>
      <c r="D92" s="229"/>
      <c r="E92" s="230">
        <v>514.779</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290</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x14ac:dyDescent="0.2">
      <c r="A93" s="3"/>
      <c r="B93" s="4"/>
      <c r="C93" s="265"/>
      <c r="D93" s="6"/>
      <c r="E93" s="3"/>
      <c r="F93" s="3"/>
      <c r="G93" s="3"/>
      <c r="H93" s="3"/>
      <c r="I93" s="3"/>
      <c r="J93" s="3"/>
      <c r="K93" s="3"/>
      <c r="L93" s="3"/>
      <c r="M93" s="3"/>
      <c r="N93" s="3"/>
      <c r="O93" s="3"/>
      <c r="P93" s="3"/>
      <c r="Q93" s="3"/>
      <c r="R93" s="3"/>
      <c r="S93" s="3"/>
      <c r="T93" s="3"/>
      <c r="U93" s="3"/>
      <c r="V93" s="3"/>
      <c r="W93" s="3"/>
      <c r="X93" s="3"/>
      <c r="Y93" s="3"/>
      <c r="AE93">
        <v>12</v>
      </c>
      <c r="AF93">
        <v>21</v>
      </c>
      <c r="AG93" t="s">
        <v>262</v>
      </c>
    </row>
    <row r="94" spans="1:60" x14ac:dyDescent="0.2">
      <c r="A94" s="216"/>
      <c r="B94" s="217" t="s">
        <v>29</v>
      </c>
      <c r="C94" s="266"/>
      <c r="D94" s="218"/>
      <c r="E94" s="219"/>
      <c r="F94" s="219"/>
      <c r="G94" s="240">
        <f>G8+G58+G76+G87</f>
        <v>0</v>
      </c>
      <c r="H94" s="3"/>
      <c r="I94" s="3"/>
      <c r="J94" s="3"/>
      <c r="K94" s="3"/>
      <c r="L94" s="3"/>
      <c r="M94" s="3"/>
      <c r="N94" s="3"/>
      <c r="O94" s="3"/>
      <c r="P94" s="3"/>
      <c r="Q94" s="3"/>
      <c r="R94" s="3"/>
      <c r="S94" s="3"/>
      <c r="T94" s="3"/>
      <c r="U94" s="3"/>
      <c r="V94" s="3"/>
      <c r="W94" s="3"/>
      <c r="X94" s="3"/>
      <c r="Y94" s="3"/>
      <c r="AE94">
        <f>SUMIF(L7:L92,AE93,G7:G92)</f>
        <v>0</v>
      </c>
      <c r="AF94">
        <f>SUMIF(L7:L92,AF93,G7:G92)</f>
        <v>0</v>
      </c>
      <c r="AG94" t="s">
        <v>353</v>
      </c>
    </row>
    <row r="95" spans="1:60" x14ac:dyDescent="0.2">
      <c r="C95" s="267"/>
      <c r="D95" s="10"/>
      <c r="AG95" t="s">
        <v>359</v>
      </c>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xDzb4j/AC94Lo0l3adwgjURoZxXUNy69EFLsPzMEMqyEYQ/Rl/KA0HXq0DHLnb4oYWsBNLqUPPzGt+NRy0/kQ==" saltValue="iWCfM1MC3TiDwOIXbx0GlQ==" spinCount="100000" sheet="1" formatRows="0"/>
  <mergeCells count="35">
    <mergeCell ref="C70:G70"/>
    <mergeCell ref="C80:G80"/>
    <mergeCell ref="C83:G83"/>
    <mergeCell ref="C86:G86"/>
    <mergeCell ref="C89:G89"/>
    <mergeCell ref="C51:G51"/>
    <mergeCell ref="C52:G52"/>
    <mergeCell ref="C53:G53"/>
    <mergeCell ref="C54:G54"/>
    <mergeCell ref="C55:G55"/>
    <mergeCell ref="C63:G63"/>
    <mergeCell ref="C45:G45"/>
    <mergeCell ref="C46:G46"/>
    <mergeCell ref="C47:G47"/>
    <mergeCell ref="C48:G48"/>
    <mergeCell ref="C49:G49"/>
    <mergeCell ref="C50:G50"/>
    <mergeCell ref="C39:G39"/>
    <mergeCell ref="C40:G40"/>
    <mergeCell ref="C41:G41"/>
    <mergeCell ref="C42:G42"/>
    <mergeCell ref="C43:G43"/>
    <mergeCell ref="C44:G44"/>
    <mergeCell ref="C17:G17"/>
    <mergeCell ref="C20:G20"/>
    <mergeCell ref="C23:G23"/>
    <mergeCell ref="C26:G26"/>
    <mergeCell ref="C30:G30"/>
    <mergeCell ref="C33:G33"/>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E46E6-8F3D-4C26-A2EC-28F211AF506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80</v>
      </c>
      <c r="C4" s="205" t="s">
        <v>81</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155</v>
      </c>
      <c r="C8" s="258" t="s">
        <v>156</v>
      </c>
      <c r="D8" s="236"/>
      <c r="E8" s="237"/>
      <c r="F8" s="238"/>
      <c r="G8" s="238">
        <f>SUMIF(AG9:AG28,"&lt;&gt;NOR",G9:G28)</f>
        <v>0</v>
      </c>
      <c r="H8" s="238"/>
      <c r="I8" s="238">
        <f>SUM(I9:I28)</f>
        <v>0</v>
      </c>
      <c r="J8" s="238"/>
      <c r="K8" s="238">
        <f>SUM(K9:K28)</f>
        <v>0</v>
      </c>
      <c r="L8" s="238"/>
      <c r="M8" s="238">
        <f>SUM(M9:M28)</f>
        <v>0</v>
      </c>
      <c r="N8" s="237"/>
      <c r="O8" s="237">
        <f>SUM(O9:O28)</f>
        <v>0</v>
      </c>
      <c r="P8" s="237"/>
      <c r="Q8" s="237">
        <f>SUM(Q9:Q28)</f>
        <v>0</v>
      </c>
      <c r="R8" s="238"/>
      <c r="S8" s="238"/>
      <c r="T8" s="239"/>
      <c r="U8" s="233"/>
      <c r="V8" s="233">
        <f>SUM(V9:V28)</f>
        <v>20.85</v>
      </c>
      <c r="W8" s="233"/>
      <c r="X8" s="233"/>
      <c r="Y8" s="233"/>
      <c r="AG8" t="s">
        <v>277</v>
      </c>
    </row>
    <row r="9" spans="1:60" outlineLevel="1" x14ac:dyDescent="0.2">
      <c r="A9" s="241">
        <v>1</v>
      </c>
      <c r="B9" s="242" t="s">
        <v>2334</v>
      </c>
      <c r="C9" s="259" t="s">
        <v>2335</v>
      </c>
      <c r="D9" s="243" t="s">
        <v>780</v>
      </c>
      <c r="E9" s="244">
        <v>1</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363</v>
      </c>
      <c r="S9" s="246" t="s">
        <v>298</v>
      </c>
      <c r="T9" s="247" t="s">
        <v>364</v>
      </c>
      <c r="U9" s="224">
        <v>0.88</v>
      </c>
      <c r="V9" s="224">
        <f>ROUND(E9*U9,2)</f>
        <v>0.88</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2" x14ac:dyDescent="0.2">
      <c r="A10" s="220"/>
      <c r="B10" s="221"/>
      <c r="C10" s="271" t="s">
        <v>2336</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49" t="str">
        <f>C10</f>
        <v>s odřezáním kmene a odvětvením, včetně případného odklizení kmene a větví na oddělené hromady na vzdálenost do 50 m nebo s naložením na dopravní prostředek,</v>
      </c>
      <c r="BB10" s="213"/>
      <c r="BC10" s="213"/>
      <c r="BD10" s="213"/>
      <c r="BE10" s="213"/>
      <c r="BF10" s="213"/>
      <c r="BG10" s="213"/>
      <c r="BH10" s="213"/>
    </row>
    <row r="11" spans="1:60" outlineLevel="1" x14ac:dyDescent="0.2">
      <c r="A11" s="251">
        <v>2</v>
      </c>
      <c r="B11" s="252" t="s">
        <v>2337</v>
      </c>
      <c r="C11" s="264" t="s">
        <v>2338</v>
      </c>
      <c r="D11" s="253" t="s">
        <v>1055</v>
      </c>
      <c r="E11" s="254">
        <v>12</v>
      </c>
      <c r="F11" s="255"/>
      <c r="G11" s="256">
        <f>ROUND(E11*F11,2)</f>
        <v>0</v>
      </c>
      <c r="H11" s="255"/>
      <c r="I11" s="256">
        <f>ROUND(E11*H11,2)</f>
        <v>0</v>
      </c>
      <c r="J11" s="255"/>
      <c r="K11" s="256">
        <f>ROUND(E11*J11,2)</f>
        <v>0</v>
      </c>
      <c r="L11" s="256">
        <v>21</v>
      </c>
      <c r="M11" s="256">
        <f>G11*(1+L11/100)</f>
        <v>0</v>
      </c>
      <c r="N11" s="254">
        <v>0</v>
      </c>
      <c r="O11" s="254">
        <f>ROUND(E11*N11,2)</f>
        <v>0</v>
      </c>
      <c r="P11" s="254">
        <v>0</v>
      </c>
      <c r="Q11" s="254">
        <f>ROUND(E11*P11,2)</f>
        <v>0</v>
      </c>
      <c r="R11" s="256"/>
      <c r="S11" s="256" t="s">
        <v>281</v>
      </c>
      <c r="T11" s="257" t="s">
        <v>282</v>
      </c>
      <c r="U11" s="224">
        <v>0</v>
      </c>
      <c r="V11" s="224">
        <f>ROUND(E11*U11,2)</f>
        <v>0</v>
      </c>
      <c r="W11" s="224"/>
      <c r="X11" s="224" t="s">
        <v>283</v>
      </c>
      <c r="Y11" s="224" t="s">
        <v>284</v>
      </c>
      <c r="Z11" s="213"/>
      <c r="AA11" s="213"/>
      <c r="AB11" s="213"/>
      <c r="AC11" s="213"/>
      <c r="AD11" s="213"/>
      <c r="AE11" s="213"/>
      <c r="AF11" s="213"/>
      <c r="AG11" s="213" t="s">
        <v>1526</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x14ac:dyDescent="0.2">
      <c r="A12" s="241">
        <v>3</v>
      </c>
      <c r="B12" s="242" t="s">
        <v>2339</v>
      </c>
      <c r="C12" s="259" t="s">
        <v>2340</v>
      </c>
      <c r="D12" s="243" t="s">
        <v>473</v>
      </c>
      <c r="E12" s="244">
        <v>61</v>
      </c>
      <c r="F12" s="245"/>
      <c r="G12" s="246">
        <f>ROUND(E12*F12,2)</f>
        <v>0</v>
      </c>
      <c r="H12" s="245"/>
      <c r="I12" s="246">
        <f>ROUND(E12*H12,2)</f>
        <v>0</v>
      </c>
      <c r="J12" s="245"/>
      <c r="K12" s="246">
        <f>ROUND(E12*J12,2)</f>
        <v>0</v>
      </c>
      <c r="L12" s="246">
        <v>21</v>
      </c>
      <c r="M12" s="246">
        <f>G12*(1+L12/100)</f>
        <v>0</v>
      </c>
      <c r="N12" s="244">
        <v>0</v>
      </c>
      <c r="O12" s="244">
        <f>ROUND(E12*N12,2)</f>
        <v>0</v>
      </c>
      <c r="P12" s="244">
        <v>0</v>
      </c>
      <c r="Q12" s="244">
        <f>ROUND(E12*P12,2)</f>
        <v>0</v>
      </c>
      <c r="R12" s="246" t="s">
        <v>1269</v>
      </c>
      <c r="S12" s="246" t="s">
        <v>298</v>
      </c>
      <c r="T12" s="247" t="s">
        <v>364</v>
      </c>
      <c r="U12" s="224">
        <v>0.15</v>
      </c>
      <c r="V12" s="224">
        <f>ROUND(E12*U12,2)</f>
        <v>9.15</v>
      </c>
      <c r="W12" s="224"/>
      <c r="X12" s="224" t="s">
        <v>283</v>
      </c>
      <c r="Y12" s="224" t="s">
        <v>284</v>
      </c>
      <c r="Z12" s="213"/>
      <c r="AA12" s="213"/>
      <c r="AB12" s="213"/>
      <c r="AC12" s="213"/>
      <c r="AD12" s="213"/>
      <c r="AE12" s="213"/>
      <c r="AF12" s="213"/>
      <c r="AG12" s="213" t="s">
        <v>1526</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2" x14ac:dyDescent="0.2">
      <c r="A13" s="220"/>
      <c r="B13" s="221"/>
      <c r="C13" s="271" t="s">
        <v>2341</v>
      </c>
      <c r="D13" s="268"/>
      <c r="E13" s="268"/>
      <c r="F13" s="268"/>
      <c r="G13" s="268"/>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366</v>
      </c>
      <c r="AH13" s="213"/>
      <c r="AI13" s="213"/>
      <c r="AJ13" s="213"/>
      <c r="AK13" s="213"/>
      <c r="AL13" s="213"/>
      <c r="AM13" s="213"/>
      <c r="AN13" s="213"/>
      <c r="AO13" s="213"/>
      <c r="AP13" s="213"/>
      <c r="AQ13" s="213"/>
      <c r="AR13" s="213"/>
      <c r="AS13" s="213"/>
      <c r="AT13" s="213"/>
      <c r="AU13" s="213"/>
      <c r="AV13" s="213"/>
      <c r="AW13" s="213"/>
      <c r="AX13" s="213"/>
      <c r="AY13" s="213"/>
      <c r="AZ13" s="213"/>
      <c r="BA13" s="249" t="str">
        <f>C13</f>
        <v>o průměru kmene (krčku) do 10 cm s odklizením vytěžené dřevní hmoty na vzdálenost do 50 m, se složením na hromady, nebo s naložením na dopravní prostředek,</v>
      </c>
      <c r="BB13" s="213"/>
      <c r="BC13" s="213"/>
      <c r="BD13" s="213"/>
      <c r="BE13" s="213"/>
      <c r="BF13" s="213"/>
      <c r="BG13" s="213"/>
      <c r="BH13" s="213"/>
    </row>
    <row r="14" spans="1:60" ht="22.5" outlineLevel="2" x14ac:dyDescent="0.2">
      <c r="A14" s="220"/>
      <c r="B14" s="221"/>
      <c r="C14" s="262" t="s">
        <v>2342</v>
      </c>
      <c r="D14" s="229"/>
      <c r="E14" s="230"/>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62" t="s">
        <v>182</v>
      </c>
      <c r="D15" s="229"/>
      <c r="E15" s="230">
        <v>61</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22.5" outlineLevel="1" x14ac:dyDescent="0.2">
      <c r="A16" s="251">
        <v>4</v>
      </c>
      <c r="B16" s="252" t="s">
        <v>2343</v>
      </c>
      <c r="C16" s="264" t="s">
        <v>2344</v>
      </c>
      <c r="D16" s="253" t="s">
        <v>473</v>
      </c>
      <c r="E16" s="254">
        <v>1</v>
      </c>
      <c r="F16" s="255"/>
      <c r="G16" s="256">
        <f>ROUND(E16*F16,2)</f>
        <v>0</v>
      </c>
      <c r="H16" s="255"/>
      <c r="I16" s="256">
        <f>ROUND(E16*H16,2)</f>
        <v>0</v>
      </c>
      <c r="J16" s="255"/>
      <c r="K16" s="256">
        <f>ROUND(E16*J16,2)</f>
        <v>0</v>
      </c>
      <c r="L16" s="256">
        <v>21</v>
      </c>
      <c r="M16" s="256">
        <f>G16*(1+L16/100)</f>
        <v>0</v>
      </c>
      <c r="N16" s="254">
        <v>0</v>
      </c>
      <c r="O16" s="254">
        <f>ROUND(E16*N16,2)</f>
        <v>0</v>
      </c>
      <c r="P16" s="254">
        <v>0</v>
      </c>
      <c r="Q16" s="254">
        <f>ROUND(E16*P16,2)</f>
        <v>0</v>
      </c>
      <c r="R16" s="256" t="s">
        <v>1269</v>
      </c>
      <c r="S16" s="256" t="s">
        <v>298</v>
      </c>
      <c r="T16" s="257" t="s">
        <v>364</v>
      </c>
      <c r="U16" s="224">
        <v>2.9129999999999998</v>
      </c>
      <c r="V16" s="224">
        <f>ROUND(E16*U16,2)</f>
        <v>2.91</v>
      </c>
      <c r="W16" s="224"/>
      <c r="X16" s="224" t="s">
        <v>283</v>
      </c>
      <c r="Y16" s="224" t="s">
        <v>284</v>
      </c>
      <c r="Z16" s="213"/>
      <c r="AA16" s="213"/>
      <c r="AB16" s="213"/>
      <c r="AC16" s="213"/>
      <c r="AD16" s="213"/>
      <c r="AE16" s="213"/>
      <c r="AF16" s="213"/>
      <c r="AG16" s="213" t="s">
        <v>1526</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41">
        <v>5</v>
      </c>
      <c r="B17" s="242" t="s">
        <v>2345</v>
      </c>
      <c r="C17" s="259" t="s">
        <v>2346</v>
      </c>
      <c r="D17" s="243" t="s">
        <v>780</v>
      </c>
      <c r="E17" s="244">
        <v>12</v>
      </c>
      <c r="F17" s="245"/>
      <c r="G17" s="246">
        <f>ROUND(E17*F17,2)</f>
        <v>0</v>
      </c>
      <c r="H17" s="245"/>
      <c r="I17" s="246">
        <f>ROUND(E17*H17,2)</f>
        <v>0</v>
      </c>
      <c r="J17" s="245"/>
      <c r="K17" s="246">
        <f>ROUND(E17*J17,2)</f>
        <v>0</v>
      </c>
      <c r="L17" s="246">
        <v>21</v>
      </c>
      <c r="M17" s="246">
        <f>G17*(1+L17/100)</f>
        <v>0</v>
      </c>
      <c r="N17" s="244">
        <v>5.0000000000000002E-5</v>
      </c>
      <c r="O17" s="244">
        <f>ROUND(E17*N17,2)</f>
        <v>0</v>
      </c>
      <c r="P17" s="244">
        <v>0</v>
      </c>
      <c r="Q17" s="244">
        <f>ROUND(E17*P17,2)</f>
        <v>0</v>
      </c>
      <c r="R17" s="246" t="s">
        <v>363</v>
      </c>
      <c r="S17" s="246" t="s">
        <v>298</v>
      </c>
      <c r="T17" s="247" t="s">
        <v>364</v>
      </c>
      <c r="U17" s="224">
        <v>0.65900000000000003</v>
      </c>
      <c r="V17" s="224">
        <f>ROUND(E17*U17,2)</f>
        <v>7.91</v>
      </c>
      <c r="W17" s="224"/>
      <c r="X17" s="224" t="s">
        <v>283</v>
      </c>
      <c r="Y17" s="224" t="s">
        <v>284</v>
      </c>
      <c r="Z17" s="213"/>
      <c r="AA17" s="213"/>
      <c r="AB17" s="213"/>
      <c r="AC17" s="213"/>
      <c r="AD17" s="213"/>
      <c r="AE17" s="213"/>
      <c r="AF17" s="213"/>
      <c r="AG17" s="213" t="s">
        <v>1526</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2" x14ac:dyDescent="0.2">
      <c r="A18" s="220"/>
      <c r="B18" s="221"/>
      <c r="C18" s="271" t="s">
        <v>2347</v>
      </c>
      <c r="D18" s="268"/>
      <c r="E18" s="268"/>
      <c r="F18" s="268"/>
      <c r="G18" s="268"/>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366</v>
      </c>
      <c r="AH18" s="213"/>
      <c r="AI18" s="213"/>
      <c r="AJ18" s="213"/>
      <c r="AK18" s="213"/>
      <c r="AL18" s="213"/>
      <c r="AM18" s="213"/>
      <c r="AN18" s="213"/>
      <c r="AO18" s="213"/>
      <c r="AP18" s="213"/>
      <c r="AQ18" s="213"/>
      <c r="AR18" s="213"/>
      <c r="AS18" s="213"/>
      <c r="AT18" s="213"/>
      <c r="AU18" s="213"/>
      <c r="AV18" s="213"/>
      <c r="AW18" s="213"/>
      <c r="AX18" s="213"/>
      <c r="AY18" s="213"/>
      <c r="AZ18" s="213"/>
      <c r="BA18" s="249" t="str">
        <f>C18</f>
        <v>s jejich vykopáním nebo vytrháním, s přesekáním kořenů a s případným nutným přemístěním pařezů na hromady do vzdálenosti do 50 m nebo s naložením na dopravní prostředek,</v>
      </c>
      <c r="BB18" s="213"/>
      <c r="BC18" s="213"/>
      <c r="BD18" s="213"/>
      <c r="BE18" s="213"/>
      <c r="BF18" s="213"/>
      <c r="BG18" s="213"/>
      <c r="BH18" s="213"/>
    </row>
    <row r="19" spans="1:60" outlineLevel="2" x14ac:dyDescent="0.2">
      <c r="A19" s="220"/>
      <c r="B19" s="221"/>
      <c r="C19" s="262" t="s">
        <v>2348</v>
      </c>
      <c r="D19" s="229"/>
      <c r="E19" s="230">
        <v>12</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x14ac:dyDescent="0.2">
      <c r="A20" s="241">
        <v>6</v>
      </c>
      <c r="B20" s="242" t="s">
        <v>2349</v>
      </c>
      <c r="C20" s="259" t="s">
        <v>2350</v>
      </c>
      <c r="D20" s="243" t="s">
        <v>473</v>
      </c>
      <c r="E20" s="244">
        <v>150</v>
      </c>
      <c r="F20" s="245"/>
      <c r="G20" s="246">
        <f>ROUND(E20*F20,2)</f>
        <v>0</v>
      </c>
      <c r="H20" s="245"/>
      <c r="I20" s="246">
        <f>ROUND(E20*H20,2)</f>
        <v>0</v>
      </c>
      <c r="J20" s="245"/>
      <c r="K20" s="246">
        <f>ROUND(E20*J20,2)</f>
        <v>0</v>
      </c>
      <c r="L20" s="246">
        <v>21</v>
      </c>
      <c r="M20" s="246">
        <f>G20*(1+L20/100)</f>
        <v>0</v>
      </c>
      <c r="N20" s="244">
        <v>0</v>
      </c>
      <c r="O20" s="244">
        <f>ROUND(E20*N20,2)</f>
        <v>0</v>
      </c>
      <c r="P20" s="244">
        <v>0</v>
      </c>
      <c r="Q20" s="244">
        <f>ROUND(E20*P20,2)</f>
        <v>0</v>
      </c>
      <c r="R20" s="246"/>
      <c r="S20" s="246" t="s">
        <v>281</v>
      </c>
      <c r="T20" s="247" t="s">
        <v>282</v>
      </c>
      <c r="U20" s="224">
        <v>0</v>
      </c>
      <c r="V20" s="224">
        <f>ROUND(E20*U20,2)</f>
        <v>0</v>
      </c>
      <c r="W20" s="224"/>
      <c r="X20" s="224" t="s">
        <v>283</v>
      </c>
      <c r="Y20" s="224" t="s">
        <v>284</v>
      </c>
      <c r="Z20" s="213"/>
      <c r="AA20" s="213"/>
      <c r="AB20" s="213"/>
      <c r="AC20" s="213"/>
      <c r="AD20" s="213"/>
      <c r="AE20" s="213"/>
      <c r="AF20" s="213"/>
      <c r="AG20" s="213" t="s">
        <v>285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2" x14ac:dyDescent="0.2">
      <c r="A21" s="220"/>
      <c r="B21" s="221"/>
      <c r="C21" s="260" t="s">
        <v>355</v>
      </c>
      <c r="D21" s="248"/>
      <c r="E21" s="248"/>
      <c r="F21" s="248"/>
      <c r="G21" s="248"/>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287</v>
      </c>
      <c r="AH21" s="213"/>
      <c r="AI21" s="213"/>
      <c r="AJ21" s="213"/>
      <c r="AK21" s="213"/>
      <c r="AL21" s="213"/>
      <c r="AM21" s="213"/>
      <c r="AN21" s="213"/>
      <c r="AO21" s="213"/>
      <c r="AP21" s="213"/>
      <c r="AQ21" s="213"/>
      <c r="AR21" s="213"/>
      <c r="AS21" s="213"/>
      <c r="AT21" s="213"/>
      <c r="AU21" s="213"/>
      <c r="AV21" s="213"/>
      <c r="AW21" s="213"/>
      <c r="AX21" s="213"/>
      <c r="AY21" s="213"/>
      <c r="AZ21" s="213"/>
      <c r="BA21" s="249" t="str">
        <f>C21</f>
        <v>Kompletní provedení dle veškerých informací obsažených v PD (textová i výkresová část, technologické postupy, restaurátorské záměry atd.).</v>
      </c>
      <c r="BB21" s="213"/>
      <c r="BC21" s="213"/>
      <c r="BD21" s="213"/>
      <c r="BE21" s="213"/>
      <c r="BF21" s="213"/>
      <c r="BG21" s="213"/>
      <c r="BH21" s="213"/>
    </row>
    <row r="22" spans="1:60" ht="22.5" outlineLevel="3" x14ac:dyDescent="0.2">
      <c r="A22" s="220"/>
      <c r="B22" s="221"/>
      <c r="C22" s="261" t="s">
        <v>356</v>
      </c>
      <c r="D22" s="250"/>
      <c r="E22" s="250"/>
      <c r="F22" s="250"/>
      <c r="G22" s="250"/>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287</v>
      </c>
      <c r="AH22" s="213"/>
      <c r="AI22" s="213"/>
      <c r="AJ22" s="213"/>
      <c r="AK22" s="213"/>
      <c r="AL22" s="213"/>
      <c r="AM22" s="213"/>
      <c r="AN22" s="213"/>
      <c r="AO22" s="213"/>
      <c r="AP22" s="213"/>
      <c r="AQ22" s="213"/>
      <c r="AR22" s="213"/>
      <c r="AS22" s="213"/>
      <c r="AT22" s="213"/>
      <c r="AU22" s="213"/>
      <c r="AV22" s="213"/>
      <c r="AW22" s="213"/>
      <c r="AX22" s="213"/>
      <c r="AY22" s="213"/>
      <c r="AZ22" s="213"/>
      <c r="BA22" s="249" t="str">
        <f>C22</f>
        <v>Provedení je včetně montáže, demontáže, dodávky, přesunu hmot, přesunu a likvidace suti, povrchové úpravy, repasí, restaurátorských záměrů,</v>
      </c>
      <c r="BB22" s="213"/>
      <c r="BC22" s="213"/>
      <c r="BD22" s="213"/>
      <c r="BE22" s="213"/>
      <c r="BF22" s="213"/>
      <c r="BG22" s="213"/>
      <c r="BH22" s="213"/>
    </row>
    <row r="23" spans="1:60" ht="22.5" outlineLevel="3" x14ac:dyDescent="0.2">
      <c r="A23" s="220"/>
      <c r="B23" s="221"/>
      <c r="C23" s="261" t="s">
        <v>288</v>
      </c>
      <c r="D23" s="250"/>
      <c r="E23" s="250"/>
      <c r="F23" s="250"/>
      <c r="G23" s="250"/>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287</v>
      </c>
      <c r="AH23" s="213"/>
      <c r="AI23" s="213"/>
      <c r="AJ23" s="213"/>
      <c r="AK23" s="213"/>
      <c r="AL23" s="213"/>
      <c r="AM23" s="213"/>
      <c r="AN23" s="213"/>
      <c r="AO23" s="213"/>
      <c r="AP23" s="213"/>
      <c r="AQ23" s="213"/>
      <c r="AR23" s="213"/>
      <c r="AS23" s="213"/>
      <c r="AT23" s="213"/>
      <c r="AU23" s="213"/>
      <c r="AV23" s="213"/>
      <c r="AW23" s="213"/>
      <c r="AX23" s="213"/>
      <c r="AY23" s="213"/>
      <c r="AZ23" s="213"/>
      <c r="BA23" s="249" t="str">
        <f>C23</f>
        <v>restaurátorských závěrečných zpráv, dílenských dokumentací, vzorkování a veškerých dalších nutných souvisejících plnění a dodávek potřeb.</v>
      </c>
      <c r="BB23" s="213"/>
      <c r="BC23" s="213"/>
      <c r="BD23" s="213"/>
      <c r="BE23" s="213"/>
      <c r="BF23" s="213"/>
      <c r="BG23" s="213"/>
      <c r="BH23" s="213"/>
    </row>
    <row r="24" spans="1:60" outlineLevel="2" x14ac:dyDescent="0.2">
      <c r="A24" s="220"/>
      <c r="B24" s="221"/>
      <c r="C24" s="262" t="s">
        <v>2351</v>
      </c>
      <c r="D24" s="229"/>
      <c r="E24" s="230"/>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290</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3" x14ac:dyDescent="0.2">
      <c r="A25" s="220"/>
      <c r="B25" s="221"/>
      <c r="C25" s="262" t="s">
        <v>2352</v>
      </c>
      <c r="D25" s="229"/>
      <c r="E25" s="230">
        <v>84</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62" t="s">
        <v>2353</v>
      </c>
      <c r="D26" s="229"/>
      <c r="E26" s="230">
        <v>46</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290</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3" x14ac:dyDescent="0.2">
      <c r="A27" s="220"/>
      <c r="B27" s="221"/>
      <c r="C27" s="262" t="s">
        <v>2354</v>
      </c>
      <c r="D27" s="229"/>
      <c r="E27" s="230">
        <v>20</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63" t="s">
        <v>294</v>
      </c>
      <c r="D28" s="231"/>
      <c r="E28" s="232">
        <v>150</v>
      </c>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290</v>
      </c>
      <c r="AH28" s="213">
        <v>1</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x14ac:dyDescent="0.2">
      <c r="A29" s="234" t="s">
        <v>276</v>
      </c>
      <c r="B29" s="235" t="s">
        <v>157</v>
      </c>
      <c r="C29" s="258" t="s">
        <v>158</v>
      </c>
      <c r="D29" s="236"/>
      <c r="E29" s="237"/>
      <c r="F29" s="238"/>
      <c r="G29" s="238">
        <f>SUMIF(AG30:AG35,"&lt;&gt;NOR",G30:G35)</f>
        <v>0</v>
      </c>
      <c r="H29" s="238"/>
      <c r="I29" s="238">
        <f>SUM(I30:I35)</f>
        <v>0</v>
      </c>
      <c r="J29" s="238"/>
      <c r="K29" s="238">
        <f>SUM(K30:K35)</f>
        <v>0</v>
      </c>
      <c r="L29" s="238"/>
      <c r="M29" s="238">
        <f>SUM(M30:M35)</f>
        <v>0</v>
      </c>
      <c r="N29" s="237"/>
      <c r="O29" s="237">
        <f>SUM(O30:O35)</f>
        <v>0</v>
      </c>
      <c r="P29" s="237"/>
      <c r="Q29" s="237">
        <f>SUM(Q30:Q35)</f>
        <v>0</v>
      </c>
      <c r="R29" s="238"/>
      <c r="S29" s="238"/>
      <c r="T29" s="239"/>
      <c r="U29" s="233"/>
      <c r="V29" s="233">
        <f>SUM(V30:V35)</f>
        <v>1.71</v>
      </c>
      <c r="W29" s="233"/>
      <c r="X29" s="233"/>
      <c r="Y29" s="233"/>
      <c r="AG29" t="s">
        <v>277</v>
      </c>
    </row>
    <row r="30" spans="1:60" outlineLevel="1" x14ac:dyDescent="0.2">
      <c r="A30" s="241">
        <v>7</v>
      </c>
      <c r="B30" s="242" t="s">
        <v>2355</v>
      </c>
      <c r="C30" s="259" t="s">
        <v>2356</v>
      </c>
      <c r="D30" s="243" t="s">
        <v>780</v>
      </c>
      <c r="E30" s="244">
        <v>5</v>
      </c>
      <c r="F30" s="245"/>
      <c r="G30" s="246">
        <f>ROUND(E30*F30,2)</f>
        <v>0</v>
      </c>
      <c r="H30" s="245"/>
      <c r="I30" s="246">
        <f>ROUND(E30*H30,2)</f>
        <v>0</v>
      </c>
      <c r="J30" s="245"/>
      <c r="K30" s="246">
        <f>ROUND(E30*J30,2)</f>
        <v>0</v>
      </c>
      <c r="L30" s="246">
        <v>21</v>
      </c>
      <c r="M30" s="246">
        <f>G30*(1+L30/100)</f>
        <v>0</v>
      </c>
      <c r="N30" s="244">
        <v>0</v>
      </c>
      <c r="O30" s="244">
        <f>ROUND(E30*N30,2)</f>
        <v>0</v>
      </c>
      <c r="P30" s="244">
        <v>0</v>
      </c>
      <c r="Q30" s="244">
        <f>ROUND(E30*P30,2)</f>
        <v>0</v>
      </c>
      <c r="R30" s="246" t="s">
        <v>1269</v>
      </c>
      <c r="S30" s="246" t="s">
        <v>298</v>
      </c>
      <c r="T30" s="247" t="s">
        <v>364</v>
      </c>
      <c r="U30" s="224">
        <v>7.0999999999999994E-2</v>
      </c>
      <c r="V30" s="224">
        <f>ROUND(E30*U30,2)</f>
        <v>0.36</v>
      </c>
      <c r="W30" s="224"/>
      <c r="X30" s="224" t="s">
        <v>283</v>
      </c>
      <c r="Y30" s="224" t="s">
        <v>284</v>
      </c>
      <c r="Z30" s="213"/>
      <c r="AA30" s="213"/>
      <c r="AB30" s="213"/>
      <c r="AC30" s="213"/>
      <c r="AD30" s="213"/>
      <c r="AE30" s="213"/>
      <c r="AF30" s="213"/>
      <c r="AG30" s="213" t="s">
        <v>1526</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22.5" outlineLevel="2" x14ac:dyDescent="0.2">
      <c r="A31" s="220"/>
      <c r="B31" s="221"/>
      <c r="C31" s="271" t="s">
        <v>2357</v>
      </c>
      <c r="D31" s="268"/>
      <c r="E31" s="268"/>
      <c r="F31" s="268"/>
      <c r="G31" s="268"/>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366</v>
      </c>
      <c r="AH31" s="213"/>
      <c r="AI31" s="213"/>
      <c r="AJ31" s="213"/>
      <c r="AK31" s="213"/>
      <c r="AL31" s="213"/>
      <c r="AM31" s="213"/>
      <c r="AN31" s="213"/>
      <c r="AO31" s="213"/>
      <c r="AP31" s="213"/>
      <c r="AQ31" s="213"/>
      <c r="AR31" s="213"/>
      <c r="AS31" s="213"/>
      <c r="AT31" s="213"/>
      <c r="AU31" s="213"/>
      <c r="AV31" s="213"/>
      <c r="AW31" s="213"/>
      <c r="AX31" s="213"/>
      <c r="AY31" s="213"/>
      <c r="AZ31" s="213"/>
      <c r="BA31" s="249" t="str">
        <f>C31</f>
        <v>pro vysazování rostlin v hornině 1 až 4 s výměnou půdy na 50%, s případným naložením přebytečných výkopků na dopravní prostředek, s odvozem na vzdálenost do 20 km a se složením,</v>
      </c>
      <c r="BB31" s="213"/>
      <c r="BC31" s="213"/>
      <c r="BD31" s="213"/>
      <c r="BE31" s="213"/>
      <c r="BF31" s="213"/>
      <c r="BG31" s="213"/>
      <c r="BH31" s="213"/>
    </row>
    <row r="32" spans="1:60" outlineLevel="1" x14ac:dyDescent="0.2">
      <c r="A32" s="251">
        <v>8</v>
      </c>
      <c r="B32" s="252" t="s">
        <v>2358</v>
      </c>
      <c r="C32" s="264" t="s">
        <v>2359</v>
      </c>
      <c r="D32" s="253" t="s">
        <v>1055</v>
      </c>
      <c r="E32" s="254">
        <v>5</v>
      </c>
      <c r="F32" s="255"/>
      <c r="G32" s="256">
        <f>ROUND(E32*F32,2)</f>
        <v>0</v>
      </c>
      <c r="H32" s="255"/>
      <c r="I32" s="256">
        <f>ROUND(E32*H32,2)</f>
        <v>0</v>
      </c>
      <c r="J32" s="255"/>
      <c r="K32" s="256">
        <f>ROUND(E32*J32,2)</f>
        <v>0</v>
      </c>
      <c r="L32" s="256">
        <v>21</v>
      </c>
      <c r="M32" s="256">
        <f>G32*(1+L32/100)</f>
        <v>0</v>
      </c>
      <c r="N32" s="254">
        <v>0</v>
      </c>
      <c r="O32" s="254">
        <f>ROUND(E32*N32,2)</f>
        <v>0</v>
      </c>
      <c r="P32" s="254">
        <v>0</v>
      </c>
      <c r="Q32" s="254">
        <f>ROUND(E32*P32,2)</f>
        <v>0</v>
      </c>
      <c r="R32" s="256"/>
      <c r="S32" s="256" t="s">
        <v>281</v>
      </c>
      <c r="T32" s="257" t="s">
        <v>282</v>
      </c>
      <c r="U32" s="224">
        <v>0</v>
      </c>
      <c r="V32" s="224">
        <f>ROUND(E32*U32,2)</f>
        <v>0</v>
      </c>
      <c r="W32" s="224"/>
      <c r="X32" s="224" t="s">
        <v>283</v>
      </c>
      <c r="Y32" s="224" t="s">
        <v>284</v>
      </c>
      <c r="Z32" s="213"/>
      <c r="AA32" s="213"/>
      <c r="AB32" s="213"/>
      <c r="AC32" s="213"/>
      <c r="AD32" s="213"/>
      <c r="AE32" s="213"/>
      <c r="AF32" s="213"/>
      <c r="AG32" s="213" t="s">
        <v>1526</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41">
        <v>9</v>
      </c>
      <c r="B33" s="242" t="s">
        <v>2360</v>
      </c>
      <c r="C33" s="259" t="s">
        <v>2361</v>
      </c>
      <c r="D33" s="243" t="s">
        <v>780</v>
      </c>
      <c r="E33" s="244">
        <v>5</v>
      </c>
      <c r="F33" s="245"/>
      <c r="G33" s="246">
        <f>ROUND(E33*F33,2)</f>
        <v>0</v>
      </c>
      <c r="H33" s="245"/>
      <c r="I33" s="246">
        <f>ROUND(E33*H33,2)</f>
        <v>0</v>
      </c>
      <c r="J33" s="245"/>
      <c r="K33" s="246">
        <f>ROUND(E33*J33,2)</f>
        <v>0</v>
      </c>
      <c r="L33" s="246">
        <v>21</v>
      </c>
      <c r="M33" s="246">
        <f>G33*(1+L33/100)</f>
        <v>0</v>
      </c>
      <c r="N33" s="244">
        <v>0</v>
      </c>
      <c r="O33" s="244">
        <f>ROUND(E33*N33,2)</f>
        <v>0</v>
      </c>
      <c r="P33" s="244">
        <v>0</v>
      </c>
      <c r="Q33" s="244">
        <f>ROUND(E33*P33,2)</f>
        <v>0</v>
      </c>
      <c r="R33" s="246" t="s">
        <v>1269</v>
      </c>
      <c r="S33" s="246" t="s">
        <v>298</v>
      </c>
      <c r="T33" s="247" t="s">
        <v>364</v>
      </c>
      <c r="U33" s="224">
        <v>0.23899999999999999</v>
      </c>
      <c r="V33" s="224">
        <f>ROUND(E33*U33,2)</f>
        <v>1.2</v>
      </c>
      <c r="W33" s="224"/>
      <c r="X33" s="224" t="s">
        <v>283</v>
      </c>
      <c r="Y33" s="224" t="s">
        <v>284</v>
      </c>
      <c r="Z33" s="213"/>
      <c r="AA33" s="213"/>
      <c r="AB33" s="213"/>
      <c r="AC33" s="213"/>
      <c r="AD33" s="213"/>
      <c r="AE33" s="213"/>
      <c r="AF33" s="213"/>
      <c r="AG33" s="213" t="s">
        <v>285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22.5" outlineLevel="2" x14ac:dyDescent="0.2">
      <c r="A34" s="220"/>
      <c r="B34" s="221"/>
      <c r="C34" s="271" t="s">
        <v>2362</v>
      </c>
      <c r="D34" s="268"/>
      <c r="E34" s="268"/>
      <c r="F34" s="268"/>
      <c r="G34" s="268"/>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366</v>
      </c>
      <c r="AH34" s="213"/>
      <c r="AI34" s="213"/>
      <c r="AJ34" s="213"/>
      <c r="AK34" s="213"/>
      <c r="AL34" s="213"/>
      <c r="AM34" s="213"/>
      <c r="AN34" s="213"/>
      <c r="AO34" s="213"/>
      <c r="AP34" s="213"/>
      <c r="AQ34" s="213"/>
      <c r="AR34" s="213"/>
      <c r="AS34" s="213"/>
      <c r="AT34" s="213"/>
      <c r="AU34" s="213"/>
      <c r="AV34" s="213"/>
      <c r="AW34" s="213"/>
      <c r="AX34" s="213"/>
      <c r="AY34" s="213"/>
      <c r="AZ34" s="213"/>
      <c r="BA34" s="249" t="str">
        <f>C34</f>
        <v>t.j. odplevelení s nakypřením nebo vypletí, odstranění poškozených částí dřeviny s případným složením odpadu na hromady, naložením na dopravní prostředek, odvozem do 20 km a se složením,</v>
      </c>
      <c r="BB34" s="213"/>
      <c r="BC34" s="213"/>
      <c r="BD34" s="213"/>
      <c r="BE34" s="213"/>
      <c r="BF34" s="213"/>
      <c r="BG34" s="213"/>
      <c r="BH34" s="213"/>
    </row>
    <row r="35" spans="1:60" outlineLevel="1" x14ac:dyDescent="0.2">
      <c r="A35" s="251">
        <v>10</v>
      </c>
      <c r="B35" s="252" t="s">
        <v>2363</v>
      </c>
      <c r="C35" s="264" t="s">
        <v>2364</v>
      </c>
      <c r="D35" s="253" t="s">
        <v>280</v>
      </c>
      <c r="E35" s="254">
        <v>0.125</v>
      </c>
      <c r="F35" s="255"/>
      <c r="G35" s="256">
        <f>ROUND(E35*F35,2)</f>
        <v>0</v>
      </c>
      <c r="H35" s="255"/>
      <c r="I35" s="256">
        <f>ROUND(E35*H35,2)</f>
        <v>0</v>
      </c>
      <c r="J35" s="255"/>
      <c r="K35" s="256">
        <f>ROUND(E35*J35,2)</f>
        <v>0</v>
      </c>
      <c r="L35" s="256">
        <v>21</v>
      </c>
      <c r="M35" s="256">
        <f>G35*(1+L35/100)</f>
        <v>0</v>
      </c>
      <c r="N35" s="254">
        <v>0</v>
      </c>
      <c r="O35" s="254">
        <f>ROUND(E35*N35,2)</f>
        <v>0</v>
      </c>
      <c r="P35" s="254">
        <v>0</v>
      </c>
      <c r="Q35" s="254">
        <f>ROUND(E35*P35,2)</f>
        <v>0</v>
      </c>
      <c r="R35" s="256" t="s">
        <v>1269</v>
      </c>
      <c r="S35" s="256" t="s">
        <v>298</v>
      </c>
      <c r="T35" s="257" t="s">
        <v>364</v>
      </c>
      <c r="U35" s="224">
        <v>1.1950000000000001</v>
      </c>
      <c r="V35" s="224">
        <f>ROUND(E35*U35,2)</f>
        <v>0.15</v>
      </c>
      <c r="W35" s="224"/>
      <c r="X35" s="224" t="s">
        <v>283</v>
      </c>
      <c r="Y35" s="224" t="s">
        <v>284</v>
      </c>
      <c r="Z35" s="213"/>
      <c r="AA35" s="213"/>
      <c r="AB35" s="213"/>
      <c r="AC35" s="213"/>
      <c r="AD35" s="213"/>
      <c r="AE35" s="213"/>
      <c r="AF35" s="213"/>
      <c r="AG35" s="213" t="s">
        <v>2365</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x14ac:dyDescent="0.2">
      <c r="A36" s="234" t="s">
        <v>276</v>
      </c>
      <c r="B36" s="235" t="s">
        <v>159</v>
      </c>
      <c r="C36" s="258" t="s">
        <v>160</v>
      </c>
      <c r="D36" s="236"/>
      <c r="E36" s="237"/>
      <c r="F36" s="238"/>
      <c r="G36" s="238">
        <f>SUMIF(AG37:AG41,"&lt;&gt;NOR",G37:G41)</f>
        <v>0</v>
      </c>
      <c r="H36" s="238"/>
      <c r="I36" s="238">
        <f>SUM(I37:I41)</f>
        <v>0</v>
      </c>
      <c r="J36" s="238"/>
      <c r="K36" s="238">
        <f>SUM(K37:K41)</f>
        <v>0</v>
      </c>
      <c r="L36" s="238"/>
      <c r="M36" s="238">
        <f>SUM(M37:M41)</f>
        <v>0</v>
      </c>
      <c r="N36" s="237"/>
      <c r="O36" s="237">
        <f>SUM(O37:O41)</f>
        <v>0</v>
      </c>
      <c r="P36" s="237"/>
      <c r="Q36" s="237">
        <f>SUM(Q37:Q41)</f>
        <v>0</v>
      </c>
      <c r="R36" s="238"/>
      <c r="S36" s="238"/>
      <c r="T36" s="239"/>
      <c r="U36" s="233"/>
      <c r="V36" s="233">
        <f>SUM(V37:V41)</f>
        <v>1.1500000000000001</v>
      </c>
      <c r="W36" s="233"/>
      <c r="X36" s="233"/>
      <c r="Y36" s="233"/>
      <c r="AG36" t="s">
        <v>277</v>
      </c>
    </row>
    <row r="37" spans="1:60" outlineLevel="1" x14ac:dyDescent="0.2">
      <c r="A37" s="241">
        <v>11</v>
      </c>
      <c r="B37" s="242" t="s">
        <v>2366</v>
      </c>
      <c r="C37" s="259" t="s">
        <v>2367</v>
      </c>
      <c r="D37" s="243" t="s">
        <v>780</v>
      </c>
      <c r="E37" s="244">
        <v>6</v>
      </c>
      <c r="F37" s="245"/>
      <c r="G37" s="246">
        <f>ROUND(E37*F37,2)</f>
        <v>0</v>
      </c>
      <c r="H37" s="245"/>
      <c r="I37" s="246">
        <f>ROUND(E37*H37,2)</f>
        <v>0</v>
      </c>
      <c r="J37" s="245"/>
      <c r="K37" s="246">
        <f>ROUND(E37*J37,2)</f>
        <v>0</v>
      </c>
      <c r="L37" s="246">
        <v>21</v>
      </c>
      <c r="M37" s="246">
        <f>G37*(1+L37/100)</f>
        <v>0</v>
      </c>
      <c r="N37" s="244">
        <v>0</v>
      </c>
      <c r="O37" s="244">
        <f>ROUND(E37*N37,2)</f>
        <v>0</v>
      </c>
      <c r="P37" s="244">
        <v>0</v>
      </c>
      <c r="Q37" s="244">
        <f>ROUND(E37*P37,2)</f>
        <v>0</v>
      </c>
      <c r="R37" s="246" t="s">
        <v>1269</v>
      </c>
      <c r="S37" s="246" t="s">
        <v>298</v>
      </c>
      <c r="T37" s="247" t="s">
        <v>364</v>
      </c>
      <c r="U37" s="224">
        <v>0.18</v>
      </c>
      <c r="V37" s="224">
        <f>ROUND(E37*U37,2)</f>
        <v>1.08</v>
      </c>
      <c r="W37" s="224"/>
      <c r="X37" s="224" t="s">
        <v>283</v>
      </c>
      <c r="Y37" s="224" t="s">
        <v>284</v>
      </c>
      <c r="Z37" s="213"/>
      <c r="AA37" s="213"/>
      <c r="AB37" s="213"/>
      <c r="AC37" s="213"/>
      <c r="AD37" s="213"/>
      <c r="AE37" s="213"/>
      <c r="AF37" s="213"/>
      <c r="AG37" s="213" t="s">
        <v>1526</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2" x14ac:dyDescent="0.2">
      <c r="A38" s="220"/>
      <c r="B38" s="221"/>
      <c r="C38" s="271" t="s">
        <v>2357</v>
      </c>
      <c r="D38" s="268"/>
      <c r="E38" s="268"/>
      <c r="F38" s="268"/>
      <c r="G38" s="268"/>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366</v>
      </c>
      <c r="AH38" s="213"/>
      <c r="AI38" s="213"/>
      <c r="AJ38" s="213"/>
      <c r="AK38" s="213"/>
      <c r="AL38" s="213"/>
      <c r="AM38" s="213"/>
      <c r="AN38" s="213"/>
      <c r="AO38" s="213"/>
      <c r="AP38" s="213"/>
      <c r="AQ38" s="213"/>
      <c r="AR38" s="213"/>
      <c r="AS38" s="213"/>
      <c r="AT38" s="213"/>
      <c r="AU38" s="213"/>
      <c r="AV38" s="213"/>
      <c r="AW38" s="213"/>
      <c r="AX38" s="213"/>
      <c r="AY38" s="213"/>
      <c r="AZ38" s="213"/>
      <c r="BA38" s="249" t="str">
        <f>C38</f>
        <v>pro vysazování rostlin v hornině 1 až 4 s výměnou půdy na 50%, s případným naložením přebytečných výkopků na dopravní prostředek, s odvozem na vzdálenost do 20 km a se složením,</v>
      </c>
      <c r="BB38" s="213"/>
      <c r="BC38" s="213"/>
      <c r="BD38" s="213"/>
      <c r="BE38" s="213"/>
      <c r="BF38" s="213"/>
      <c r="BG38" s="213"/>
      <c r="BH38" s="213"/>
    </row>
    <row r="39" spans="1:60" outlineLevel="1" x14ac:dyDescent="0.2">
      <c r="A39" s="251">
        <v>12</v>
      </c>
      <c r="B39" s="252" t="s">
        <v>2368</v>
      </c>
      <c r="C39" s="264" t="s">
        <v>2369</v>
      </c>
      <c r="D39" s="253" t="s">
        <v>1055</v>
      </c>
      <c r="E39" s="254">
        <v>6</v>
      </c>
      <c r="F39" s="255"/>
      <c r="G39" s="256">
        <f>ROUND(E39*F39,2)</f>
        <v>0</v>
      </c>
      <c r="H39" s="255"/>
      <c r="I39" s="256">
        <f>ROUND(E39*H39,2)</f>
        <v>0</v>
      </c>
      <c r="J39" s="255"/>
      <c r="K39" s="256">
        <f>ROUND(E39*J39,2)</f>
        <v>0</v>
      </c>
      <c r="L39" s="256">
        <v>21</v>
      </c>
      <c r="M39" s="256">
        <f>G39*(1+L39/100)</f>
        <v>0</v>
      </c>
      <c r="N39" s="254">
        <v>0</v>
      </c>
      <c r="O39" s="254">
        <f>ROUND(E39*N39,2)</f>
        <v>0</v>
      </c>
      <c r="P39" s="254">
        <v>0</v>
      </c>
      <c r="Q39" s="254">
        <f>ROUND(E39*P39,2)</f>
        <v>0</v>
      </c>
      <c r="R39" s="256"/>
      <c r="S39" s="256" t="s">
        <v>281</v>
      </c>
      <c r="T39" s="257" t="s">
        <v>282</v>
      </c>
      <c r="U39" s="224">
        <v>0</v>
      </c>
      <c r="V39" s="224">
        <f>ROUND(E39*U39,2)</f>
        <v>0</v>
      </c>
      <c r="W39" s="224"/>
      <c r="X39" s="224" t="s">
        <v>283</v>
      </c>
      <c r="Y39" s="224" t="s">
        <v>284</v>
      </c>
      <c r="Z39" s="213"/>
      <c r="AA39" s="213"/>
      <c r="AB39" s="213"/>
      <c r="AC39" s="213"/>
      <c r="AD39" s="213"/>
      <c r="AE39" s="213"/>
      <c r="AF39" s="213"/>
      <c r="AG39" s="213" t="s">
        <v>1526</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51">
        <v>13</v>
      </c>
      <c r="B40" s="252" t="s">
        <v>2370</v>
      </c>
      <c r="C40" s="264" t="s">
        <v>2371</v>
      </c>
      <c r="D40" s="253" t="s">
        <v>1055</v>
      </c>
      <c r="E40" s="254">
        <v>6</v>
      </c>
      <c r="F40" s="255"/>
      <c r="G40" s="256">
        <f>ROUND(E40*F40,2)</f>
        <v>0</v>
      </c>
      <c r="H40" s="255"/>
      <c r="I40" s="256">
        <f>ROUND(E40*H40,2)</f>
        <v>0</v>
      </c>
      <c r="J40" s="255"/>
      <c r="K40" s="256">
        <f>ROUND(E40*J40,2)</f>
        <v>0</v>
      </c>
      <c r="L40" s="256">
        <v>21</v>
      </c>
      <c r="M40" s="256">
        <f>G40*(1+L40/100)</f>
        <v>0</v>
      </c>
      <c r="N40" s="254">
        <v>0</v>
      </c>
      <c r="O40" s="254">
        <f>ROUND(E40*N40,2)</f>
        <v>0</v>
      </c>
      <c r="P40" s="254">
        <v>0</v>
      </c>
      <c r="Q40" s="254">
        <f>ROUND(E40*P40,2)</f>
        <v>0</v>
      </c>
      <c r="R40" s="256"/>
      <c r="S40" s="256" t="s">
        <v>281</v>
      </c>
      <c r="T40" s="257" t="s">
        <v>282</v>
      </c>
      <c r="U40" s="224">
        <v>0</v>
      </c>
      <c r="V40" s="224">
        <f>ROUND(E40*U40,2)</f>
        <v>0</v>
      </c>
      <c r="W40" s="224"/>
      <c r="X40" s="224" t="s">
        <v>283</v>
      </c>
      <c r="Y40" s="224" t="s">
        <v>284</v>
      </c>
      <c r="Z40" s="213"/>
      <c r="AA40" s="213"/>
      <c r="AB40" s="213"/>
      <c r="AC40" s="213"/>
      <c r="AD40" s="213"/>
      <c r="AE40" s="213"/>
      <c r="AF40" s="213"/>
      <c r="AG40" s="213" t="s">
        <v>1526</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
      <c r="A41" s="251">
        <v>14</v>
      </c>
      <c r="B41" s="252" t="s">
        <v>2363</v>
      </c>
      <c r="C41" s="264" t="s">
        <v>2364</v>
      </c>
      <c r="D41" s="253" t="s">
        <v>280</v>
      </c>
      <c r="E41" s="254">
        <v>0.06</v>
      </c>
      <c r="F41" s="255"/>
      <c r="G41" s="256">
        <f>ROUND(E41*F41,2)</f>
        <v>0</v>
      </c>
      <c r="H41" s="255"/>
      <c r="I41" s="256">
        <f>ROUND(E41*H41,2)</f>
        <v>0</v>
      </c>
      <c r="J41" s="255"/>
      <c r="K41" s="256">
        <f>ROUND(E41*J41,2)</f>
        <v>0</v>
      </c>
      <c r="L41" s="256">
        <v>21</v>
      </c>
      <c r="M41" s="256">
        <f>G41*(1+L41/100)</f>
        <v>0</v>
      </c>
      <c r="N41" s="254">
        <v>0</v>
      </c>
      <c r="O41" s="254">
        <f>ROUND(E41*N41,2)</f>
        <v>0</v>
      </c>
      <c r="P41" s="254">
        <v>0</v>
      </c>
      <c r="Q41" s="254">
        <f>ROUND(E41*P41,2)</f>
        <v>0</v>
      </c>
      <c r="R41" s="256" t="s">
        <v>1269</v>
      </c>
      <c r="S41" s="256" t="s">
        <v>298</v>
      </c>
      <c r="T41" s="257" t="s">
        <v>364</v>
      </c>
      <c r="U41" s="224">
        <v>1.1950000000000001</v>
      </c>
      <c r="V41" s="224">
        <f>ROUND(E41*U41,2)</f>
        <v>7.0000000000000007E-2</v>
      </c>
      <c r="W41" s="224"/>
      <c r="X41" s="224" t="s">
        <v>283</v>
      </c>
      <c r="Y41" s="224" t="s">
        <v>284</v>
      </c>
      <c r="Z41" s="213"/>
      <c r="AA41" s="213"/>
      <c r="AB41" s="213"/>
      <c r="AC41" s="213"/>
      <c r="AD41" s="213"/>
      <c r="AE41" s="213"/>
      <c r="AF41" s="213"/>
      <c r="AG41" s="213" t="s">
        <v>1526</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x14ac:dyDescent="0.2">
      <c r="A42" s="234" t="s">
        <v>276</v>
      </c>
      <c r="B42" s="235" t="s">
        <v>161</v>
      </c>
      <c r="C42" s="258" t="s">
        <v>162</v>
      </c>
      <c r="D42" s="236"/>
      <c r="E42" s="237"/>
      <c r="F42" s="238"/>
      <c r="G42" s="238">
        <f>SUMIF(AG43:AG58,"&lt;&gt;NOR",G43:G58)</f>
        <v>0</v>
      </c>
      <c r="H42" s="238"/>
      <c r="I42" s="238">
        <f>SUM(I43:I58)</f>
        <v>0</v>
      </c>
      <c r="J42" s="238"/>
      <c r="K42" s="238">
        <f>SUM(K43:K58)</f>
        <v>0</v>
      </c>
      <c r="L42" s="238"/>
      <c r="M42" s="238">
        <f>SUM(M43:M58)</f>
        <v>0</v>
      </c>
      <c r="N42" s="237"/>
      <c r="O42" s="237">
        <f>SUM(O43:O58)</f>
        <v>0</v>
      </c>
      <c r="P42" s="237"/>
      <c r="Q42" s="237">
        <f>SUM(Q43:Q58)</f>
        <v>0</v>
      </c>
      <c r="R42" s="238"/>
      <c r="S42" s="238"/>
      <c r="T42" s="239"/>
      <c r="U42" s="233"/>
      <c r="V42" s="233">
        <f>SUM(V43:V58)</f>
        <v>9.8500000000000014</v>
      </c>
      <c r="W42" s="233"/>
      <c r="X42" s="233"/>
      <c r="Y42" s="233"/>
      <c r="AG42" t="s">
        <v>277</v>
      </c>
    </row>
    <row r="43" spans="1:60" outlineLevel="1" x14ac:dyDescent="0.2">
      <c r="A43" s="241">
        <v>15</v>
      </c>
      <c r="B43" s="242" t="s">
        <v>2372</v>
      </c>
      <c r="C43" s="259" t="s">
        <v>2373</v>
      </c>
      <c r="D43" s="243" t="s">
        <v>473</v>
      </c>
      <c r="E43" s="244">
        <v>8.4</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t="s">
        <v>1269</v>
      </c>
      <c r="S43" s="246" t="s">
        <v>298</v>
      </c>
      <c r="T43" s="247" t="s">
        <v>364</v>
      </c>
      <c r="U43" s="224">
        <v>4.4999999999999998E-2</v>
      </c>
      <c r="V43" s="224">
        <f>ROUND(E43*U43,2)</f>
        <v>0.38</v>
      </c>
      <c r="W43" s="224"/>
      <c r="X43" s="224" t="s">
        <v>283</v>
      </c>
      <c r="Y43" s="224" t="s">
        <v>284</v>
      </c>
      <c r="Z43" s="213"/>
      <c r="AA43" s="213"/>
      <c r="AB43" s="213"/>
      <c r="AC43" s="213"/>
      <c r="AD43" s="213"/>
      <c r="AE43" s="213"/>
      <c r="AF43" s="213"/>
      <c r="AG43" s="213" t="s">
        <v>1526</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2" x14ac:dyDescent="0.2">
      <c r="A44" s="220"/>
      <c r="B44" s="221"/>
      <c r="C44" s="271" t="s">
        <v>2374</v>
      </c>
      <c r="D44" s="268"/>
      <c r="E44" s="268"/>
      <c r="F44" s="268"/>
      <c r="G44" s="26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366</v>
      </c>
      <c r="AH44" s="213"/>
      <c r="AI44" s="213"/>
      <c r="AJ44" s="213"/>
      <c r="AK44" s="213"/>
      <c r="AL44" s="213"/>
      <c r="AM44" s="213"/>
      <c r="AN44" s="213"/>
      <c r="AO44" s="213"/>
      <c r="AP44" s="213"/>
      <c r="AQ44" s="213"/>
      <c r="AR44" s="213"/>
      <c r="AS44" s="213"/>
      <c r="AT44" s="213"/>
      <c r="AU44" s="213"/>
      <c r="AV44" s="213"/>
      <c r="AW44" s="213"/>
      <c r="AX44" s="213"/>
      <c r="AY44" s="213"/>
      <c r="AZ44" s="213"/>
      <c r="BA44" s="249" t="str">
        <f>C44</f>
        <v>pro vysazování rostlin s urovnáním a s případným naložením odpadu na dopravní prostředek, s odvozem na vzdálenost do 20 km a se složením,</v>
      </c>
      <c r="BB44" s="213"/>
      <c r="BC44" s="213"/>
      <c r="BD44" s="213"/>
      <c r="BE44" s="213"/>
      <c r="BF44" s="213"/>
      <c r="BG44" s="213"/>
      <c r="BH44" s="213"/>
    </row>
    <row r="45" spans="1:60" outlineLevel="2" x14ac:dyDescent="0.2">
      <c r="A45" s="220"/>
      <c r="B45" s="221"/>
      <c r="C45" s="261" t="s">
        <v>2375</v>
      </c>
      <c r="D45" s="250"/>
      <c r="E45" s="250"/>
      <c r="F45" s="250"/>
      <c r="G45" s="250"/>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
      <c r="A46" s="241">
        <v>16</v>
      </c>
      <c r="B46" s="242" t="s">
        <v>2376</v>
      </c>
      <c r="C46" s="259" t="s">
        <v>2377</v>
      </c>
      <c r="D46" s="243" t="s">
        <v>780</v>
      </c>
      <c r="E46" s="244">
        <v>20</v>
      </c>
      <c r="F46" s="245"/>
      <c r="G46" s="246">
        <f>ROUND(E46*F46,2)</f>
        <v>0</v>
      </c>
      <c r="H46" s="245"/>
      <c r="I46" s="246">
        <f>ROUND(E46*H46,2)</f>
        <v>0</v>
      </c>
      <c r="J46" s="245"/>
      <c r="K46" s="246">
        <f>ROUND(E46*J46,2)</f>
        <v>0</v>
      </c>
      <c r="L46" s="246">
        <v>21</v>
      </c>
      <c r="M46" s="246">
        <f>G46*(1+L46/100)</f>
        <v>0</v>
      </c>
      <c r="N46" s="244">
        <v>0</v>
      </c>
      <c r="O46" s="244">
        <f>ROUND(E46*N46,2)</f>
        <v>0</v>
      </c>
      <c r="P46" s="244">
        <v>0</v>
      </c>
      <c r="Q46" s="244">
        <f>ROUND(E46*P46,2)</f>
        <v>0</v>
      </c>
      <c r="R46" s="246" t="s">
        <v>1269</v>
      </c>
      <c r="S46" s="246" t="s">
        <v>298</v>
      </c>
      <c r="T46" s="247" t="s">
        <v>364</v>
      </c>
      <c r="U46" s="224">
        <v>0.12</v>
      </c>
      <c r="V46" s="224">
        <f>ROUND(E46*U46,2)</f>
        <v>2.4</v>
      </c>
      <c r="W46" s="224"/>
      <c r="X46" s="224" t="s">
        <v>283</v>
      </c>
      <c r="Y46" s="224" t="s">
        <v>284</v>
      </c>
      <c r="Z46" s="213"/>
      <c r="AA46" s="213"/>
      <c r="AB46" s="213"/>
      <c r="AC46" s="213"/>
      <c r="AD46" s="213"/>
      <c r="AE46" s="213"/>
      <c r="AF46" s="213"/>
      <c r="AG46" s="213" t="s">
        <v>1526</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ht="22.5" outlineLevel="2" x14ac:dyDescent="0.2">
      <c r="A47" s="220"/>
      <c r="B47" s="221"/>
      <c r="C47" s="271" t="s">
        <v>2378</v>
      </c>
      <c r="D47" s="268"/>
      <c r="E47" s="268"/>
      <c r="F47" s="268"/>
      <c r="G47" s="268"/>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366</v>
      </c>
      <c r="AH47" s="213"/>
      <c r="AI47" s="213"/>
      <c r="AJ47" s="213"/>
      <c r="AK47" s="213"/>
      <c r="AL47" s="213"/>
      <c r="AM47" s="213"/>
      <c r="AN47" s="213"/>
      <c r="AO47" s="213"/>
      <c r="AP47" s="213"/>
      <c r="AQ47" s="213"/>
      <c r="AR47" s="213"/>
      <c r="AS47" s="213"/>
      <c r="AT47" s="213"/>
      <c r="AU47" s="213"/>
      <c r="AV47" s="213"/>
      <c r="AW47" s="213"/>
      <c r="AX47" s="213"/>
      <c r="AY47" s="213"/>
      <c r="AZ47" s="213"/>
      <c r="BA47" s="249" t="str">
        <f>C47</f>
        <v>pro vysazování rostlin v hornině 1 až 4 bez výměny půdy, s případným naložením přebytečných výkopků na dopravní prostředek, s odvozem na vzdálenost do 20 km a se složením,</v>
      </c>
      <c r="BB47" s="213"/>
      <c r="BC47" s="213"/>
      <c r="BD47" s="213"/>
      <c r="BE47" s="213"/>
      <c r="BF47" s="213"/>
      <c r="BG47" s="213"/>
      <c r="BH47" s="213"/>
    </row>
    <row r="48" spans="1:60" outlineLevel="2" x14ac:dyDescent="0.2">
      <c r="A48" s="220"/>
      <c r="B48" s="221"/>
      <c r="C48" s="261" t="s">
        <v>2379</v>
      </c>
      <c r="D48" s="250"/>
      <c r="E48" s="250"/>
      <c r="F48" s="250"/>
      <c r="G48" s="250"/>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1">
        <v>17</v>
      </c>
      <c r="B49" s="242" t="s">
        <v>2380</v>
      </c>
      <c r="C49" s="259" t="s">
        <v>2381</v>
      </c>
      <c r="D49" s="243" t="s">
        <v>780</v>
      </c>
      <c r="E49" s="244">
        <v>70</v>
      </c>
      <c r="F49" s="245"/>
      <c r="G49" s="246">
        <f>ROUND(E49*F49,2)</f>
        <v>0</v>
      </c>
      <c r="H49" s="245"/>
      <c r="I49" s="246">
        <f>ROUND(E49*H49,2)</f>
        <v>0</v>
      </c>
      <c r="J49" s="245"/>
      <c r="K49" s="246">
        <f>ROUND(E49*J49,2)</f>
        <v>0</v>
      </c>
      <c r="L49" s="246">
        <v>21</v>
      </c>
      <c r="M49" s="246">
        <f>G49*(1+L49/100)</f>
        <v>0</v>
      </c>
      <c r="N49" s="244">
        <v>0</v>
      </c>
      <c r="O49" s="244">
        <f>ROUND(E49*N49,2)</f>
        <v>0</v>
      </c>
      <c r="P49" s="244">
        <v>0</v>
      </c>
      <c r="Q49" s="244">
        <f>ROUND(E49*P49,2)</f>
        <v>0</v>
      </c>
      <c r="R49" s="246" t="s">
        <v>1269</v>
      </c>
      <c r="S49" s="246" t="s">
        <v>298</v>
      </c>
      <c r="T49" s="247" t="s">
        <v>364</v>
      </c>
      <c r="U49" s="224">
        <v>4.8000000000000001E-2</v>
      </c>
      <c r="V49" s="224">
        <f>ROUND(E49*U49,2)</f>
        <v>3.36</v>
      </c>
      <c r="W49" s="224"/>
      <c r="X49" s="224" t="s">
        <v>283</v>
      </c>
      <c r="Y49" s="224" t="s">
        <v>284</v>
      </c>
      <c r="Z49" s="213"/>
      <c r="AA49" s="213"/>
      <c r="AB49" s="213"/>
      <c r="AC49" s="213"/>
      <c r="AD49" s="213"/>
      <c r="AE49" s="213"/>
      <c r="AF49" s="213"/>
      <c r="AG49" s="213" t="s">
        <v>1526</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2" x14ac:dyDescent="0.2">
      <c r="A50" s="220"/>
      <c r="B50" s="221"/>
      <c r="C50" s="271" t="s">
        <v>2378</v>
      </c>
      <c r="D50" s="268"/>
      <c r="E50" s="268"/>
      <c r="F50" s="268"/>
      <c r="G50" s="268"/>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366</v>
      </c>
      <c r="AH50" s="213"/>
      <c r="AI50" s="213"/>
      <c r="AJ50" s="213"/>
      <c r="AK50" s="213"/>
      <c r="AL50" s="213"/>
      <c r="AM50" s="213"/>
      <c r="AN50" s="213"/>
      <c r="AO50" s="213"/>
      <c r="AP50" s="213"/>
      <c r="AQ50" s="213"/>
      <c r="AR50" s="213"/>
      <c r="AS50" s="213"/>
      <c r="AT50" s="213"/>
      <c r="AU50" s="213"/>
      <c r="AV50" s="213"/>
      <c r="AW50" s="213"/>
      <c r="AX50" s="213"/>
      <c r="AY50" s="213"/>
      <c r="AZ50" s="213"/>
      <c r="BA50" s="249" t="str">
        <f>C50</f>
        <v>pro vysazování rostlin v hornině 1 až 4 bez výměny půdy, s případným naložením přebytečných výkopků na dopravní prostředek, s odvozem na vzdálenost do 20 km a se složením,</v>
      </c>
      <c r="BB50" s="213"/>
      <c r="BC50" s="213"/>
      <c r="BD50" s="213"/>
      <c r="BE50" s="213"/>
      <c r="BF50" s="213"/>
      <c r="BG50" s="213"/>
      <c r="BH50" s="213"/>
    </row>
    <row r="51" spans="1:60" outlineLevel="2" x14ac:dyDescent="0.2">
      <c r="A51" s="220"/>
      <c r="B51" s="221"/>
      <c r="C51" s="261" t="s">
        <v>2382</v>
      </c>
      <c r="D51" s="250"/>
      <c r="E51" s="250"/>
      <c r="F51" s="250"/>
      <c r="G51" s="250"/>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
      <c r="A52" s="241">
        <v>18</v>
      </c>
      <c r="B52" s="242" t="s">
        <v>2383</v>
      </c>
      <c r="C52" s="259" t="s">
        <v>2384</v>
      </c>
      <c r="D52" s="243" t="s">
        <v>780</v>
      </c>
      <c r="E52" s="244">
        <v>20</v>
      </c>
      <c r="F52" s="245"/>
      <c r="G52" s="246">
        <f>ROUND(E52*F52,2)</f>
        <v>0</v>
      </c>
      <c r="H52" s="245"/>
      <c r="I52" s="246">
        <f>ROUND(E52*H52,2)</f>
        <v>0</v>
      </c>
      <c r="J52" s="245"/>
      <c r="K52" s="246">
        <f>ROUND(E52*J52,2)</f>
        <v>0</v>
      </c>
      <c r="L52" s="246">
        <v>21</v>
      </c>
      <c r="M52" s="246">
        <f>G52*(1+L52/100)</f>
        <v>0</v>
      </c>
      <c r="N52" s="244">
        <v>0</v>
      </c>
      <c r="O52" s="244">
        <f>ROUND(E52*N52,2)</f>
        <v>0</v>
      </c>
      <c r="P52" s="244">
        <v>0</v>
      </c>
      <c r="Q52" s="244">
        <f>ROUND(E52*P52,2)</f>
        <v>0</v>
      </c>
      <c r="R52" s="246" t="s">
        <v>1269</v>
      </c>
      <c r="S52" s="246" t="s">
        <v>298</v>
      </c>
      <c r="T52" s="247" t="s">
        <v>364</v>
      </c>
      <c r="U52" s="224">
        <v>0.1</v>
      </c>
      <c r="V52" s="224">
        <f>ROUND(E52*U52,2)</f>
        <v>2</v>
      </c>
      <c r="W52" s="224"/>
      <c r="X52" s="224" t="s">
        <v>283</v>
      </c>
      <c r="Y52" s="224" t="s">
        <v>284</v>
      </c>
      <c r="Z52" s="213"/>
      <c r="AA52" s="213"/>
      <c r="AB52" s="213"/>
      <c r="AC52" s="213"/>
      <c r="AD52" s="213"/>
      <c r="AE52" s="213"/>
      <c r="AF52" s="213"/>
      <c r="AG52" s="213" t="s">
        <v>1526</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71" t="s">
        <v>2385</v>
      </c>
      <c r="D53" s="268"/>
      <c r="E53" s="268"/>
      <c r="F53" s="268"/>
      <c r="G53" s="268"/>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366</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61" t="s">
        <v>2379</v>
      </c>
      <c r="D54" s="250"/>
      <c r="E54" s="250"/>
      <c r="F54" s="250"/>
      <c r="G54" s="250"/>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51">
        <v>19</v>
      </c>
      <c r="B55" s="252" t="s">
        <v>2386</v>
      </c>
      <c r="C55" s="264" t="s">
        <v>2387</v>
      </c>
      <c r="D55" s="253" t="s">
        <v>1055</v>
      </c>
      <c r="E55" s="254">
        <v>70</v>
      </c>
      <c r="F55" s="255"/>
      <c r="G55" s="256">
        <f>ROUND(E55*F55,2)</f>
        <v>0</v>
      </c>
      <c r="H55" s="255"/>
      <c r="I55" s="256">
        <f>ROUND(E55*H55,2)</f>
        <v>0</v>
      </c>
      <c r="J55" s="255"/>
      <c r="K55" s="256">
        <f>ROUND(E55*J55,2)</f>
        <v>0</v>
      </c>
      <c r="L55" s="256">
        <v>21</v>
      </c>
      <c r="M55" s="256">
        <f>G55*(1+L55/100)</f>
        <v>0</v>
      </c>
      <c r="N55" s="254">
        <v>0</v>
      </c>
      <c r="O55" s="254">
        <f>ROUND(E55*N55,2)</f>
        <v>0</v>
      </c>
      <c r="P55" s="254">
        <v>0</v>
      </c>
      <c r="Q55" s="254">
        <f>ROUND(E55*P55,2)</f>
        <v>0</v>
      </c>
      <c r="R55" s="256"/>
      <c r="S55" s="256" t="s">
        <v>281</v>
      </c>
      <c r="T55" s="257" t="s">
        <v>282</v>
      </c>
      <c r="U55" s="224">
        <v>0</v>
      </c>
      <c r="V55" s="224">
        <f>ROUND(E55*U55,2)</f>
        <v>0</v>
      </c>
      <c r="W55" s="224"/>
      <c r="X55" s="224" t="s">
        <v>283</v>
      </c>
      <c r="Y55" s="224" t="s">
        <v>284</v>
      </c>
      <c r="Z55" s="213"/>
      <c r="AA55" s="213"/>
      <c r="AB55" s="213"/>
      <c r="AC55" s="213"/>
      <c r="AD55" s="213"/>
      <c r="AE55" s="213"/>
      <c r="AF55" s="213"/>
      <c r="AG55" s="213" t="s">
        <v>285</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
      <c r="A56" s="241">
        <v>20</v>
      </c>
      <c r="B56" s="242" t="s">
        <v>2388</v>
      </c>
      <c r="C56" s="259" t="s">
        <v>2389</v>
      </c>
      <c r="D56" s="243" t="s">
        <v>473</v>
      </c>
      <c r="E56" s="244">
        <v>8.4</v>
      </c>
      <c r="F56" s="245"/>
      <c r="G56" s="246">
        <f>ROUND(E56*F56,2)</f>
        <v>0</v>
      </c>
      <c r="H56" s="245"/>
      <c r="I56" s="246">
        <f>ROUND(E56*H56,2)</f>
        <v>0</v>
      </c>
      <c r="J56" s="245"/>
      <c r="K56" s="246">
        <f>ROUND(E56*J56,2)</f>
        <v>0</v>
      </c>
      <c r="L56" s="246">
        <v>21</v>
      </c>
      <c r="M56" s="246">
        <f>G56*(1+L56/100)</f>
        <v>0</v>
      </c>
      <c r="N56" s="244">
        <v>0</v>
      </c>
      <c r="O56" s="244">
        <f>ROUND(E56*N56,2)</f>
        <v>0</v>
      </c>
      <c r="P56" s="244">
        <v>0</v>
      </c>
      <c r="Q56" s="244">
        <f>ROUND(E56*P56,2)</f>
        <v>0</v>
      </c>
      <c r="R56" s="246" t="s">
        <v>1269</v>
      </c>
      <c r="S56" s="246" t="s">
        <v>298</v>
      </c>
      <c r="T56" s="247" t="s">
        <v>364</v>
      </c>
      <c r="U56" s="224">
        <v>0.14599999999999999</v>
      </c>
      <c r="V56" s="224">
        <f>ROUND(E56*U56,2)</f>
        <v>1.23</v>
      </c>
      <c r="W56" s="224"/>
      <c r="X56" s="224" t="s">
        <v>283</v>
      </c>
      <c r="Y56" s="224" t="s">
        <v>284</v>
      </c>
      <c r="Z56" s="213"/>
      <c r="AA56" s="213"/>
      <c r="AB56" s="213"/>
      <c r="AC56" s="213"/>
      <c r="AD56" s="213"/>
      <c r="AE56" s="213"/>
      <c r="AF56" s="213"/>
      <c r="AG56" s="213" t="s">
        <v>285</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2" x14ac:dyDescent="0.2">
      <c r="A57" s="220"/>
      <c r="B57" s="221"/>
      <c r="C57" s="271" t="s">
        <v>2390</v>
      </c>
      <c r="D57" s="268"/>
      <c r="E57" s="268"/>
      <c r="F57" s="268"/>
      <c r="G57" s="268"/>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366</v>
      </c>
      <c r="AH57" s="213"/>
      <c r="AI57" s="213"/>
      <c r="AJ57" s="213"/>
      <c r="AK57" s="213"/>
      <c r="AL57" s="213"/>
      <c r="AM57" s="213"/>
      <c r="AN57" s="213"/>
      <c r="AO57" s="213"/>
      <c r="AP57" s="213"/>
      <c r="AQ57" s="213"/>
      <c r="AR57" s="213"/>
      <c r="AS57" s="213"/>
      <c r="AT57" s="213"/>
      <c r="AU57" s="213"/>
      <c r="AV57" s="213"/>
      <c r="AW57" s="213"/>
      <c r="AX57" s="213"/>
      <c r="AY57" s="213"/>
      <c r="AZ57" s="213"/>
      <c r="BA57" s="249" t="str">
        <f>C57</f>
        <v>tj. vypletí s případným odstraněním odkvetlých částí rostlin, s naložením odpadu na dopravní prostředek, odvozem do 20 km a se složením,</v>
      </c>
      <c r="BB57" s="213"/>
      <c r="BC57" s="213"/>
      <c r="BD57" s="213"/>
      <c r="BE57" s="213"/>
      <c r="BF57" s="213"/>
      <c r="BG57" s="213"/>
      <c r="BH57" s="213"/>
    </row>
    <row r="58" spans="1:60" outlineLevel="1" x14ac:dyDescent="0.2">
      <c r="A58" s="251">
        <v>21</v>
      </c>
      <c r="B58" s="252" t="s">
        <v>2363</v>
      </c>
      <c r="C58" s="264" t="s">
        <v>2364</v>
      </c>
      <c r="D58" s="253" t="s">
        <v>280</v>
      </c>
      <c r="E58" s="254">
        <v>0.4</v>
      </c>
      <c r="F58" s="255"/>
      <c r="G58" s="256">
        <f>ROUND(E58*F58,2)</f>
        <v>0</v>
      </c>
      <c r="H58" s="255"/>
      <c r="I58" s="256">
        <f>ROUND(E58*H58,2)</f>
        <v>0</v>
      </c>
      <c r="J58" s="255"/>
      <c r="K58" s="256">
        <f>ROUND(E58*J58,2)</f>
        <v>0</v>
      </c>
      <c r="L58" s="256">
        <v>21</v>
      </c>
      <c r="M58" s="256">
        <f>G58*(1+L58/100)</f>
        <v>0</v>
      </c>
      <c r="N58" s="254">
        <v>0</v>
      </c>
      <c r="O58" s="254">
        <f>ROUND(E58*N58,2)</f>
        <v>0</v>
      </c>
      <c r="P58" s="254">
        <v>0</v>
      </c>
      <c r="Q58" s="254">
        <f>ROUND(E58*P58,2)</f>
        <v>0</v>
      </c>
      <c r="R58" s="256" t="s">
        <v>1269</v>
      </c>
      <c r="S58" s="256" t="s">
        <v>298</v>
      </c>
      <c r="T58" s="257" t="s">
        <v>364</v>
      </c>
      <c r="U58" s="224">
        <v>1.1950000000000001</v>
      </c>
      <c r="V58" s="224">
        <f>ROUND(E58*U58,2)</f>
        <v>0.48</v>
      </c>
      <c r="W58" s="224"/>
      <c r="X58" s="224" t="s">
        <v>283</v>
      </c>
      <c r="Y58" s="224" t="s">
        <v>284</v>
      </c>
      <c r="Z58" s="213"/>
      <c r="AA58" s="213"/>
      <c r="AB58" s="213"/>
      <c r="AC58" s="213"/>
      <c r="AD58" s="213"/>
      <c r="AE58" s="213"/>
      <c r="AF58" s="213"/>
      <c r="AG58" s="213" t="s">
        <v>285</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x14ac:dyDescent="0.2">
      <c r="A59" s="234" t="s">
        <v>276</v>
      </c>
      <c r="B59" s="235" t="s">
        <v>163</v>
      </c>
      <c r="C59" s="258" t="s">
        <v>164</v>
      </c>
      <c r="D59" s="236"/>
      <c r="E59" s="237"/>
      <c r="F59" s="238"/>
      <c r="G59" s="238">
        <f>SUMIF(AG60:AG65,"&lt;&gt;NOR",G60:G65)</f>
        <v>0</v>
      </c>
      <c r="H59" s="238"/>
      <c r="I59" s="238">
        <f>SUM(I60:I65)</f>
        <v>0</v>
      </c>
      <c r="J59" s="238"/>
      <c r="K59" s="238">
        <f>SUM(K60:K65)</f>
        <v>0</v>
      </c>
      <c r="L59" s="238"/>
      <c r="M59" s="238">
        <f>SUM(M60:M65)</f>
        <v>0</v>
      </c>
      <c r="N59" s="237"/>
      <c r="O59" s="237">
        <f>SUM(O60:O65)</f>
        <v>0</v>
      </c>
      <c r="P59" s="237"/>
      <c r="Q59" s="237">
        <f>SUM(Q60:Q65)</f>
        <v>0</v>
      </c>
      <c r="R59" s="238"/>
      <c r="S59" s="238"/>
      <c r="T59" s="239"/>
      <c r="U59" s="233"/>
      <c r="V59" s="233">
        <f>SUM(V60:V65)</f>
        <v>135.73999999999998</v>
      </c>
      <c r="W59" s="233"/>
      <c r="X59" s="233"/>
      <c r="Y59" s="233"/>
      <c r="AG59" t="s">
        <v>277</v>
      </c>
    </row>
    <row r="60" spans="1:60" ht="22.5" outlineLevel="1" x14ac:dyDescent="0.2">
      <c r="A60" s="241">
        <v>22</v>
      </c>
      <c r="B60" s="242" t="s">
        <v>2391</v>
      </c>
      <c r="C60" s="259" t="s">
        <v>2392</v>
      </c>
      <c r="D60" s="243" t="s">
        <v>473</v>
      </c>
      <c r="E60" s="244">
        <v>1004</v>
      </c>
      <c r="F60" s="245"/>
      <c r="G60" s="246">
        <f>ROUND(E60*F60,2)</f>
        <v>0</v>
      </c>
      <c r="H60" s="245"/>
      <c r="I60" s="246">
        <f>ROUND(E60*H60,2)</f>
        <v>0</v>
      </c>
      <c r="J60" s="245"/>
      <c r="K60" s="246">
        <f>ROUND(E60*J60,2)</f>
        <v>0</v>
      </c>
      <c r="L60" s="246">
        <v>21</v>
      </c>
      <c r="M60" s="246">
        <f>G60*(1+L60/100)</f>
        <v>0</v>
      </c>
      <c r="N60" s="244">
        <v>0</v>
      </c>
      <c r="O60" s="244">
        <f>ROUND(E60*N60,2)</f>
        <v>0</v>
      </c>
      <c r="P60" s="244">
        <v>0</v>
      </c>
      <c r="Q60" s="244">
        <f>ROUND(E60*P60,2)</f>
        <v>0</v>
      </c>
      <c r="R60" s="246" t="s">
        <v>1269</v>
      </c>
      <c r="S60" s="246" t="s">
        <v>298</v>
      </c>
      <c r="T60" s="247" t="s">
        <v>364</v>
      </c>
      <c r="U60" s="224">
        <v>0.09</v>
      </c>
      <c r="V60" s="224">
        <f>ROUND(E60*U60,2)</f>
        <v>90.36</v>
      </c>
      <c r="W60" s="224"/>
      <c r="X60" s="224" t="s">
        <v>283</v>
      </c>
      <c r="Y60" s="224" t="s">
        <v>284</v>
      </c>
      <c r="Z60" s="213"/>
      <c r="AA60" s="213"/>
      <c r="AB60" s="213"/>
      <c r="AC60" s="213"/>
      <c r="AD60" s="213"/>
      <c r="AE60" s="213"/>
      <c r="AF60" s="213"/>
      <c r="AG60" s="213" t="s">
        <v>285</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2" x14ac:dyDescent="0.2">
      <c r="A61" s="220"/>
      <c r="B61" s="221"/>
      <c r="C61" s="271" t="s">
        <v>1274</v>
      </c>
      <c r="D61" s="268"/>
      <c r="E61" s="268"/>
      <c r="F61" s="268"/>
      <c r="G61" s="268"/>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366</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22.5" outlineLevel="1" x14ac:dyDescent="0.2">
      <c r="A62" s="241">
        <v>23</v>
      </c>
      <c r="B62" s="242" t="s">
        <v>2393</v>
      </c>
      <c r="C62" s="259" t="s">
        <v>2394</v>
      </c>
      <c r="D62" s="243" t="s">
        <v>473</v>
      </c>
      <c r="E62" s="244">
        <v>1004</v>
      </c>
      <c r="F62" s="245"/>
      <c r="G62" s="246">
        <f>ROUND(E62*F62,2)</f>
        <v>0</v>
      </c>
      <c r="H62" s="245"/>
      <c r="I62" s="246">
        <f>ROUND(E62*H62,2)</f>
        <v>0</v>
      </c>
      <c r="J62" s="245"/>
      <c r="K62" s="246">
        <f>ROUND(E62*J62,2)</f>
        <v>0</v>
      </c>
      <c r="L62" s="246">
        <v>21</v>
      </c>
      <c r="M62" s="246">
        <f>G62*(1+L62/100)</f>
        <v>0</v>
      </c>
      <c r="N62" s="244">
        <v>0</v>
      </c>
      <c r="O62" s="244">
        <f>ROUND(E62*N62,2)</f>
        <v>0</v>
      </c>
      <c r="P62" s="244">
        <v>0</v>
      </c>
      <c r="Q62" s="244">
        <f>ROUND(E62*P62,2)</f>
        <v>0</v>
      </c>
      <c r="R62" s="246" t="s">
        <v>363</v>
      </c>
      <c r="S62" s="246" t="s">
        <v>298</v>
      </c>
      <c r="T62" s="247" t="s">
        <v>364</v>
      </c>
      <c r="U62" s="224">
        <v>0.04</v>
      </c>
      <c r="V62" s="224">
        <f>ROUND(E62*U62,2)</f>
        <v>40.159999999999997</v>
      </c>
      <c r="W62" s="224"/>
      <c r="X62" s="224" t="s">
        <v>283</v>
      </c>
      <c r="Y62" s="224" t="s">
        <v>284</v>
      </c>
      <c r="Z62" s="213"/>
      <c r="AA62" s="213"/>
      <c r="AB62" s="213"/>
      <c r="AC62" s="213"/>
      <c r="AD62" s="213"/>
      <c r="AE62" s="213"/>
      <c r="AF62" s="213"/>
      <c r="AG62" s="213" t="s">
        <v>1526</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2.5" outlineLevel="2" x14ac:dyDescent="0.2">
      <c r="A63" s="220"/>
      <c r="B63" s="221"/>
      <c r="C63" s="271" t="s">
        <v>2395</v>
      </c>
      <c r="D63" s="268"/>
      <c r="E63" s="268"/>
      <c r="F63" s="268"/>
      <c r="G63" s="268"/>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366</v>
      </c>
      <c r="AH63" s="213"/>
      <c r="AI63" s="213"/>
      <c r="AJ63" s="213"/>
      <c r="AK63" s="213"/>
      <c r="AL63" s="213"/>
      <c r="AM63" s="213"/>
      <c r="AN63" s="213"/>
      <c r="AO63" s="213"/>
      <c r="AP63" s="213"/>
      <c r="AQ63" s="213"/>
      <c r="AR63" s="213"/>
      <c r="AS63" s="213"/>
      <c r="AT63" s="213"/>
      <c r="AU63" s="213"/>
      <c r="AV63" s="213"/>
      <c r="AW63" s="213"/>
      <c r="AX63" s="213"/>
      <c r="AY63" s="213"/>
      <c r="AZ63" s="213"/>
      <c r="BA63" s="249" t="str">
        <f>C63</f>
        <v>s případným nutným přemístěním hromad nebo dočasných skládek na místo potřeby ze vzdálenosti do 30 m, v rovině nebo ve svahu do 1 : 5,</v>
      </c>
      <c r="BB63" s="213"/>
      <c r="BC63" s="213"/>
      <c r="BD63" s="213"/>
      <c r="BE63" s="213"/>
      <c r="BF63" s="213"/>
      <c r="BG63" s="213"/>
      <c r="BH63" s="213"/>
    </row>
    <row r="64" spans="1:60" outlineLevel="1" x14ac:dyDescent="0.2">
      <c r="A64" s="251">
        <v>24</v>
      </c>
      <c r="B64" s="252" t="s">
        <v>2396</v>
      </c>
      <c r="C64" s="264" t="s">
        <v>2397</v>
      </c>
      <c r="D64" s="253" t="s">
        <v>473</v>
      </c>
      <c r="E64" s="254">
        <v>1004</v>
      </c>
      <c r="F64" s="255"/>
      <c r="G64" s="256">
        <f>ROUND(E64*F64,2)</f>
        <v>0</v>
      </c>
      <c r="H64" s="255"/>
      <c r="I64" s="256">
        <f>ROUND(E64*H64,2)</f>
        <v>0</v>
      </c>
      <c r="J64" s="255"/>
      <c r="K64" s="256">
        <f>ROUND(E64*J64,2)</f>
        <v>0</v>
      </c>
      <c r="L64" s="256">
        <v>21</v>
      </c>
      <c r="M64" s="256">
        <f>G64*(1+L64/100)</f>
        <v>0</v>
      </c>
      <c r="N64" s="254">
        <v>0</v>
      </c>
      <c r="O64" s="254">
        <f>ROUND(E64*N64,2)</f>
        <v>0</v>
      </c>
      <c r="P64" s="254">
        <v>0</v>
      </c>
      <c r="Q64" s="254">
        <f>ROUND(E64*P64,2)</f>
        <v>0</v>
      </c>
      <c r="R64" s="256"/>
      <c r="S64" s="256" t="s">
        <v>281</v>
      </c>
      <c r="T64" s="257" t="s">
        <v>282</v>
      </c>
      <c r="U64" s="224">
        <v>0</v>
      </c>
      <c r="V64" s="224">
        <f>ROUND(E64*U64,2)</f>
        <v>0</v>
      </c>
      <c r="W64" s="224"/>
      <c r="X64" s="224" t="s">
        <v>283</v>
      </c>
      <c r="Y64" s="224" t="s">
        <v>284</v>
      </c>
      <c r="Z64" s="213"/>
      <c r="AA64" s="213"/>
      <c r="AB64" s="213"/>
      <c r="AC64" s="213"/>
      <c r="AD64" s="213"/>
      <c r="AE64" s="213"/>
      <c r="AF64" s="213"/>
      <c r="AG64" s="213" t="s">
        <v>1526</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
      <c r="A65" s="251">
        <v>25</v>
      </c>
      <c r="B65" s="252" t="s">
        <v>2080</v>
      </c>
      <c r="C65" s="264" t="s">
        <v>2081</v>
      </c>
      <c r="D65" s="253" t="s">
        <v>280</v>
      </c>
      <c r="E65" s="254">
        <v>20.079999999999998</v>
      </c>
      <c r="F65" s="255"/>
      <c r="G65" s="256">
        <f>ROUND(E65*F65,2)</f>
        <v>0</v>
      </c>
      <c r="H65" s="255"/>
      <c r="I65" s="256">
        <f>ROUND(E65*H65,2)</f>
        <v>0</v>
      </c>
      <c r="J65" s="255"/>
      <c r="K65" s="256">
        <f>ROUND(E65*J65,2)</f>
        <v>0</v>
      </c>
      <c r="L65" s="256">
        <v>21</v>
      </c>
      <c r="M65" s="256">
        <f>G65*(1+L65/100)</f>
        <v>0</v>
      </c>
      <c r="N65" s="254">
        <v>0</v>
      </c>
      <c r="O65" s="254">
        <f>ROUND(E65*N65,2)</f>
        <v>0</v>
      </c>
      <c r="P65" s="254">
        <v>0</v>
      </c>
      <c r="Q65" s="254">
        <f>ROUND(E65*P65,2)</f>
        <v>0</v>
      </c>
      <c r="R65" s="256" t="s">
        <v>1269</v>
      </c>
      <c r="S65" s="256" t="s">
        <v>298</v>
      </c>
      <c r="T65" s="257" t="s">
        <v>364</v>
      </c>
      <c r="U65" s="224">
        <v>0.26</v>
      </c>
      <c r="V65" s="224">
        <f>ROUND(E65*U65,2)</f>
        <v>5.22</v>
      </c>
      <c r="W65" s="224"/>
      <c r="X65" s="224" t="s">
        <v>283</v>
      </c>
      <c r="Y65" s="224" t="s">
        <v>284</v>
      </c>
      <c r="Z65" s="213"/>
      <c r="AA65" s="213"/>
      <c r="AB65" s="213"/>
      <c r="AC65" s="213"/>
      <c r="AD65" s="213"/>
      <c r="AE65" s="213"/>
      <c r="AF65" s="213"/>
      <c r="AG65" s="213" t="s">
        <v>285</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x14ac:dyDescent="0.2">
      <c r="A66" s="234" t="s">
        <v>276</v>
      </c>
      <c r="B66" s="235" t="s">
        <v>165</v>
      </c>
      <c r="C66" s="258" t="s">
        <v>166</v>
      </c>
      <c r="D66" s="236"/>
      <c r="E66" s="237"/>
      <c r="F66" s="238"/>
      <c r="G66" s="238">
        <f>SUMIF(AG67:AG72,"&lt;&gt;NOR",G67:G72)</f>
        <v>0</v>
      </c>
      <c r="H66" s="238"/>
      <c r="I66" s="238">
        <f>SUM(I67:I72)</f>
        <v>0</v>
      </c>
      <c r="J66" s="238"/>
      <c r="K66" s="238">
        <f>SUM(K67:K72)</f>
        <v>0</v>
      </c>
      <c r="L66" s="238"/>
      <c r="M66" s="238">
        <f>SUM(M67:M72)</f>
        <v>0</v>
      </c>
      <c r="N66" s="237"/>
      <c r="O66" s="237">
        <f>SUM(O67:O72)</f>
        <v>390.42</v>
      </c>
      <c r="P66" s="237"/>
      <c r="Q66" s="237">
        <f>SUM(Q67:Q72)</f>
        <v>0</v>
      </c>
      <c r="R66" s="238"/>
      <c r="S66" s="238"/>
      <c r="T66" s="239"/>
      <c r="U66" s="233"/>
      <c r="V66" s="233">
        <f>SUM(V67:V72)</f>
        <v>0</v>
      </c>
      <c r="W66" s="233"/>
      <c r="X66" s="233"/>
      <c r="Y66" s="233"/>
      <c r="AG66" t="s">
        <v>277</v>
      </c>
    </row>
    <row r="67" spans="1:60" outlineLevel="1" x14ac:dyDescent="0.2">
      <c r="A67" s="241">
        <v>26</v>
      </c>
      <c r="B67" s="242" t="s">
        <v>2104</v>
      </c>
      <c r="C67" s="259" t="s">
        <v>2105</v>
      </c>
      <c r="D67" s="243" t="s">
        <v>737</v>
      </c>
      <c r="E67" s="244">
        <v>390.42079999999999</v>
      </c>
      <c r="F67" s="245"/>
      <c r="G67" s="246">
        <f>ROUND(E67*F67,2)</f>
        <v>0</v>
      </c>
      <c r="H67" s="245"/>
      <c r="I67" s="246">
        <f>ROUND(E67*H67,2)</f>
        <v>0</v>
      </c>
      <c r="J67" s="245"/>
      <c r="K67" s="246">
        <f>ROUND(E67*J67,2)</f>
        <v>0</v>
      </c>
      <c r="L67" s="246">
        <v>21</v>
      </c>
      <c r="M67" s="246">
        <f>G67*(1+L67/100)</f>
        <v>0</v>
      </c>
      <c r="N67" s="244">
        <v>1</v>
      </c>
      <c r="O67" s="244">
        <f>ROUND(E67*N67,2)</f>
        <v>390.42</v>
      </c>
      <c r="P67" s="244">
        <v>0</v>
      </c>
      <c r="Q67" s="244">
        <f>ROUND(E67*P67,2)</f>
        <v>0</v>
      </c>
      <c r="R67" s="246" t="s">
        <v>1032</v>
      </c>
      <c r="S67" s="246" t="s">
        <v>298</v>
      </c>
      <c r="T67" s="247" t="s">
        <v>364</v>
      </c>
      <c r="U67" s="224">
        <v>0</v>
      </c>
      <c r="V67" s="224">
        <f>ROUND(E67*U67,2)</f>
        <v>0</v>
      </c>
      <c r="W67" s="224"/>
      <c r="X67" s="224" t="s">
        <v>1034</v>
      </c>
      <c r="Y67" s="224" t="s">
        <v>284</v>
      </c>
      <c r="Z67" s="213"/>
      <c r="AA67" s="213"/>
      <c r="AB67" s="213"/>
      <c r="AC67" s="213"/>
      <c r="AD67" s="213"/>
      <c r="AE67" s="213"/>
      <c r="AF67" s="213"/>
      <c r="AG67" s="213" t="s">
        <v>1035</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62" t="s">
        <v>2398</v>
      </c>
      <c r="D68" s="229"/>
      <c r="E68" s="230">
        <v>386.54</v>
      </c>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290</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62" t="s">
        <v>2399</v>
      </c>
      <c r="D69" s="229"/>
      <c r="E69" s="230">
        <v>3.8807999999999998</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290</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ht="22.5" outlineLevel="1" x14ac:dyDescent="0.2">
      <c r="A70" s="241">
        <v>27</v>
      </c>
      <c r="B70" s="242" t="s">
        <v>2400</v>
      </c>
      <c r="C70" s="259" t="s">
        <v>2401</v>
      </c>
      <c r="D70" s="243" t="s">
        <v>2402</v>
      </c>
      <c r="E70" s="244">
        <v>105.6</v>
      </c>
      <c r="F70" s="245"/>
      <c r="G70" s="246">
        <f>ROUND(E70*F70,2)</f>
        <v>0</v>
      </c>
      <c r="H70" s="245"/>
      <c r="I70" s="246">
        <f>ROUND(E70*H70,2)</f>
        <v>0</v>
      </c>
      <c r="J70" s="245"/>
      <c r="K70" s="246">
        <f>ROUND(E70*J70,2)</f>
        <v>0</v>
      </c>
      <c r="L70" s="246">
        <v>21</v>
      </c>
      <c r="M70" s="246">
        <f>G70*(1+L70/100)</f>
        <v>0</v>
      </c>
      <c r="N70" s="244">
        <v>1.0000000000000001E-5</v>
      </c>
      <c r="O70" s="244">
        <f>ROUND(E70*N70,2)</f>
        <v>0</v>
      </c>
      <c r="P70" s="244">
        <v>0</v>
      </c>
      <c r="Q70" s="244">
        <f>ROUND(E70*P70,2)</f>
        <v>0</v>
      </c>
      <c r="R70" s="246"/>
      <c r="S70" s="246" t="s">
        <v>281</v>
      </c>
      <c r="T70" s="247" t="s">
        <v>282</v>
      </c>
      <c r="U70" s="224">
        <v>0</v>
      </c>
      <c r="V70" s="224">
        <f>ROUND(E70*U70,2)</f>
        <v>0</v>
      </c>
      <c r="W70" s="224"/>
      <c r="X70" s="224" t="s">
        <v>283</v>
      </c>
      <c r="Y70" s="224" t="s">
        <v>284</v>
      </c>
      <c r="Z70" s="213"/>
      <c r="AA70" s="213"/>
      <c r="AB70" s="213"/>
      <c r="AC70" s="213"/>
      <c r="AD70" s="213"/>
      <c r="AE70" s="213"/>
      <c r="AF70" s="213"/>
      <c r="AG70" s="213" t="s">
        <v>1526</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62" t="s">
        <v>2403</v>
      </c>
      <c r="D71" s="229"/>
      <c r="E71" s="230">
        <v>96</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2" t="s">
        <v>2404</v>
      </c>
      <c r="D72" s="229"/>
      <c r="E72" s="230">
        <v>9.6</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x14ac:dyDescent="0.2">
      <c r="A73" s="234" t="s">
        <v>276</v>
      </c>
      <c r="B73" s="235" t="s">
        <v>167</v>
      </c>
      <c r="C73" s="258" t="s">
        <v>168</v>
      </c>
      <c r="D73" s="236"/>
      <c r="E73" s="237"/>
      <c r="F73" s="238"/>
      <c r="G73" s="238">
        <f>SUMIF(AG74:AG79,"&lt;&gt;NOR",G74:G79)</f>
        <v>0</v>
      </c>
      <c r="H73" s="238"/>
      <c r="I73" s="238">
        <f>SUM(I74:I79)</f>
        <v>0</v>
      </c>
      <c r="J73" s="238"/>
      <c r="K73" s="238">
        <f>SUM(K74:K79)</f>
        <v>0</v>
      </c>
      <c r="L73" s="238"/>
      <c r="M73" s="238">
        <f>SUM(M74:M79)</f>
        <v>0</v>
      </c>
      <c r="N73" s="237"/>
      <c r="O73" s="237">
        <f>SUM(O74:O79)</f>
        <v>0.24</v>
      </c>
      <c r="P73" s="237"/>
      <c r="Q73" s="237">
        <f>SUM(Q74:Q79)</f>
        <v>0</v>
      </c>
      <c r="R73" s="238"/>
      <c r="S73" s="238"/>
      <c r="T73" s="239"/>
      <c r="U73" s="233"/>
      <c r="V73" s="233">
        <f>SUM(V74:V79)</f>
        <v>0</v>
      </c>
      <c r="W73" s="233"/>
      <c r="X73" s="233"/>
      <c r="Y73" s="233"/>
      <c r="AG73" t="s">
        <v>277</v>
      </c>
    </row>
    <row r="74" spans="1:60" outlineLevel="1" x14ac:dyDescent="0.2">
      <c r="A74" s="241">
        <v>28</v>
      </c>
      <c r="B74" s="242" t="s">
        <v>2405</v>
      </c>
      <c r="C74" s="259" t="s">
        <v>2406</v>
      </c>
      <c r="D74" s="243" t="s">
        <v>1031</v>
      </c>
      <c r="E74" s="244">
        <v>5.94</v>
      </c>
      <c r="F74" s="245"/>
      <c r="G74" s="246">
        <f>ROUND(E74*F74,2)</f>
        <v>0</v>
      </c>
      <c r="H74" s="245"/>
      <c r="I74" s="246">
        <f>ROUND(E74*H74,2)</f>
        <v>0</v>
      </c>
      <c r="J74" s="245"/>
      <c r="K74" s="246">
        <f>ROUND(E74*J74,2)</f>
        <v>0</v>
      </c>
      <c r="L74" s="246">
        <v>21</v>
      </c>
      <c r="M74" s="246">
        <f>G74*(1+L74/100)</f>
        <v>0</v>
      </c>
      <c r="N74" s="244">
        <v>4.0000000000000001E-3</v>
      </c>
      <c r="O74" s="244">
        <f>ROUND(E74*N74,2)</f>
        <v>0.02</v>
      </c>
      <c r="P74" s="244">
        <v>0</v>
      </c>
      <c r="Q74" s="244">
        <f>ROUND(E74*P74,2)</f>
        <v>0</v>
      </c>
      <c r="R74" s="246"/>
      <c r="S74" s="246" t="s">
        <v>281</v>
      </c>
      <c r="T74" s="247" t="s">
        <v>282</v>
      </c>
      <c r="U74" s="224">
        <v>0</v>
      </c>
      <c r="V74" s="224">
        <f>ROUND(E74*U74,2)</f>
        <v>0</v>
      </c>
      <c r="W74" s="224"/>
      <c r="X74" s="224" t="s">
        <v>283</v>
      </c>
      <c r="Y74" s="224" t="s">
        <v>284</v>
      </c>
      <c r="Z74" s="213"/>
      <c r="AA74" s="213"/>
      <c r="AB74" s="213"/>
      <c r="AC74" s="213"/>
      <c r="AD74" s="213"/>
      <c r="AE74" s="213"/>
      <c r="AF74" s="213"/>
      <c r="AG74" s="213" t="s">
        <v>1526</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62" t="s">
        <v>2407</v>
      </c>
      <c r="D75" s="229"/>
      <c r="E75" s="230">
        <v>5.4</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62" t="s">
        <v>2408</v>
      </c>
      <c r="D76" s="229"/>
      <c r="E76" s="230">
        <v>0.54</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
      <c r="A77" s="241">
        <v>29</v>
      </c>
      <c r="B77" s="242" t="s">
        <v>1280</v>
      </c>
      <c r="C77" s="259" t="s">
        <v>1281</v>
      </c>
      <c r="D77" s="243" t="s">
        <v>1031</v>
      </c>
      <c r="E77" s="244">
        <v>216.7</v>
      </c>
      <c r="F77" s="245"/>
      <c r="G77" s="246">
        <f>ROUND(E77*F77,2)</f>
        <v>0</v>
      </c>
      <c r="H77" s="245"/>
      <c r="I77" s="246">
        <f>ROUND(E77*H77,2)</f>
        <v>0</v>
      </c>
      <c r="J77" s="245"/>
      <c r="K77" s="246">
        <f>ROUND(E77*J77,2)</f>
        <v>0</v>
      </c>
      <c r="L77" s="246">
        <v>21</v>
      </c>
      <c r="M77" s="246">
        <f>G77*(1+L77/100)</f>
        <v>0</v>
      </c>
      <c r="N77" s="244">
        <v>1E-3</v>
      </c>
      <c r="O77" s="244">
        <f>ROUND(E77*N77,2)</f>
        <v>0.22</v>
      </c>
      <c r="P77" s="244">
        <v>0</v>
      </c>
      <c r="Q77" s="244">
        <f>ROUND(E77*P77,2)</f>
        <v>0</v>
      </c>
      <c r="R77" s="246" t="s">
        <v>1032</v>
      </c>
      <c r="S77" s="246" t="s">
        <v>298</v>
      </c>
      <c r="T77" s="247" t="s">
        <v>364</v>
      </c>
      <c r="U77" s="224">
        <v>0</v>
      </c>
      <c r="V77" s="224">
        <f>ROUND(E77*U77,2)</f>
        <v>0</v>
      </c>
      <c r="W77" s="224"/>
      <c r="X77" s="224" t="s">
        <v>1034</v>
      </c>
      <c r="Y77" s="224" t="s">
        <v>284</v>
      </c>
      <c r="Z77" s="213"/>
      <c r="AA77" s="213"/>
      <c r="AB77" s="213"/>
      <c r="AC77" s="213"/>
      <c r="AD77" s="213"/>
      <c r="AE77" s="213"/>
      <c r="AF77" s="213"/>
      <c r="AG77" s="213" t="s">
        <v>1035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62" t="s">
        <v>2409</v>
      </c>
      <c r="D78" s="229"/>
      <c r="E78" s="230">
        <v>197</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62" t="s">
        <v>2410</v>
      </c>
      <c r="D79" s="229"/>
      <c r="E79" s="230">
        <v>19.7</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x14ac:dyDescent="0.2">
      <c r="A80" s="234" t="s">
        <v>276</v>
      </c>
      <c r="B80" s="235" t="s">
        <v>169</v>
      </c>
      <c r="C80" s="258" t="s">
        <v>170</v>
      </c>
      <c r="D80" s="236"/>
      <c r="E80" s="237"/>
      <c r="F80" s="238"/>
      <c r="G80" s="238">
        <f>SUMIF(AG81:AG101,"&lt;&gt;NOR",G81:G101)</f>
        <v>0</v>
      </c>
      <c r="H80" s="238"/>
      <c r="I80" s="238">
        <f>SUM(I81:I101)</f>
        <v>0</v>
      </c>
      <c r="J80" s="238"/>
      <c r="K80" s="238">
        <f>SUM(K81:K101)</f>
        <v>0</v>
      </c>
      <c r="L80" s="238"/>
      <c r="M80" s="238">
        <f>SUM(M81:M101)</f>
        <v>0</v>
      </c>
      <c r="N80" s="237"/>
      <c r="O80" s="237">
        <f>SUM(O81:O101)</f>
        <v>0.11</v>
      </c>
      <c r="P80" s="237"/>
      <c r="Q80" s="237">
        <f>SUM(Q81:Q101)</f>
        <v>0</v>
      </c>
      <c r="R80" s="238"/>
      <c r="S80" s="238"/>
      <c r="T80" s="239"/>
      <c r="U80" s="233"/>
      <c r="V80" s="233">
        <f>SUM(V81:V101)</f>
        <v>0</v>
      </c>
      <c r="W80" s="233"/>
      <c r="X80" s="233"/>
      <c r="Y80" s="233"/>
      <c r="AG80" t="s">
        <v>277</v>
      </c>
    </row>
    <row r="81" spans="1:60" outlineLevel="1" x14ac:dyDescent="0.2">
      <c r="A81" s="241">
        <v>30</v>
      </c>
      <c r="B81" s="242" t="s">
        <v>2411</v>
      </c>
      <c r="C81" s="259" t="s">
        <v>2412</v>
      </c>
      <c r="D81" s="243" t="s">
        <v>1055</v>
      </c>
      <c r="E81" s="244">
        <v>3.3</v>
      </c>
      <c r="F81" s="245"/>
      <c r="G81" s="246">
        <f>ROUND(E81*F81,2)</f>
        <v>0</v>
      </c>
      <c r="H81" s="245"/>
      <c r="I81" s="246">
        <f>ROUND(E81*H81,2)</f>
        <v>0</v>
      </c>
      <c r="J81" s="245"/>
      <c r="K81" s="246">
        <f>ROUND(E81*J81,2)</f>
        <v>0</v>
      </c>
      <c r="L81" s="246">
        <v>21</v>
      </c>
      <c r="M81" s="246">
        <f>G81*(1+L81/100)</f>
        <v>0</v>
      </c>
      <c r="N81" s="244">
        <v>2E-3</v>
      </c>
      <c r="O81" s="244">
        <f>ROUND(E81*N81,2)</f>
        <v>0.01</v>
      </c>
      <c r="P81" s="244">
        <v>0</v>
      </c>
      <c r="Q81" s="244">
        <f>ROUND(E81*P81,2)</f>
        <v>0</v>
      </c>
      <c r="R81" s="246"/>
      <c r="S81" s="246" t="s">
        <v>281</v>
      </c>
      <c r="T81" s="247" t="s">
        <v>282</v>
      </c>
      <c r="U81" s="224">
        <v>0</v>
      </c>
      <c r="V81" s="224">
        <f>ROUND(E81*U81,2)</f>
        <v>0</v>
      </c>
      <c r="W81" s="224"/>
      <c r="X81" s="224" t="s">
        <v>283</v>
      </c>
      <c r="Y81" s="224" t="s">
        <v>284</v>
      </c>
      <c r="Z81" s="213"/>
      <c r="AA81" s="213"/>
      <c r="AB81" s="213"/>
      <c r="AC81" s="213"/>
      <c r="AD81" s="213"/>
      <c r="AE81" s="213"/>
      <c r="AF81" s="213"/>
      <c r="AG81" s="213" t="s">
        <v>1526</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62" t="s">
        <v>2413</v>
      </c>
      <c r="D82" s="229"/>
      <c r="E82" s="230">
        <v>3</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290</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62" t="s">
        <v>2414</v>
      </c>
      <c r="D83" s="229"/>
      <c r="E83" s="230">
        <v>0.3</v>
      </c>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290</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x14ac:dyDescent="0.2">
      <c r="A84" s="241">
        <v>31</v>
      </c>
      <c r="B84" s="242" t="s">
        <v>2415</v>
      </c>
      <c r="C84" s="259" t="s">
        <v>2416</v>
      </c>
      <c r="D84" s="243" t="s">
        <v>1055</v>
      </c>
      <c r="E84" s="244">
        <v>2.2000000000000002</v>
      </c>
      <c r="F84" s="245"/>
      <c r="G84" s="246">
        <f>ROUND(E84*F84,2)</f>
        <v>0</v>
      </c>
      <c r="H84" s="245"/>
      <c r="I84" s="246">
        <f>ROUND(E84*H84,2)</f>
        <v>0</v>
      </c>
      <c r="J84" s="245"/>
      <c r="K84" s="246">
        <f>ROUND(E84*J84,2)</f>
        <v>0</v>
      </c>
      <c r="L84" s="246">
        <v>21</v>
      </c>
      <c r="M84" s="246">
        <f>G84*(1+L84/100)</f>
        <v>0</v>
      </c>
      <c r="N84" s="244">
        <v>2E-3</v>
      </c>
      <c r="O84" s="244">
        <f>ROUND(E84*N84,2)</f>
        <v>0</v>
      </c>
      <c r="P84" s="244">
        <v>0</v>
      </c>
      <c r="Q84" s="244">
        <f>ROUND(E84*P84,2)</f>
        <v>0</v>
      </c>
      <c r="R84" s="246"/>
      <c r="S84" s="246" t="s">
        <v>281</v>
      </c>
      <c r="T84" s="247" t="s">
        <v>282</v>
      </c>
      <c r="U84" s="224">
        <v>0</v>
      </c>
      <c r="V84" s="224">
        <f>ROUND(E84*U84,2)</f>
        <v>0</v>
      </c>
      <c r="W84" s="224"/>
      <c r="X84" s="224" t="s">
        <v>283</v>
      </c>
      <c r="Y84" s="224" t="s">
        <v>284</v>
      </c>
      <c r="Z84" s="213"/>
      <c r="AA84" s="213"/>
      <c r="AB84" s="213"/>
      <c r="AC84" s="213"/>
      <c r="AD84" s="213"/>
      <c r="AE84" s="213"/>
      <c r="AF84" s="213"/>
      <c r="AG84" s="213" t="s">
        <v>1526</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2" x14ac:dyDescent="0.2">
      <c r="A85" s="220"/>
      <c r="B85" s="221"/>
      <c r="C85" s="262" t="s">
        <v>2417</v>
      </c>
      <c r="D85" s="229"/>
      <c r="E85" s="230">
        <v>2</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290</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62" t="s">
        <v>2418</v>
      </c>
      <c r="D86" s="229"/>
      <c r="E86" s="230">
        <v>0.2</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1">
        <v>32</v>
      </c>
      <c r="B87" s="242" t="s">
        <v>2419</v>
      </c>
      <c r="C87" s="259" t="s">
        <v>2420</v>
      </c>
      <c r="D87" s="243" t="s">
        <v>1055</v>
      </c>
      <c r="E87" s="244">
        <v>22</v>
      </c>
      <c r="F87" s="245"/>
      <c r="G87" s="246">
        <f>ROUND(E87*F87,2)</f>
        <v>0</v>
      </c>
      <c r="H87" s="245"/>
      <c r="I87" s="246">
        <f>ROUND(E87*H87,2)</f>
        <v>0</v>
      </c>
      <c r="J87" s="245"/>
      <c r="K87" s="246">
        <f>ROUND(E87*J87,2)</f>
        <v>0</v>
      </c>
      <c r="L87" s="246">
        <v>21</v>
      </c>
      <c r="M87" s="246">
        <f>G87*(1+L87/100)</f>
        <v>0</v>
      </c>
      <c r="N87" s="244">
        <v>2E-3</v>
      </c>
      <c r="O87" s="244">
        <f>ROUND(E87*N87,2)</f>
        <v>0.04</v>
      </c>
      <c r="P87" s="244">
        <v>0</v>
      </c>
      <c r="Q87" s="244">
        <f>ROUND(E87*P87,2)</f>
        <v>0</v>
      </c>
      <c r="R87" s="246"/>
      <c r="S87" s="246" t="s">
        <v>281</v>
      </c>
      <c r="T87" s="247" t="s">
        <v>282</v>
      </c>
      <c r="U87" s="224">
        <v>0</v>
      </c>
      <c r="V87" s="224">
        <f>ROUND(E87*U87,2)</f>
        <v>0</v>
      </c>
      <c r="W87" s="224"/>
      <c r="X87" s="224" t="s">
        <v>283</v>
      </c>
      <c r="Y87" s="224" t="s">
        <v>284</v>
      </c>
      <c r="Z87" s="213"/>
      <c r="AA87" s="213"/>
      <c r="AB87" s="213"/>
      <c r="AC87" s="213"/>
      <c r="AD87" s="213"/>
      <c r="AE87" s="213"/>
      <c r="AF87" s="213"/>
      <c r="AG87" s="213" t="s">
        <v>1526</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62" t="s">
        <v>2421</v>
      </c>
      <c r="D88" s="229"/>
      <c r="E88" s="230">
        <v>20</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290</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3" x14ac:dyDescent="0.2">
      <c r="A89" s="220"/>
      <c r="B89" s="221"/>
      <c r="C89" s="262" t="s">
        <v>2422</v>
      </c>
      <c r="D89" s="229"/>
      <c r="E89" s="230">
        <v>2</v>
      </c>
      <c r="F89" s="224"/>
      <c r="G89" s="224"/>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290</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
      <c r="A90" s="241">
        <v>33</v>
      </c>
      <c r="B90" s="242" t="s">
        <v>1868</v>
      </c>
      <c r="C90" s="259" t="s">
        <v>2423</v>
      </c>
      <c r="D90" s="243" t="s">
        <v>1055</v>
      </c>
      <c r="E90" s="244">
        <v>22</v>
      </c>
      <c r="F90" s="245"/>
      <c r="G90" s="246">
        <f>ROUND(E90*F90,2)</f>
        <v>0</v>
      </c>
      <c r="H90" s="245"/>
      <c r="I90" s="246">
        <f>ROUND(E90*H90,2)</f>
        <v>0</v>
      </c>
      <c r="J90" s="245"/>
      <c r="K90" s="246">
        <f>ROUND(E90*J90,2)</f>
        <v>0</v>
      </c>
      <c r="L90" s="246">
        <v>21</v>
      </c>
      <c r="M90" s="246">
        <f>G90*(1+L90/100)</f>
        <v>0</v>
      </c>
      <c r="N90" s="244">
        <v>1E-3</v>
      </c>
      <c r="O90" s="244">
        <f>ROUND(E90*N90,2)</f>
        <v>0.02</v>
      </c>
      <c r="P90" s="244">
        <v>0</v>
      </c>
      <c r="Q90" s="244">
        <f>ROUND(E90*P90,2)</f>
        <v>0</v>
      </c>
      <c r="R90" s="246"/>
      <c r="S90" s="246" t="s">
        <v>281</v>
      </c>
      <c r="T90" s="247" t="s">
        <v>282</v>
      </c>
      <c r="U90" s="224">
        <v>0</v>
      </c>
      <c r="V90" s="224">
        <f>ROUND(E90*U90,2)</f>
        <v>0</v>
      </c>
      <c r="W90" s="224"/>
      <c r="X90" s="224" t="s">
        <v>283</v>
      </c>
      <c r="Y90" s="224" t="s">
        <v>284</v>
      </c>
      <c r="Z90" s="213"/>
      <c r="AA90" s="213"/>
      <c r="AB90" s="213"/>
      <c r="AC90" s="213"/>
      <c r="AD90" s="213"/>
      <c r="AE90" s="213"/>
      <c r="AF90" s="213"/>
      <c r="AG90" s="213" t="s">
        <v>1526</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62" t="s">
        <v>2421</v>
      </c>
      <c r="D91" s="229"/>
      <c r="E91" s="230">
        <v>20</v>
      </c>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290</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3" x14ac:dyDescent="0.2">
      <c r="A92" s="220"/>
      <c r="B92" s="221"/>
      <c r="C92" s="262" t="s">
        <v>2422</v>
      </c>
      <c r="D92" s="229"/>
      <c r="E92" s="230">
        <v>2</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290</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x14ac:dyDescent="0.2">
      <c r="A93" s="241">
        <v>34</v>
      </c>
      <c r="B93" s="242" t="s">
        <v>2424</v>
      </c>
      <c r="C93" s="259" t="s">
        <v>2425</v>
      </c>
      <c r="D93" s="243" t="s">
        <v>1055</v>
      </c>
      <c r="E93" s="244">
        <v>22</v>
      </c>
      <c r="F93" s="245"/>
      <c r="G93" s="246">
        <f>ROUND(E93*F93,2)</f>
        <v>0</v>
      </c>
      <c r="H93" s="245"/>
      <c r="I93" s="246">
        <f>ROUND(E93*H93,2)</f>
        <v>0</v>
      </c>
      <c r="J93" s="245"/>
      <c r="K93" s="246">
        <f>ROUND(E93*J93,2)</f>
        <v>0</v>
      </c>
      <c r="L93" s="246">
        <v>21</v>
      </c>
      <c r="M93" s="246">
        <f>G93*(1+L93/100)</f>
        <v>0</v>
      </c>
      <c r="N93" s="244">
        <v>1E-3</v>
      </c>
      <c r="O93" s="244">
        <f>ROUND(E93*N93,2)</f>
        <v>0.02</v>
      </c>
      <c r="P93" s="244">
        <v>0</v>
      </c>
      <c r="Q93" s="244">
        <f>ROUND(E93*P93,2)</f>
        <v>0</v>
      </c>
      <c r="R93" s="246"/>
      <c r="S93" s="246" t="s">
        <v>281</v>
      </c>
      <c r="T93" s="247" t="s">
        <v>282</v>
      </c>
      <c r="U93" s="224">
        <v>0</v>
      </c>
      <c r="V93" s="224">
        <f>ROUND(E93*U93,2)</f>
        <v>0</v>
      </c>
      <c r="W93" s="224"/>
      <c r="X93" s="224" t="s">
        <v>283</v>
      </c>
      <c r="Y93" s="224" t="s">
        <v>284</v>
      </c>
      <c r="Z93" s="213"/>
      <c r="AA93" s="213"/>
      <c r="AB93" s="213"/>
      <c r="AC93" s="213"/>
      <c r="AD93" s="213"/>
      <c r="AE93" s="213"/>
      <c r="AF93" s="213"/>
      <c r="AG93" s="213" t="s">
        <v>1526</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62" t="s">
        <v>2421</v>
      </c>
      <c r="D94" s="229"/>
      <c r="E94" s="230">
        <v>20</v>
      </c>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290</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3" x14ac:dyDescent="0.2">
      <c r="A95" s="220"/>
      <c r="B95" s="221"/>
      <c r="C95" s="262" t="s">
        <v>2422</v>
      </c>
      <c r="D95" s="229"/>
      <c r="E95" s="230">
        <v>2</v>
      </c>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290</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x14ac:dyDescent="0.2">
      <c r="A96" s="241">
        <v>35</v>
      </c>
      <c r="B96" s="242" t="s">
        <v>2426</v>
      </c>
      <c r="C96" s="259" t="s">
        <v>2427</v>
      </c>
      <c r="D96" s="243" t="s">
        <v>1055</v>
      </c>
      <c r="E96" s="244">
        <v>11</v>
      </c>
      <c r="F96" s="245"/>
      <c r="G96" s="246">
        <f>ROUND(E96*F96,2)</f>
        <v>0</v>
      </c>
      <c r="H96" s="245"/>
      <c r="I96" s="246">
        <f>ROUND(E96*H96,2)</f>
        <v>0</v>
      </c>
      <c r="J96" s="245"/>
      <c r="K96" s="246">
        <f>ROUND(E96*J96,2)</f>
        <v>0</v>
      </c>
      <c r="L96" s="246">
        <v>21</v>
      </c>
      <c r="M96" s="246">
        <f>G96*(1+L96/100)</f>
        <v>0</v>
      </c>
      <c r="N96" s="244">
        <v>1E-3</v>
      </c>
      <c r="O96" s="244">
        <f>ROUND(E96*N96,2)</f>
        <v>0.01</v>
      </c>
      <c r="P96" s="244">
        <v>0</v>
      </c>
      <c r="Q96" s="244">
        <f>ROUND(E96*P96,2)</f>
        <v>0</v>
      </c>
      <c r="R96" s="246"/>
      <c r="S96" s="246" t="s">
        <v>281</v>
      </c>
      <c r="T96" s="247" t="s">
        <v>282</v>
      </c>
      <c r="U96" s="224">
        <v>0</v>
      </c>
      <c r="V96" s="224">
        <f>ROUND(E96*U96,2)</f>
        <v>0</v>
      </c>
      <c r="W96" s="224"/>
      <c r="X96" s="224" t="s">
        <v>283</v>
      </c>
      <c r="Y96" s="224" t="s">
        <v>284</v>
      </c>
      <c r="Z96" s="213"/>
      <c r="AA96" s="213"/>
      <c r="AB96" s="213"/>
      <c r="AC96" s="213"/>
      <c r="AD96" s="213"/>
      <c r="AE96" s="213"/>
      <c r="AF96" s="213"/>
      <c r="AG96" s="213" t="s">
        <v>1526</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2" x14ac:dyDescent="0.2">
      <c r="A97" s="220"/>
      <c r="B97" s="221"/>
      <c r="C97" s="262" t="s">
        <v>2428</v>
      </c>
      <c r="D97" s="229"/>
      <c r="E97" s="230">
        <v>10</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290</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3" x14ac:dyDescent="0.2">
      <c r="A98" s="220"/>
      <c r="B98" s="221"/>
      <c r="C98" s="262" t="s">
        <v>2429</v>
      </c>
      <c r="D98" s="229"/>
      <c r="E98" s="230">
        <v>1</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290</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
      <c r="A99" s="241">
        <v>36</v>
      </c>
      <c r="B99" s="242" t="s">
        <v>2430</v>
      </c>
      <c r="C99" s="259" t="s">
        <v>2431</v>
      </c>
      <c r="D99" s="243" t="s">
        <v>1055</v>
      </c>
      <c r="E99" s="244">
        <v>6.6</v>
      </c>
      <c r="F99" s="245"/>
      <c r="G99" s="246">
        <f>ROUND(E99*F99,2)</f>
        <v>0</v>
      </c>
      <c r="H99" s="245"/>
      <c r="I99" s="246">
        <f>ROUND(E99*H99,2)</f>
        <v>0</v>
      </c>
      <c r="J99" s="245"/>
      <c r="K99" s="246">
        <f>ROUND(E99*J99,2)</f>
        <v>0</v>
      </c>
      <c r="L99" s="246">
        <v>21</v>
      </c>
      <c r="M99" s="246">
        <f>G99*(1+L99/100)</f>
        <v>0</v>
      </c>
      <c r="N99" s="244">
        <v>1E-3</v>
      </c>
      <c r="O99" s="244">
        <f>ROUND(E99*N99,2)</f>
        <v>0.01</v>
      </c>
      <c r="P99" s="244">
        <v>0</v>
      </c>
      <c r="Q99" s="244">
        <f>ROUND(E99*P99,2)</f>
        <v>0</v>
      </c>
      <c r="R99" s="246"/>
      <c r="S99" s="246" t="s">
        <v>281</v>
      </c>
      <c r="T99" s="247" t="s">
        <v>282</v>
      </c>
      <c r="U99" s="224">
        <v>0</v>
      </c>
      <c r="V99" s="224">
        <f>ROUND(E99*U99,2)</f>
        <v>0</v>
      </c>
      <c r="W99" s="224"/>
      <c r="X99" s="224" t="s">
        <v>283</v>
      </c>
      <c r="Y99" s="224" t="s">
        <v>284</v>
      </c>
      <c r="Z99" s="213"/>
      <c r="AA99" s="213"/>
      <c r="AB99" s="213"/>
      <c r="AC99" s="213"/>
      <c r="AD99" s="213"/>
      <c r="AE99" s="213"/>
      <c r="AF99" s="213"/>
      <c r="AG99" s="213" t="s">
        <v>1526</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62" t="s">
        <v>2432</v>
      </c>
      <c r="D100" s="229"/>
      <c r="E100" s="230">
        <v>6</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290</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2" t="s">
        <v>2433</v>
      </c>
      <c r="D101" s="229"/>
      <c r="E101" s="230">
        <v>0.6</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290</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x14ac:dyDescent="0.2">
      <c r="A102" s="234" t="s">
        <v>276</v>
      </c>
      <c r="B102" s="235" t="s">
        <v>204</v>
      </c>
      <c r="C102" s="258" t="s">
        <v>205</v>
      </c>
      <c r="D102" s="236"/>
      <c r="E102" s="237"/>
      <c r="F102" s="238"/>
      <c r="G102" s="238">
        <f>SUMIF(AG103:AG106,"&lt;&gt;NOR",G103:G106)</f>
        <v>0</v>
      </c>
      <c r="H102" s="238"/>
      <c r="I102" s="238">
        <f>SUM(I103:I106)</f>
        <v>0</v>
      </c>
      <c r="J102" s="238"/>
      <c r="K102" s="238">
        <f>SUM(K103:K106)</f>
        <v>0</v>
      </c>
      <c r="L102" s="238"/>
      <c r="M102" s="238">
        <f>SUM(M103:M106)</f>
        <v>0</v>
      </c>
      <c r="N102" s="237"/>
      <c r="O102" s="237">
        <f>SUM(O103:O106)</f>
        <v>0</v>
      </c>
      <c r="P102" s="237"/>
      <c r="Q102" s="237">
        <f>SUM(Q103:Q106)</f>
        <v>0</v>
      </c>
      <c r="R102" s="238"/>
      <c r="S102" s="238"/>
      <c r="T102" s="239"/>
      <c r="U102" s="233"/>
      <c r="V102" s="233">
        <f>SUM(V103:V106)</f>
        <v>752.25</v>
      </c>
      <c r="W102" s="233"/>
      <c r="X102" s="233"/>
      <c r="Y102" s="233"/>
      <c r="AG102" t="s">
        <v>277</v>
      </c>
    </row>
    <row r="103" spans="1:60" ht="22.5" outlineLevel="1" x14ac:dyDescent="0.2">
      <c r="A103" s="241">
        <v>37</v>
      </c>
      <c r="B103" s="242" t="s">
        <v>2434</v>
      </c>
      <c r="C103" s="259" t="s">
        <v>2435</v>
      </c>
      <c r="D103" s="243" t="s">
        <v>737</v>
      </c>
      <c r="E103" s="244">
        <v>390.77951999999999</v>
      </c>
      <c r="F103" s="245"/>
      <c r="G103" s="246">
        <f>ROUND(E103*F103,2)</f>
        <v>0</v>
      </c>
      <c r="H103" s="245"/>
      <c r="I103" s="246">
        <f>ROUND(E103*H103,2)</f>
        <v>0</v>
      </c>
      <c r="J103" s="245"/>
      <c r="K103" s="246">
        <f>ROUND(E103*J103,2)</f>
        <v>0</v>
      </c>
      <c r="L103" s="246">
        <v>21</v>
      </c>
      <c r="M103" s="246">
        <f>G103*(1+L103/100)</f>
        <v>0</v>
      </c>
      <c r="N103" s="244">
        <v>0</v>
      </c>
      <c r="O103" s="244">
        <f>ROUND(E103*N103,2)</f>
        <v>0</v>
      </c>
      <c r="P103" s="244">
        <v>0</v>
      </c>
      <c r="Q103" s="244">
        <f>ROUND(E103*P103,2)</f>
        <v>0</v>
      </c>
      <c r="R103" s="246" t="s">
        <v>1269</v>
      </c>
      <c r="S103" s="246" t="s">
        <v>298</v>
      </c>
      <c r="T103" s="247" t="s">
        <v>364</v>
      </c>
      <c r="U103" s="224">
        <v>1.925</v>
      </c>
      <c r="V103" s="224">
        <f>ROUND(E103*U103,2)</f>
        <v>752.25</v>
      </c>
      <c r="W103" s="224"/>
      <c r="X103" s="224" t="s">
        <v>944</v>
      </c>
      <c r="Y103" s="224" t="s">
        <v>284</v>
      </c>
      <c r="Z103" s="213"/>
      <c r="AA103" s="213"/>
      <c r="AB103" s="213"/>
      <c r="AC103" s="213"/>
      <c r="AD103" s="213"/>
      <c r="AE103" s="213"/>
      <c r="AF103" s="213"/>
      <c r="AG103" s="213" t="s">
        <v>945</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62" t="s">
        <v>947</v>
      </c>
      <c r="D104" s="229"/>
      <c r="E104" s="230"/>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2" t="s">
        <v>2436</v>
      </c>
      <c r="D105" s="229"/>
      <c r="E105" s="230"/>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62" t="s">
        <v>2437</v>
      </c>
      <c r="D106" s="229"/>
      <c r="E106" s="230">
        <v>390.77951999999999</v>
      </c>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290</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x14ac:dyDescent="0.2">
      <c r="A107" s="3"/>
      <c r="B107" s="4"/>
      <c r="C107" s="265"/>
      <c r="D107" s="6"/>
      <c r="E107" s="3"/>
      <c r="F107" s="3"/>
      <c r="G107" s="3"/>
      <c r="H107" s="3"/>
      <c r="I107" s="3"/>
      <c r="J107" s="3"/>
      <c r="K107" s="3"/>
      <c r="L107" s="3"/>
      <c r="M107" s="3"/>
      <c r="N107" s="3"/>
      <c r="O107" s="3"/>
      <c r="P107" s="3"/>
      <c r="Q107" s="3"/>
      <c r="R107" s="3"/>
      <c r="S107" s="3"/>
      <c r="T107" s="3"/>
      <c r="U107" s="3"/>
      <c r="V107" s="3"/>
      <c r="W107" s="3"/>
      <c r="X107" s="3"/>
      <c r="Y107" s="3"/>
      <c r="AE107">
        <v>15</v>
      </c>
      <c r="AF107">
        <v>21</v>
      </c>
      <c r="AG107" t="s">
        <v>262</v>
      </c>
    </row>
    <row r="108" spans="1:60" x14ac:dyDescent="0.2">
      <c r="A108" s="216"/>
      <c r="B108" s="217" t="s">
        <v>29</v>
      </c>
      <c r="C108" s="266"/>
      <c r="D108" s="218"/>
      <c r="E108" s="219"/>
      <c r="F108" s="219"/>
      <c r="G108" s="240">
        <f>G8+G29+G36+G42+G59+G66+G73+G80+G102</f>
        <v>0</v>
      </c>
      <c r="H108" s="3"/>
      <c r="I108" s="3"/>
      <c r="J108" s="3"/>
      <c r="K108" s="3"/>
      <c r="L108" s="3"/>
      <c r="M108" s="3"/>
      <c r="N108" s="3"/>
      <c r="O108" s="3"/>
      <c r="P108" s="3"/>
      <c r="Q108" s="3"/>
      <c r="R108" s="3"/>
      <c r="S108" s="3"/>
      <c r="T108" s="3"/>
      <c r="U108" s="3"/>
      <c r="V108" s="3"/>
      <c r="W108" s="3"/>
      <c r="X108" s="3"/>
      <c r="Y108" s="3"/>
      <c r="AE108">
        <f>SUMIF(L7:L106,AE107,G7:G106)</f>
        <v>0</v>
      </c>
      <c r="AF108">
        <f>SUMIF(L7:L106,AF107,G7:G106)</f>
        <v>0</v>
      </c>
      <c r="AG108" t="s">
        <v>353</v>
      </c>
    </row>
    <row r="109" spans="1:60" x14ac:dyDescent="0.2">
      <c r="C109" s="267"/>
      <c r="D109" s="10"/>
      <c r="AG109" t="s">
        <v>359</v>
      </c>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qn9t7uxzz+7gaMJuSAiPMIuiRWfOazMKbGxYiyyWwbR+RcWE3U79MVyKh5TUNZlNM/UoJDyegYaqdM0oYcafg==" saltValue="M7O3V4m9yeXnI9JlU0QPgw==" spinCount="100000" sheet="1" formatRows="0"/>
  <mergeCells count="24">
    <mergeCell ref="C51:G51"/>
    <mergeCell ref="C53:G53"/>
    <mergeCell ref="C54:G54"/>
    <mergeCell ref="C57:G57"/>
    <mergeCell ref="C61:G61"/>
    <mergeCell ref="C63:G63"/>
    <mergeCell ref="C38:G38"/>
    <mergeCell ref="C44:G44"/>
    <mergeCell ref="C45:G45"/>
    <mergeCell ref="C47:G47"/>
    <mergeCell ref="C48:G48"/>
    <mergeCell ref="C50:G50"/>
    <mergeCell ref="C18:G18"/>
    <mergeCell ref="C21:G21"/>
    <mergeCell ref="C22:G22"/>
    <mergeCell ref="C23:G23"/>
    <mergeCell ref="C31:G31"/>
    <mergeCell ref="C34:G3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11382-B067-49F2-BF89-501EA716EAB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82</v>
      </c>
      <c r="C3" s="202" t="s">
        <v>83</v>
      </c>
      <c r="D3" s="200"/>
      <c r="E3" s="200"/>
      <c r="F3" s="200"/>
      <c r="G3" s="201"/>
      <c r="AC3" s="177" t="s">
        <v>249</v>
      </c>
      <c r="AG3" t="s">
        <v>252</v>
      </c>
    </row>
    <row r="4" spans="1:60" ht="24.95" customHeight="1" x14ac:dyDescent="0.2">
      <c r="A4" s="203" t="s">
        <v>9</v>
      </c>
      <c r="B4" s="204" t="s">
        <v>62</v>
      </c>
      <c r="C4" s="205" t="s">
        <v>84</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SUMIF(AG9:AG66,"&lt;&gt;NOR",G9:G66)</f>
        <v>0</v>
      </c>
      <c r="H8" s="238"/>
      <c r="I8" s="238">
        <f>SUM(I9:I66)</f>
        <v>0</v>
      </c>
      <c r="J8" s="238"/>
      <c r="K8" s="238">
        <f>SUM(K9:K66)</f>
        <v>0</v>
      </c>
      <c r="L8" s="238"/>
      <c r="M8" s="238">
        <f>SUM(M9:M66)</f>
        <v>0</v>
      </c>
      <c r="N8" s="237"/>
      <c r="O8" s="237">
        <f>SUM(O9:O66)</f>
        <v>0.05</v>
      </c>
      <c r="P8" s="237"/>
      <c r="Q8" s="237">
        <f>SUM(Q9:Q66)</f>
        <v>21.81</v>
      </c>
      <c r="R8" s="238"/>
      <c r="S8" s="238"/>
      <c r="T8" s="239"/>
      <c r="U8" s="233"/>
      <c r="V8" s="233">
        <f>SUM(V9:V66)</f>
        <v>297.07999999999993</v>
      </c>
      <c r="W8" s="233"/>
      <c r="X8" s="233"/>
      <c r="Y8" s="233"/>
      <c r="AG8" t="s">
        <v>277</v>
      </c>
    </row>
    <row r="9" spans="1:60" ht="22.5" outlineLevel="1" x14ac:dyDescent="0.2">
      <c r="A9" s="241">
        <v>1</v>
      </c>
      <c r="B9" s="242" t="s">
        <v>1991</v>
      </c>
      <c r="C9" s="259" t="s">
        <v>1992</v>
      </c>
      <c r="D9" s="243" t="s">
        <v>473</v>
      </c>
      <c r="E9" s="244">
        <v>37.659999999999997</v>
      </c>
      <c r="F9" s="245"/>
      <c r="G9" s="246">
        <f>ROUND(E9*F9,2)</f>
        <v>0</v>
      </c>
      <c r="H9" s="245"/>
      <c r="I9" s="246">
        <f>ROUND(E9*H9,2)</f>
        <v>0</v>
      </c>
      <c r="J9" s="245"/>
      <c r="K9" s="246">
        <f>ROUND(E9*J9,2)</f>
        <v>0</v>
      </c>
      <c r="L9" s="246">
        <v>21</v>
      </c>
      <c r="M9" s="246">
        <f>G9*(1+L9/100)</f>
        <v>0</v>
      </c>
      <c r="N9" s="244">
        <v>0</v>
      </c>
      <c r="O9" s="244">
        <f>ROUND(E9*N9,2)</f>
        <v>0</v>
      </c>
      <c r="P9" s="244">
        <v>0.24</v>
      </c>
      <c r="Q9" s="244">
        <f>ROUND(E9*P9,2)</f>
        <v>9.0399999999999991</v>
      </c>
      <c r="R9" s="246" t="s">
        <v>781</v>
      </c>
      <c r="S9" s="246" t="s">
        <v>298</v>
      </c>
      <c r="T9" s="247" t="s">
        <v>364</v>
      </c>
      <c r="U9" s="224">
        <v>0.17</v>
      </c>
      <c r="V9" s="224">
        <f>ROUND(E9*U9,2)</f>
        <v>6.4</v>
      </c>
      <c r="W9" s="224"/>
      <c r="X9" s="224" t="s">
        <v>283</v>
      </c>
      <c r="Y9" s="224" t="s">
        <v>768</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1993</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2438</v>
      </c>
      <c r="D11" s="229"/>
      <c r="E11" s="230">
        <v>29.02</v>
      </c>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3" t="s">
        <v>294</v>
      </c>
      <c r="D12" s="231"/>
      <c r="E12" s="232">
        <v>29.02</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1</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62" t="s">
        <v>2439</v>
      </c>
      <c r="D13" s="229"/>
      <c r="E13" s="230">
        <v>8.64</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290</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63" t="s">
        <v>294</v>
      </c>
      <c r="D14" s="231"/>
      <c r="E14" s="232">
        <v>8.64</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1</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1" x14ac:dyDescent="0.2">
      <c r="A15" s="241">
        <v>2</v>
      </c>
      <c r="B15" s="242" t="s">
        <v>2440</v>
      </c>
      <c r="C15" s="259" t="s">
        <v>2441</v>
      </c>
      <c r="D15" s="243" t="s">
        <v>473</v>
      </c>
      <c r="E15" s="244">
        <v>29.02</v>
      </c>
      <c r="F15" s="245"/>
      <c r="G15" s="246">
        <f>ROUND(E15*F15,2)</f>
        <v>0</v>
      </c>
      <c r="H15" s="245"/>
      <c r="I15" s="246">
        <f>ROUND(E15*H15,2)</f>
        <v>0</v>
      </c>
      <c r="J15" s="245"/>
      <c r="K15" s="246">
        <f>ROUND(E15*J15,2)</f>
        <v>0</v>
      </c>
      <c r="L15" s="246">
        <v>21</v>
      </c>
      <c r="M15" s="246">
        <f>G15*(1+L15/100)</f>
        <v>0</v>
      </c>
      <c r="N15" s="244">
        <v>0</v>
      </c>
      <c r="O15" s="244">
        <f>ROUND(E15*N15,2)</f>
        <v>0</v>
      </c>
      <c r="P15" s="244">
        <v>0.44</v>
      </c>
      <c r="Q15" s="244">
        <f>ROUND(E15*P15,2)</f>
        <v>12.77</v>
      </c>
      <c r="R15" s="246" t="s">
        <v>781</v>
      </c>
      <c r="S15" s="246" t="s">
        <v>298</v>
      </c>
      <c r="T15" s="247" t="s">
        <v>364</v>
      </c>
      <c r="U15" s="224">
        <v>0.376</v>
      </c>
      <c r="V15" s="224">
        <f>ROUND(E15*U15,2)</f>
        <v>10.91</v>
      </c>
      <c r="W15" s="224"/>
      <c r="X15" s="224" t="s">
        <v>283</v>
      </c>
      <c r="Y15" s="224" t="s">
        <v>284</v>
      </c>
      <c r="Z15" s="213"/>
      <c r="AA15" s="213"/>
      <c r="AB15" s="213"/>
      <c r="AC15" s="213"/>
      <c r="AD15" s="213"/>
      <c r="AE15" s="213"/>
      <c r="AF15" s="213"/>
      <c r="AG15" s="213" t="s">
        <v>285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62" t="s">
        <v>2438</v>
      </c>
      <c r="D16" s="229"/>
      <c r="E16" s="230">
        <v>29.02</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63" t="s">
        <v>294</v>
      </c>
      <c r="D17" s="231"/>
      <c r="E17" s="232">
        <v>29.02</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1</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x14ac:dyDescent="0.2">
      <c r="A18" s="241">
        <v>3</v>
      </c>
      <c r="B18" s="242" t="s">
        <v>378</v>
      </c>
      <c r="C18" s="259" t="s">
        <v>379</v>
      </c>
      <c r="D18" s="243" t="s">
        <v>280</v>
      </c>
      <c r="E18" s="244">
        <v>2.9547599999999998</v>
      </c>
      <c r="F18" s="245"/>
      <c r="G18" s="246">
        <f>ROUND(E18*F18,2)</f>
        <v>0</v>
      </c>
      <c r="H18" s="245"/>
      <c r="I18" s="246">
        <f>ROUND(E18*H18,2)</f>
        <v>0</v>
      </c>
      <c r="J18" s="245"/>
      <c r="K18" s="246">
        <f>ROUND(E18*J18,2)</f>
        <v>0</v>
      </c>
      <c r="L18" s="246">
        <v>21</v>
      </c>
      <c r="M18" s="246">
        <f>G18*(1+L18/100)</f>
        <v>0</v>
      </c>
      <c r="N18" s="244">
        <v>0</v>
      </c>
      <c r="O18" s="244">
        <f>ROUND(E18*N18,2)</f>
        <v>0</v>
      </c>
      <c r="P18" s="244">
        <v>0</v>
      </c>
      <c r="Q18" s="244">
        <f>ROUND(E18*P18,2)</f>
        <v>0</v>
      </c>
      <c r="R18" s="246" t="s">
        <v>363</v>
      </c>
      <c r="S18" s="246" t="s">
        <v>298</v>
      </c>
      <c r="T18" s="247" t="s">
        <v>364</v>
      </c>
      <c r="U18" s="224">
        <v>18.216000000000001</v>
      </c>
      <c r="V18" s="224">
        <f>ROUND(E18*U18,2)</f>
        <v>53.82</v>
      </c>
      <c r="W18" s="224"/>
      <c r="X18" s="224" t="s">
        <v>283</v>
      </c>
      <c r="Y18" s="224" t="s">
        <v>284</v>
      </c>
      <c r="Z18" s="213"/>
      <c r="AA18" s="213"/>
      <c r="AB18" s="213"/>
      <c r="AC18" s="213"/>
      <c r="AD18" s="213"/>
      <c r="AE18" s="213"/>
      <c r="AF18" s="213"/>
      <c r="AG18" s="213" t="s">
        <v>285</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71" t="s">
        <v>374</v>
      </c>
      <c r="D19" s="268"/>
      <c r="E19" s="268"/>
      <c r="F19" s="268"/>
      <c r="G19" s="268"/>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366</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62" t="s">
        <v>2442</v>
      </c>
      <c r="D20" s="229"/>
      <c r="E20" s="230">
        <v>2.9547599999999998</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290</v>
      </c>
      <c r="AH20" s="213">
        <v>5</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41">
        <v>4</v>
      </c>
      <c r="B21" s="242" t="s">
        <v>439</v>
      </c>
      <c r="C21" s="259" t="s">
        <v>440</v>
      </c>
      <c r="D21" s="243" t="s">
        <v>280</v>
      </c>
      <c r="E21" s="244">
        <v>29.547599999999999</v>
      </c>
      <c r="F21" s="245"/>
      <c r="G21" s="246">
        <f>ROUND(E21*F21,2)</f>
        <v>0</v>
      </c>
      <c r="H21" s="245"/>
      <c r="I21" s="246">
        <f>ROUND(E21*H21,2)</f>
        <v>0</v>
      </c>
      <c r="J21" s="245"/>
      <c r="K21" s="246">
        <f>ROUND(E21*J21,2)</f>
        <v>0</v>
      </c>
      <c r="L21" s="246">
        <v>21</v>
      </c>
      <c r="M21" s="246">
        <f>G21*(1+L21/100)</f>
        <v>0</v>
      </c>
      <c r="N21" s="244">
        <v>0</v>
      </c>
      <c r="O21" s="244">
        <f>ROUND(E21*N21,2)</f>
        <v>0</v>
      </c>
      <c r="P21" s="244">
        <v>0</v>
      </c>
      <c r="Q21" s="244">
        <f>ROUND(E21*P21,2)</f>
        <v>0</v>
      </c>
      <c r="R21" s="246" t="s">
        <v>363</v>
      </c>
      <c r="S21" s="246" t="s">
        <v>298</v>
      </c>
      <c r="T21" s="247" t="s">
        <v>364</v>
      </c>
      <c r="U21" s="224">
        <v>6.3</v>
      </c>
      <c r="V21" s="224">
        <f>ROUND(E21*U21,2)</f>
        <v>186.15</v>
      </c>
      <c r="W21" s="224"/>
      <c r="X21" s="224" t="s">
        <v>283</v>
      </c>
      <c r="Y21" s="224" t="s">
        <v>284</v>
      </c>
      <c r="Z21" s="213"/>
      <c r="AA21" s="213"/>
      <c r="AB21" s="213"/>
      <c r="AC21" s="213"/>
      <c r="AD21" s="213"/>
      <c r="AE21" s="213"/>
      <c r="AF21" s="213"/>
      <c r="AG21" s="213" t="s">
        <v>285</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71" t="s">
        <v>441</v>
      </c>
      <c r="D22" s="268"/>
      <c r="E22" s="268"/>
      <c r="F22" s="268"/>
      <c r="G22" s="268"/>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366</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62" t="s">
        <v>2443</v>
      </c>
      <c r="D23" s="229"/>
      <c r="E23" s="230">
        <v>22.6356</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290</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3" x14ac:dyDescent="0.2">
      <c r="A24" s="220"/>
      <c r="B24" s="221"/>
      <c r="C24" s="263" t="s">
        <v>294</v>
      </c>
      <c r="D24" s="231"/>
      <c r="E24" s="232">
        <v>22.6356</v>
      </c>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290</v>
      </c>
      <c r="AH24" s="213">
        <v>1</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3" x14ac:dyDescent="0.2">
      <c r="A25" s="220"/>
      <c r="B25" s="221"/>
      <c r="C25" s="262" t="s">
        <v>2444</v>
      </c>
      <c r="D25" s="229"/>
      <c r="E25" s="230">
        <v>6.9119999999999999</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63" t="s">
        <v>294</v>
      </c>
      <c r="D26" s="231"/>
      <c r="E26" s="232">
        <v>6.9119999999999999</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290</v>
      </c>
      <c r="AH26" s="213">
        <v>1</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1" x14ac:dyDescent="0.2">
      <c r="A27" s="241">
        <v>5</v>
      </c>
      <c r="B27" s="242" t="s">
        <v>471</v>
      </c>
      <c r="C27" s="259" t="s">
        <v>472</v>
      </c>
      <c r="D27" s="243" t="s">
        <v>473</v>
      </c>
      <c r="E27" s="244">
        <v>46.774500000000003</v>
      </c>
      <c r="F27" s="245"/>
      <c r="G27" s="246">
        <f>ROUND(E27*F27,2)</f>
        <v>0</v>
      </c>
      <c r="H27" s="245"/>
      <c r="I27" s="246">
        <f>ROUND(E27*H27,2)</f>
        <v>0</v>
      </c>
      <c r="J27" s="245"/>
      <c r="K27" s="246">
        <f>ROUND(E27*J27,2)</f>
        <v>0</v>
      </c>
      <c r="L27" s="246">
        <v>21</v>
      </c>
      <c r="M27" s="246">
        <f>G27*(1+L27/100)</f>
        <v>0</v>
      </c>
      <c r="N27" s="244">
        <v>9.8999999999999999E-4</v>
      </c>
      <c r="O27" s="244">
        <f>ROUND(E27*N27,2)</f>
        <v>0.05</v>
      </c>
      <c r="P27" s="244">
        <v>0</v>
      </c>
      <c r="Q27" s="244">
        <f>ROUND(E27*P27,2)</f>
        <v>0</v>
      </c>
      <c r="R27" s="246" t="s">
        <v>363</v>
      </c>
      <c r="S27" s="246" t="s">
        <v>298</v>
      </c>
      <c r="T27" s="247" t="s">
        <v>364</v>
      </c>
      <c r="U27" s="224">
        <v>0.24</v>
      </c>
      <c r="V27" s="224">
        <f>ROUND(E27*U27,2)</f>
        <v>11.23</v>
      </c>
      <c r="W27" s="224"/>
      <c r="X27" s="224" t="s">
        <v>283</v>
      </c>
      <c r="Y27" s="224" t="s">
        <v>768</v>
      </c>
      <c r="Z27" s="213"/>
      <c r="AA27" s="213"/>
      <c r="AB27" s="213"/>
      <c r="AC27" s="213"/>
      <c r="AD27" s="213"/>
      <c r="AE27" s="213"/>
      <c r="AF27" s="213"/>
      <c r="AG27" s="213" t="s">
        <v>285</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71" t="s">
        <v>474</v>
      </c>
      <c r="D28" s="268"/>
      <c r="E28" s="268"/>
      <c r="F28" s="268"/>
      <c r="G28" s="268"/>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366</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2" t="s">
        <v>2445</v>
      </c>
      <c r="D29" s="229"/>
      <c r="E29" s="230">
        <v>28.294499999999999</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3" x14ac:dyDescent="0.2">
      <c r="A30" s="220"/>
      <c r="B30" s="221"/>
      <c r="C30" s="263" t="s">
        <v>294</v>
      </c>
      <c r="D30" s="231"/>
      <c r="E30" s="232">
        <v>28.294499999999999</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290</v>
      </c>
      <c r="AH30" s="213">
        <v>1</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3" x14ac:dyDescent="0.2">
      <c r="A31" s="220"/>
      <c r="B31" s="221"/>
      <c r="C31" s="262" t="s">
        <v>2446</v>
      </c>
      <c r="D31" s="229"/>
      <c r="E31" s="230">
        <v>18.48</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63" t="s">
        <v>294</v>
      </c>
      <c r="D32" s="231"/>
      <c r="E32" s="232">
        <v>18.48</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290</v>
      </c>
      <c r="AH32" s="213">
        <v>1</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41">
        <v>6</v>
      </c>
      <c r="B33" s="242" t="s">
        <v>477</v>
      </c>
      <c r="C33" s="259" t="s">
        <v>478</v>
      </c>
      <c r="D33" s="243" t="s">
        <v>473</v>
      </c>
      <c r="E33" s="244">
        <v>46.774500000000003</v>
      </c>
      <c r="F33" s="245"/>
      <c r="G33" s="246">
        <f>ROUND(E33*F33,2)</f>
        <v>0</v>
      </c>
      <c r="H33" s="245"/>
      <c r="I33" s="246">
        <f>ROUND(E33*H33,2)</f>
        <v>0</v>
      </c>
      <c r="J33" s="245"/>
      <c r="K33" s="246">
        <f>ROUND(E33*J33,2)</f>
        <v>0</v>
      </c>
      <c r="L33" s="246">
        <v>21</v>
      </c>
      <c r="M33" s="246">
        <f>G33*(1+L33/100)</f>
        <v>0</v>
      </c>
      <c r="N33" s="244">
        <v>0</v>
      </c>
      <c r="O33" s="244">
        <f>ROUND(E33*N33,2)</f>
        <v>0</v>
      </c>
      <c r="P33" s="244">
        <v>0</v>
      </c>
      <c r="Q33" s="244">
        <f>ROUND(E33*P33,2)</f>
        <v>0</v>
      </c>
      <c r="R33" s="246" t="s">
        <v>363</v>
      </c>
      <c r="S33" s="246" t="s">
        <v>298</v>
      </c>
      <c r="T33" s="247" t="s">
        <v>364</v>
      </c>
      <c r="U33" s="224">
        <v>7.0000000000000007E-2</v>
      </c>
      <c r="V33" s="224">
        <f>ROUND(E33*U33,2)</f>
        <v>3.27</v>
      </c>
      <c r="W33" s="224"/>
      <c r="X33" s="224" t="s">
        <v>283</v>
      </c>
      <c r="Y33" s="224" t="s">
        <v>768</v>
      </c>
      <c r="Z33" s="213"/>
      <c r="AA33" s="213"/>
      <c r="AB33" s="213"/>
      <c r="AC33" s="213"/>
      <c r="AD33" s="213"/>
      <c r="AE33" s="213"/>
      <c r="AF33" s="213"/>
      <c r="AG33" s="213" t="s">
        <v>285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71" t="s">
        <v>479</v>
      </c>
      <c r="D34" s="268"/>
      <c r="E34" s="268"/>
      <c r="F34" s="268"/>
      <c r="G34" s="268"/>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366</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62" t="s">
        <v>2447</v>
      </c>
      <c r="D35" s="229"/>
      <c r="E35" s="230">
        <v>46.774500000000003</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5</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x14ac:dyDescent="0.2">
      <c r="A36" s="241">
        <v>7</v>
      </c>
      <c r="B36" s="242" t="s">
        <v>541</v>
      </c>
      <c r="C36" s="259" t="s">
        <v>542</v>
      </c>
      <c r="D36" s="243" t="s">
        <v>280</v>
      </c>
      <c r="E36" s="244">
        <v>15.380599999999999</v>
      </c>
      <c r="F36" s="245"/>
      <c r="G36" s="246">
        <f>ROUND(E36*F36,2)</f>
        <v>0</v>
      </c>
      <c r="H36" s="245"/>
      <c r="I36" s="246">
        <f>ROUND(E36*H36,2)</f>
        <v>0</v>
      </c>
      <c r="J36" s="245"/>
      <c r="K36" s="246">
        <f>ROUND(E36*J36,2)</f>
        <v>0</v>
      </c>
      <c r="L36" s="246">
        <v>21</v>
      </c>
      <c r="M36" s="246">
        <f>G36*(1+L36/100)</f>
        <v>0</v>
      </c>
      <c r="N36" s="244">
        <v>0</v>
      </c>
      <c r="O36" s="244">
        <f>ROUND(E36*N36,2)</f>
        <v>0</v>
      </c>
      <c r="P36" s="244">
        <v>0</v>
      </c>
      <c r="Q36" s="244">
        <f>ROUND(E36*P36,2)</f>
        <v>0</v>
      </c>
      <c r="R36" s="246" t="s">
        <v>363</v>
      </c>
      <c r="S36" s="246" t="s">
        <v>298</v>
      </c>
      <c r="T36" s="247" t="s">
        <v>364</v>
      </c>
      <c r="U36" s="224">
        <v>0.01</v>
      </c>
      <c r="V36" s="224">
        <f>ROUND(E36*U36,2)</f>
        <v>0.15</v>
      </c>
      <c r="W36" s="224"/>
      <c r="X36" s="224" t="s">
        <v>283</v>
      </c>
      <c r="Y36" s="224" t="s">
        <v>768</v>
      </c>
      <c r="Z36" s="213"/>
      <c r="AA36" s="213"/>
      <c r="AB36" s="213"/>
      <c r="AC36" s="213"/>
      <c r="AD36" s="213"/>
      <c r="AE36" s="213"/>
      <c r="AF36" s="213"/>
      <c r="AG36" s="213" t="s">
        <v>285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71" t="s">
        <v>524</v>
      </c>
      <c r="D37" s="268"/>
      <c r="E37" s="268"/>
      <c r="F37" s="268"/>
      <c r="G37" s="268"/>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366</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62" t="s">
        <v>2448</v>
      </c>
      <c r="D38" s="229"/>
      <c r="E38" s="230">
        <v>29.547599999999999</v>
      </c>
      <c r="F38" s="224"/>
      <c r="G38" s="224"/>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290</v>
      </c>
      <c r="AH38" s="213">
        <v>5</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62" t="s">
        <v>2449</v>
      </c>
      <c r="D39" s="229"/>
      <c r="E39" s="230">
        <v>-14.167</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290</v>
      </c>
      <c r="AH39" s="213">
        <v>5</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1" x14ac:dyDescent="0.2">
      <c r="A40" s="241">
        <v>8</v>
      </c>
      <c r="B40" s="242" t="s">
        <v>549</v>
      </c>
      <c r="C40" s="259" t="s">
        <v>550</v>
      </c>
      <c r="D40" s="243" t="s">
        <v>280</v>
      </c>
      <c r="E40" s="244">
        <v>307.61200000000002</v>
      </c>
      <c r="F40" s="245"/>
      <c r="G40" s="246">
        <f>ROUND(E40*F40,2)</f>
        <v>0</v>
      </c>
      <c r="H40" s="245"/>
      <c r="I40" s="246">
        <f>ROUND(E40*H40,2)</f>
        <v>0</v>
      </c>
      <c r="J40" s="245"/>
      <c r="K40" s="246">
        <f>ROUND(E40*J40,2)</f>
        <v>0</v>
      </c>
      <c r="L40" s="246">
        <v>21</v>
      </c>
      <c r="M40" s="246">
        <f>G40*(1+L40/100)</f>
        <v>0</v>
      </c>
      <c r="N40" s="244">
        <v>0</v>
      </c>
      <c r="O40" s="244">
        <f>ROUND(E40*N40,2)</f>
        <v>0</v>
      </c>
      <c r="P40" s="244">
        <v>0</v>
      </c>
      <c r="Q40" s="244">
        <f>ROUND(E40*P40,2)</f>
        <v>0</v>
      </c>
      <c r="R40" s="246" t="s">
        <v>363</v>
      </c>
      <c r="S40" s="246" t="s">
        <v>298</v>
      </c>
      <c r="T40" s="247" t="s">
        <v>364</v>
      </c>
      <c r="U40" s="224">
        <v>0</v>
      </c>
      <c r="V40" s="224">
        <f>ROUND(E40*U40,2)</f>
        <v>0</v>
      </c>
      <c r="W40" s="224"/>
      <c r="X40" s="224" t="s">
        <v>283</v>
      </c>
      <c r="Y40" s="224" t="s">
        <v>768</v>
      </c>
      <c r="Z40" s="213"/>
      <c r="AA40" s="213"/>
      <c r="AB40" s="213"/>
      <c r="AC40" s="213"/>
      <c r="AD40" s="213"/>
      <c r="AE40" s="213"/>
      <c r="AF40" s="213"/>
      <c r="AG40" s="213" t="s">
        <v>285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71" t="s">
        <v>524</v>
      </c>
      <c r="D41" s="268"/>
      <c r="E41" s="268"/>
      <c r="F41" s="268"/>
      <c r="G41" s="268"/>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366</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62" t="s">
        <v>2450</v>
      </c>
      <c r="D42" s="229"/>
      <c r="E42" s="230">
        <v>307.61200000000002</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5</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x14ac:dyDescent="0.2">
      <c r="A43" s="241">
        <v>9</v>
      </c>
      <c r="B43" s="242" t="s">
        <v>2451</v>
      </c>
      <c r="C43" s="259" t="s">
        <v>2452</v>
      </c>
      <c r="D43" s="243" t="s">
        <v>280</v>
      </c>
      <c r="E43" s="244">
        <v>15.380599999999999</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t="s">
        <v>363</v>
      </c>
      <c r="S43" s="246" t="s">
        <v>298</v>
      </c>
      <c r="T43" s="247" t="s">
        <v>364</v>
      </c>
      <c r="U43" s="224">
        <v>8.9999999999999993E-3</v>
      </c>
      <c r="V43" s="224">
        <f>ROUND(E43*U43,2)</f>
        <v>0.14000000000000001</v>
      </c>
      <c r="W43" s="224"/>
      <c r="X43" s="224" t="s">
        <v>283</v>
      </c>
      <c r="Y43" s="224" t="s">
        <v>768</v>
      </c>
      <c r="Z43" s="213"/>
      <c r="AA43" s="213"/>
      <c r="AB43" s="213"/>
      <c r="AC43" s="213"/>
      <c r="AD43" s="213"/>
      <c r="AE43" s="213"/>
      <c r="AF43" s="213"/>
      <c r="AG43" s="213" t="s">
        <v>285</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62" t="s">
        <v>2453</v>
      </c>
      <c r="D44" s="229"/>
      <c r="E44" s="230">
        <v>15.380599999999999</v>
      </c>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290</v>
      </c>
      <c r="AH44" s="213">
        <v>5</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1" x14ac:dyDescent="0.2">
      <c r="A45" s="241">
        <v>10</v>
      </c>
      <c r="B45" s="242" t="s">
        <v>574</v>
      </c>
      <c r="C45" s="259" t="s">
        <v>575</v>
      </c>
      <c r="D45" s="243" t="s">
        <v>280</v>
      </c>
      <c r="E45" s="244">
        <v>14.167</v>
      </c>
      <c r="F45" s="245"/>
      <c r="G45" s="246">
        <f>ROUND(E45*F45,2)</f>
        <v>0</v>
      </c>
      <c r="H45" s="245"/>
      <c r="I45" s="246">
        <f>ROUND(E45*H45,2)</f>
        <v>0</v>
      </c>
      <c r="J45" s="245"/>
      <c r="K45" s="246">
        <f>ROUND(E45*J45,2)</f>
        <v>0</v>
      </c>
      <c r="L45" s="246">
        <v>21</v>
      </c>
      <c r="M45" s="246">
        <f>G45*(1+L45/100)</f>
        <v>0</v>
      </c>
      <c r="N45" s="244">
        <v>0</v>
      </c>
      <c r="O45" s="244">
        <f>ROUND(E45*N45,2)</f>
        <v>0</v>
      </c>
      <c r="P45" s="244">
        <v>0</v>
      </c>
      <c r="Q45" s="244">
        <f>ROUND(E45*P45,2)</f>
        <v>0</v>
      </c>
      <c r="R45" s="246" t="s">
        <v>363</v>
      </c>
      <c r="S45" s="246" t="s">
        <v>298</v>
      </c>
      <c r="T45" s="247" t="s">
        <v>364</v>
      </c>
      <c r="U45" s="224">
        <v>1.1499999999999999</v>
      </c>
      <c r="V45" s="224">
        <f>ROUND(E45*U45,2)</f>
        <v>16.29</v>
      </c>
      <c r="W45" s="224"/>
      <c r="X45" s="224" t="s">
        <v>283</v>
      </c>
      <c r="Y45" s="224" t="s">
        <v>768</v>
      </c>
      <c r="Z45" s="213"/>
      <c r="AA45" s="213"/>
      <c r="AB45" s="213"/>
      <c r="AC45" s="213"/>
      <c r="AD45" s="213"/>
      <c r="AE45" s="213"/>
      <c r="AF45" s="213"/>
      <c r="AG45" s="213" t="s">
        <v>285</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2" x14ac:dyDescent="0.2">
      <c r="A46" s="220"/>
      <c r="B46" s="221"/>
      <c r="C46" s="271" t="s">
        <v>558</v>
      </c>
      <c r="D46" s="268"/>
      <c r="E46" s="268"/>
      <c r="F46" s="268"/>
      <c r="G46" s="268"/>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366</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62" t="s">
        <v>2454</v>
      </c>
      <c r="D47" s="229"/>
      <c r="E47" s="230">
        <v>7.2549999999999999</v>
      </c>
      <c r="F47" s="224"/>
      <c r="G47" s="224"/>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290</v>
      </c>
      <c r="AH47" s="213">
        <v>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63" t="s">
        <v>294</v>
      </c>
      <c r="D48" s="231"/>
      <c r="E48" s="232">
        <v>7.2549999999999999</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290</v>
      </c>
      <c r="AH48" s="213">
        <v>1</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62" t="s">
        <v>2444</v>
      </c>
      <c r="D49" s="229"/>
      <c r="E49" s="230">
        <v>6.9119999999999999</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290</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63" t="s">
        <v>294</v>
      </c>
      <c r="D50" s="231"/>
      <c r="E50" s="232">
        <v>6.9119999999999999</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290</v>
      </c>
      <c r="AH50" s="213">
        <v>1</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41">
        <v>11</v>
      </c>
      <c r="B51" s="242" t="s">
        <v>2455</v>
      </c>
      <c r="C51" s="259" t="s">
        <v>2456</v>
      </c>
      <c r="D51" s="243" t="s">
        <v>473</v>
      </c>
      <c r="E51" s="244">
        <v>23.216000000000001</v>
      </c>
      <c r="F51" s="245"/>
      <c r="G51" s="246">
        <f>ROUND(E51*F51,2)</f>
        <v>0</v>
      </c>
      <c r="H51" s="245"/>
      <c r="I51" s="246">
        <f>ROUND(E51*H51,2)</f>
        <v>0</v>
      </c>
      <c r="J51" s="245"/>
      <c r="K51" s="246">
        <f>ROUND(E51*J51,2)</f>
        <v>0</v>
      </c>
      <c r="L51" s="246">
        <v>21</v>
      </c>
      <c r="M51" s="246">
        <f>G51*(1+L51/100)</f>
        <v>0</v>
      </c>
      <c r="N51" s="244">
        <v>0</v>
      </c>
      <c r="O51" s="244">
        <f>ROUND(E51*N51,2)</f>
        <v>0</v>
      </c>
      <c r="P51" s="244">
        <v>0</v>
      </c>
      <c r="Q51" s="244">
        <f>ROUND(E51*P51,2)</f>
        <v>0</v>
      </c>
      <c r="R51" s="246" t="s">
        <v>363</v>
      </c>
      <c r="S51" s="246" t="s">
        <v>298</v>
      </c>
      <c r="T51" s="247" t="s">
        <v>364</v>
      </c>
      <c r="U51" s="224">
        <v>0.1</v>
      </c>
      <c r="V51" s="224">
        <f>ROUND(E51*U51,2)</f>
        <v>2.3199999999999998</v>
      </c>
      <c r="W51" s="224"/>
      <c r="X51" s="224" t="s">
        <v>283</v>
      </c>
      <c r="Y51" s="224" t="s">
        <v>284</v>
      </c>
      <c r="Z51" s="213"/>
      <c r="AA51" s="213"/>
      <c r="AB51" s="213"/>
      <c r="AC51" s="213"/>
      <c r="AD51" s="213"/>
      <c r="AE51" s="213"/>
      <c r="AF51" s="213"/>
      <c r="AG51" s="213" t="s">
        <v>285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71" t="s">
        <v>2072</v>
      </c>
      <c r="D52" s="268"/>
      <c r="E52" s="268"/>
      <c r="F52" s="268"/>
      <c r="G52" s="268"/>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366</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62" t="s">
        <v>2457</v>
      </c>
      <c r="D53" s="229"/>
      <c r="E53" s="230">
        <v>23.216000000000001</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290</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3" t="s">
        <v>294</v>
      </c>
      <c r="D54" s="231"/>
      <c r="E54" s="232">
        <v>23.216000000000001</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1</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41">
        <v>12</v>
      </c>
      <c r="B55" s="242" t="s">
        <v>593</v>
      </c>
      <c r="C55" s="259" t="s">
        <v>594</v>
      </c>
      <c r="D55" s="243" t="s">
        <v>280</v>
      </c>
      <c r="E55" s="244">
        <v>15.380599999999999</v>
      </c>
      <c r="F55" s="245"/>
      <c r="G55" s="246">
        <f>ROUND(E55*F55,2)</f>
        <v>0</v>
      </c>
      <c r="H55" s="245"/>
      <c r="I55" s="246">
        <f>ROUND(E55*H55,2)</f>
        <v>0</v>
      </c>
      <c r="J55" s="245"/>
      <c r="K55" s="246">
        <f>ROUND(E55*J55,2)</f>
        <v>0</v>
      </c>
      <c r="L55" s="246">
        <v>21</v>
      </c>
      <c r="M55" s="246">
        <f>G55*(1+L55/100)</f>
        <v>0</v>
      </c>
      <c r="N55" s="244">
        <v>0</v>
      </c>
      <c r="O55" s="244">
        <f>ROUND(E55*N55,2)</f>
        <v>0</v>
      </c>
      <c r="P55" s="244">
        <v>0</v>
      </c>
      <c r="Q55" s="244">
        <f>ROUND(E55*P55,2)</f>
        <v>0</v>
      </c>
      <c r="R55" s="246" t="s">
        <v>363</v>
      </c>
      <c r="S55" s="246" t="s">
        <v>298</v>
      </c>
      <c r="T55" s="247" t="s">
        <v>364</v>
      </c>
      <c r="U55" s="224">
        <v>0</v>
      </c>
      <c r="V55" s="224">
        <f>ROUND(E55*U55,2)</f>
        <v>0</v>
      </c>
      <c r="W55" s="224"/>
      <c r="X55" s="224" t="s">
        <v>283</v>
      </c>
      <c r="Y55" s="224" t="s">
        <v>768</v>
      </c>
      <c r="Z55" s="213"/>
      <c r="AA55" s="213"/>
      <c r="AB55" s="213"/>
      <c r="AC55" s="213"/>
      <c r="AD55" s="213"/>
      <c r="AE55" s="213"/>
      <c r="AF55" s="213"/>
      <c r="AG55" s="213" t="s">
        <v>285</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62" t="s">
        <v>2458</v>
      </c>
      <c r="D56" s="229"/>
      <c r="E56" s="230">
        <v>15.380599999999999</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5</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1" x14ac:dyDescent="0.2">
      <c r="A57" s="241">
        <v>13</v>
      </c>
      <c r="B57" s="242" t="s">
        <v>2459</v>
      </c>
      <c r="C57" s="259" t="s">
        <v>2460</v>
      </c>
      <c r="D57" s="243" t="s">
        <v>473</v>
      </c>
      <c r="E57" s="244">
        <v>37.659999999999997</v>
      </c>
      <c r="F57" s="245"/>
      <c r="G57" s="246">
        <f>ROUND(E57*F57,2)</f>
        <v>0</v>
      </c>
      <c r="H57" s="245"/>
      <c r="I57" s="246">
        <f>ROUND(E57*H57,2)</f>
        <v>0</v>
      </c>
      <c r="J57" s="245"/>
      <c r="K57" s="246">
        <f>ROUND(E57*J57,2)</f>
        <v>0</v>
      </c>
      <c r="L57" s="246">
        <v>21</v>
      </c>
      <c r="M57" s="246">
        <f>G57*(1+L57/100)</f>
        <v>0</v>
      </c>
      <c r="N57" s="244">
        <v>0</v>
      </c>
      <c r="O57" s="244">
        <f>ROUND(E57*N57,2)</f>
        <v>0</v>
      </c>
      <c r="P57" s="244">
        <v>0</v>
      </c>
      <c r="Q57" s="244">
        <f>ROUND(E57*P57,2)</f>
        <v>0</v>
      </c>
      <c r="R57" s="246"/>
      <c r="S57" s="246" t="s">
        <v>281</v>
      </c>
      <c r="T57" s="247" t="s">
        <v>282</v>
      </c>
      <c r="U57" s="224">
        <v>0.17</v>
      </c>
      <c r="V57" s="224">
        <f>ROUND(E57*U57,2)</f>
        <v>6.4</v>
      </c>
      <c r="W57" s="224"/>
      <c r="X57" s="224" t="s">
        <v>283</v>
      </c>
      <c r="Y57" s="224" t="s">
        <v>768</v>
      </c>
      <c r="Z57" s="213"/>
      <c r="AA57" s="213"/>
      <c r="AB57" s="213"/>
      <c r="AC57" s="213"/>
      <c r="AD57" s="213"/>
      <c r="AE57" s="213"/>
      <c r="AF57" s="213"/>
      <c r="AG57" s="213" t="s">
        <v>285</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60" t="s">
        <v>286</v>
      </c>
      <c r="D58" s="248"/>
      <c r="E58" s="248"/>
      <c r="F58" s="248"/>
      <c r="G58" s="248"/>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61" t="s">
        <v>2461</v>
      </c>
      <c r="D59" s="250"/>
      <c r="E59" s="250"/>
      <c r="F59" s="250"/>
      <c r="G59" s="250"/>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287</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3" x14ac:dyDescent="0.2">
      <c r="A60" s="220"/>
      <c r="B60" s="221"/>
      <c r="C60" s="261" t="s">
        <v>355</v>
      </c>
      <c r="D60" s="250"/>
      <c r="E60" s="250"/>
      <c r="F60" s="250"/>
      <c r="G60" s="250"/>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287</v>
      </c>
      <c r="AH60" s="213"/>
      <c r="AI60" s="213"/>
      <c r="AJ60" s="213"/>
      <c r="AK60" s="213"/>
      <c r="AL60" s="213"/>
      <c r="AM60" s="213"/>
      <c r="AN60" s="213"/>
      <c r="AO60" s="213"/>
      <c r="AP60" s="213"/>
      <c r="AQ60" s="213"/>
      <c r="AR60" s="213"/>
      <c r="AS60" s="213"/>
      <c r="AT60" s="213"/>
      <c r="AU60" s="213"/>
      <c r="AV60" s="213"/>
      <c r="AW60" s="213"/>
      <c r="AX60" s="213"/>
      <c r="AY60" s="213"/>
      <c r="AZ60" s="213"/>
      <c r="BA60" s="249" t="str">
        <f>C60</f>
        <v>Kompletní provedení dle veškerých informací obsažených v PD (textová i výkresová část, technologické postupy, restaurátorské záměry atd.).</v>
      </c>
      <c r="BB60" s="213"/>
      <c r="BC60" s="213"/>
      <c r="BD60" s="213"/>
      <c r="BE60" s="213"/>
      <c r="BF60" s="213"/>
      <c r="BG60" s="213"/>
      <c r="BH60" s="213"/>
    </row>
    <row r="61" spans="1:60" ht="22.5" outlineLevel="3" x14ac:dyDescent="0.2">
      <c r="A61" s="220"/>
      <c r="B61" s="221"/>
      <c r="C61" s="261" t="s">
        <v>3165</v>
      </c>
      <c r="D61" s="250"/>
      <c r="E61" s="250"/>
      <c r="F61" s="250"/>
      <c r="G61" s="250"/>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287</v>
      </c>
      <c r="AH61" s="213"/>
      <c r="AI61" s="213"/>
      <c r="AJ61" s="213"/>
      <c r="AK61" s="213"/>
      <c r="AL61" s="213"/>
      <c r="AM61" s="213"/>
      <c r="AN61" s="213"/>
      <c r="AO61" s="213"/>
      <c r="AP61" s="213"/>
      <c r="AQ61" s="213"/>
      <c r="AR61" s="213"/>
      <c r="AS61" s="213"/>
      <c r="AT61" s="213"/>
      <c r="AU61" s="213"/>
      <c r="AV61" s="213"/>
      <c r="AW61" s="213"/>
      <c r="AX61" s="213"/>
      <c r="AY61" s="213"/>
      <c r="AZ61" s="213"/>
      <c r="BA61" s="249" t="str">
        <f>C61</f>
        <v>Provedení je včetně montáže, demontáže původních konstrukcí, dodávky, přesunu hmot, přesunu a likvidace suti, povrchové úpravy, repasí, restaurátorských záměrů,</v>
      </c>
      <c r="BB61" s="213"/>
      <c r="BC61" s="213"/>
      <c r="BD61" s="213"/>
      <c r="BE61" s="213"/>
      <c r="BF61" s="213"/>
      <c r="BG61" s="213"/>
      <c r="BH61" s="213"/>
    </row>
    <row r="62" spans="1:60" ht="22.5" outlineLevel="3" x14ac:dyDescent="0.2">
      <c r="A62" s="220"/>
      <c r="B62" s="221"/>
      <c r="C62" s="261" t="s">
        <v>288</v>
      </c>
      <c r="D62" s="250"/>
      <c r="E62" s="250"/>
      <c r="F62" s="250"/>
      <c r="G62" s="250"/>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287</v>
      </c>
      <c r="AH62" s="213"/>
      <c r="AI62" s="213"/>
      <c r="AJ62" s="213"/>
      <c r="AK62" s="213"/>
      <c r="AL62" s="213"/>
      <c r="AM62" s="213"/>
      <c r="AN62" s="213"/>
      <c r="AO62" s="213"/>
      <c r="AP62" s="213"/>
      <c r="AQ62" s="213"/>
      <c r="AR62" s="213"/>
      <c r="AS62" s="213"/>
      <c r="AT62" s="213"/>
      <c r="AU62" s="213"/>
      <c r="AV62" s="213"/>
      <c r="AW62" s="213"/>
      <c r="AX62" s="213"/>
      <c r="AY62" s="213"/>
      <c r="AZ62" s="213"/>
      <c r="BA62" s="249" t="str">
        <f>C62</f>
        <v>restaurátorských závěrečných zpráv, dílenských dokumentací, vzorkování a veškerých dalších nutných souvisejících plnění a dodávek potřeb.</v>
      </c>
      <c r="BB62" s="213"/>
      <c r="BC62" s="213"/>
      <c r="BD62" s="213"/>
      <c r="BE62" s="213"/>
      <c r="BF62" s="213"/>
      <c r="BG62" s="213"/>
      <c r="BH62" s="213"/>
    </row>
    <row r="63" spans="1:60" outlineLevel="2" x14ac:dyDescent="0.2">
      <c r="A63" s="220"/>
      <c r="B63" s="221"/>
      <c r="C63" s="262" t="s">
        <v>2438</v>
      </c>
      <c r="D63" s="229"/>
      <c r="E63" s="230">
        <v>29.02</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290</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63" t="s">
        <v>294</v>
      </c>
      <c r="D64" s="231"/>
      <c r="E64" s="232">
        <v>29.02</v>
      </c>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290</v>
      </c>
      <c r="AH64" s="213">
        <v>1</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3" x14ac:dyDescent="0.2">
      <c r="A65" s="220"/>
      <c r="B65" s="221"/>
      <c r="C65" s="262" t="s">
        <v>2439</v>
      </c>
      <c r="D65" s="229"/>
      <c r="E65" s="230">
        <v>8.64</v>
      </c>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290</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3" t="s">
        <v>294</v>
      </c>
      <c r="D66" s="231"/>
      <c r="E66" s="232">
        <v>8.64</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1</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x14ac:dyDescent="0.2">
      <c r="A67" s="234" t="s">
        <v>276</v>
      </c>
      <c r="B67" s="235" t="s">
        <v>173</v>
      </c>
      <c r="C67" s="258" t="s">
        <v>174</v>
      </c>
      <c r="D67" s="236"/>
      <c r="E67" s="237"/>
      <c r="F67" s="238"/>
      <c r="G67" s="238">
        <f>SUMIF(AG68:AG111,"&lt;&gt;NOR",G68:G111)</f>
        <v>0</v>
      </c>
      <c r="H67" s="238"/>
      <c r="I67" s="238">
        <f>SUM(I68:I111)</f>
        <v>0</v>
      </c>
      <c r="J67" s="238"/>
      <c r="K67" s="238">
        <f>SUM(K68:K111)</f>
        <v>0</v>
      </c>
      <c r="L67" s="238"/>
      <c r="M67" s="238">
        <f>SUM(M68:M111)</f>
        <v>0</v>
      </c>
      <c r="N67" s="237"/>
      <c r="O67" s="237">
        <f>SUM(O68:O111)</f>
        <v>22.709999999999997</v>
      </c>
      <c r="P67" s="237"/>
      <c r="Q67" s="237">
        <f>SUM(Q68:Q111)</f>
        <v>0</v>
      </c>
      <c r="R67" s="238"/>
      <c r="S67" s="238"/>
      <c r="T67" s="239"/>
      <c r="U67" s="233"/>
      <c r="V67" s="233">
        <f>SUM(V68:V111)</f>
        <v>50.98</v>
      </c>
      <c r="W67" s="233"/>
      <c r="X67" s="233"/>
      <c r="Y67" s="233"/>
      <c r="AG67" t="s">
        <v>277</v>
      </c>
    </row>
    <row r="68" spans="1:60" outlineLevel="1" x14ac:dyDescent="0.2">
      <c r="A68" s="241">
        <v>14</v>
      </c>
      <c r="B68" s="242" t="s">
        <v>599</v>
      </c>
      <c r="C68" s="259" t="s">
        <v>600</v>
      </c>
      <c r="D68" s="243" t="s">
        <v>280</v>
      </c>
      <c r="E68" s="244">
        <v>5.2236000000000002</v>
      </c>
      <c r="F68" s="245"/>
      <c r="G68" s="246">
        <f>ROUND(E68*F68,2)</f>
        <v>0</v>
      </c>
      <c r="H68" s="245"/>
      <c r="I68" s="246">
        <f>ROUND(E68*H68,2)</f>
        <v>0</v>
      </c>
      <c r="J68" s="245"/>
      <c r="K68" s="246">
        <f>ROUND(E68*J68,2)</f>
        <v>0</v>
      </c>
      <c r="L68" s="246">
        <v>21</v>
      </c>
      <c r="M68" s="246">
        <f>G68*(1+L68/100)</f>
        <v>0</v>
      </c>
      <c r="N68" s="244">
        <v>1.63</v>
      </c>
      <c r="O68" s="244">
        <f>ROUND(E68*N68,2)</f>
        <v>8.51</v>
      </c>
      <c r="P68" s="244">
        <v>0</v>
      </c>
      <c r="Q68" s="244">
        <f>ROUND(E68*P68,2)</f>
        <v>0</v>
      </c>
      <c r="R68" s="246" t="s">
        <v>601</v>
      </c>
      <c r="S68" s="246" t="s">
        <v>298</v>
      </c>
      <c r="T68" s="247" t="s">
        <v>364</v>
      </c>
      <c r="U68" s="224">
        <v>0.92</v>
      </c>
      <c r="V68" s="224">
        <f>ROUND(E68*U68,2)</f>
        <v>4.8099999999999996</v>
      </c>
      <c r="W68" s="224"/>
      <c r="X68" s="224" t="s">
        <v>283</v>
      </c>
      <c r="Y68" s="224" t="s">
        <v>284</v>
      </c>
      <c r="Z68" s="213"/>
      <c r="AA68" s="213"/>
      <c r="AB68" s="213"/>
      <c r="AC68" s="213"/>
      <c r="AD68" s="213"/>
      <c r="AE68" s="213"/>
      <c r="AF68" s="213"/>
      <c r="AG68" s="213" t="s">
        <v>285</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71" t="s">
        <v>602</v>
      </c>
      <c r="D69" s="268"/>
      <c r="E69" s="268"/>
      <c r="F69" s="268"/>
      <c r="G69" s="268"/>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366</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61" t="s">
        <v>286</v>
      </c>
      <c r="D70" s="250"/>
      <c r="E70" s="250"/>
      <c r="F70" s="250"/>
      <c r="G70" s="250"/>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287</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1" t="s">
        <v>2462</v>
      </c>
      <c r="D71" s="250"/>
      <c r="E71" s="250"/>
      <c r="F71" s="250"/>
      <c r="G71" s="250"/>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287</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2" x14ac:dyDescent="0.2">
      <c r="A72" s="220"/>
      <c r="B72" s="221"/>
      <c r="C72" s="262" t="s">
        <v>2463</v>
      </c>
      <c r="D72" s="229"/>
      <c r="E72" s="230">
        <v>5.2236000000000002</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63" t="s">
        <v>294</v>
      </c>
      <c r="D73" s="231"/>
      <c r="E73" s="232">
        <v>5.2236000000000002</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290</v>
      </c>
      <c r="AH73" s="213">
        <v>1</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x14ac:dyDescent="0.2">
      <c r="A74" s="241">
        <v>15</v>
      </c>
      <c r="B74" s="242" t="s">
        <v>2464</v>
      </c>
      <c r="C74" s="259" t="s">
        <v>2465</v>
      </c>
      <c r="D74" s="243" t="s">
        <v>598</v>
      </c>
      <c r="E74" s="244">
        <v>31.02</v>
      </c>
      <c r="F74" s="245"/>
      <c r="G74" s="246">
        <f>ROUND(E74*F74,2)</f>
        <v>0</v>
      </c>
      <c r="H74" s="245"/>
      <c r="I74" s="246">
        <f>ROUND(E74*H74,2)</f>
        <v>0</v>
      </c>
      <c r="J74" s="245"/>
      <c r="K74" s="246">
        <f>ROUND(E74*J74,2)</f>
        <v>0</v>
      </c>
      <c r="L74" s="246">
        <v>21</v>
      </c>
      <c r="M74" s="246">
        <f>G74*(1+L74/100)</f>
        <v>0</v>
      </c>
      <c r="N74" s="244">
        <v>0</v>
      </c>
      <c r="O74" s="244">
        <f>ROUND(E74*N74,2)</f>
        <v>0</v>
      </c>
      <c r="P74" s="244">
        <v>0</v>
      </c>
      <c r="Q74" s="244">
        <f>ROUND(E74*P74,2)</f>
        <v>0</v>
      </c>
      <c r="R74" s="246" t="s">
        <v>710</v>
      </c>
      <c r="S74" s="246" t="s">
        <v>298</v>
      </c>
      <c r="T74" s="247" t="s">
        <v>364</v>
      </c>
      <c r="U74" s="224">
        <v>5.5E-2</v>
      </c>
      <c r="V74" s="224">
        <f>ROUND(E74*U74,2)</f>
        <v>1.71</v>
      </c>
      <c r="W74" s="224"/>
      <c r="X74" s="224" t="s">
        <v>283</v>
      </c>
      <c r="Y74" s="224" t="s">
        <v>284</v>
      </c>
      <c r="Z74" s="213"/>
      <c r="AA74" s="213"/>
      <c r="AB74" s="213"/>
      <c r="AC74" s="213"/>
      <c r="AD74" s="213"/>
      <c r="AE74" s="213"/>
      <c r="AF74" s="213"/>
      <c r="AG74" s="213" t="s">
        <v>285</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62" t="s">
        <v>2466</v>
      </c>
      <c r="D75" s="229"/>
      <c r="E75" s="230">
        <v>31.02</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63" t="s">
        <v>294</v>
      </c>
      <c r="D76" s="231"/>
      <c r="E76" s="232">
        <v>31.02</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1</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x14ac:dyDescent="0.2">
      <c r="A77" s="241">
        <v>16</v>
      </c>
      <c r="B77" s="242" t="s">
        <v>2467</v>
      </c>
      <c r="C77" s="259" t="s">
        <v>2468</v>
      </c>
      <c r="D77" s="243" t="s">
        <v>473</v>
      </c>
      <c r="E77" s="244">
        <v>28.294499999999999</v>
      </c>
      <c r="F77" s="245"/>
      <c r="G77" s="246">
        <f>ROUND(E77*F77,2)</f>
        <v>0</v>
      </c>
      <c r="H77" s="245"/>
      <c r="I77" s="246">
        <f>ROUND(E77*H77,2)</f>
        <v>0</v>
      </c>
      <c r="J77" s="245"/>
      <c r="K77" s="246">
        <f>ROUND(E77*J77,2)</f>
        <v>0</v>
      </c>
      <c r="L77" s="246">
        <v>21</v>
      </c>
      <c r="M77" s="246">
        <f>G77*(1+L77/100)</f>
        <v>0</v>
      </c>
      <c r="N77" s="244">
        <v>0</v>
      </c>
      <c r="O77" s="244">
        <f>ROUND(E77*N77,2)</f>
        <v>0</v>
      </c>
      <c r="P77" s="244">
        <v>0</v>
      </c>
      <c r="Q77" s="244">
        <f>ROUND(E77*P77,2)</f>
        <v>0</v>
      </c>
      <c r="R77" s="246" t="s">
        <v>601</v>
      </c>
      <c r="S77" s="246" t="s">
        <v>298</v>
      </c>
      <c r="T77" s="247" t="s">
        <v>364</v>
      </c>
      <c r="U77" s="224">
        <v>0.53</v>
      </c>
      <c r="V77" s="224">
        <f>ROUND(E77*U77,2)</f>
        <v>15</v>
      </c>
      <c r="W77" s="224"/>
      <c r="X77" s="224" t="s">
        <v>283</v>
      </c>
      <c r="Y77" s="224" t="s">
        <v>284</v>
      </c>
      <c r="Z77" s="213"/>
      <c r="AA77" s="213"/>
      <c r="AB77" s="213"/>
      <c r="AC77" s="213"/>
      <c r="AD77" s="213"/>
      <c r="AE77" s="213"/>
      <c r="AF77" s="213"/>
      <c r="AG77" s="213" t="s">
        <v>285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62" t="s">
        <v>2469</v>
      </c>
      <c r="D78" s="229"/>
      <c r="E78" s="230">
        <v>28.294499999999999</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63" t="s">
        <v>294</v>
      </c>
      <c r="D79" s="231"/>
      <c r="E79" s="232">
        <v>28.294499999999999</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1</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x14ac:dyDescent="0.2">
      <c r="A80" s="241">
        <v>17</v>
      </c>
      <c r="B80" s="242" t="s">
        <v>630</v>
      </c>
      <c r="C80" s="259" t="s">
        <v>631</v>
      </c>
      <c r="D80" s="243" t="s">
        <v>473</v>
      </c>
      <c r="E80" s="244">
        <v>66.165599999999998</v>
      </c>
      <c r="F80" s="245"/>
      <c r="G80" s="246">
        <f>ROUND(E80*F80,2)</f>
        <v>0</v>
      </c>
      <c r="H80" s="245"/>
      <c r="I80" s="246">
        <f>ROUND(E80*H80,2)</f>
        <v>0</v>
      </c>
      <c r="J80" s="245"/>
      <c r="K80" s="246">
        <f>ROUND(E80*J80,2)</f>
        <v>0</v>
      </c>
      <c r="L80" s="246">
        <v>21</v>
      </c>
      <c r="M80" s="246">
        <f>G80*(1+L80/100)</f>
        <v>0</v>
      </c>
      <c r="N80" s="244">
        <v>5.0000000000000001E-4</v>
      </c>
      <c r="O80" s="244">
        <f>ROUND(E80*N80,2)</f>
        <v>0.03</v>
      </c>
      <c r="P80" s="244">
        <v>0</v>
      </c>
      <c r="Q80" s="244">
        <f>ROUND(E80*P80,2)</f>
        <v>0</v>
      </c>
      <c r="R80" s="246" t="s">
        <v>601</v>
      </c>
      <c r="S80" s="246" t="s">
        <v>298</v>
      </c>
      <c r="T80" s="247" t="s">
        <v>364</v>
      </c>
      <c r="U80" s="224">
        <v>9.4E-2</v>
      </c>
      <c r="V80" s="224">
        <f>ROUND(E80*U80,2)</f>
        <v>6.22</v>
      </c>
      <c r="W80" s="224"/>
      <c r="X80" s="224" t="s">
        <v>283</v>
      </c>
      <c r="Y80" s="224" t="s">
        <v>284</v>
      </c>
      <c r="Z80" s="213"/>
      <c r="AA80" s="213"/>
      <c r="AB80" s="213"/>
      <c r="AC80" s="213"/>
      <c r="AD80" s="213"/>
      <c r="AE80" s="213"/>
      <c r="AF80" s="213"/>
      <c r="AG80" s="213" t="s">
        <v>285</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62" t="s">
        <v>2470</v>
      </c>
      <c r="D81" s="229"/>
      <c r="E81" s="230">
        <v>66.165599999999998</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63" t="s">
        <v>294</v>
      </c>
      <c r="D82" s="231"/>
      <c r="E82" s="232">
        <v>66.165599999999998</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290</v>
      </c>
      <c r="AH82" s="213">
        <v>1</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
      <c r="A83" s="241">
        <v>18</v>
      </c>
      <c r="B83" s="242" t="s">
        <v>633</v>
      </c>
      <c r="C83" s="259" t="s">
        <v>634</v>
      </c>
      <c r="D83" s="243" t="s">
        <v>280</v>
      </c>
      <c r="E83" s="244">
        <v>2.0314000000000001</v>
      </c>
      <c r="F83" s="245"/>
      <c r="G83" s="246">
        <f>ROUND(E83*F83,2)</f>
        <v>0</v>
      </c>
      <c r="H83" s="245"/>
      <c r="I83" s="246">
        <f>ROUND(E83*H83,2)</f>
        <v>0</v>
      </c>
      <c r="J83" s="245"/>
      <c r="K83" s="246">
        <f>ROUND(E83*J83,2)</f>
        <v>0</v>
      </c>
      <c r="L83" s="246">
        <v>21</v>
      </c>
      <c r="M83" s="246">
        <f>G83*(1+L83/100)</f>
        <v>0</v>
      </c>
      <c r="N83" s="244">
        <v>2.21366</v>
      </c>
      <c r="O83" s="244">
        <f>ROUND(E83*N83,2)</f>
        <v>4.5</v>
      </c>
      <c r="P83" s="244">
        <v>0</v>
      </c>
      <c r="Q83" s="244">
        <f>ROUND(E83*P83,2)</f>
        <v>0</v>
      </c>
      <c r="R83" s="246" t="s">
        <v>635</v>
      </c>
      <c r="S83" s="246" t="s">
        <v>298</v>
      </c>
      <c r="T83" s="247" t="s">
        <v>364</v>
      </c>
      <c r="U83" s="224">
        <v>4.05</v>
      </c>
      <c r="V83" s="224">
        <f>ROUND(E83*U83,2)</f>
        <v>8.23</v>
      </c>
      <c r="W83" s="224"/>
      <c r="X83" s="224" t="s">
        <v>283</v>
      </c>
      <c r="Y83" s="224" t="s">
        <v>284</v>
      </c>
      <c r="Z83" s="213"/>
      <c r="AA83" s="213"/>
      <c r="AB83" s="213"/>
      <c r="AC83" s="213"/>
      <c r="AD83" s="213"/>
      <c r="AE83" s="213"/>
      <c r="AF83" s="213"/>
      <c r="AG83" s="213" t="s">
        <v>285</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71" t="s">
        <v>636</v>
      </c>
      <c r="D84" s="268"/>
      <c r="E84" s="268"/>
      <c r="F84" s="268"/>
      <c r="G84" s="268"/>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366</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2" x14ac:dyDescent="0.2">
      <c r="A85" s="220"/>
      <c r="B85" s="221"/>
      <c r="C85" s="262" t="s">
        <v>2471</v>
      </c>
      <c r="D85" s="229"/>
      <c r="E85" s="230">
        <v>2.0314000000000001</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290</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63" t="s">
        <v>294</v>
      </c>
      <c r="D86" s="231"/>
      <c r="E86" s="232">
        <v>2.0314000000000001</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1</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1">
        <v>19</v>
      </c>
      <c r="B87" s="242" t="s">
        <v>2472</v>
      </c>
      <c r="C87" s="259" t="s">
        <v>2473</v>
      </c>
      <c r="D87" s="243" t="s">
        <v>323</v>
      </c>
      <c r="E87" s="244">
        <v>1</v>
      </c>
      <c r="F87" s="245"/>
      <c r="G87" s="246">
        <f>ROUND(E87*F87,2)</f>
        <v>0</v>
      </c>
      <c r="H87" s="245"/>
      <c r="I87" s="246">
        <f>ROUND(E87*H87,2)</f>
        <v>0</v>
      </c>
      <c r="J87" s="245"/>
      <c r="K87" s="246">
        <f>ROUND(E87*J87,2)</f>
        <v>0</v>
      </c>
      <c r="L87" s="246">
        <v>21</v>
      </c>
      <c r="M87" s="246">
        <f>G87*(1+L87/100)</f>
        <v>0</v>
      </c>
      <c r="N87" s="244">
        <v>0</v>
      </c>
      <c r="O87" s="244">
        <f>ROUND(E87*N87,2)</f>
        <v>0</v>
      </c>
      <c r="P87" s="244">
        <v>0</v>
      </c>
      <c r="Q87" s="244">
        <f>ROUND(E87*P87,2)</f>
        <v>0</v>
      </c>
      <c r="R87" s="246"/>
      <c r="S87" s="246" t="s">
        <v>281</v>
      </c>
      <c r="T87" s="247" t="s">
        <v>282</v>
      </c>
      <c r="U87" s="224">
        <v>0</v>
      </c>
      <c r="V87" s="224">
        <f>ROUND(E87*U87,2)</f>
        <v>0</v>
      </c>
      <c r="W87" s="224"/>
      <c r="X87" s="224" t="s">
        <v>283</v>
      </c>
      <c r="Y87" s="224" t="s">
        <v>284</v>
      </c>
      <c r="Z87" s="213"/>
      <c r="AA87" s="213"/>
      <c r="AB87" s="213"/>
      <c r="AC87" s="213"/>
      <c r="AD87" s="213"/>
      <c r="AE87" s="213"/>
      <c r="AF87" s="213"/>
      <c r="AG87" s="213" t="s">
        <v>285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60" t="s">
        <v>286</v>
      </c>
      <c r="D88" s="248"/>
      <c r="E88" s="248"/>
      <c r="F88" s="248"/>
      <c r="G88" s="248"/>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287</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3" x14ac:dyDescent="0.2">
      <c r="A89" s="220"/>
      <c r="B89" s="221"/>
      <c r="C89" s="261" t="s">
        <v>2473</v>
      </c>
      <c r="D89" s="250"/>
      <c r="E89" s="250"/>
      <c r="F89" s="250"/>
      <c r="G89" s="250"/>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287</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22.5" outlineLevel="3" x14ac:dyDescent="0.2">
      <c r="A90" s="220"/>
      <c r="B90" s="221"/>
      <c r="C90" s="261" t="s">
        <v>355</v>
      </c>
      <c r="D90" s="250"/>
      <c r="E90" s="250"/>
      <c r="F90" s="250"/>
      <c r="G90" s="250"/>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287</v>
      </c>
      <c r="AH90" s="213"/>
      <c r="AI90" s="213"/>
      <c r="AJ90" s="213"/>
      <c r="AK90" s="213"/>
      <c r="AL90" s="213"/>
      <c r="AM90" s="213"/>
      <c r="AN90" s="213"/>
      <c r="AO90" s="213"/>
      <c r="AP90" s="213"/>
      <c r="AQ90" s="213"/>
      <c r="AR90" s="213"/>
      <c r="AS90" s="213"/>
      <c r="AT90" s="213"/>
      <c r="AU90" s="213"/>
      <c r="AV90" s="213"/>
      <c r="AW90" s="213"/>
      <c r="AX90" s="213"/>
      <c r="AY90" s="213"/>
      <c r="AZ90" s="213"/>
      <c r="BA90" s="249" t="str">
        <f>C90</f>
        <v>Kompletní provedení dle veškerých informací obsažených v PD (textová i výkresová část, technologické postupy, restaurátorské záměry atd.).</v>
      </c>
      <c r="BB90" s="213"/>
      <c r="BC90" s="213"/>
      <c r="BD90" s="213"/>
      <c r="BE90" s="213"/>
      <c r="BF90" s="213"/>
      <c r="BG90" s="213"/>
      <c r="BH90" s="213"/>
    </row>
    <row r="91" spans="1:60" ht="22.5" outlineLevel="3" x14ac:dyDescent="0.2">
      <c r="A91" s="220"/>
      <c r="B91" s="221"/>
      <c r="C91" s="261" t="s">
        <v>3165</v>
      </c>
      <c r="D91" s="250"/>
      <c r="E91" s="250"/>
      <c r="F91" s="250"/>
      <c r="G91" s="250"/>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287</v>
      </c>
      <c r="AH91" s="213"/>
      <c r="AI91" s="213"/>
      <c r="AJ91" s="213"/>
      <c r="AK91" s="213"/>
      <c r="AL91" s="213"/>
      <c r="AM91" s="213"/>
      <c r="AN91" s="213"/>
      <c r="AO91" s="213"/>
      <c r="AP91" s="213"/>
      <c r="AQ91" s="213"/>
      <c r="AR91" s="213"/>
      <c r="AS91" s="213"/>
      <c r="AT91" s="213"/>
      <c r="AU91" s="213"/>
      <c r="AV91" s="213"/>
      <c r="AW91" s="213"/>
      <c r="AX91" s="213"/>
      <c r="AY91" s="213"/>
      <c r="AZ91" s="213"/>
      <c r="BA91" s="249" t="str">
        <f>C91</f>
        <v>Provedení je včetně montáže, demontáže původních konstrukcí, dodávky, přesunu hmot, přesunu a likvidace suti, povrchové úpravy, repasí, restaurátorských záměrů,</v>
      </c>
      <c r="BB91" s="213"/>
      <c r="BC91" s="213"/>
      <c r="BD91" s="213"/>
      <c r="BE91" s="213"/>
      <c r="BF91" s="213"/>
      <c r="BG91" s="213"/>
      <c r="BH91" s="213"/>
    </row>
    <row r="92" spans="1:60" ht="22.5" outlineLevel="3" x14ac:dyDescent="0.2">
      <c r="A92" s="220"/>
      <c r="B92" s="221"/>
      <c r="C92" s="261" t="s">
        <v>288</v>
      </c>
      <c r="D92" s="250"/>
      <c r="E92" s="250"/>
      <c r="F92" s="250"/>
      <c r="G92" s="250"/>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287</v>
      </c>
      <c r="AH92" s="213"/>
      <c r="AI92" s="213"/>
      <c r="AJ92" s="213"/>
      <c r="AK92" s="213"/>
      <c r="AL92" s="213"/>
      <c r="AM92" s="213"/>
      <c r="AN92" s="213"/>
      <c r="AO92" s="213"/>
      <c r="AP92" s="213"/>
      <c r="AQ92" s="213"/>
      <c r="AR92" s="213"/>
      <c r="AS92" s="213"/>
      <c r="AT92" s="213"/>
      <c r="AU92" s="213"/>
      <c r="AV92" s="213"/>
      <c r="AW92" s="213"/>
      <c r="AX92" s="213"/>
      <c r="AY92" s="213"/>
      <c r="AZ92" s="213"/>
      <c r="BA92" s="249" t="str">
        <f>C92</f>
        <v>restaurátorských závěrečných zpráv, dílenských dokumentací, vzorkování a veškerých dalších nutných souvisejících plnění a dodávek potřeb.</v>
      </c>
      <c r="BB92" s="213"/>
      <c r="BC92" s="213"/>
      <c r="BD92" s="213"/>
      <c r="BE92" s="213"/>
      <c r="BF92" s="213"/>
      <c r="BG92" s="213"/>
      <c r="BH92" s="213"/>
    </row>
    <row r="93" spans="1:60" outlineLevel="1" x14ac:dyDescent="0.2">
      <c r="A93" s="241">
        <v>20</v>
      </c>
      <c r="B93" s="242" t="s">
        <v>2474</v>
      </c>
      <c r="C93" s="259" t="s">
        <v>2475</v>
      </c>
      <c r="D93" s="243" t="s">
        <v>1055</v>
      </c>
      <c r="E93" s="244">
        <v>16</v>
      </c>
      <c r="F93" s="245"/>
      <c r="G93" s="246">
        <f>ROUND(E93*F93,2)</f>
        <v>0</v>
      </c>
      <c r="H93" s="245"/>
      <c r="I93" s="246">
        <f>ROUND(E93*H93,2)</f>
        <v>0</v>
      </c>
      <c r="J93" s="245"/>
      <c r="K93" s="246">
        <f>ROUND(E93*J93,2)</f>
        <v>0</v>
      </c>
      <c r="L93" s="246">
        <v>21</v>
      </c>
      <c r="M93" s="246">
        <f>G93*(1+L93/100)</f>
        <v>0</v>
      </c>
      <c r="N93" s="244">
        <v>0</v>
      </c>
      <c r="O93" s="244">
        <f>ROUND(E93*N93,2)</f>
        <v>0</v>
      </c>
      <c r="P93" s="244">
        <v>0</v>
      </c>
      <c r="Q93" s="244">
        <f>ROUND(E93*P93,2)</f>
        <v>0</v>
      </c>
      <c r="R93" s="246"/>
      <c r="S93" s="246" t="s">
        <v>281</v>
      </c>
      <c r="T93" s="247" t="s">
        <v>282</v>
      </c>
      <c r="U93" s="224">
        <v>0</v>
      </c>
      <c r="V93" s="224">
        <f>ROUND(E93*U93,2)</f>
        <v>0</v>
      </c>
      <c r="W93" s="224"/>
      <c r="X93" s="224" t="s">
        <v>283</v>
      </c>
      <c r="Y93" s="224" t="s">
        <v>284</v>
      </c>
      <c r="Z93" s="213"/>
      <c r="AA93" s="213"/>
      <c r="AB93" s="213"/>
      <c r="AC93" s="213"/>
      <c r="AD93" s="213"/>
      <c r="AE93" s="213"/>
      <c r="AF93" s="213"/>
      <c r="AG93" s="213" t="s">
        <v>285</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60" t="s">
        <v>286</v>
      </c>
      <c r="D94" s="248"/>
      <c r="E94" s="248"/>
      <c r="F94" s="248"/>
      <c r="G94" s="248"/>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287</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3" x14ac:dyDescent="0.2">
      <c r="A95" s="220"/>
      <c r="B95" s="221"/>
      <c r="C95" s="261" t="s">
        <v>2475</v>
      </c>
      <c r="D95" s="250"/>
      <c r="E95" s="250"/>
      <c r="F95" s="250"/>
      <c r="G95" s="250"/>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287</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ht="22.5" outlineLevel="3" x14ac:dyDescent="0.2">
      <c r="A96" s="220"/>
      <c r="B96" s="221"/>
      <c r="C96" s="261" t="s">
        <v>355</v>
      </c>
      <c r="D96" s="250"/>
      <c r="E96" s="250"/>
      <c r="F96" s="250"/>
      <c r="G96" s="250"/>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287</v>
      </c>
      <c r="AH96" s="213"/>
      <c r="AI96" s="213"/>
      <c r="AJ96" s="213"/>
      <c r="AK96" s="213"/>
      <c r="AL96" s="213"/>
      <c r="AM96" s="213"/>
      <c r="AN96" s="213"/>
      <c r="AO96" s="213"/>
      <c r="AP96" s="213"/>
      <c r="AQ96" s="213"/>
      <c r="AR96" s="213"/>
      <c r="AS96" s="213"/>
      <c r="AT96" s="213"/>
      <c r="AU96" s="213"/>
      <c r="AV96" s="213"/>
      <c r="AW96" s="213"/>
      <c r="AX96" s="213"/>
      <c r="AY96" s="213"/>
      <c r="AZ96" s="213"/>
      <c r="BA96" s="249" t="str">
        <f>C96</f>
        <v>Kompletní provedení dle veškerých informací obsažených v PD (textová i výkresová část, technologické postupy, restaurátorské záměry atd.).</v>
      </c>
      <c r="BB96" s="213"/>
      <c r="BC96" s="213"/>
      <c r="BD96" s="213"/>
      <c r="BE96" s="213"/>
      <c r="BF96" s="213"/>
      <c r="BG96" s="213"/>
      <c r="BH96" s="213"/>
    </row>
    <row r="97" spans="1:60" ht="22.5" outlineLevel="3" x14ac:dyDescent="0.2">
      <c r="A97" s="220"/>
      <c r="B97" s="221"/>
      <c r="C97" s="261" t="s">
        <v>3165</v>
      </c>
      <c r="D97" s="250"/>
      <c r="E97" s="250"/>
      <c r="F97" s="250"/>
      <c r="G97" s="250"/>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287</v>
      </c>
      <c r="AH97" s="213"/>
      <c r="AI97" s="213"/>
      <c r="AJ97" s="213"/>
      <c r="AK97" s="213"/>
      <c r="AL97" s="213"/>
      <c r="AM97" s="213"/>
      <c r="AN97" s="213"/>
      <c r="AO97" s="213"/>
      <c r="AP97" s="213"/>
      <c r="AQ97" s="213"/>
      <c r="AR97" s="213"/>
      <c r="AS97" s="213"/>
      <c r="AT97" s="213"/>
      <c r="AU97" s="213"/>
      <c r="AV97" s="213"/>
      <c r="AW97" s="213"/>
      <c r="AX97" s="213"/>
      <c r="AY97" s="213"/>
      <c r="AZ97" s="213"/>
      <c r="BA97" s="249" t="str">
        <f>C97</f>
        <v>Provedení je včetně montáže, demontáže původních konstrukcí, dodávky, přesunu hmot, přesunu a likvidace suti, povrchové úpravy, repasí, restaurátorských záměrů,</v>
      </c>
      <c r="BB97" s="213"/>
      <c r="BC97" s="213"/>
      <c r="BD97" s="213"/>
      <c r="BE97" s="213"/>
      <c r="BF97" s="213"/>
      <c r="BG97" s="213"/>
      <c r="BH97" s="213"/>
    </row>
    <row r="98" spans="1:60" ht="22.5" outlineLevel="3" x14ac:dyDescent="0.2">
      <c r="A98" s="220"/>
      <c r="B98" s="221"/>
      <c r="C98" s="261" t="s">
        <v>288</v>
      </c>
      <c r="D98" s="250"/>
      <c r="E98" s="250"/>
      <c r="F98" s="250"/>
      <c r="G98" s="250"/>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287</v>
      </c>
      <c r="AH98" s="213"/>
      <c r="AI98" s="213"/>
      <c r="AJ98" s="213"/>
      <c r="AK98" s="213"/>
      <c r="AL98" s="213"/>
      <c r="AM98" s="213"/>
      <c r="AN98" s="213"/>
      <c r="AO98" s="213"/>
      <c r="AP98" s="213"/>
      <c r="AQ98" s="213"/>
      <c r="AR98" s="213"/>
      <c r="AS98" s="213"/>
      <c r="AT98" s="213"/>
      <c r="AU98" s="213"/>
      <c r="AV98" s="213"/>
      <c r="AW98" s="213"/>
      <c r="AX98" s="213"/>
      <c r="AY98" s="213"/>
      <c r="AZ98" s="213"/>
      <c r="BA98" s="249" t="str">
        <f>C98</f>
        <v>restaurátorských závěrečných zpráv, dílenských dokumentací, vzorkování a veškerých dalších nutných souvisejících plnění a dodávek potřeb.</v>
      </c>
      <c r="BB98" s="213"/>
      <c r="BC98" s="213"/>
      <c r="BD98" s="213"/>
      <c r="BE98" s="213"/>
      <c r="BF98" s="213"/>
      <c r="BG98" s="213"/>
      <c r="BH98" s="213"/>
    </row>
    <row r="99" spans="1:60" outlineLevel="1" x14ac:dyDescent="0.2">
      <c r="A99" s="241">
        <v>21</v>
      </c>
      <c r="B99" s="242" t="s">
        <v>2476</v>
      </c>
      <c r="C99" s="259" t="s">
        <v>2477</v>
      </c>
      <c r="D99" s="243" t="s">
        <v>1055</v>
      </c>
      <c r="E99" s="244">
        <v>2</v>
      </c>
      <c r="F99" s="245"/>
      <c r="G99" s="246">
        <f>ROUND(E99*F99,2)</f>
        <v>0</v>
      </c>
      <c r="H99" s="245"/>
      <c r="I99" s="246">
        <f>ROUND(E99*H99,2)</f>
        <v>0</v>
      </c>
      <c r="J99" s="245"/>
      <c r="K99" s="246">
        <f>ROUND(E99*J99,2)</f>
        <v>0</v>
      </c>
      <c r="L99" s="246">
        <v>21</v>
      </c>
      <c r="M99" s="246">
        <f>G99*(1+L99/100)</f>
        <v>0</v>
      </c>
      <c r="N99" s="244">
        <v>0</v>
      </c>
      <c r="O99" s="244">
        <f>ROUND(E99*N99,2)</f>
        <v>0</v>
      </c>
      <c r="P99" s="244">
        <v>0</v>
      </c>
      <c r="Q99" s="244">
        <f>ROUND(E99*P99,2)</f>
        <v>0</v>
      </c>
      <c r="R99" s="246"/>
      <c r="S99" s="246" t="s">
        <v>281</v>
      </c>
      <c r="T99" s="247" t="s">
        <v>282</v>
      </c>
      <c r="U99" s="224">
        <v>0</v>
      </c>
      <c r="V99" s="224">
        <f>ROUND(E99*U99,2)</f>
        <v>0</v>
      </c>
      <c r="W99" s="224"/>
      <c r="X99" s="224" t="s">
        <v>283</v>
      </c>
      <c r="Y99" s="224" t="s">
        <v>284</v>
      </c>
      <c r="Z99" s="213"/>
      <c r="AA99" s="213"/>
      <c r="AB99" s="213"/>
      <c r="AC99" s="213"/>
      <c r="AD99" s="213"/>
      <c r="AE99" s="213"/>
      <c r="AF99" s="213"/>
      <c r="AG99" s="213" t="s">
        <v>285</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60" t="s">
        <v>286</v>
      </c>
      <c r="D100" s="248"/>
      <c r="E100" s="248"/>
      <c r="F100" s="248"/>
      <c r="G100" s="248"/>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287</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1" t="s">
        <v>2478</v>
      </c>
      <c r="D101" s="250"/>
      <c r="E101" s="250"/>
      <c r="F101" s="250"/>
      <c r="G101" s="250"/>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287</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ht="22.5" outlineLevel="3" x14ac:dyDescent="0.2">
      <c r="A102" s="220"/>
      <c r="B102" s="221"/>
      <c r="C102" s="261" t="s">
        <v>355</v>
      </c>
      <c r="D102" s="250"/>
      <c r="E102" s="250"/>
      <c r="F102" s="250"/>
      <c r="G102" s="250"/>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287</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49" t="str">
        <f>C102</f>
        <v>Kompletní provedení dle veškerých informací obsažených v PD (textová i výkresová část, technologické postupy, restaurátorské záměry atd.).</v>
      </c>
      <c r="BB102" s="213"/>
      <c r="BC102" s="213"/>
      <c r="BD102" s="213"/>
      <c r="BE102" s="213"/>
      <c r="BF102" s="213"/>
      <c r="BG102" s="213"/>
      <c r="BH102" s="213"/>
    </row>
    <row r="103" spans="1:60" ht="22.5" outlineLevel="3" x14ac:dyDescent="0.2">
      <c r="A103" s="220"/>
      <c r="B103" s="221"/>
      <c r="C103" s="261" t="s">
        <v>3165</v>
      </c>
      <c r="D103" s="250"/>
      <c r="E103" s="250"/>
      <c r="F103" s="250"/>
      <c r="G103" s="250"/>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287</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49" t="str">
        <f>C103</f>
        <v>Provedení je včetně montáže, demontáže původních konstrukcí, dodávky, přesunu hmot, přesunu a likvidace suti, povrchové úpravy, repasí, restaurátorských záměrů,</v>
      </c>
      <c r="BB103" s="213"/>
      <c r="BC103" s="213"/>
      <c r="BD103" s="213"/>
      <c r="BE103" s="213"/>
      <c r="BF103" s="213"/>
      <c r="BG103" s="213"/>
      <c r="BH103" s="213"/>
    </row>
    <row r="104" spans="1:60" ht="22.5" outlineLevel="3" x14ac:dyDescent="0.2">
      <c r="A104" s="220"/>
      <c r="B104" s="221"/>
      <c r="C104" s="261" t="s">
        <v>288</v>
      </c>
      <c r="D104" s="250"/>
      <c r="E104" s="250"/>
      <c r="F104" s="250"/>
      <c r="G104" s="250"/>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287</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49" t="str">
        <f>C104</f>
        <v>restaurátorských závěrečných zpráv, dílenských dokumentací, vzorkování a veškerých dalších nutných souvisejících plnění a dodávek potřeb.</v>
      </c>
      <c r="BB104" s="213"/>
      <c r="BC104" s="213"/>
      <c r="BD104" s="213"/>
      <c r="BE104" s="213"/>
      <c r="BF104" s="213"/>
      <c r="BG104" s="213"/>
      <c r="BH104" s="213"/>
    </row>
    <row r="105" spans="1:60" outlineLevel="1" x14ac:dyDescent="0.2">
      <c r="A105" s="241">
        <v>22</v>
      </c>
      <c r="B105" s="242" t="s">
        <v>2479</v>
      </c>
      <c r="C105" s="259" t="s">
        <v>2480</v>
      </c>
      <c r="D105" s="243" t="s">
        <v>280</v>
      </c>
      <c r="E105" s="244">
        <v>3.07612</v>
      </c>
      <c r="F105" s="245"/>
      <c r="G105" s="246">
        <f>ROUND(E105*F105,2)</f>
        <v>0</v>
      </c>
      <c r="H105" s="245"/>
      <c r="I105" s="246">
        <f>ROUND(E105*H105,2)</f>
        <v>0</v>
      </c>
      <c r="J105" s="245"/>
      <c r="K105" s="246">
        <f>ROUND(E105*J105,2)</f>
        <v>0</v>
      </c>
      <c r="L105" s="246">
        <v>21</v>
      </c>
      <c r="M105" s="246">
        <f>G105*(1+L105/100)</f>
        <v>0</v>
      </c>
      <c r="N105" s="244">
        <v>3.13842</v>
      </c>
      <c r="O105" s="244">
        <f>ROUND(E105*N105,2)</f>
        <v>9.65</v>
      </c>
      <c r="P105" s="244">
        <v>0</v>
      </c>
      <c r="Q105" s="244">
        <f>ROUND(E105*P105,2)</f>
        <v>0</v>
      </c>
      <c r="R105" s="246" t="s">
        <v>1505</v>
      </c>
      <c r="S105" s="246" t="s">
        <v>298</v>
      </c>
      <c r="T105" s="247" t="s">
        <v>364</v>
      </c>
      <c r="U105" s="224">
        <v>4.88</v>
      </c>
      <c r="V105" s="224">
        <f>ROUND(E105*U105,2)</f>
        <v>15.01</v>
      </c>
      <c r="W105" s="224"/>
      <c r="X105" s="224" t="s">
        <v>1506</v>
      </c>
      <c r="Y105" s="224" t="s">
        <v>284</v>
      </c>
      <c r="Z105" s="213"/>
      <c r="AA105" s="213"/>
      <c r="AB105" s="213"/>
      <c r="AC105" s="213"/>
      <c r="AD105" s="213"/>
      <c r="AE105" s="213"/>
      <c r="AF105" s="213"/>
      <c r="AG105" s="213" t="s">
        <v>1507</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71" t="s">
        <v>2481</v>
      </c>
      <c r="D106" s="268"/>
      <c r="E106" s="268"/>
      <c r="F106" s="268"/>
      <c r="G106" s="268"/>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366</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2" x14ac:dyDescent="0.2">
      <c r="A107" s="220"/>
      <c r="B107" s="221"/>
      <c r="C107" s="262" t="s">
        <v>2482</v>
      </c>
      <c r="D107" s="229"/>
      <c r="E107" s="230">
        <v>3.07612</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290</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63" t="s">
        <v>294</v>
      </c>
      <c r="D108" s="231"/>
      <c r="E108" s="232">
        <v>3.07612</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1</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ht="22.5" outlineLevel="1" x14ac:dyDescent="0.2">
      <c r="A109" s="241">
        <v>23</v>
      </c>
      <c r="B109" s="242" t="s">
        <v>1637</v>
      </c>
      <c r="C109" s="259" t="s">
        <v>1638</v>
      </c>
      <c r="D109" s="243" t="s">
        <v>598</v>
      </c>
      <c r="E109" s="244">
        <v>34.122</v>
      </c>
      <c r="F109" s="245"/>
      <c r="G109" s="246">
        <f>ROUND(E109*F109,2)</f>
        <v>0</v>
      </c>
      <c r="H109" s="245"/>
      <c r="I109" s="246">
        <f>ROUND(E109*H109,2)</f>
        <v>0</v>
      </c>
      <c r="J109" s="245"/>
      <c r="K109" s="246">
        <f>ROUND(E109*J109,2)</f>
        <v>0</v>
      </c>
      <c r="L109" s="246">
        <v>21</v>
      </c>
      <c r="M109" s="246">
        <f>G109*(1+L109/100)</f>
        <v>0</v>
      </c>
      <c r="N109" s="244">
        <v>4.8000000000000001E-4</v>
      </c>
      <c r="O109" s="244">
        <f>ROUND(E109*N109,2)</f>
        <v>0.02</v>
      </c>
      <c r="P109" s="244">
        <v>0</v>
      </c>
      <c r="Q109" s="244">
        <f>ROUND(E109*P109,2)</f>
        <v>0</v>
      </c>
      <c r="R109" s="246" t="s">
        <v>1032</v>
      </c>
      <c r="S109" s="246" t="s">
        <v>298</v>
      </c>
      <c r="T109" s="247" t="s">
        <v>364</v>
      </c>
      <c r="U109" s="224">
        <v>0</v>
      </c>
      <c r="V109" s="224">
        <f>ROUND(E109*U109,2)</f>
        <v>0</v>
      </c>
      <c r="W109" s="224"/>
      <c r="X109" s="224" t="s">
        <v>1034</v>
      </c>
      <c r="Y109" s="224" t="s">
        <v>284</v>
      </c>
      <c r="Z109" s="213"/>
      <c r="AA109" s="213"/>
      <c r="AB109" s="213"/>
      <c r="AC109" s="213"/>
      <c r="AD109" s="213"/>
      <c r="AE109" s="213"/>
      <c r="AF109" s="213"/>
      <c r="AG109" s="213" t="s">
        <v>1035</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2" x14ac:dyDescent="0.2">
      <c r="A110" s="220"/>
      <c r="B110" s="221"/>
      <c r="C110" s="262" t="s">
        <v>2483</v>
      </c>
      <c r="D110" s="229"/>
      <c r="E110" s="230">
        <v>34.122</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290</v>
      </c>
      <c r="AH110" s="213">
        <v>5</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63" t="s">
        <v>294</v>
      </c>
      <c r="D111" s="231"/>
      <c r="E111" s="232">
        <v>34.122</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290</v>
      </c>
      <c r="AH111" s="213">
        <v>1</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x14ac:dyDescent="0.2">
      <c r="A112" s="234" t="s">
        <v>276</v>
      </c>
      <c r="B112" s="235" t="s">
        <v>175</v>
      </c>
      <c r="C112" s="258" t="s">
        <v>176</v>
      </c>
      <c r="D112" s="236"/>
      <c r="E112" s="237"/>
      <c r="F112" s="238"/>
      <c r="G112" s="238">
        <f>SUMIF(AG113:AG116,"&lt;&gt;NOR",G113:G116)</f>
        <v>0</v>
      </c>
      <c r="H112" s="238"/>
      <c r="I112" s="238">
        <f>SUM(I113:I116)</f>
        <v>0</v>
      </c>
      <c r="J112" s="238"/>
      <c r="K112" s="238">
        <f>SUM(K113:K116)</f>
        <v>0</v>
      </c>
      <c r="L112" s="238"/>
      <c r="M112" s="238">
        <f>SUM(M113:M116)</f>
        <v>0</v>
      </c>
      <c r="N112" s="237"/>
      <c r="O112" s="237">
        <f>SUM(O113:O116)</f>
        <v>1.07</v>
      </c>
      <c r="P112" s="237"/>
      <c r="Q112" s="237">
        <f>SUM(Q113:Q116)</f>
        <v>0</v>
      </c>
      <c r="R112" s="238"/>
      <c r="S112" s="238"/>
      <c r="T112" s="239"/>
      <c r="U112" s="233"/>
      <c r="V112" s="233">
        <f>SUM(V113:V116)</f>
        <v>11.6</v>
      </c>
      <c r="W112" s="233"/>
      <c r="X112" s="233"/>
      <c r="Y112" s="233"/>
      <c r="AG112" t="s">
        <v>277</v>
      </c>
    </row>
    <row r="113" spans="1:60" outlineLevel="1" x14ac:dyDescent="0.2">
      <c r="A113" s="241">
        <v>24</v>
      </c>
      <c r="B113" s="242" t="s">
        <v>2484</v>
      </c>
      <c r="C113" s="259" t="s">
        <v>2485</v>
      </c>
      <c r="D113" s="243" t="s">
        <v>473</v>
      </c>
      <c r="E113" s="244">
        <v>28.294499999999999</v>
      </c>
      <c r="F113" s="245"/>
      <c r="G113" s="246">
        <f>ROUND(E113*F113,2)</f>
        <v>0</v>
      </c>
      <c r="H113" s="245"/>
      <c r="I113" s="246">
        <f>ROUND(E113*H113,2)</f>
        <v>0</v>
      </c>
      <c r="J113" s="245"/>
      <c r="K113" s="246">
        <f>ROUND(E113*J113,2)</f>
        <v>0</v>
      </c>
      <c r="L113" s="246">
        <v>21</v>
      </c>
      <c r="M113" s="246">
        <f>G113*(1+L113/100)</f>
        <v>0</v>
      </c>
      <c r="N113" s="244">
        <v>3.7670000000000002E-2</v>
      </c>
      <c r="O113" s="244">
        <f>ROUND(E113*N113,2)</f>
        <v>1.07</v>
      </c>
      <c r="P113" s="244">
        <v>0</v>
      </c>
      <c r="Q113" s="244">
        <f>ROUND(E113*P113,2)</f>
        <v>0</v>
      </c>
      <c r="R113" s="246" t="s">
        <v>1327</v>
      </c>
      <c r="S113" s="246" t="s">
        <v>298</v>
      </c>
      <c r="T113" s="247" t="s">
        <v>364</v>
      </c>
      <c r="U113" s="224">
        <v>0.41</v>
      </c>
      <c r="V113" s="224">
        <f>ROUND(E113*U113,2)</f>
        <v>11.6</v>
      </c>
      <c r="W113" s="224"/>
      <c r="X113" s="224" t="s">
        <v>283</v>
      </c>
      <c r="Y113" s="224" t="s">
        <v>284</v>
      </c>
      <c r="Z113" s="213"/>
      <c r="AA113" s="213"/>
      <c r="AB113" s="213"/>
      <c r="AC113" s="213"/>
      <c r="AD113" s="213"/>
      <c r="AE113" s="213"/>
      <c r="AF113" s="213"/>
      <c r="AG113" s="213" t="s">
        <v>285</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2" x14ac:dyDescent="0.2">
      <c r="A114" s="220"/>
      <c r="B114" s="221"/>
      <c r="C114" s="271" t="s">
        <v>2486</v>
      </c>
      <c r="D114" s="268"/>
      <c r="E114" s="268"/>
      <c r="F114" s="268"/>
      <c r="G114" s="268"/>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366</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62" t="s">
        <v>2469</v>
      </c>
      <c r="D115" s="229"/>
      <c r="E115" s="230">
        <v>28.294499999999999</v>
      </c>
      <c r="F115" s="224"/>
      <c r="G115" s="224"/>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290</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63" t="s">
        <v>294</v>
      </c>
      <c r="D116" s="231"/>
      <c r="E116" s="232">
        <v>28.294499999999999</v>
      </c>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290</v>
      </c>
      <c r="AH116" s="213">
        <v>1</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x14ac:dyDescent="0.2">
      <c r="A117" s="234" t="s">
        <v>276</v>
      </c>
      <c r="B117" s="235" t="s">
        <v>177</v>
      </c>
      <c r="C117" s="258" t="s">
        <v>178</v>
      </c>
      <c r="D117" s="236"/>
      <c r="E117" s="237"/>
      <c r="F117" s="238"/>
      <c r="G117" s="238">
        <f>SUMIF(AG118:AG122,"&lt;&gt;NOR",G118:G122)</f>
        <v>0</v>
      </c>
      <c r="H117" s="238"/>
      <c r="I117" s="238">
        <f>SUM(I118:I122)</f>
        <v>0</v>
      </c>
      <c r="J117" s="238"/>
      <c r="K117" s="238">
        <f>SUM(K118:K122)</f>
        <v>0</v>
      </c>
      <c r="L117" s="238"/>
      <c r="M117" s="238">
        <f>SUM(M118:M122)</f>
        <v>0</v>
      </c>
      <c r="N117" s="237"/>
      <c r="O117" s="237">
        <f>SUM(O118:O122)</f>
        <v>2.61</v>
      </c>
      <c r="P117" s="237"/>
      <c r="Q117" s="237">
        <f>SUM(Q118:Q122)</f>
        <v>0</v>
      </c>
      <c r="R117" s="238"/>
      <c r="S117" s="238"/>
      <c r="T117" s="239"/>
      <c r="U117" s="233"/>
      <c r="V117" s="233">
        <f>SUM(V118:V122)</f>
        <v>29.58</v>
      </c>
      <c r="W117" s="233"/>
      <c r="X117" s="233"/>
      <c r="Y117" s="233"/>
      <c r="AG117" t="s">
        <v>277</v>
      </c>
    </row>
    <row r="118" spans="1:60" ht="22.5" outlineLevel="1" x14ac:dyDescent="0.2">
      <c r="A118" s="241">
        <v>25</v>
      </c>
      <c r="B118" s="242" t="s">
        <v>2487</v>
      </c>
      <c r="C118" s="259" t="s">
        <v>2488</v>
      </c>
      <c r="D118" s="243" t="s">
        <v>780</v>
      </c>
      <c r="E118" s="244">
        <v>102</v>
      </c>
      <c r="F118" s="245"/>
      <c r="G118" s="246">
        <f>ROUND(E118*F118,2)</f>
        <v>0</v>
      </c>
      <c r="H118" s="245"/>
      <c r="I118" s="246">
        <f>ROUND(E118*H118,2)</f>
        <v>0</v>
      </c>
      <c r="J118" s="245"/>
      <c r="K118" s="246">
        <f>ROUND(E118*J118,2)</f>
        <v>0</v>
      </c>
      <c r="L118" s="246">
        <v>21</v>
      </c>
      <c r="M118" s="246">
        <f>G118*(1+L118/100)</f>
        <v>0</v>
      </c>
      <c r="N118" s="244">
        <v>2.5610000000000001E-2</v>
      </c>
      <c r="O118" s="244">
        <f>ROUND(E118*N118,2)</f>
        <v>2.61</v>
      </c>
      <c r="P118" s="244">
        <v>0</v>
      </c>
      <c r="Q118" s="244">
        <f>ROUND(E118*P118,2)</f>
        <v>0</v>
      </c>
      <c r="R118" s="246"/>
      <c r="S118" s="246" t="s">
        <v>2489</v>
      </c>
      <c r="T118" s="247" t="s">
        <v>2489</v>
      </c>
      <c r="U118" s="224">
        <v>0.28999999999999998</v>
      </c>
      <c r="V118" s="224">
        <f>ROUND(E118*U118,2)</f>
        <v>29.58</v>
      </c>
      <c r="W118" s="224"/>
      <c r="X118" s="224" t="s">
        <v>283</v>
      </c>
      <c r="Y118" s="224" t="s">
        <v>284</v>
      </c>
      <c r="Z118" s="213"/>
      <c r="AA118" s="213"/>
      <c r="AB118" s="213"/>
      <c r="AC118" s="213"/>
      <c r="AD118" s="213"/>
      <c r="AE118" s="213"/>
      <c r="AF118" s="213"/>
      <c r="AG118" s="213" t="s">
        <v>285</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62" t="s">
        <v>2490</v>
      </c>
      <c r="D119" s="229"/>
      <c r="E119" s="230">
        <v>96.733329999999995</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290</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2" t="s">
        <v>2491</v>
      </c>
      <c r="D120" s="229"/>
      <c r="E120" s="230">
        <v>0.26667000000000002</v>
      </c>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290</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62" t="s">
        <v>2492</v>
      </c>
      <c r="D121" s="229"/>
      <c r="E121" s="230">
        <v>5</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290</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63" t="s">
        <v>294</v>
      </c>
      <c r="D122" s="231"/>
      <c r="E122" s="232">
        <v>102</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290</v>
      </c>
      <c r="AH122" s="213">
        <v>1</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x14ac:dyDescent="0.2">
      <c r="A123" s="234" t="s">
        <v>276</v>
      </c>
      <c r="B123" s="235" t="s">
        <v>179</v>
      </c>
      <c r="C123" s="258" t="s">
        <v>75</v>
      </c>
      <c r="D123" s="236"/>
      <c r="E123" s="237"/>
      <c r="F123" s="238"/>
      <c r="G123" s="238">
        <f>SUMIF(AG124:AG139,"&lt;&gt;NOR",G124:G139)</f>
        <v>0</v>
      </c>
      <c r="H123" s="238"/>
      <c r="I123" s="238">
        <f>SUM(I124:I139)</f>
        <v>0</v>
      </c>
      <c r="J123" s="238"/>
      <c r="K123" s="238">
        <f>SUM(K124:K139)</f>
        <v>0</v>
      </c>
      <c r="L123" s="238"/>
      <c r="M123" s="238">
        <f>SUM(M124:M139)</f>
        <v>0</v>
      </c>
      <c r="N123" s="237"/>
      <c r="O123" s="237">
        <f>SUM(O124:O139)</f>
        <v>0</v>
      </c>
      <c r="P123" s="237"/>
      <c r="Q123" s="237">
        <f>SUM(Q124:Q139)</f>
        <v>0</v>
      </c>
      <c r="R123" s="238"/>
      <c r="S123" s="238"/>
      <c r="T123" s="239"/>
      <c r="U123" s="233"/>
      <c r="V123" s="233">
        <f>SUM(V124:V139)</f>
        <v>0</v>
      </c>
      <c r="W123" s="233"/>
      <c r="X123" s="233"/>
      <c r="Y123" s="233"/>
      <c r="AG123" t="s">
        <v>277</v>
      </c>
    </row>
    <row r="124" spans="1:60" outlineLevel="1" x14ac:dyDescent="0.2">
      <c r="A124" s="241">
        <v>26</v>
      </c>
      <c r="B124" s="242" t="s">
        <v>2493</v>
      </c>
      <c r="C124" s="259" t="s">
        <v>2494</v>
      </c>
      <c r="D124" s="243" t="s">
        <v>473</v>
      </c>
      <c r="E124" s="244">
        <v>17.411999999999999</v>
      </c>
      <c r="F124" s="245"/>
      <c r="G124" s="246">
        <f>ROUND(E124*F124,2)</f>
        <v>0</v>
      </c>
      <c r="H124" s="245"/>
      <c r="I124" s="246">
        <f>ROUND(E124*H124,2)</f>
        <v>0</v>
      </c>
      <c r="J124" s="245"/>
      <c r="K124" s="246">
        <f>ROUND(E124*J124,2)</f>
        <v>0</v>
      </c>
      <c r="L124" s="246">
        <v>21</v>
      </c>
      <c r="M124" s="246">
        <f>G124*(1+L124/100)</f>
        <v>0</v>
      </c>
      <c r="N124" s="244">
        <v>0</v>
      </c>
      <c r="O124" s="244">
        <f>ROUND(E124*N124,2)</f>
        <v>0</v>
      </c>
      <c r="P124" s="244">
        <v>0</v>
      </c>
      <c r="Q124" s="244">
        <f>ROUND(E124*P124,2)</f>
        <v>0</v>
      </c>
      <c r="R124" s="246"/>
      <c r="S124" s="246" t="s">
        <v>281</v>
      </c>
      <c r="T124" s="247" t="s">
        <v>282</v>
      </c>
      <c r="U124" s="224">
        <v>0</v>
      </c>
      <c r="V124" s="224">
        <f>ROUND(E124*U124,2)</f>
        <v>0</v>
      </c>
      <c r="W124" s="224"/>
      <c r="X124" s="224" t="s">
        <v>283</v>
      </c>
      <c r="Y124" s="224" t="s">
        <v>284</v>
      </c>
      <c r="Z124" s="213"/>
      <c r="AA124" s="213"/>
      <c r="AB124" s="213"/>
      <c r="AC124" s="213"/>
      <c r="AD124" s="213"/>
      <c r="AE124" s="213"/>
      <c r="AF124" s="213"/>
      <c r="AG124" s="213" t="s">
        <v>285</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2" x14ac:dyDescent="0.2">
      <c r="A125" s="220"/>
      <c r="B125" s="221"/>
      <c r="C125" s="260" t="s">
        <v>286</v>
      </c>
      <c r="D125" s="248"/>
      <c r="E125" s="248"/>
      <c r="F125" s="248"/>
      <c r="G125" s="248"/>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287</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61" t="s">
        <v>2494</v>
      </c>
      <c r="D126" s="250"/>
      <c r="E126" s="250"/>
      <c r="F126" s="250"/>
      <c r="G126" s="250"/>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287</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ht="22.5" outlineLevel="3" x14ac:dyDescent="0.2">
      <c r="A127" s="220"/>
      <c r="B127" s="221"/>
      <c r="C127" s="261" t="s">
        <v>355</v>
      </c>
      <c r="D127" s="250"/>
      <c r="E127" s="250"/>
      <c r="F127" s="250"/>
      <c r="G127" s="250"/>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287</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49" t="str">
        <f>C127</f>
        <v>Kompletní provedení dle veškerých informací obsažených v PD (textová i výkresová část, technologické postupy, restaurátorské záměry atd.).</v>
      </c>
      <c r="BB127" s="213"/>
      <c r="BC127" s="213"/>
      <c r="BD127" s="213"/>
      <c r="BE127" s="213"/>
      <c r="BF127" s="213"/>
      <c r="BG127" s="213"/>
      <c r="BH127" s="213"/>
    </row>
    <row r="128" spans="1:60" ht="22.5" outlineLevel="3" x14ac:dyDescent="0.2">
      <c r="A128" s="220"/>
      <c r="B128" s="221"/>
      <c r="C128" s="261" t="s">
        <v>3165</v>
      </c>
      <c r="D128" s="250"/>
      <c r="E128" s="250"/>
      <c r="F128" s="250"/>
      <c r="G128" s="250"/>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49" t="str">
        <f>C128</f>
        <v>Provedení je včetně montáže, demontáže původních konstrukcí, dodávky, přesunu hmot, přesunu a likvidace suti, povrchové úpravy, repasí, restaurátorských záměrů,</v>
      </c>
      <c r="BB128" s="213"/>
      <c r="BC128" s="213"/>
      <c r="BD128" s="213"/>
      <c r="BE128" s="213"/>
      <c r="BF128" s="213"/>
      <c r="BG128" s="213"/>
      <c r="BH128" s="213"/>
    </row>
    <row r="129" spans="1:60" ht="22.5" outlineLevel="3" x14ac:dyDescent="0.2">
      <c r="A129" s="220"/>
      <c r="B129" s="221"/>
      <c r="C129" s="261" t="s">
        <v>288</v>
      </c>
      <c r="D129" s="250"/>
      <c r="E129" s="250"/>
      <c r="F129" s="250"/>
      <c r="G129" s="250"/>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287</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49" t="str">
        <f>C129</f>
        <v>restaurátorských závěrečných zpráv, dílenských dokumentací, vzorkování a veškerých dalších nutných souvisejících plnění a dodávek potřeb.</v>
      </c>
      <c r="BB129" s="213"/>
      <c r="BC129" s="213"/>
      <c r="BD129" s="213"/>
      <c r="BE129" s="213"/>
      <c r="BF129" s="213"/>
      <c r="BG129" s="213"/>
      <c r="BH129" s="213"/>
    </row>
    <row r="130" spans="1:60" outlineLevel="2" x14ac:dyDescent="0.2">
      <c r="A130" s="220"/>
      <c r="B130" s="221"/>
      <c r="C130" s="262" t="s">
        <v>2495</v>
      </c>
      <c r="D130" s="229"/>
      <c r="E130" s="230">
        <v>17.411999999999999</v>
      </c>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290</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63" t="s">
        <v>294</v>
      </c>
      <c r="D131" s="231"/>
      <c r="E131" s="232">
        <v>17.411999999999999</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290</v>
      </c>
      <c r="AH131" s="213">
        <v>1</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1" x14ac:dyDescent="0.2">
      <c r="A132" s="241">
        <v>27</v>
      </c>
      <c r="B132" s="242" t="s">
        <v>2496</v>
      </c>
      <c r="C132" s="259" t="s">
        <v>2497</v>
      </c>
      <c r="D132" s="243" t="s">
        <v>473</v>
      </c>
      <c r="E132" s="244">
        <v>8.64</v>
      </c>
      <c r="F132" s="245"/>
      <c r="G132" s="246">
        <f>ROUND(E132*F132,2)</f>
        <v>0</v>
      </c>
      <c r="H132" s="245"/>
      <c r="I132" s="246">
        <f>ROUND(E132*H132,2)</f>
        <v>0</v>
      </c>
      <c r="J132" s="245"/>
      <c r="K132" s="246">
        <f>ROUND(E132*J132,2)</f>
        <v>0</v>
      </c>
      <c r="L132" s="246">
        <v>21</v>
      </c>
      <c r="M132" s="246">
        <f>G132*(1+L132/100)</f>
        <v>0</v>
      </c>
      <c r="N132" s="244">
        <v>0</v>
      </c>
      <c r="O132" s="244">
        <f>ROUND(E132*N132,2)</f>
        <v>0</v>
      </c>
      <c r="P132" s="244">
        <v>0</v>
      </c>
      <c r="Q132" s="244">
        <f>ROUND(E132*P132,2)</f>
        <v>0</v>
      </c>
      <c r="R132" s="246"/>
      <c r="S132" s="246" t="s">
        <v>281</v>
      </c>
      <c r="T132" s="247" t="s">
        <v>282</v>
      </c>
      <c r="U132" s="224">
        <v>0</v>
      </c>
      <c r="V132" s="224">
        <f>ROUND(E132*U132,2)</f>
        <v>0</v>
      </c>
      <c r="W132" s="224"/>
      <c r="X132" s="224" t="s">
        <v>283</v>
      </c>
      <c r="Y132" s="224" t="s">
        <v>768</v>
      </c>
      <c r="Z132" s="213"/>
      <c r="AA132" s="213"/>
      <c r="AB132" s="213"/>
      <c r="AC132" s="213"/>
      <c r="AD132" s="213"/>
      <c r="AE132" s="213"/>
      <c r="AF132" s="213"/>
      <c r="AG132" s="213" t="s">
        <v>285</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60" t="s">
        <v>286</v>
      </c>
      <c r="D133" s="248"/>
      <c r="E133" s="248"/>
      <c r="F133" s="248"/>
      <c r="G133" s="248"/>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287</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61" t="s">
        <v>2498</v>
      </c>
      <c r="D134" s="250"/>
      <c r="E134" s="250"/>
      <c r="F134" s="250"/>
      <c r="G134" s="250"/>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287</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ht="22.5" outlineLevel="3" x14ac:dyDescent="0.2">
      <c r="A135" s="220"/>
      <c r="B135" s="221"/>
      <c r="C135" s="261" t="s">
        <v>355</v>
      </c>
      <c r="D135" s="250"/>
      <c r="E135" s="250"/>
      <c r="F135" s="250"/>
      <c r="G135" s="250"/>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287</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49" t="str">
        <f>C135</f>
        <v>Kompletní provedení dle veškerých informací obsažených v PD (textová i výkresová část, technologické postupy, restaurátorské záměry atd.).</v>
      </c>
      <c r="BB135" s="213"/>
      <c r="BC135" s="213"/>
      <c r="BD135" s="213"/>
      <c r="BE135" s="213"/>
      <c r="BF135" s="213"/>
      <c r="BG135" s="213"/>
      <c r="BH135" s="213"/>
    </row>
    <row r="136" spans="1:60" ht="22.5" outlineLevel="3" x14ac:dyDescent="0.2">
      <c r="A136" s="220"/>
      <c r="B136" s="221"/>
      <c r="C136" s="261" t="s">
        <v>3165</v>
      </c>
      <c r="D136" s="250"/>
      <c r="E136" s="250"/>
      <c r="F136" s="250"/>
      <c r="G136" s="250"/>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287</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49" t="str">
        <f>C136</f>
        <v>Provedení je včetně montáže, demontáže původních konstrukcí, dodávky, přesunu hmot, přesunu a likvidace suti, povrchové úpravy, repasí, restaurátorských záměrů,</v>
      </c>
      <c r="BB136" s="213"/>
      <c r="BC136" s="213"/>
      <c r="BD136" s="213"/>
      <c r="BE136" s="213"/>
      <c r="BF136" s="213"/>
      <c r="BG136" s="213"/>
      <c r="BH136" s="213"/>
    </row>
    <row r="137" spans="1:60" ht="22.5" outlineLevel="3" x14ac:dyDescent="0.2">
      <c r="A137" s="220"/>
      <c r="B137" s="221"/>
      <c r="C137" s="261" t="s">
        <v>288</v>
      </c>
      <c r="D137" s="250"/>
      <c r="E137" s="250"/>
      <c r="F137" s="250"/>
      <c r="G137" s="250"/>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287</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49" t="str">
        <f>C137</f>
        <v>restaurátorských závěrečných zpráv, dílenských dokumentací, vzorkování a veškerých dalších nutných souvisejících plnění a dodávek potřeb.</v>
      </c>
      <c r="BB137" s="213"/>
      <c r="BC137" s="213"/>
      <c r="BD137" s="213"/>
      <c r="BE137" s="213"/>
      <c r="BF137" s="213"/>
      <c r="BG137" s="213"/>
      <c r="BH137" s="213"/>
    </row>
    <row r="138" spans="1:60" outlineLevel="2" x14ac:dyDescent="0.2">
      <c r="A138" s="220"/>
      <c r="B138" s="221"/>
      <c r="C138" s="262" t="s">
        <v>2439</v>
      </c>
      <c r="D138" s="229"/>
      <c r="E138" s="230">
        <v>8.64</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290</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63" t="s">
        <v>294</v>
      </c>
      <c r="D139" s="231"/>
      <c r="E139" s="232">
        <v>8.64</v>
      </c>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290</v>
      </c>
      <c r="AH139" s="213">
        <v>1</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x14ac:dyDescent="0.2">
      <c r="A140" s="234" t="s">
        <v>276</v>
      </c>
      <c r="B140" s="235" t="s">
        <v>182</v>
      </c>
      <c r="C140" s="258" t="s">
        <v>183</v>
      </c>
      <c r="D140" s="236"/>
      <c r="E140" s="237"/>
      <c r="F140" s="238"/>
      <c r="G140" s="238">
        <f>SUMIF(AG141:AG143,"&lt;&gt;NOR",G141:G143)</f>
        <v>0</v>
      </c>
      <c r="H140" s="238"/>
      <c r="I140" s="238">
        <f>SUM(I141:I143)</f>
        <v>0</v>
      </c>
      <c r="J140" s="238"/>
      <c r="K140" s="238">
        <f>SUM(K141:K143)</f>
        <v>0</v>
      </c>
      <c r="L140" s="238"/>
      <c r="M140" s="238">
        <f>SUM(M141:M143)</f>
        <v>0</v>
      </c>
      <c r="N140" s="237"/>
      <c r="O140" s="237">
        <f>SUM(O141:O143)</f>
        <v>2.68</v>
      </c>
      <c r="P140" s="237"/>
      <c r="Q140" s="237">
        <f>SUM(Q141:Q143)</f>
        <v>0</v>
      </c>
      <c r="R140" s="238"/>
      <c r="S140" s="238"/>
      <c r="T140" s="239"/>
      <c r="U140" s="233"/>
      <c r="V140" s="233">
        <f>SUM(V141:V143)</f>
        <v>58.86</v>
      </c>
      <c r="W140" s="233"/>
      <c r="X140" s="233"/>
      <c r="Y140" s="233"/>
      <c r="AG140" t="s">
        <v>277</v>
      </c>
    </row>
    <row r="141" spans="1:60" outlineLevel="1" x14ac:dyDescent="0.2">
      <c r="A141" s="241">
        <v>28</v>
      </c>
      <c r="B141" s="242" t="s">
        <v>2499</v>
      </c>
      <c r="C141" s="259" t="s">
        <v>2500</v>
      </c>
      <c r="D141" s="243" t="s">
        <v>473</v>
      </c>
      <c r="E141" s="244">
        <v>50</v>
      </c>
      <c r="F141" s="245"/>
      <c r="G141" s="246">
        <f>ROUND(E141*F141,2)</f>
        <v>0</v>
      </c>
      <c r="H141" s="245"/>
      <c r="I141" s="246">
        <f>ROUND(E141*H141,2)</f>
        <v>0</v>
      </c>
      <c r="J141" s="245"/>
      <c r="K141" s="246">
        <f>ROUND(E141*J141,2)</f>
        <v>0</v>
      </c>
      <c r="L141" s="246">
        <v>21</v>
      </c>
      <c r="M141" s="246">
        <f>G141*(1+L141/100)</f>
        <v>0</v>
      </c>
      <c r="N141" s="244">
        <v>5.3690000000000002E-2</v>
      </c>
      <c r="O141" s="244">
        <f>ROUND(E141*N141,2)</f>
        <v>2.68</v>
      </c>
      <c r="P141" s="244">
        <v>0</v>
      </c>
      <c r="Q141" s="244">
        <f>ROUND(E141*P141,2)</f>
        <v>0</v>
      </c>
      <c r="R141" s="246" t="s">
        <v>1327</v>
      </c>
      <c r="S141" s="246" t="s">
        <v>298</v>
      </c>
      <c r="T141" s="247" t="s">
        <v>364</v>
      </c>
      <c r="U141" s="224">
        <v>1.17717</v>
      </c>
      <c r="V141" s="224">
        <f>ROUND(E141*U141,2)</f>
        <v>58.86</v>
      </c>
      <c r="W141" s="224"/>
      <c r="X141" s="224" t="s">
        <v>283</v>
      </c>
      <c r="Y141" s="224" t="s">
        <v>284</v>
      </c>
      <c r="Z141" s="213"/>
      <c r="AA141" s="213"/>
      <c r="AB141" s="213"/>
      <c r="AC141" s="213"/>
      <c r="AD141" s="213"/>
      <c r="AE141" s="213"/>
      <c r="AF141" s="213"/>
      <c r="AG141" s="213" t="s">
        <v>285</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2" x14ac:dyDescent="0.2">
      <c r="A142" s="220"/>
      <c r="B142" s="221"/>
      <c r="C142" s="271" t="s">
        <v>2501</v>
      </c>
      <c r="D142" s="268"/>
      <c r="E142" s="268"/>
      <c r="F142" s="268"/>
      <c r="G142" s="268"/>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366</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49" t="str">
        <f>C142</f>
        <v>okenního nebo dveřního, z pomocného pracovního lešení o výšce podlahy do 1900 mm a pro zatížení do 1,5 kPa,</v>
      </c>
      <c r="BB142" s="213"/>
      <c r="BC142" s="213"/>
      <c r="BD142" s="213"/>
      <c r="BE142" s="213"/>
      <c r="BF142" s="213"/>
      <c r="BG142" s="213"/>
      <c r="BH142" s="213"/>
    </row>
    <row r="143" spans="1:60" outlineLevel="2" x14ac:dyDescent="0.2">
      <c r="A143" s="220"/>
      <c r="B143" s="221"/>
      <c r="C143" s="262" t="s">
        <v>2502</v>
      </c>
      <c r="D143" s="229"/>
      <c r="E143" s="230">
        <v>50</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290</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x14ac:dyDescent="0.2">
      <c r="A144" s="234" t="s">
        <v>276</v>
      </c>
      <c r="B144" s="235" t="s">
        <v>184</v>
      </c>
      <c r="C144" s="258" t="s">
        <v>185</v>
      </c>
      <c r="D144" s="236"/>
      <c r="E144" s="237"/>
      <c r="F144" s="238"/>
      <c r="G144" s="238">
        <f>SUMIF(AG145:AG393,"&lt;&gt;NOR",G145:G393)</f>
        <v>0</v>
      </c>
      <c r="H144" s="238"/>
      <c r="I144" s="238">
        <f>SUM(I145:I393)</f>
        <v>0</v>
      </c>
      <c r="J144" s="238"/>
      <c r="K144" s="238">
        <f>SUM(K145:K393)</f>
        <v>0</v>
      </c>
      <c r="L144" s="238"/>
      <c r="M144" s="238">
        <f>SUM(M145:M393)</f>
        <v>0</v>
      </c>
      <c r="N144" s="237"/>
      <c r="O144" s="237">
        <f>SUM(O145:O393)</f>
        <v>13.21</v>
      </c>
      <c r="P144" s="237"/>
      <c r="Q144" s="237">
        <f>SUM(Q145:Q393)</f>
        <v>0</v>
      </c>
      <c r="R144" s="238"/>
      <c r="S144" s="238"/>
      <c r="T144" s="239"/>
      <c r="U144" s="233"/>
      <c r="V144" s="233">
        <f>SUM(V145:V393)</f>
        <v>2522.2900000000004</v>
      </c>
      <c r="W144" s="233"/>
      <c r="X144" s="233"/>
      <c r="Y144" s="233"/>
      <c r="AG144" t="s">
        <v>277</v>
      </c>
    </row>
    <row r="145" spans="1:60" outlineLevel="1" x14ac:dyDescent="0.2">
      <c r="A145" s="241">
        <v>29</v>
      </c>
      <c r="B145" s="242" t="s">
        <v>2503</v>
      </c>
      <c r="C145" s="259" t="s">
        <v>2504</v>
      </c>
      <c r="D145" s="243" t="s">
        <v>473</v>
      </c>
      <c r="E145" s="244">
        <v>657.62204999999994</v>
      </c>
      <c r="F145" s="245"/>
      <c r="G145" s="246">
        <f>ROUND(E145*F145,2)</f>
        <v>0</v>
      </c>
      <c r="H145" s="245"/>
      <c r="I145" s="246">
        <f>ROUND(E145*H145,2)</f>
        <v>0</v>
      </c>
      <c r="J145" s="245"/>
      <c r="K145" s="246">
        <f>ROUND(E145*J145,2)</f>
        <v>0</v>
      </c>
      <c r="L145" s="246">
        <v>21</v>
      </c>
      <c r="M145" s="246">
        <f>G145*(1+L145/100)</f>
        <v>0</v>
      </c>
      <c r="N145" s="244">
        <v>3.2000000000000003E-4</v>
      </c>
      <c r="O145" s="244">
        <f>ROUND(E145*N145,2)</f>
        <v>0.21</v>
      </c>
      <c r="P145" s="244">
        <v>0</v>
      </c>
      <c r="Q145" s="244">
        <f>ROUND(E145*P145,2)</f>
        <v>0</v>
      </c>
      <c r="R145" s="246" t="s">
        <v>635</v>
      </c>
      <c r="S145" s="246" t="s">
        <v>298</v>
      </c>
      <c r="T145" s="247" t="s">
        <v>364</v>
      </c>
      <c r="U145" s="224">
        <v>7.0000000000000007E-2</v>
      </c>
      <c r="V145" s="224">
        <f>ROUND(E145*U145,2)</f>
        <v>46.03</v>
      </c>
      <c r="W145" s="224"/>
      <c r="X145" s="224" t="s">
        <v>283</v>
      </c>
      <c r="Y145" s="224" t="s">
        <v>284</v>
      </c>
      <c r="Z145" s="213"/>
      <c r="AA145" s="213"/>
      <c r="AB145" s="213"/>
      <c r="AC145" s="213"/>
      <c r="AD145" s="213"/>
      <c r="AE145" s="213"/>
      <c r="AF145" s="213"/>
      <c r="AG145" s="213" t="s">
        <v>285</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2" x14ac:dyDescent="0.2">
      <c r="A146" s="220"/>
      <c r="B146" s="221"/>
      <c r="C146" s="260" t="s">
        <v>286</v>
      </c>
      <c r="D146" s="248"/>
      <c r="E146" s="248"/>
      <c r="F146" s="248"/>
      <c r="G146" s="248"/>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287</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ht="22.5" outlineLevel="3" x14ac:dyDescent="0.2">
      <c r="A147" s="220"/>
      <c r="B147" s="221"/>
      <c r="C147" s="261" t="s">
        <v>2505</v>
      </c>
      <c r="D147" s="250"/>
      <c r="E147" s="250"/>
      <c r="F147" s="250"/>
      <c r="G147" s="250"/>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287</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49" t="str">
        <f>C147</f>
        <v>Hloubkovou penetraci GTM (silikátová báze, částečně sjednocení nasákavosti podkladu), neomezí paropropustnost zpevňovaných vrstev.</v>
      </c>
      <c r="BB147" s="213"/>
      <c r="BC147" s="213"/>
      <c r="BD147" s="213"/>
      <c r="BE147" s="213"/>
      <c r="BF147" s="213"/>
      <c r="BG147" s="213"/>
      <c r="BH147" s="213"/>
    </row>
    <row r="148" spans="1:60" outlineLevel="2" x14ac:dyDescent="0.2">
      <c r="A148" s="220"/>
      <c r="B148" s="221"/>
      <c r="C148" s="262" t="s">
        <v>2506</v>
      </c>
      <c r="D148" s="229"/>
      <c r="E148" s="230">
        <v>570.11204999999995</v>
      </c>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290</v>
      </c>
      <c r="AH148" s="213">
        <v>5</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62" t="s">
        <v>2507</v>
      </c>
      <c r="D149" s="229"/>
      <c r="E149" s="230">
        <v>87.51</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290</v>
      </c>
      <c r="AH149" s="213">
        <v>5</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x14ac:dyDescent="0.2">
      <c r="A150" s="241">
        <v>30</v>
      </c>
      <c r="B150" s="242" t="s">
        <v>2508</v>
      </c>
      <c r="C150" s="259" t="s">
        <v>2509</v>
      </c>
      <c r="D150" s="243" t="s">
        <v>473</v>
      </c>
      <c r="E150" s="244">
        <v>108.0861</v>
      </c>
      <c r="F150" s="245"/>
      <c r="G150" s="246">
        <f>ROUND(E150*F150,2)</f>
        <v>0</v>
      </c>
      <c r="H150" s="245"/>
      <c r="I150" s="246">
        <f>ROUND(E150*H150,2)</f>
        <v>0</v>
      </c>
      <c r="J150" s="245"/>
      <c r="K150" s="246">
        <f>ROUND(E150*J150,2)</f>
        <v>0</v>
      </c>
      <c r="L150" s="246">
        <v>21</v>
      </c>
      <c r="M150" s="246">
        <f>G150*(1+L150/100)</f>
        <v>0</v>
      </c>
      <c r="N150" s="244">
        <v>4.0000000000000003E-5</v>
      </c>
      <c r="O150" s="244">
        <f>ROUND(E150*N150,2)</f>
        <v>0</v>
      </c>
      <c r="P150" s="244">
        <v>0</v>
      </c>
      <c r="Q150" s="244">
        <f>ROUND(E150*P150,2)</f>
        <v>0</v>
      </c>
      <c r="R150" s="246" t="s">
        <v>635</v>
      </c>
      <c r="S150" s="246" t="s">
        <v>298</v>
      </c>
      <c r="T150" s="247" t="s">
        <v>364</v>
      </c>
      <c r="U150" s="224">
        <v>7.8E-2</v>
      </c>
      <c r="V150" s="224">
        <f>ROUND(E150*U150,2)</f>
        <v>8.43</v>
      </c>
      <c r="W150" s="224"/>
      <c r="X150" s="224" t="s">
        <v>283</v>
      </c>
      <c r="Y150" s="224" t="s">
        <v>284</v>
      </c>
      <c r="Z150" s="213"/>
      <c r="AA150" s="213"/>
      <c r="AB150" s="213"/>
      <c r="AC150" s="213"/>
      <c r="AD150" s="213"/>
      <c r="AE150" s="213"/>
      <c r="AF150" s="213"/>
      <c r="AG150" s="213" t="s">
        <v>285</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ht="22.5" outlineLevel="2" x14ac:dyDescent="0.2">
      <c r="A151" s="220"/>
      <c r="B151" s="221"/>
      <c r="C151" s="271" t="s">
        <v>2510</v>
      </c>
      <c r="D151" s="268"/>
      <c r="E151" s="268"/>
      <c r="F151" s="268"/>
      <c r="G151" s="268"/>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366</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49" t="str">
        <f>C151</f>
        <v>s rámy a zárubněmi, zábradlí, předmětů oplechování apod., které se zřizují ještě před úpravami povrchu, před jejich znečištěním při úpravách povrchu nástřikem plastických (lepivých) maltovin</v>
      </c>
      <c r="BB151" s="213"/>
      <c r="BC151" s="213"/>
      <c r="BD151" s="213"/>
      <c r="BE151" s="213"/>
      <c r="BF151" s="213"/>
      <c r="BG151" s="213"/>
      <c r="BH151" s="213"/>
    </row>
    <row r="152" spans="1:60" outlineLevel="2" x14ac:dyDescent="0.2">
      <c r="A152" s="220"/>
      <c r="B152" s="221"/>
      <c r="C152" s="262" t="s">
        <v>2511</v>
      </c>
      <c r="D152" s="229"/>
      <c r="E152" s="230"/>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290</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62" t="s">
        <v>2512</v>
      </c>
      <c r="D153" s="229"/>
      <c r="E153" s="230"/>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290</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3" x14ac:dyDescent="0.2">
      <c r="A154" s="220"/>
      <c r="B154" s="221"/>
      <c r="C154" s="262" t="s">
        <v>2513</v>
      </c>
      <c r="D154" s="229"/>
      <c r="E154" s="230">
        <v>18.007200000000001</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290</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62" t="s">
        <v>2514</v>
      </c>
      <c r="D155" s="229"/>
      <c r="E155" s="230">
        <v>27.815999999999999</v>
      </c>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290</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3" x14ac:dyDescent="0.2">
      <c r="A156" s="220"/>
      <c r="B156" s="221"/>
      <c r="C156" s="262" t="s">
        <v>2515</v>
      </c>
      <c r="D156" s="229"/>
      <c r="E156" s="230">
        <v>9.15</v>
      </c>
      <c r="F156" s="224"/>
      <c r="G156" s="224"/>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290</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3" x14ac:dyDescent="0.2">
      <c r="A157" s="220"/>
      <c r="B157" s="221"/>
      <c r="C157" s="262" t="s">
        <v>2516</v>
      </c>
      <c r="D157" s="229"/>
      <c r="E157" s="230">
        <v>1.68</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290</v>
      </c>
      <c r="AH157" s="213">
        <v>0</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3" x14ac:dyDescent="0.2">
      <c r="A158" s="220"/>
      <c r="B158" s="221"/>
      <c r="C158" s="262" t="s">
        <v>2517</v>
      </c>
      <c r="D158" s="229"/>
      <c r="E158" s="230">
        <v>1.17</v>
      </c>
      <c r="F158" s="224"/>
      <c r="G158" s="224"/>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290</v>
      </c>
      <c r="AH158" s="213">
        <v>0</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3" x14ac:dyDescent="0.2">
      <c r="A159" s="220"/>
      <c r="B159" s="221"/>
      <c r="C159" s="262" t="s">
        <v>2518</v>
      </c>
      <c r="D159" s="229"/>
      <c r="E159" s="230">
        <v>3.8064</v>
      </c>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290</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3" x14ac:dyDescent="0.2">
      <c r="A160" s="220"/>
      <c r="B160" s="221"/>
      <c r="C160" s="262" t="s">
        <v>2519</v>
      </c>
      <c r="D160" s="229"/>
      <c r="E160" s="230">
        <v>0.25800000000000001</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290</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62" t="s">
        <v>2520</v>
      </c>
      <c r="D161" s="229"/>
      <c r="E161" s="230">
        <v>6.7409999999999997</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290</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62" t="s">
        <v>2521</v>
      </c>
      <c r="D162" s="229"/>
      <c r="E162" s="230">
        <v>1.365</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290</v>
      </c>
      <c r="AH162" s="213">
        <v>0</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62" t="s">
        <v>2522</v>
      </c>
      <c r="D163" s="229"/>
      <c r="E163" s="230">
        <v>0.58499999999999996</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290</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62" t="s">
        <v>2523</v>
      </c>
      <c r="D164" s="229"/>
      <c r="E164" s="230">
        <v>2.484</v>
      </c>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290</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62" t="s">
        <v>2524</v>
      </c>
      <c r="D165" s="229"/>
      <c r="E165" s="230">
        <v>2.09</v>
      </c>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290</v>
      </c>
      <c r="AH165" s="213">
        <v>0</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3" x14ac:dyDescent="0.2">
      <c r="A166" s="220"/>
      <c r="B166" s="221"/>
      <c r="C166" s="263" t="s">
        <v>294</v>
      </c>
      <c r="D166" s="231"/>
      <c r="E166" s="232">
        <v>75.152600000000007</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290</v>
      </c>
      <c r="AH166" s="213">
        <v>1</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3" x14ac:dyDescent="0.2">
      <c r="A167" s="220"/>
      <c r="B167" s="221"/>
      <c r="C167" s="262" t="s">
        <v>2525</v>
      </c>
      <c r="D167" s="229"/>
      <c r="E167" s="230"/>
      <c r="F167" s="224"/>
      <c r="G167" s="224"/>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290</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3" x14ac:dyDescent="0.2">
      <c r="A168" s="220"/>
      <c r="B168" s="221"/>
      <c r="C168" s="262" t="s">
        <v>2526</v>
      </c>
      <c r="D168" s="229"/>
      <c r="E168" s="230">
        <v>2.1</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290</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3" x14ac:dyDescent="0.2">
      <c r="A169" s="220"/>
      <c r="B169" s="221"/>
      <c r="C169" s="262" t="s">
        <v>2527</v>
      </c>
      <c r="D169" s="229"/>
      <c r="E169" s="230">
        <v>6.7697500000000002</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290</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62" t="s">
        <v>2528</v>
      </c>
      <c r="D170" s="229"/>
      <c r="E170" s="230">
        <v>2.1</v>
      </c>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290</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3" x14ac:dyDescent="0.2">
      <c r="A171" s="220"/>
      <c r="B171" s="221"/>
      <c r="C171" s="262" t="s">
        <v>2529</v>
      </c>
      <c r="D171" s="229"/>
      <c r="E171" s="230">
        <v>18.18375</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290</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3" x14ac:dyDescent="0.2">
      <c r="A172" s="220"/>
      <c r="B172" s="221"/>
      <c r="C172" s="262" t="s">
        <v>2530</v>
      </c>
      <c r="D172" s="229"/>
      <c r="E172" s="230">
        <v>2.1</v>
      </c>
      <c r="F172" s="224"/>
      <c r="G172" s="224"/>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290</v>
      </c>
      <c r="AH172" s="213">
        <v>0</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3" x14ac:dyDescent="0.2">
      <c r="A173" s="220"/>
      <c r="B173" s="221"/>
      <c r="C173" s="262" t="s">
        <v>2531</v>
      </c>
      <c r="D173" s="229"/>
      <c r="E173" s="230">
        <v>1.68</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290</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63" t="s">
        <v>294</v>
      </c>
      <c r="D174" s="231"/>
      <c r="E174" s="232">
        <v>32.933500000000002</v>
      </c>
      <c r="F174" s="224"/>
      <c r="G174" s="224"/>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290</v>
      </c>
      <c r="AH174" s="213">
        <v>1</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x14ac:dyDescent="0.2">
      <c r="A175" s="241">
        <v>31</v>
      </c>
      <c r="B175" s="242" t="s">
        <v>2532</v>
      </c>
      <c r="C175" s="259" t="s">
        <v>2533</v>
      </c>
      <c r="D175" s="243" t="s">
        <v>473</v>
      </c>
      <c r="E175" s="244">
        <v>87.51</v>
      </c>
      <c r="F175" s="245"/>
      <c r="G175" s="246">
        <f>ROUND(E175*F175,2)</f>
        <v>0</v>
      </c>
      <c r="H175" s="245"/>
      <c r="I175" s="246">
        <f>ROUND(E175*H175,2)</f>
        <v>0</v>
      </c>
      <c r="J175" s="245"/>
      <c r="K175" s="246">
        <f>ROUND(E175*J175,2)</f>
        <v>0</v>
      </c>
      <c r="L175" s="246">
        <v>21</v>
      </c>
      <c r="M175" s="246">
        <f>G175*(1+L175/100)</f>
        <v>0</v>
      </c>
      <c r="N175" s="244">
        <v>6.8000000000000005E-4</v>
      </c>
      <c r="O175" s="244">
        <f>ROUND(E175*N175,2)</f>
        <v>0.06</v>
      </c>
      <c r="P175" s="244">
        <v>0</v>
      </c>
      <c r="Q175" s="244">
        <f>ROUND(E175*P175,2)</f>
        <v>0</v>
      </c>
      <c r="R175" s="246" t="s">
        <v>635</v>
      </c>
      <c r="S175" s="246" t="s">
        <v>298</v>
      </c>
      <c r="T175" s="247" t="s">
        <v>364</v>
      </c>
      <c r="U175" s="224">
        <v>0.21</v>
      </c>
      <c r="V175" s="224">
        <f>ROUND(E175*U175,2)</f>
        <v>18.38</v>
      </c>
      <c r="W175" s="224"/>
      <c r="X175" s="224" t="s">
        <v>283</v>
      </c>
      <c r="Y175" s="224" t="s">
        <v>284</v>
      </c>
      <c r="Z175" s="213"/>
      <c r="AA175" s="213"/>
      <c r="AB175" s="213"/>
      <c r="AC175" s="213"/>
      <c r="AD175" s="213"/>
      <c r="AE175" s="213"/>
      <c r="AF175" s="213"/>
      <c r="AG175" s="213" t="s">
        <v>285</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2" x14ac:dyDescent="0.2">
      <c r="A176" s="220"/>
      <c r="B176" s="221"/>
      <c r="C176" s="271" t="s">
        <v>2534</v>
      </c>
      <c r="D176" s="268"/>
      <c r="E176" s="268"/>
      <c r="F176" s="268"/>
      <c r="G176" s="268"/>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366</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2" x14ac:dyDescent="0.2">
      <c r="A177" s="220"/>
      <c r="B177" s="221"/>
      <c r="C177" s="262" t="s">
        <v>2507</v>
      </c>
      <c r="D177" s="229"/>
      <c r="E177" s="230">
        <v>87.51</v>
      </c>
      <c r="F177" s="224"/>
      <c r="G177" s="224"/>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290</v>
      </c>
      <c r="AH177" s="213">
        <v>5</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1" x14ac:dyDescent="0.2">
      <c r="A178" s="241">
        <v>32</v>
      </c>
      <c r="B178" s="242" t="s">
        <v>2535</v>
      </c>
      <c r="C178" s="259" t="s">
        <v>2536</v>
      </c>
      <c r="D178" s="243" t="s">
        <v>473</v>
      </c>
      <c r="E178" s="244">
        <v>570.11204999999995</v>
      </c>
      <c r="F178" s="245"/>
      <c r="G178" s="246">
        <f>ROUND(E178*F178,2)</f>
        <v>0</v>
      </c>
      <c r="H178" s="245"/>
      <c r="I178" s="246">
        <f>ROUND(E178*H178,2)</f>
        <v>0</v>
      </c>
      <c r="J178" s="245"/>
      <c r="K178" s="246">
        <f>ROUND(E178*J178,2)</f>
        <v>0</v>
      </c>
      <c r="L178" s="246">
        <v>21</v>
      </c>
      <c r="M178" s="246">
        <f>G178*(1+L178/100)</f>
        <v>0</v>
      </c>
      <c r="N178" s="244">
        <v>7.7999999999999999E-4</v>
      </c>
      <c r="O178" s="244">
        <f>ROUND(E178*N178,2)</f>
        <v>0.44</v>
      </c>
      <c r="P178" s="244">
        <v>0</v>
      </c>
      <c r="Q178" s="244">
        <f>ROUND(E178*P178,2)</f>
        <v>0</v>
      </c>
      <c r="R178" s="246" t="s">
        <v>635</v>
      </c>
      <c r="S178" s="246" t="s">
        <v>298</v>
      </c>
      <c r="T178" s="247" t="s">
        <v>364</v>
      </c>
      <c r="U178" s="224">
        <v>0.24</v>
      </c>
      <c r="V178" s="224">
        <f>ROUND(E178*U178,2)</f>
        <v>136.83000000000001</v>
      </c>
      <c r="W178" s="224"/>
      <c r="X178" s="224" t="s">
        <v>283</v>
      </c>
      <c r="Y178" s="224" t="s">
        <v>284</v>
      </c>
      <c r="Z178" s="213"/>
      <c r="AA178" s="213"/>
      <c r="AB178" s="213"/>
      <c r="AC178" s="213"/>
      <c r="AD178" s="213"/>
      <c r="AE178" s="213"/>
      <c r="AF178" s="213"/>
      <c r="AG178" s="213" t="s">
        <v>285</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2" x14ac:dyDescent="0.2">
      <c r="A179" s="220"/>
      <c r="B179" s="221"/>
      <c r="C179" s="271" t="s">
        <v>2534</v>
      </c>
      <c r="D179" s="268"/>
      <c r="E179" s="268"/>
      <c r="F179" s="268"/>
      <c r="G179" s="268"/>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366</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2" x14ac:dyDescent="0.2">
      <c r="A180" s="220"/>
      <c r="B180" s="221"/>
      <c r="C180" s="262" t="s">
        <v>2506</v>
      </c>
      <c r="D180" s="229"/>
      <c r="E180" s="230">
        <v>570.11204999999995</v>
      </c>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290</v>
      </c>
      <c r="AH180" s="213">
        <v>5</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ht="45" outlineLevel="1" x14ac:dyDescent="0.2">
      <c r="A181" s="241">
        <v>33</v>
      </c>
      <c r="B181" s="242" t="s">
        <v>2537</v>
      </c>
      <c r="C181" s="259" t="s">
        <v>2538</v>
      </c>
      <c r="D181" s="243" t="s">
        <v>473</v>
      </c>
      <c r="E181" s="244">
        <v>570.11204999999995</v>
      </c>
      <c r="F181" s="245"/>
      <c r="G181" s="246">
        <f>ROUND(E181*F181,2)</f>
        <v>0</v>
      </c>
      <c r="H181" s="245"/>
      <c r="I181" s="246">
        <f>ROUND(E181*H181,2)</f>
        <v>0</v>
      </c>
      <c r="J181" s="245"/>
      <c r="K181" s="246">
        <f>ROUND(E181*J181,2)</f>
        <v>0</v>
      </c>
      <c r="L181" s="246">
        <v>21</v>
      </c>
      <c r="M181" s="246">
        <f>G181*(1+L181/100)</f>
        <v>0</v>
      </c>
      <c r="N181" s="244">
        <v>1.0200000000000001E-2</v>
      </c>
      <c r="O181" s="244">
        <f>ROUND(E181*N181,2)</f>
        <v>5.82</v>
      </c>
      <c r="P181" s="244">
        <v>0</v>
      </c>
      <c r="Q181" s="244">
        <f>ROUND(E181*P181,2)</f>
        <v>0</v>
      </c>
      <c r="R181" s="246" t="s">
        <v>1327</v>
      </c>
      <c r="S181" s="246" t="s">
        <v>298</v>
      </c>
      <c r="T181" s="247" t="s">
        <v>364</v>
      </c>
      <c r="U181" s="224">
        <v>1.39</v>
      </c>
      <c r="V181" s="224">
        <f>ROUND(E181*U181,2)</f>
        <v>792.46</v>
      </c>
      <c r="W181" s="224"/>
      <c r="X181" s="224" t="s">
        <v>283</v>
      </c>
      <c r="Y181" s="224" t="s">
        <v>284</v>
      </c>
      <c r="Z181" s="213"/>
      <c r="AA181" s="213"/>
      <c r="AB181" s="213"/>
      <c r="AC181" s="213"/>
      <c r="AD181" s="213"/>
      <c r="AE181" s="213"/>
      <c r="AF181" s="213"/>
      <c r="AG181" s="213" t="s">
        <v>285</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2" x14ac:dyDescent="0.2">
      <c r="A182" s="220"/>
      <c r="B182" s="221"/>
      <c r="C182" s="271" t="s">
        <v>2539</v>
      </c>
      <c r="D182" s="268"/>
      <c r="E182" s="268"/>
      <c r="F182" s="268"/>
      <c r="G182" s="268"/>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366</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2" x14ac:dyDescent="0.2">
      <c r="A183" s="220"/>
      <c r="B183" s="221"/>
      <c r="C183" s="262" t="s">
        <v>2540</v>
      </c>
      <c r="D183" s="229"/>
      <c r="E183" s="230"/>
      <c r="F183" s="224"/>
      <c r="G183" s="224"/>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290</v>
      </c>
      <c r="AH183" s="213">
        <v>0</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3" x14ac:dyDescent="0.2">
      <c r="A184" s="220"/>
      <c r="B184" s="221"/>
      <c r="C184" s="262" t="s">
        <v>2541</v>
      </c>
      <c r="D184" s="229"/>
      <c r="E184" s="230"/>
      <c r="F184" s="224"/>
      <c r="G184" s="224"/>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290</v>
      </c>
      <c r="AH184" s="213">
        <v>0</v>
      </c>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3" x14ac:dyDescent="0.2">
      <c r="A185" s="220"/>
      <c r="B185" s="221"/>
      <c r="C185" s="262" t="s">
        <v>2542</v>
      </c>
      <c r="D185" s="229"/>
      <c r="E185" s="230">
        <v>256.19</v>
      </c>
      <c r="F185" s="224"/>
      <c r="G185" s="224"/>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290</v>
      </c>
      <c r="AH185" s="213">
        <v>0</v>
      </c>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3" x14ac:dyDescent="0.2">
      <c r="A186" s="220"/>
      <c r="B186" s="221"/>
      <c r="C186" s="262" t="s">
        <v>2543</v>
      </c>
      <c r="D186" s="229"/>
      <c r="E186" s="230">
        <v>259.95</v>
      </c>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290</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3" x14ac:dyDescent="0.2">
      <c r="A187" s="220"/>
      <c r="B187" s="221"/>
      <c r="C187" s="262" t="s">
        <v>2544</v>
      </c>
      <c r="D187" s="229"/>
      <c r="E187" s="230">
        <v>16.73</v>
      </c>
      <c r="F187" s="224"/>
      <c r="G187" s="224"/>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290</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3" x14ac:dyDescent="0.2">
      <c r="A188" s="220"/>
      <c r="B188" s="221"/>
      <c r="C188" s="262" t="s">
        <v>2545</v>
      </c>
      <c r="D188" s="229"/>
      <c r="E188" s="230">
        <v>6.96</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290</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3" x14ac:dyDescent="0.2">
      <c r="A189" s="220"/>
      <c r="B189" s="221"/>
      <c r="C189" s="262" t="s">
        <v>2546</v>
      </c>
      <c r="D189" s="229"/>
      <c r="E189" s="230">
        <v>79.3</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290</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3" x14ac:dyDescent="0.2">
      <c r="A190" s="220"/>
      <c r="B190" s="221"/>
      <c r="C190" s="262" t="s">
        <v>2547</v>
      </c>
      <c r="D190" s="229"/>
      <c r="E190" s="230">
        <v>78.010000000000005</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290</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3" x14ac:dyDescent="0.2">
      <c r="A191" s="220"/>
      <c r="B191" s="221"/>
      <c r="C191" s="263" t="s">
        <v>294</v>
      </c>
      <c r="D191" s="231"/>
      <c r="E191" s="232">
        <v>697.14</v>
      </c>
      <c r="F191" s="224"/>
      <c r="G191" s="224"/>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290</v>
      </c>
      <c r="AH191" s="213">
        <v>1</v>
      </c>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62" t="s">
        <v>2548</v>
      </c>
      <c r="D192" s="229"/>
      <c r="E192" s="230"/>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290</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62" t="s">
        <v>2549</v>
      </c>
      <c r="D193" s="229"/>
      <c r="E193" s="230">
        <v>-18.007200000000001</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290</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3" x14ac:dyDescent="0.2">
      <c r="A194" s="220"/>
      <c r="B194" s="221"/>
      <c r="C194" s="262" t="s">
        <v>2550</v>
      </c>
      <c r="D194" s="229"/>
      <c r="E194" s="230">
        <v>-27.815999999999999</v>
      </c>
      <c r="F194" s="224"/>
      <c r="G194" s="224"/>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290</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3" x14ac:dyDescent="0.2">
      <c r="A195" s="220"/>
      <c r="B195" s="221"/>
      <c r="C195" s="262" t="s">
        <v>2551</v>
      </c>
      <c r="D195" s="229"/>
      <c r="E195" s="230">
        <v>-9.15</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290</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62" t="s">
        <v>2552</v>
      </c>
      <c r="D196" s="229"/>
      <c r="E196" s="230">
        <v>-1.68</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290</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62" t="s">
        <v>2553</v>
      </c>
      <c r="D197" s="229"/>
      <c r="E197" s="230">
        <v>-1.17</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290</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62" t="s">
        <v>2554</v>
      </c>
      <c r="D198" s="229"/>
      <c r="E198" s="230">
        <v>-3.8064</v>
      </c>
      <c r="F198" s="224"/>
      <c r="G198" s="224"/>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290</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3" x14ac:dyDescent="0.2">
      <c r="A199" s="220"/>
      <c r="B199" s="221"/>
      <c r="C199" s="262" t="s">
        <v>2555</v>
      </c>
      <c r="D199" s="229"/>
      <c r="E199" s="230">
        <v>-0.25800000000000001</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290</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3" x14ac:dyDescent="0.2">
      <c r="A200" s="220"/>
      <c r="B200" s="221"/>
      <c r="C200" s="262" t="s">
        <v>2556</v>
      </c>
      <c r="D200" s="229"/>
      <c r="E200" s="230">
        <v>-6.7409999999999997</v>
      </c>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290</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3" x14ac:dyDescent="0.2">
      <c r="A201" s="220"/>
      <c r="B201" s="221"/>
      <c r="C201" s="262" t="s">
        <v>2557</v>
      </c>
      <c r="D201" s="229"/>
      <c r="E201" s="230">
        <v>-1.365</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290</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62" t="s">
        <v>2558</v>
      </c>
      <c r="D202" s="229"/>
      <c r="E202" s="230">
        <v>-0.58499999999999996</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290</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3" x14ac:dyDescent="0.2">
      <c r="A203" s="220"/>
      <c r="B203" s="221"/>
      <c r="C203" s="262" t="s">
        <v>2559</v>
      </c>
      <c r="D203" s="229"/>
      <c r="E203" s="230">
        <v>-2.484</v>
      </c>
      <c r="F203" s="224"/>
      <c r="G203" s="224"/>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290</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3" x14ac:dyDescent="0.2">
      <c r="A204" s="220"/>
      <c r="B204" s="221"/>
      <c r="C204" s="262" t="s">
        <v>2560</v>
      </c>
      <c r="D204" s="229"/>
      <c r="E204" s="230">
        <v>-2.09</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290</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3" x14ac:dyDescent="0.2">
      <c r="A205" s="220"/>
      <c r="B205" s="221"/>
      <c r="C205" s="262" t="s">
        <v>2561</v>
      </c>
      <c r="D205" s="229"/>
      <c r="E205" s="230"/>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290</v>
      </c>
      <c r="AH205" s="213">
        <v>0</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3" x14ac:dyDescent="0.2">
      <c r="A206" s="220"/>
      <c r="B206" s="221"/>
      <c r="C206" s="262" t="s">
        <v>2562</v>
      </c>
      <c r="D206" s="229"/>
      <c r="E206" s="230">
        <v>-2.1</v>
      </c>
      <c r="F206" s="224"/>
      <c r="G206" s="224"/>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290</v>
      </c>
      <c r="AH206" s="213">
        <v>0</v>
      </c>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3" x14ac:dyDescent="0.2">
      <c r="A207" s="220"/>
      <c r="B207" s="221"/>
      <c r="C207" s="262" t="s">
        <v>2563</v>
      </c>
      <c r="D207" s="229"/>
      <c r="E207" s="230">
        <v>-6.7697500000000002</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290</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3" x14ac:dyDescent="0.2">
      <c r="A208" s="220"/>
      <c r="B208" s="221"/>
      <c r="C208" s="262" t="s">
        <v>2564</v>
      </c>
      <c r="D208" s="229"/>
      <c r="E208" s="230">
        <v>-2.1</v>
      </c>
      <c r="F208" s="224"/>
      <c r="G208" s="224"/>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290</v>
      </c>
      <c r="AH208" s="213">
        <v>0</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3" x14ac:dyDescent="0.2">
      <c r="A209" s="220"/>
      <c r="B209" s="221"/>
      <c r="C209" s="262" t="s">
        <v>2565</v>
      </c>
      <c r="D209" s="229"/>
      <c r="E209" s="230">
        <v>-14.2575</v>
      </c>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290</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3" x14ac:dyDescent="0.2">
      <c r="A210" s="220"/>
      <c r="B210" s="221"/>
      <c r="C210" s="262" t="s">
        <v>2566</v>
      </c>
      <c r="D210" s="229"/>
      <c r="E210" s="230">
        <v>-2.1</v>
      </c>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290</v>
      </c>
      <c r="AH210" s="213">
        <v>0</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3" x14ac:dyDescent="0.2">
      <c r="A211" s="220"/>
      <c r="B211" s="221"/>
      <c r="C211" s="262" t="s">
        <v>2567</v>
      </c>
      <c r="D211" s="229"/>
      <c r="E211" s="230">
        <v>-1.68</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290</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3" x14ac:dyDescent="0.2">
      <c r="A212" s="220"/>
      <c r="B212" s="221"/>
      <c r="C212" s="263" t="s">
        <v>294</v>
      </c>
      <c r="D212" s="231"/>
      <c r="E212" s="232">
        <v>-104.15985000000001</v>
      </c>
      <c r="F212" s="224"/>
      <c r="G212" s="224"/>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290</v>
      </c>
      <c r="AH212" s="213">
        <v>1</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3" x14ac:dyDescent="0.2">
      <c r="A213" s="220"/>
      <c r="B213" s="221"/>
      <c r="C213" s="262" t="s">
        <v>2568</v>
      </c>
      <c r="D213" s="229"/>
      <c r="E213" s="230"/>
      <c r="F213" s="224"/>
      <c r="G213" s="224"/>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290</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3" x14ac:dyDescent="0.2">
      <c r="A214" s="220"/>
      <c r="B214" s="221"/>
      <c r="C214" s="262" t="s">
        <v>2569</v>
      </c>
      <c r="D214" s="229"/>
      <c r="E214" s="230">
        <v>12.15</v>
      </c>
      <c r="F214" s="224"/>
      <c r="G214" s="224"/>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290</v>
      </c>
      <c r="AH214" s="213">
        <v>0</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3" x14ac:dyDescent="0.2">
      <c r="A215" s="220"/>
      <c r="B215" s="221"/>
      <c r="C215" s="262" t="s">
        <v>2570</v>
      </c>
      <c r="D215" s="229"/>
      <c r="E215" s="230">
        <v>18.071999999999999</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290</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3" x14ac:dyDescent="0.2">
      <c r="A216" s="220"/>
      <c r="B216" s="221"/>
      <c r="C216" s="262" t="s">
        <v>2571</v>
      </c>
      <c r="D216" s="229"/>
      <c r="E216" s="230">
        <v>6.33</v>
      </c>
      <c r="F216" s="224"/>
      <c r="G216" s="224"/>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290</v>
      </c>
      <c r="AH216" s="213">
        <v>0</v>
      </c>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3" x14ac:dyDescent="0.2">
      <c r="A217" s="220"/>
      <c r="B217" s="221"/>
      <c r="C217" s="262" t="s">
        <v>2572</v>
      </c>
      <c r="D217" s="229"/>
      <c r="E217" s="230">
        <v>1.2</v>
      </c>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290</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3" x14ac:dyDescent="0.2">
      <c r="A218" s="220"/>
      <c r="B218" s="221"/>
      <c r="C218" s="262" t="s">
        <v>2573</v>
      </c>
      <c r="D218" s="229"/>
      <c r="E218" s="230">
        <v>1.32</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290</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3" x14ac:dyDescent="0.2">
      <c r="A219" s="220"/>
      <c r="B219" s="221"/>
      <c r="C219" s="262" t="s">
        <v>2574</v>
      </c>
      <c r="D219" s="229"/>
      <c r="E219" s="230">
        <v>3.8639999999999999</v>
      </c>
      <c r="F219" s="224"/>
      <c r="G219" s="224"/>
      <c r="H219" s="224"/>
      <c r="I219" s="224"/>
      <c r="J219" s="224"/>
      <c r="K219" s="224"/>
      <c r="L219" s="224"/>
      <c r="M219" s="224"/>
      <c r="N219" s="223"/>
      <c r="O219" s="223"/>
      <c r="P219" s="223"/>
      <c r="Q219" s="223"/>
      <c r="R219" s="224"/>
      <c r="S219" s="224"/>
      <c r="T219" s="224"/>
      <c r="U219" s="224"/>
      <c r="V219" s="224"/>
      <c r="W219" s="224"/>
      <c r="X219" s="224"/>
      <c r="Y219" s="224"/>
      <c r="Z219" s="213"/>
      <c r="AA219" s="213"/>
      <c r="AB219" s="213"/>
      <c r="AC219" s="213"/>
      <c r="AD219" s="213"/>
      <c r="AE219" s="213"/>
      <c r="AF219" s="213"/>
      <c r="AG219" s="213" t="s">
        <v>290</v>
      </c>
      <c r="AH219" s="213">
        <v>0</v>
      </c>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3" x14ac:dyDescent="0.2">
      <c r="A220" s="220"/>
      <c r="B220" s="221"/>
      <c r="C220" s="262" t="s">
        <v>2575</v>
      </c>
      <c r="D220" s="229"/>
      <c r="E220" s="230">
        <v>0.69599999999999995</v>
      </c>
      <c r="F220" s="224"/>
      <c r="G220" s="224"/>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290</v>
      </c>
      <c r="AH220" s="213">
        <v>0</v>
      </c>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3" x14ac:dyDescent="0.2">
      <c r="A221" s="220"/>
      <c r="B221" s="221"/>
      <c r="C221" s="262" t="s">
        <v>2576</v>
      </c>
      <c r="D221" s="229"/>
      <c r="E221" s="230">
        <v>7.6680000000000001</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290</v>
      </c>
      <c r="AH221" s="213">
        <v>0</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3" x14ac:dyDescent="0.2">
      <c r="A222" s="220"/>
      <c r="B222" s="221"/>
      <c r="C222" s="262" t="s">
        <v>2577</v>
      </c>
      <c r="D222" s="229"/>
      <c r="E222" s="230">
        <v>1.095</v>
      </c>
      <c r="F222" s="224"/>
      <c r="G222" s="224"/>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290</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3" x14ac:dyDescent="0.2">
      <c r="A223" s="220"/>
      <c r="B223" s="221"/>
      <c r="C223" s="262" t="s">
        <v>2578</v>
      </c>
      <c r="D223" s="229"/>
      <c r="E223" s="230">
        <v>0.66</v>
      </c>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290</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3" x14ac:dyDescent="0.2">
      <c r="A224" s="220"/>
      <c r="B224" s="221"/>
      <c r="C224" s="262" t="s">
        <v>2579</v>
      </c>
      <c r="D224" s="229"/>
      <c r="E224" s="230">
        <v>1.3620000000000001</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290</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62" t="s">
        <v>2580</v>
      </c>
      <c r="D225" s="229"/>
      <c r="E225" s="230">
        <v>1.47</v>
      </c>
      <c r="F225" s="224"/>
      <c r="G225" s="224"/>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290</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3" x14ac:dyDescent="0.2">
      <c r="A226" s="220"/>
      <c r="B226" s="221"/>
      <c r="C226" s="262" t="s">
        <v>2581</v>
      </c>
      <c r="D226" s="229"/>
      <c r="E226" s="230"/>
      <c r="F226" s="224"/>
      <c r="G226" s="224"/>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290</v>
      </c>
      <c r="AH226" s="213">
        <v>0</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3" x14ac:dyDescent="0.2">
      <c r="A227" s="220"/>
      <c r="B227" s="221"/>
      <c r="C227" s="262" t="s">
        <v>2582</v>
      </c>
      <c r="D227" s="229"/>
      <c r="E227" s="230">
        <v>1.56</v>
      </c>
      <c r="F227" s="224"/>
      <c r="G227" s="224"/>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290</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3" x14ac:dyDescent="0.2">
      <c r="A228" s="220"/>
      <c r="B228" s="221"/>
      <c r="C228" s="262" t="s">
        <v>2583</v>
      </c>
      <c r="D228" s="229"/>
      <c r="E228" s="230">
        <v>2.5749</v>
      </c>
      <c r="F228" s="224"/>
      <c r="G228" s="224"/>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290</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3" x14ac:dyDescent="0.2">
      <c r="A229" s="220"/>
      <c r="B229" s="221"/>
      <c r="C229" s="262" t="s">
        <v>2584</v>
      </c>
      <c r="D229" s="229"/>
      <c r="E229" s="230">
        <v>1.56</v>
      </c>
      <c r="F229" s="224"/>
      <c r="G229" s="224"/>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290</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3" x14ac:dyDescent="0.2">
      <c r="A230" s="220"/>
      <c r="B230" s="221"/>
      <c r="C230" s="262" t="s">
        <v>2585</v>
      </c>
      <c r="D230" s="229"/>
      <c r="E230" s="230"/>
      <c r="F230" s="224"/>
      <c r="G230" s="224"/>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290</v>
      </c>
      <c r="AH230" s="213">
        <v>0</v>
      </c>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3" x14ac:dyDescent="0.2">
      <c r="A231" s="220"/>
      <c r="B231" s="221"/>
      <c r="C231" s="262" t="s">
        <v>2586</v>
      </c>
      <c r="D231" s="229"/>
      <c r="E231" s="230">
        <v>1.56</v>
      </c>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290</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62" t="s">
        <v>2587</v>
      </c>
      <c r="D232" s="229"/>
      <c r="E232" s="230">
        <v>1.5</v>
      </c>
      <c r="F232" s="224"/>
      <c r="G232" s="224"/>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290</v>
      </c>
      <c r="AH232" s="213">
        <v>0</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3" x14ac:dyDescent="0.2">
      <c r="A233" s="220"/>
      <c r="B233" s="221"/>
      <c r="C233" s="263" t="s">
        <v>294</v>
      </c>
      <c r="D233" s="231"/>
      <c r="E233" s="232">
        <v>64.641900000000007</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290</v>
      </c>
      <c r="AH233" s="213">
        <v>1</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3" x14ac:dyDescent="0.2">
      <c r="A234" s="220"/>
      <c r="B234" s="221"/>
      <c r="C234" s="262" t="s">
        <v>2588</v>
      </c>
      <c r="D234" s="229"/>
      <c r="E234" s="230">
        <v>-42.14</v>
      </c>
      <c r="F234" s="224"/>
      <c r="G234" s="224"/>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290</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3" x14ac:dyDescent="0.2">
      <c r="A235" s="220"/>
      <c r="B235" s="221"/>
      <c r="C235" s="263" t="s">
        <v>294</v>
      </c>
      <c r="D235" s="231"/>
      <c r="E235" s="232">
        <v>-42.14</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290</v>
      </c>
      <c r="AH235" s="213">
        <v>1</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3" x14ac:dyDescent="0.2">
      <c r="A236" s="220"/>
      <c r="B236" s="221"/>
      <c r="C236" s="262" t="s">
        <v>2589</v>
      </c>
      <c r="D236" s="229"/>
      <c r="E236" s="230"/>
      <c r="F236" s="224"/>
      <c r="G236" s="224"/>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290</v>
      </c>
      <c r="AH236" s="213">
        <v>0</v>
      </c>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3" x14ac:dyDescent="0.2">
      <c r="A237" s="220"/>
      <c r="B237" s="221"/>
      <c r="C237" s="262" t="s">
        <v>2590</v>
      </c>
      <c r="D237" s="229"/>
      <c r="E237" s="230">
        <v>-11.91</v>
      </c>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290</v>
      </c>
      <c r="AH237" s="213">
        <v>0</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3" x14ac:dyDescent="0.2">
      <c r="A238" s="220"/>
      <c r="B238" s="221"/>
      <c r="C238" s="262" t="s">
        <v>2591</v>
      </c>
      <c r="D238" s="229"/>
      <c r="E238" s="230">
        <v>-16.73</v>
      </c>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290</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3" x14ac:dyDescent="0.2">
      <c r="A239" s="220"/>
      <c r="B239" s="221"/>
      <c r="C239" s="262" t="s">
        <v>2592</v>
      </c>
      <c r="D239" s="229"/>
      <c r="E239" s="230">
        <v>-16.73</v>
      </c>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290</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3" x14ac:dyDescent="0.2">
      <c r="A240" s="220"/>
      <c r="B240" s="221"/>
      <c r="C240" s="263" t="s">
        <v>294</v>
      </c>
      <c r="D240" s="231"/>
      <c r="E240" s="232">
        <v>-45.37</v>
      </c>
      <c r="F240" s="224"/>
      <c r="G240" s="224"/>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290</v>
      </c>
      <c r="AH240" s="213">
        <v>1</v>
      </c>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ht="22.5" outlineLevel="1" x14ac:dyDescent="0.2">
      <c r="A241" s="241">
        <v>34</v>
      </c>
      <c r="B241" s="242" t="s">
        <v>2593</v>
      </c>
      <c r="C241" s="259" t="s">
        <v>2594</v>
      </c>
      <c r="D241" s="243" t="s">
        <v>473</v>
      </c>
      <c r="E241" s="244">
        <v>87.51</v>
      </c>
      <c r="F241" s="245"/>
      <c r="G241" s="246">
        <f>ROUND(E241*F241,2)</f>
        <v>0</v>
      </c>
      <c r="H241" s="245"/>
      <c r="I241" s="246">
        <f>ROUND(E241*H241,2)</f>
        <v>0</v>
      </c>
      <c r="J241" s="245"/>
      <c r="K241" s="246">
        <f>ROUND(E241*J241,2)</f>
        <v>0</v>
      </c>
      <c r="L241" s="246">
        <v>21</v>
      </c>
      <c r="M241" s="246">
        <f>G241*(1+L241/100)</f>
        <v>0</v>
      </c>
      <c r="N241" s="244">
        <v>3.1510000000000003E-2</v>
      </c>
      <c r="O241" s="244">
        <f>ROUND(E241*N241,2)</f>
        <v>2.76</v>
      </c>
      <c r="P241" s="244">
        <v>0</v>
      </c>
      <c r="Q241" s="244">
        <f>ROUND(E241*P241,2)</f>
        <v>0</v>
      </c>
      <c r="R241" s="246" t="s">
        <v>635</v>
      </c>
      <c r="S241" s="246" t="s">
        <v>298</v>
      </c>
      <c r="T241" s="247" t="s">
        <v>364</v>
      </c>
      <c r="U241" s="224">
        <v>0.8</v>
      </c>
      <c r="V241" s="224">
        <f>ROUND(E241*U241,2)</f>
        <v>70.010000000000005</v>
      </c>
      <c r="W241" s="224"/>
      <c r="X241" s="224" t="s">
        <v>283</v>
      </c>
      <c r="Y241" s="224" t="s">
        <v>284</v>
      </c>
      <c r="Z241" s="213"/>
      <c r="AA241" s="213"/>
      <c r="AB241" s="213"/>
      <c r="AC241" s="213"/>
      <c r="AD241" s="213"/>
      <c r="AE241" s="213"/>
      <c r="AF241" s="213"/>
      <c r="AG241" s="213" t="s">
        <v>285</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2" x14ac:dyDescent="0.2">
      <c r="A242" s="220"/>
      <c r="B242" s="221"/>
      <c r="C242" s="262" t="s">
        <v>2595</v>
      </c>
      <c r="D242" s="229"/>
      <c r="E242" s="230">
        <v>42.14</v>
      </c>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290</v>
      </c>
      <c r="AH242" s="213">
        <v>0</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3" x14ac:dyDescent="0.2">
      <c r="A243" s="220"/>
      <c r="B243" s="221"/>
      <c r="C243" s="263" t="s">
        <v>294</v>
      </c>
      <c r="D243" s="231"/>
      <c r="E243" s="232">
        <v>42.14</v>
      </c>
      <c r="F243" s="224"/>
      <c r="G243" s="224"/>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290</v>
      </c>
      <c r="AH243" s="213">
        <v>1</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3" x14ac:dyDescent="0.2">
      <c r="A244" s="220"/>
      <c r="B244" s="221"/>
      <c r="C244" s="262" t="s">
        <v>2596</v>
      </c>
      <c r="D244" s="229"/>
      <c r="E244" s="230"/>
      <c r="F244" s="224"/>
      <c r="G244" s="224"/>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290</v>
      </c>
      <c r="AH244" s="213">
        <v>0</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3" x14ac:dyDescent="0.2">
      <c r="A245" s="220"/>
      <c r="B245" s="221"/>
      <c r="C245" s="262" t="s">
        <v>2597</v>
      </c>
      <c r="D245" s="229"/>
      <c r="E245" s="230">
        <v>11.91</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290</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3" x14ac:dyDescent="0.2">
      <c r="A246" s="220"/>
      <c r="B246" s="221"/>
      <c r="C246" s="262" t="s">
        <v>2544</v>
      </c>
      <c r="D246" s="229"/>
      <c r="E246" s="230">
        <v>16.73</v>
      </c>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290</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3" x14ac:dyDescent="0.2">
      <c r="A247" s="220"/>
      <c r="B247" s="221"/>
      <c r="C247" s="262" t="s">
        <v>2598</v>
      </c>
      <c r="D247" s="229"/>
      <c r="E247" s="230">
        <v>16.73</v>
      </c>
      <c r="F247" s="224"/>
      <c r="G247" s="224"/>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290</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3" x14ac:dyDescent="0.2">
      <c r="A248" s="220"/>
      <c r="B248" s="221"/>
      <c r="C248" s="263" t="s">
        <v>294</v>
      </c>
      <c r="D248" s="231"/>
      <c r="E248" s="232">
        <v>45.37</v>
      </c>
      <c r="F248" s="224"/>
      <c r="G248" s="224"/>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290</v>
      </c>
      <c r="AH248" s="213">
        <v>1</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x14ac:dyDescent="0.2">
      <c r="A249" s="241">
        <v>35</v>
      </c>
      <c r="B249" s="242" t="s">
        <v>2599</v>
      </c>
      <c r="C249" s="259" t="s">
        <v>2600</v>
      </c>
      <c r="D249" s="243" t="s">
        <v>473</v>
      </c>
      <c r="E249" s="244">
        <v>657.62204999999994</v>
      </c>
      <c r="F249" s="245"/>
      <c r="G249" s="246">
        <f>ROUND(E249*F249,2)</f>
        <v>0</v>
      </c>
      <c r="H249" s="245"/>
      <c r="I249" s="246">
        <f>ROUND(E249*H249,2)</f>
        <v>0</v>
      </c>
      <c r="J249" s="245"/>
      <c r="K249" s="246">
        <f>ROUND(E249*J249,2)</f>
        <v>0</v>
      </c>
      <c r="L249" s="246">
        <v>21</v>
      </c>
      <c r="M249" s="246">
        <f>G249*(1+L249/100)</f>
        <v>0</v>
      </c>
      <c r="N249" s="244">
        <v>2.0000000000000002E-5</v>
      </c>
      <c r="O249" s="244">
        <f>ROUND(E249*N249,2)</f>
        <v>0.01</v>
      </c>
      <c r="P249" s="244">
        <v>0</v>
      </c>
      <c r="Q249" s="244">
        <f>ROUND(E249*P249,2)</f>
        <v>0</v>
      </c>
      <c r="R249" s="246" t="s">
        <v>635</v>
      </c>
      <c r="S249" s="246" t="s">
        <v>298</v>
      </c>
      <c r="T249" s="247" t="s">
        <v>364</v>
      </c>
      <c r="U249" s="224">
        <v>0.18</v>
      </c>
      <c r="V249" s="224">
        <f>ROUND(E249*U249,2)</f>
        <v>118.37</v>
      </c>
      <c r="W249" s="224"/>
      <c r="X249" s="224" t="s">
        <v>283</v>
      </c>
      <c r="Y249" s="224" t="s">
        <v>284</v>
      </c>
      <c r="Z249" s="213"/>
      <c r="AA249" s="213"/>
      <c r="AB249" s="213"/>
      <c r="AC249" s="213"/>
      <c r="AD249" s="213"/>
      <c r="AE249" s="213"/>
      <c r="AF249" s="213"/>
      <c r="AG249" s="213" t="s">
        <v>285</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2" x14ac:dyDescent="0.2">
      <c r="A250" s="220"/>
      <c r="B250" s="221"/>
      <c r="C250" s="262" t="s">
        <v>2541</v>
      </c>
      <c r="D250" s="229"/>
      <c r="E250" s="230"/>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290</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3" x14ac:dyDescent="0.2">
      <c r="A251" s="220"/>
      <c r="B251" s="221"/>
      <c r="C251" s="262" t="s">
        <v>2542</v>
      </c>
      <c r="D251" s="229"/>
      <c r="E251" s="230">
        <v>256.19</v>
      </c>
      <c r="F251" s="224"/>
      <c r="G251" s="224"/>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290</v>
      </c>
      <c r="AH251" s="213">
        <v>0</v>
      </c>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3" x14ac:dyDescent="0.2">
      <c r="A252" s="220"/>
      <c r="B252" s="221"/>
      <c r="C252" s="262" t="s">
        <v>2543</v>
      </c>
      <c r="D252" s="229"/>
      <c r="E252" s="230">
        <v>259.95</v>
      </c>
      <c r="F252" s="224"/>
      <c r="G252" s="224"/>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290</v>
      </c>
      <c r="AH252" s="213">
        <v>0</v>
      </c>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3" x14ac:dyDescent="0.2">
      <c r="A253" s="220"/>
      <c r="B253" s="221"/>
      <c r="C253" s="262" t="s">
        <v>2544</v>
      </c>
      <c r="D253" s="229"/>
      <c r="E253" s="230">
        <v>16.73</v>
      </c>
      <c r="F253" s="224"/>
      <c r="G253" s="224"/>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290</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62" t="s">
        <v>2545</v>
      </c>
      <c r="D254" s="229"/>
      <c r="E254" s="230">
        <v>6.96</v>
      </c>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290</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62" t="s">
        <v>2546</v>
      </c>
      <c r="D255" s="229"/>
      <c r="E255" s="230">
        <v>79.3</v>
      </c>
      <c r="F255" s="224"/>
      <c r="G255" s="224"/>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290</v>
      </c>
      <c r="AH255" s="213">
        <v>0</v>
      </c>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3" x14ac:dyDescent="0.2">
      <c r="A256" s="220"/>
      <c r="B256" s="221"/>
      <c r="C256" s="262" t="s">
        <v>2547</v>
      </c>
      <c r="D256" s="229"/>
      <c r="E256" s="230">
        <v>78.010000000000005</v>
      </c>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290</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3" x14ac:dyDescent="0.2">
      <c r="A257" s="220"/>
      <c r="B257" s="221"/>
      <c r="C257" s="263" t="s">
        <v>294</v>
      </c>
      <c r="D257" s="231"/>
      <c r="E257" s="232">
        <v>697.14</v>
      </c>
      <c r="F257" s="224"/>
      <c r="G257" s="224"/>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290</v>
      </c>
      <c r="AH257" s="213">
        <v>1</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3" x14ac:dyDescent="0.2">
      <c r="A258" s="220"/>
      <c r="B258" s="221"/>
      <c r="C258" s="262" t="s">
        <v>2548</v>
      </c>
      <c r="D258" s="229"/>
      <c r="E258" s="230"/>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290</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3" x14ac:dyDescent="0.2">
      <c r="A259" s="220"/>
      <c r="B259" s="221"/>
      <c r="C259" s="262" t="s">
        <v>2549</v>
      </c>
      <c r="D259" s="229"/>
      <c r="E259" s="230">
        <v>-18.007200000000001</v>
      </c>
      <c r="F259" s="224"/>
      <c r="G259" s="224"/>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290</v>
      </c>
      <c r="AH259" s="213">
        <v>0</v>
      </c>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3" x14ac:dyDescent="0.2">
      <c r="A260" s="220"/>
      <c r="B260" s="221"/>
      <c r="C260" s="262" t="s">
        <v>2550</v>
      </c>
      <c r="D260" s="229"/>
      <c r="E260" s="230">
        <v>-27.815999999999999</v>
      </c>
      <c r="F260" s="224"/>
      <c r="G260" s="224"/>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290</v>
      </c>
      <c r="AH260" s="213">
        <v>0</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3" x14ac:dyDescent="0.2">
      <c r="A261" s="220"/>
      <c r="B261" s="221"/>
      <c r="C261" s="262" t="s">
        <v>2551</v>
      </c>
      <c r="D261" s="229"/>
      <c r="E261" s="230">
        <v>-9.15</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290</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3" x14ac:dyDescent="0.2">
      <c r="A262" s="220"/>
      <c r="B262" s="221"/>
      <c r="C262" s="262" t="s">
        <v>2552</v>
      </c>
      <c r="D262" s="229"/>
      <c r="E262" s="230">
        <v>-1.68</v>
      </c>
      <c r="F262" s="224"/>
      <c r="G262" s="224"/>
      <c r="H262" s="224"/>
      <c r="I262" s="224"/>
      <c r="J262" s="224"/>
      <c r="K262" s="224"/>
      <c r="L262" s="224"/>
      <c r="M262" s="224"/>
      <c r="N262" s="223"/>
      <c r="O262" s="223"/>
      <c r="P262" s="223"/>
      <c r="Q262" s="223"/>
      <c r="R262" s="224"/>
      <c r="S262" s="224"/>
      <c r="T262" s="224"/>
      <c r="U262" s="224"/>
      <c r="V262" s="224"/>
      <c r="W262" s="224"/>
      <c r="X262" s="224"/>
      <c r="Y262" s="224"/>
      <c r="Z262" s="213"/>
      <c r="AA262" s="213"/>
      <c r="AB262" s="213"/>
      <c r="AC262" s="213"/>
      <c r="AD262" s="213"/>
      <c r="AE262" s="213"/>
      <c r="AF262" s="213"/>
      <c r="AG262" s="213" t="s">
        <v>290</v>
      </c>
      <c r="AH262" s="213">
        <v>0</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3" x14ac:dyDescent="0.2">
      <c r="A263" s="220"/>
      <c r="B263" s="221"/>
      <c r="C263" s="262" t="s">
        <v>2553</v>
      </c>
      <c r="D263" s="229"/>
      <c r="E263" s="230">
        <v>-1.17</v>
      </c>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290</v>
      </c>
      <c r="AH263" s="213">
        <v>0</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3" x14ac:dyDescent="0.2">
      <c r="A264" s="220"/>
      <c r="B264" s="221"/>
      <c r="C264" s="262" t="s">
        <v>2554</v>
      </c>
      <c r="D264" s="229"/>
      <c r="E264" s="230">
        <v>-3.8064</v>
      </c>
      <c r="F264" s="224"/>
      <c r="G264" s="224"/>
      <c r="H264" s="224"/>
      <c r="I264" s="224"/>
      <c r="J264" s="224"/>
      <c r="K264" s="224"/>
      <c r="L264" s="224"/>
      <c r="M264" s="224"/>
      <c r="N264" s="223"/>
      <c r="O264" s="223"/>
      <c r="P264" s="223"/>
      <c r="Q264" s="223"/>
      <c r="R264" s="224"/>
      <c r="S264" s="224"/>
      <c r="T264" s="224"/>
      <c r="U264" s="224"/>
      <c r="V264" s="224"/>
      <c r="W264" s="224"/>
      <c r="X264" s="224"/>
      <c r="Y264" s="224"/>
      <c r="Z264" s="213"/>
      <c r="AA264" s="213"/>
      <c r="AB264" s="213"/>
      <c r="AC264" s="213"/>
      <c r="AD264" s="213"/>
      <c r="AE264" s="213"/>
      <c r="AF264" s="213"/>
      <c r="AG264" s="213" t="s">
        <v>290</v>
      </c>
      <c r="AH264" s="213">
        <v>0</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3" x14ac:dyDescent="0.2">
      <c r="A265" s="220"/>
      <c r="B265" s="221"/>
      <c r="C265" s="262" t="s">
        <v>2555</v>
      </c>
      <c r="D265" s="229"/>
      <c r="E265" s="230">
        <v>-0.25800000000000001</v>
      </c>
      <c r="F265" s="224"/>
      <c r="G265" s="224"/>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290</v>
      </c>
      <c r="AH265" s="213">
        <v>0</v>
      </c>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3" x14ac:dyDescent="0.2">
      <c r="A266" s="220"/>
      <c r="B266" s="221"/>
      <c r="C266" s="262" t="s">
        <v>2556</v>
      </c>
      <c r="D266" s="229"/>
      <c r="E266" s="230">
        <v>-6.7409999999999997</v>
      </c>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290</v>
      </c>
      <c r="AH266" s="213">
        <v>0</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3" x14ac:dyDescent="0.2">
      <c r="A267" s="220"/>
      <c r="B267" s="221"/>
      <c r="C267" s="262" t="s">
        <v>2557</v>
      </c>
      <c r="D267" s="229"/>
      <c r="E267" s="230">
        <v>-1.365</v>
      </c>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290</v>
      </c>
      <c r="AH267" s="213">
        <v>0</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3" x14ac:dyDescent="0.2">
      <c r="A268" s="220"/>
      <c r="B268" s="221"/>
      <c r="C268" s="262" t="s">
        <v>2558</v>
      </c>
      <c r="D268" s="229"/>
      <c r="E268" s="230">
        <v>-0.58499999999999996</v>
      </c>
      <c r="F268" s="224"/>
      <c r="G268" s="224"/>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290</v>
      </c>
      <c r="AH268" s="213">
        <v>0</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3" x14ac:dyDescent="0.2">
      <c r="A269" s="220"/>
      <c r="B269" s="221"/>
      <c r="C269" s="262" t="s">
        <v>2559</v>
      </c>
      <c r="D269" s="229"/>
      <c r="E269" s="230">
        <v>-2.484</v>
      </c>
      <c r="F269" s="224"/>
      <c r="G269" s="224"/>
      <c r="H269" s="224"/>
      <c r="I269" s="224"/>
      <c r="J269" s="224"/>
      <c r="K269" s="224"/>
      <c r="L269" s="224"/>
      <c r="M269" s="224"/>
      <c r="N269" s="223"/>
      <c r="O269" s="223"/>
      <c r="P269" s="223"/>
      <c r="Q269" s="223"/>
      <c r="R269" s="224"/>
      <c r="S269" s="224"/>
      <c r="T269" s="224"/>
      <c r="U269" s="224"/>
      <c r="V269" s="224"/>
      <c r="W269" s="224"/>
      <c r="X269" s="224"/>
      <c r="Y269" s="224"/>
      <c r="Z269" s="213"/>
      <c r="AA269" s="213"/>
      <c r="AB269" s="213"/>
      <c r="AC269" s="213"/>
      <c r="AD269" s="213"/>
      <c r="AE269" s="213"/>
      <c r="AF269" s="213"/>
      <c r="AG269" s="213" t="s">
        <v>290</v>
      </c>
      <c r="AH269" s="213">
        <v>0</v>
      </c>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3" x14ac:dyDescent="0.2">
      <c r="A270" s="220"/>
      <c r="B270" s="221"/>
      <c r="C270" s="262" t="s">
        <v>2560</v>
      </c>
      <c r="D270" s="229"/>
      <c r="E270" s="230">
        <v>-2.09</v>
      </c>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290</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62" t="s">
        <v>2561</v>
      </c>
      <c r="D271" s="229"/>
      <c r="E271" s="230"/>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290</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62" t="s">
        <v>2562</v>
      </c>
      <c r="D272" s="229"/>
      <c r="E272" s="230">
        <v>-2.1</v>
      </c>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290</v>
      </c>
      <c r="AH272" s="213">
        <v>0</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3" x14ac:dyDescent="0.2">
      <c r="A273" s="220"/>
      <c r="B273" s="221"/>
      <c r="C273" s="262" t="s">
        <v>2563</v>
      </c>
      <c r="D273" s="229"/>
      <c r="E273" s="230">
        <v>-6.7697500000000002</v>
      </c>
      <c r="F273" s="224"/>
      <c r="G273" s="224"/>
      <c r="H273" s="224"/>
      <c r="I273" s="224"/>
      <c r="J273" s="224"/>
      <c r="K273" s="224"/>
      <c r="L273" s="224"/>
      <c r="M273" s="224"/>
      <c r="N273" s="223"/>
      <c r="O273" s="223"/>
      <c r="P273" s="223"/>
      <c r="Q273" s="223"/>
      <c r="R273" s="224"/>
      <c r="S273" s="224"/>
      <c r="T273" s="224"/>
      <c r="U273" s="224"/>
      <c r="V273" s="224"/>
      <c r="W273" s="224"/>
      <c r="X273" s="224"/>
      <c r="Y273" s="224"/>
      <c r="Z273" s="213"/>
      <c r="AA273" s="213"/>
      <c r="AB273" s="213"/>
      <c r="AC273" s="213"/>
      <c r="AD273" s="213"/>
      <c r="AE273" s="213"/>
      <c r="AF273" s="213"/>
      <c r="AG273" s="213" t="s">
        <v>290</v>
      </c>
      <c r="AH273" s="213">
        <v>0</v>
      </c>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3" x14ac:dyDescent="0.2">
      <c r="A274" s="220"/>
      <c r="B274" s="221"/>
      <c r="C274" s="262" t="s">
        <v>2564</v>
      </c>
      <c r="D274" s="229"/>
      <c r="E274" s="230">
        <v>-2.1</v>
      </c>
      <c r="F274" s="224"/>
      <c r="G274" s="224"/>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290</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3" x14ac:dyDescent="0.2">
      <c r="A275" s="220"/>
      <c r="B275" s="221"/>
      <c r="C275" s="262" t="s">
        <v>2565</v>
      </c>
      <c r="D275" s="229"/>
      <c r="E275" s="230">
        <v>-14.2575</v>
      </c>
      <c r="F275" s="224"/>
      <c r="G275" s="224"/>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290</v>
      </c>
      <c r="AH275" s="213">
        <v>0</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3" x14ac:dyDescent="0.2">
      <c r="A276" s="220"/>
      <c r="B276" s="221"/>
      <c r="C276" s="262" t="s">
        <v>2566</v>
      </c>
      <c r="D276" s="229"/>
      <c r="E276" s="230">
        <v>-2.1</v>
      </c>
      <c r="F276" s="224"/>
      <c r="G276" s="224"/>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290</v>
      </c>
      <c r="AH276" s="213">
        <v>0</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3" x14ac:dyDescent="0.2">
      <c r="A277" s="220"/>
      <c r="B277" s="221"/>
      <c r="C277" s="262" t="s">
        <v>2567</v>
      </c>
      <c r="D277" s="229"/>
      <c r="E277" s="230">
        <v>-1.68</v>
      </c>
      <c r="F277" s="224"/>
      <c r="G277" s="224"/>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290</v>
      </c>
      <c r="AH277" s="213">
        <v>0</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3" x14ac:dyDescent="0.2">
      <c r="A278" s="220"/>
      <c r="B278" s="221"/>
      <c r="C278" s="263" t="s">
        <v>294</v>
      </c>
      <c r="D278" s="231"/>
      <c r="E278" s="232">
        <v>-104.15985000000001</v>
      </c>
      <c r="F278" s="224"/>
      <c r="G278" s="224"/>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290</v>
      </c>
      <c r="AH278" s="213">
        <v>1</v>
      </c>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3" x14ac:dyDescent="0.2">
      <c r="A279" s="220"/>
      <c r="B279" s="221"/>
      <c r="C279" s="262" t="s">
        <v>2568</v>
      </c>
      <c r="D279" s="229"/>
      <c r="E279" s="230"/>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290</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3" x14ac:dyDescent="0.2">
      <c r="A280" s="220"/>
      <c r="B280" s="221"/>
      <c r="C280" s="262" t="s">
        <v>2569</v>
      </c>
      <c r="D280" s="229"/>
      <c r="E280" s="230">
        <v>12.15</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290</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3" x14ac:dyDescent="0.2">
      <c r="A281" s="220"/>
      <c r="B281" s="221"/>
      <c r="C281" s="262" t="s">
        <v>2570</v>
      </c>
      <c r="D281" s="229"/>
      <c r="E281" s="230">
        <v>18.071999999999999</v>
      </c>
      <c r="F281" s="224"/>
      <c r="G281" s="224"/>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290</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3" x14ac:dyDescent="0.2">
      <c r="A282" s="220"/>
      <c r="B282" s="221"/>
      <c r="C282" s="262" t="s">
        <v>2571</v>
      </c>
      <c r="D282" s="229"/>
      <c r="E282" s="230">
        <v>6.33</v>
      </c>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290</v>
      </c>
      <c r="AH282" s="213">
        <v>0</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3" x14ac:dyDescent="0.2">
      <c r="A283" s="220"/>
      <c r="B283" s="221"/>
      <c r="C283" s="262" t="s">
        <v>2572</v>
      </c>
      <c r="D283" s="229"/>
      <c r="E283" s="230">
        <v>1.2</v>
      </c>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290</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3" x14ac:dyDescent="0.2">
      <c r="A284" s="220"/>
      <c r="B284" s="221"/>
      <c r="C284" s="262" t="s">
        <v>2573</v>
      </c>
      <c r="D284" s="229"/>
      <c r="E284" s="230">
        <v>1.32</v>
      </c>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290</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3" x14ac:dyDescent="0.2">
      <c r="A285" s="220"/>
      <c r="B285" s="221"/>
      <c r="C285" s="262" t="s">
        <v>2574</v>
      </c>
      <c r="D285" s="229"/>
      <c r="E285" s="230">
        <v>3.8639999999999999</v>
      </c>
      <c r="F285" s="224"/>
      <c r="G285" s="224"/>
      <c r="H285" s="224"/>
      <c r="I285" s="224"/>
      <c r="J285" s="224"/>
      <c r="K285" s="224"/>
      <c r="L285" s="224"/>
      <c r="M285" s="224"/>
      <c r="N285" s="223"/>
      <c r="O285" s="223"/>
      <c r="P285" s="223"/>
      <c r="Q285" s="223"/>
      <c r="R285" s="224"/>
      <c r="S285" s="224"/>
      <c r="T285" s="224"/>
      <c r="U285" s="224"/>
      <c r="V285" s="224"/>
      <c r="W285" s="224"/>
      <c r="X285" s="224"/>
      <c r="Y285" s="224"/>
      <c r="Z285" s="213"/>
      <c r="AA285" s="213"/>
      <c r="AB285" s="213"/>
      <c r="AC285" s="213"/>
      <c r="AD285" s="213"/>
      <c r="AE285" s="213"/>
      <c r="AF285" s="213"/>
      <c r="AG285" s="213" t="s">
        <v>290</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3" x14ac:dyDescent="0.2">
      <c r="A286" s="220"/>
      <c r="B286" s="221"/>
      <c r="C286" s="262" t="s">
        <v>2575</v>
      </c>
      <c r="D286" s="229"/>
      <c r="E286" s="230">
        <v>0.69599999999999995</v>
      </c>
      <c r="F286" s="224"/>
      <c r="G286" s="224"/>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290</v>
      </c>
      <c r="AH286" s="213">
        <v>0</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3" x14ac:dyDescent="0.2">
      <c r="A287" s="220"/>
      <c r="B287" s="221"/>
      <c r="C287" s="262" t="s">
        <v>2576</v>
      </c>
      <c r="D287" s="229"/>
      <c r="E287" s="230">
        <v>7.6680000000000001</v>
      </c>
      <c r="F287" s="224"/>
      <c r="G287" s="224"/>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290</v>
      </c>
      <c r="AH287" s="213">
        <v>0</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3" x14ac:dyDescent="0.2">
      <c r="A288" s="220"/>
      <c r="B288" s="221"/>
      <c r="C288" s="262" t="s">
        <v>2577</v>
      </c>
      <c r="D288" s="229"/>
      <c r="E288" s="230">
        <v>1.095</v>
      </c>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290</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3" x14ac:dyDescent="0.2">
      <c r="A289" s="220"/>
      <c r="B289" s="221"/>
      <c r="C289" s="262" t="s">
        <v>2578</v>
      </c>
      <c r="D289" s="229"/>
      <c r="E289" s="230">
        <v>0.66</v>
      </c>
      <c r="F289" s="224"/>
      <c r="G289" s="224"/>
      <c r="H289" s="224"/>
      <c r="I289" s="224"/>
      <c r="J289" s="224"/>
      <c r="K289" s="224"/>
      <c r="L289" s="224"/>
      <c r="M289" s="224"/>
      <c r="N289" s="223"/>
      <c r="O289" s="223"/>
      <c r="P289" s="223"/>
      <c r="Q289" s="223"/>
      <c r="R289" s="224"/>
      <c r="S289" s="224"/>
      <c r="T289" s="224"/>
      <c r="U289" s="224"/>
      <c r="V289" s="224"/>
      <c r="W289" s="224"/>
      <c r="X289" s="224"/>
      <c r="Y289" s="224"/>
      <c r="Z289" s="213"/>
      <c r="AA289" s="213"/>
      <c r="AB289" s="213"/>
      <c r="AC289" s="213"/>
      <c r="AD289" s="213"/>
      <c r="AE289" s="213"/>
      <c r="AF289" s="213"/>
      <c r="AG289" s="213" t="s">
        <v>290</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3" x14ac:dyDescent="0.2">
      <c r="A290" s="220"/>
      <c r="B290" s="221"/>
      <c r="C290" s="262" t="s">
        <v>2579</v>
      </c>
      <c r="D290" s="229"/>
      <c r="E290" s="230">
        <v>1.3620000000000001</v>
      </c>
      <c r="F290" s="224"/>
      <c r="G290" s="224"/>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290</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3" x14ac:dyDescent="0.2">
      <c r="A291" s="220"/>
      <c r="B291" s="221"/>
      <c r="C291" s="262" t="s">
        <v>2580</v>
      </c>
      <c r="D291" s="229"/>
      <c r="E291" s="230">
        <v>1.47</v>
      </c>
      <c r="F291" s="224"/>
      <c r="G291" s="224"/>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290</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3" x14ac:dyDescent="0.2">
      <c r="A292" s="220"/>
      <c r="B292" s="221"/>
      <c r="C292" s="262" t="s">
        <v>2581</v>
      </c>
      <c r="D292" s="229"/>
      <c r="E292" s="230"/>
      <c r="F292" s="224"/>
      <c r="G292" s="224"/>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290</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3" x14ac:dyDescent="0.2">
      <c r="A293" s="220"/>
      <c r="B293" s="221"/>
      <c r="C293" s="262" t="s">
        <v>2582</v>
      </c>
      <c r="D293" s="229"/>
      <c r="E293" s="230">
        <v>1.56</v>
      </c>
      <c r="F293" s="224"/>
      <c r="G293" s="224"/>
      <c r="H293" s="224"/>
      <c r="I293" s="224"/>
      <c r="J293" s="224"/>
      <c r="K293" s="224"/>
      <c r="L293" s="224"/>
      <c r="M293" s="224"/>
      <c r="N293" s="223"/>
      <c r="O293" s="223"/>
      <c r="P293" s="223"/>
      <c r="Q293" s="223"/>
      <c r="R293" s="224"/>
      <c r="S293" s="224"/>
      <c r="T293" s="224"/>
      <c r="U293" s="224"/>
      <c r="V293" s="224"/>
      <c r="W293" s="224"/>
      <c r="X293" s="224"/>
      <c r="Y293" s="224"/>
      <c r="Z293" s="213"/>
      <c r="AA293" s="213"/>
      <c r="AB293" s="213"/>
      <c r="AC293" s="213"/>
      <c r="AD293" s="213"/>
      <c r="AE293" s="213"/>
      <c r="AF293" s="213"/>
      <c r="AG293" s="213" t="s">
        <v>290</v>
      </c>
      <c r="AH293" s="213">
        <v>0</v>
      </c>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3" x14ac:dyDescent="0.2">
      <c r="A294" s="220"/>
      <c r="B294" s="221"/>
      <c r="C294" s="262" t="s">
        <v>2583</v>
      </c>
      <c r="D294" s="229"/>
      <c r="E294" s="230">
        <v>2.5749</v>
      </c>
      <c r="F294" s="224"/>
      <c r="G294" s="224"/>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290</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3" x14ac:dyDescent="0.2">
      <c r="A295" s="220"/>
      <c r="B295" s="221"/>
      <c r="C295" s="262" t="s">
        <v>2584</v>
      </c>
      <c r="D295" s="229"/>
      <c r="E295" s="230">
        <v>1.56</v>
      </c>
      <c r="F295" s="224"/>
      <c r="G295" s="224"/>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290</v>
      </c>
      <c r="AH295" s="213">
        <v>0</v>
      </c>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62" t="s">
        <v>2585</v>
      </c>
      <c r="D296" s="229"/>
      <c r="E296" s="230"/>
      <c r="F296" s="224"/>
      <c r="G296" s="224"/>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290</v>
      </c>
      <c r="AH296" s="213">
        <v>0</v>
      </c>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3" x14ac:dyDescent="0.2">
      <c r="A297" s="220"/>
      <c r="B297" s="221"/>
      <c r="C297" s="262" t="s">
        <v>2586</v>
      </c>
      <c r="D297" s="229"/>
      <c r="E297" s="230">
        <v>1.56</v>
      </c>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290</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62" t="s">
        <v>2587</v>
      </c>
      <c r="D298" s="229"/>
      <c r="E298" s="230">
        <v>1.5</v>
      </c>
      <c r="F298" s="224"/>
      <c r="G298" s="224"/>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290</v>
      </c>
      <c r="AH298" s="213">
        <v>0</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3" x14ac:dyDescent="0.2">
      <c r="A299" s="220"/>
      <c r="B299" s="221"/>
      <c r="C299" s="263" t="s">
        <v>294</v>
      </c>
      <c r="D299" s="231"/>
      <c r="E299" s="232">
        <v>64.641900000000007</v>
      </c>
      <c r="F299" s="224"/>
      <c r="G299" s="224"/>
      <c r="H299" s="224"/>
      <c r="I299" s="224"/>
      <c r="J299" s="224"/>
      <c r="K299" s="224"/>
      <c r="L299" s="224"/>
      <c r="M299" s="224"/>
      <c r="N299" s="223"/>
      <c r="O299" s="223"/>
      <c r="P299" s="223"/>
      <c r="Q299" s="223"/>
      <c r="R299" s="224"/>
      <c r="S299" s="224"/>
      <c r="T299" s="224"/>
      <c r="U299" s="224"/>
      <c r="V299" s="224"/>
      <c r="W299" s="224"/>
      <c r="X299" s="224"/>
      <c r="Y299" s="224"/>
      <c r="Z299" s="213"/>
      <c r="AA299" s="213"/>
      <c r="AB299" s="213"/>
      <c r="AC299" s="213"/>
      <c r="AD299" s="213"/>
      <c r="AE299" s="213"/>
      <c r="AF299" s="213"/>
      <c r="AG299" s="213" t="s">
        <v>290</v>
      </c>
      <c r="AH299" s="213">
        <v>1</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1" x14ac:dyDescent="0.2">
      <c r="A300" s="241">
        <v>36</v>
      </c>
      <c r="B300" s="242" t="s">
        <v>2601</v>
      </c>
      <c r="C300" s="259" t="s">
        <v>2602</v>
      </c>
      <c r="D300" s="243" t="s">
        <v>473</v>
      </c>
      <c r="E300" s="244">
        <v>28.294499999999999</v>
      </c>
      <c r="F300" s="245"/>
      <c r="G300" s="246">
        <f>ROUND(E300*F300,2)</f>
        <v>0</v>
      </c>
      <c r="H300" s="245"/>
      <c r="I300" s="246">
        <f>ROUND(E300*H300,2)</f>
        <v>0</v>
      </c>
      <c r="J300" s="245"/>
      <c r="K300" s="246">
        <f>ROUND(E300*J300,2)</f>
        <v>0</v>
      </c>
      <c r="L300" s="246">
        <v>21</v>
      </c>
      <c r="M300" s="246">
        <f>G300*(1+L300/100)</f>
        <v>0</v>
      </c>
      <c r="N300" s="244">
        <v>1.949E-2</v>
      </c>
      <c r="O300" s="244">
        <f>ROUND(E300*N300,2)</f>
        <v>0.55000000000000004</v>
      </c>
      <c r="P300" s="244">
        <v>0</v>
      </c>
      <c r="Q300" s="244">
        <f>ROUND(E300*P300,2)</f>
        <v>0</v>
      </c>
      <c r="R300" s="246" t="s">
        <v>691</v>
      </c>
      <c r="S300" s="246" t="s">
        <v>298</v>
      </c>
      <c r="T300" s="247" t="s">
        <v>364</v>
      </c>
      <c r="U300" s="224">
        <v>2.08</v>
      </c>
      <c r="V300" s="224">
        <f>ROUND(E300*U300,2)</f>
        <v>58.85</v>
      </c>
      <c r="W300" s="224"/>
      <c r="X300" s="224" t="s">
        <v>283</v>
      </c>
      <c r="Y300" s="224" t="s">
        <v>284</v>
      </c>
      <c r="Z300" s="213"/>
      <c r="AA300" s="213"/>
      <c r="AB300" s="213"/>
      <c r="AC300" s="213"/>
      <c r="AD300" s="213"/>
      <c r="AE300" s="213"/>
      <c r="AF300" s="213"/>
      <c r="AG300" s="213" t="s">
        <v>285</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ht="22.5" outlineLevel="2" x14ac:dyDescent="0.2">
      <c r="A301" s="220"/>
      <c r="B301" s="221"/>
      <c r="C301" s="271" t="s">
        <v>2603</v>
      </c>
      <c r="D301" s="268"/>
      <c r="E301" s="268"/>
      <c r="F301" s="268"/>
      <c r="G301" s="268"/>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366</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49" t="str">
        <f>C301</f>
        <v>zatření spár jakoukoliv maltou cementovou, s vyškrabáním spár, s vypláchnutím spár vodou a očištěním povrchu zdiva po vyspárování, s odklizením materiálu do 20 m</v>
      </c>
      <c r="BB301" s="213"/>
      <c r="BC301" s="213"/>
      <c r="BD301" s="213"/>
      <c r="BE301" s="213"/>
      <c r="BF301" s="213"/>
      <c r="BG301" s="213"/>
      <c r="BH301" s="213"/>
    </row>
    <row r="302" spans="1:60" outlineLevel="2" x14ac:dyDescent="0.2">
      <c r="A302" s="220"/>
      <c r="B302" s="221"/>
      <c r="C302" s="262" t="s">
        <v>2469</v>
      </c>
      <c r="D302" s="229"/>
      <c r="E302" s="230">
        <v>28.294499999999999</v>
      </c>
      <c r="F302" s="224"/>
      <c r="G302" s="224"/>
      <c r="H302" s="224"/>
      <c r="I302" s="224"/>
      <c r="J302" s="224"/>
      <c r="K302" s="224"/>
      <c r="L302" s="224"/>
      <c r="M302" s="224"/>
      <c r="N302" s="223"/>
      <c r="O302" s="223"/>
      <c r="P302" s="223"/>
      <c r="Q302" s="223"/>
      <c r="R302" s="224"/>
      <c r="S302" s="224"/>
      <c r="T302" s="224"/>
      <c r="U302" s="224"/>
      <c r="V302" s="224"/>
      <c r="W302" s="224"/>
      <c r="X302" s="224"/>
      <c r="Y302" s="224"/>
      <c r="Z302" s="213"/>
      <c r="AA302" s="213"/>
      <c r="AB302" s="213"/>
      <c r="AC302" s="213"/>
      <c r="AD302" s="213"/>
      <c r="AE302" s="213"/>
      <c r="AF302" s="213"/>
      <c r="AG302" s="213" t="s">
        <v>290</v>
      </c>
      <c r="AH302" s="213">
        <v>0</v>
      </c>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3" x14ac:dyDescent="0.2">
      <c r="A303" s="220"/>
      <c r="B303" s="221"/>
      <c r="C303" s="263" t="s">
        <v>294</v>
      </c>
      <c r="D303" s="231"/>
      <c r="E303" s="232">
        <v>28.294499999999999</v>
      </c>
      <c r="F303" s="224"/>
      <c r="G303" s="224"/>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290</v>
      </c>
      <c r="AH303" s="213">
        <v>1</v>
      </c>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x14ac:dyDescent="0.2">
      <c r="A304" s="241">
        <v>37</v>
      </c>
      <c r="B304" s="242" t="s">
        <v>2604</v>
      </c>
      <c r="C304" s="259" t="s">
        <v>2605</v>
      </c>
      <c r="D304" s="243" t="s">
        <v>473</v>
      </c>
      <c r="E304" s="244">
        <v>570.11204999999995</v>
      </c>
      <c r="F304" s="245"/>
      <c r="G304" s="246">
        <f>ROUND(E304*F304,2)</f>
        <v>0</v>
      </c>
      <c r="H304" s="245"/>
      <c r="I304" s="246">
        <f>ROUND(E304*H304,2)</f>
        <v>0</v>
      </c>
      <c r="J304" s="245"/>
      <c r="K304" s="246">
        <f>ROUND(E304*J304,2)</f>
        <v>0</v>
      </c>
      <c r="L304" s="246">
        <v>21</v>
      </c>
      <c r="M304" s="246">
        <f>G304*(1+L304/100)</f>
        <v>0</v>
      </c>
      <c r="N304" s="244">
        <v>1.0000000000000001E-5</v>
      </c>
      <c r="O304" s="244">
        <f>ROUND(E304*N304,2)</f>
        <v>0.01</v>
      </c>
      <c r="P304" s="244">
        <v>0</v>
      </c>
      <c r="Q304" s="244">
        <f>ROUND(E304*P304,2)</f>
        <v>0</v>
      </c>
      <c r="R304" s="246" t="s">
        <v>2606</v>
      </c>
      <c r="S304" s="246" t="s">
        <v>298</v>
      </c>
      <c r="T304" s="247" t="s">
        <v>364</v>
      </c>
      <c r="U304" s="224">
        <v>7.0000000000000007E-2</v>
      </c>
      <c r="V304" s="224">
        <f>ROUND(E304*U304,2)</f>
        <v>39.909999999999997</v>
      </c>
      <c r="W304" s="224"/>
      <c r="X304" s="224" t="s">
        <v>283</v>
      </c>
      <c r="Y304" s="224" t="s">
        <v>284</v>
      </c>
      <c r="Z304" s="213"/>
      <c r="AA304" s="213"/>
      <c r="AB304" s="213"/>
      <c r="AC304" s="213"/>
      <c r="AD304" s="213"/>
      <c r="AE304" s="213"/>
      <c r="AF304" s="213"/>
      <c r="AG304" s="213" t="s">
        <v>285</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2" x14ac:dyDescent="0.2">
      <c r="A305" s="220"/>
      <c r="B305" s="221"/>
      <c r="C305" s="260" t="s">
        <v>286</v>
      </c>
      <c r="D305" s="248"/>
      <c r="E305" s="248"/>
      <c r="F305" s="248"/>
      <c r="G305" s="248"/>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287</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3" x14ac:dyDescent="0.2">
      <c r="A306" s="220"/>
      <c r="B306" s="221"/>
      <c r="C306" s="261" t="s">
        <v>2607</v>
      </c>
      <c r="D306" s="250"/>
      <c r="E306" s="250"/>
      <c r="F306" s="250"/>
      <c r="G306" s="250"/>
      <c r="H306" s="224"/>
      <c r="I306" s="224"/>
      <c r="J306" s="224"/>
      <c r="K306" s="224"/>
      <c r="L306" s="224"/>
      <c r="M306" s="224"/>
      <c r="N306" s="223"/>
      <c r="O306" s="223"/>
      <c r="P306" s="223"/>
      <c r="Q306" s="223"/>
      <c r="R306" s="224"/>
      <c r="S306" s="224"/>
      <c r="T306" s="224"/>
      <c r="U306" s="224"/>
      <c r="V306" s="224"/>
      <c r="W306" s="224"/>
      <c r="X306" s="224"/>
      <c r="Y306" s="224"/>
      <c r="Z306" s="213"/>
      <c r="AA306" s="213"/>
      <c r="AB306" s="213"/>
      <c r="AC306" s="213"/>
      <c r="AD306" s="213"/>
      <c r="AE306" s="213"/>
      <c r="AF306" s="213"/>
      <c r="AG306" s="213" t="s">
        <v>287</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2" x14ac:dyDescent="0.2">
      <c r="A307" s="220"/>
      <c r="B307" s="221"/>
      <c r="C307" s="262" t="s">
        <v>2608</v>
      </c>
      <c r="D307" s="229"/>
      <c r="E307" s="230">
        <v>570.11204999999995</v>
      </c>
      <c r="F307" s="224"/>
      <c r="G307" s="224"/>
      <c r="H307" s="224"/>
      <c r="I307" s="224"/>
      <c r="J307" s="224"/>
      <c r="K307" s="224"/>
      <c r="L307" s="224"/>
      <c r="M307" s="224"/>
      <c r="N307" s="223"/>
      <c r="O307" s="223"/>
      <c r="P307" s="223"/>
      <c r="Q307" s="223"/>
      <c r="R307" s="224"/>
      <c r="S307" s="224"/>
      <c r="T307" s="224"/>
      <c r="U307" s="224"/>
      <c r="V307" s="224"/>
      <c r="W307" s="224"/>
      <c r="X307" s="224"/>
      <c r="Y307" s="224"/>
      <c r="Z307" s="213"/>
      <c r="AA307" s="213"/>
      <c r="AB307" s="213"/>
      <c r="AC307" s="213"/>
      <c r="AD307" s="213"/>
      <c r="AE307" s="213"/>
      <c r="AF307" s="213"/>
      <c r="AG307" s="213" t="s">
        <v>290</v>
      </c>
      <c r="AH307" s="213">
        <v>5</v>
      </c>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1" x14ac:dyDescent="0.2">
      <c r="A308" s="241">
        <v>38</v>
      </c>
      <c r="B308" s="242" t="s">
        <v>2609</v>
      </c>
      <c r="C308" s="259" t="s">
        <v>2610</v>
      </c>
      <c r="D308" s="243" t="s">
        <v>473</v>
      </c>
      <c r="E308" s="244">
        <v>657.62204999999994</v>
      </c>
      <c r="F308" s="245"/>
      <c r="G308" s="246">
        <f>ROUND(E308*F308,2)</f>
        <v>0</v>
      </c>
      <c r="H308" s="245"/>
      <c r="I308" s="246">
        <f>ROUND(E308*H308,2)</f>
        <v>0</v>
      </c>
      <c r="J308" s="245"/>
      <c r="K308" s="246">
        <f>ROUND(E308*J308,2)</f>
        <v>0</v>
      </c>
      <c r="L308" s="246">
        <v>21</v>
      </c>
      <c r="M308" s="246">
        <f>G308*(1+L308/100)</f>
        <v>0</v>
      </c>
      <c r="N308" s="244">
        <v>0</v>
      </c>
      <c r="O308" s="244">
        <f>ROUND(E308*N308,2)</f>
        <v>0</v>
      </c>
      <c r="P308" s="244">
        <v>0</v>
      </c>
      <c r="Q308" s="244">
        <f>ROUND(E308*P308,2)</f>
        <v>0</v>
      </c>
      <c r="R308" s="246" t="s">
        <v>1371</v>
      </c>
      <c r="S308" s="246" t="s">
        <v>298</v>
      </c>
      <c r="T308" s="247" t="s">
        <v>364</v>
      </c>
      <c r="U308" s="224">
        <v>7.0000000000000001E-3</v>
      </c>
      <c r="V308" s="224">
        <f>ROUND(E308*U308,2)</f>
        <v>4.5999999999999996</v>
      </c>
      <c r="W308" s="224"/>
      <c r="X308" s="224" t="s">
        <v>283</v>
      </c>
      <c r="Y308" s="224" t="s">
        <v>284</v>
      </c>
      <c r="Z308" s="213"/>
      <c r="AA308" s="213"/>
      <c r="AB308" s="213"/>
      <c r="AC308" s="213"/>
      <c r="AD308" s="213"/>
      <c r="AE308" s="213"/>
      <c r="AF308" s="213"/>
      <c r="AG308" s="213" t="s">
        <v>285</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2" x14ac:dyDescent="0.2">
      <c r="A309" s="220"/>
      <c r="B309" s="221"/>
      <c r="C309" s="260" t="s">
        <v>286</v>
      </c>
      <c r="D309" s="248"/>
      <c r="E309" s="248"/>
      <c r="F309" s="248"/>
      <c r="G309" s="248"/>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287</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3" x14ac:dyDescent="0.2">
      <c r="A310" s="220"/>
      <c r="B310" s="221"/>
      <c r="C310" s="261" t="s">
        <v>2611</v>
      </c>
      <c r="D310" s="250"/>
      <c r="E310" s="250"/>
      <c r="F310" s="250"/>
      <c r="G310" s="250"/>
      <c r="H310" s="224"/>
      <c r="I310" s="224"/>
      <c r="J310" s="224"/>
      <c r="K310" s="224"/>
      <c r="L310" s="224"/>
      <c r="M310" s="224"/>
      <c r="N310" s="223"/>
      <c r="O310" s="223"/>
      <c r="P310" s="223"/>
      <c r="Q310" s="223"/>
      <c r="R310" s="224"/>
      <c r="S310" s="224"/>
      <c r="T310" s="224"/>
      <c r="U310" s="224"/>
      <c r="V310" s="224"/>
      <c r="W310" s="224"/>
      <c r="X310" s="224"/>
      <c r="Y310" s="224"/>
      <c r="Z310" s="213"/>
      <c r="AA310" s="213"/>
      <c r="AB310" s="213"/>
      <c r="AC310" s="213"/>
      <c r="AD310" s="213"/>
      <c r="AE310" s="213"/>
      <c r="AF310" s="213"/>
      <c r="AG310" s="213" t="s">
        <v>287</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49" t="str">
        <f>C310</f>
        <v>Před nanášením omítek podklad odprášit (fasáda např. Omytí tlakovou vodou, následné ometení hrubou metlou, koštětem).</v>
      </c>
      <c r="BB310" s="213"/>
      <c r="BC310" s="213"/>
      <c r="BD310" s="213"/>
      <c r="BE310" s="213"/>
      <c r="BF310" s="213"/>
      <c r="BG310" s="213"/>
      <c r="BH310" s="213"/>
    </row>
    <row r="311" spans="1:60" ht="22.5" outlineLevel="3" x14ac:dyDescent="0.2">
      <c r="A311" s="220"/>
      <c r="B311" s="221"/>
      <c r="C311" s="261" t="s">
        <v>355</v>
      </c>
      <c r="D311" s="250"/>
      <c r="E311" s="250"/>
      <c r="F311" s="250"/>
      <c r="G311" s="250"/>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287</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49" t="str">
        <f>C311</f>
        <v>Kompletní provedení dle veškerých informací obsažených v PD (textová i výkresová část, technologické postupy, restaurátorské záměry atd.).</v>
      </c>
      <c r="BB311" s="213"/>
      <c r="BC311" s="213"/>
      <c r="BD311" s="213"/>
      <c r="BE311" s="213"/>
      <c r="BF311" s="213"/>
      <c r="BG311" s="213"/>
      <c r="BH311" s="213"/>
    </row>
    <row r="312" spans="1:60" ht="22.5" outlineLevel="3" x14ac:dyDescent="0.2">
      <c r="A312" s="220"/>
      <c r="B312" s="221"/>
      <c r="C312" s="261" t="s">
        <v>3165</v>
      </c>
      <c r="D312" s="250"/>
      <c r="E312" s="250"/>
      <c r="F312" s="250"/>
      <c r="G312" s="250"/>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287</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49" t="str">
        <f>C312</f>
        <v>Provedení je včetně montáže, demontáže původních konstrukcí, dodávky, přesunu hmot, přesunu a likvidace suti, povrchové úpravy, repasí, restaurátorských záměrů,</v>
      </c>
      <c r="BB312" s="213"/>
      <c r="BC312" s="213"/>
      <c r="BD312" s="213"/>
      <c r="BE312" s="213"/>
      <c r="BF312" s="213"/>
      <c r="BG312" s="213"/>
      <c r="BH312" s="213"/>
    </row>
    <row r="313" spans="1:60" ht="22.5" outlineLevel="3" x14ac:dyDescent="0.2">
      <c r="A313" s="220"/>
      <c r="B313" s="221"/>
      <c r="C313" s="261" t="s">
        <v>288</v>
      </c>
      <c r="D313" s="250"/>
      <c r="E313" s="250"/>
      <c r="F313" s="250"/>
      <c r="G313" s="250"/>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287</v>
      </c>
      <c r="AH313" s="213"/>
      <c r="AI313" s="213"/>
      <c r="AJ313" s="213"/>
      <c r="AK313" s="213"/>
      <c r="AL313" s="213"/>
      <c r="AM313" s="213"/>
      <c r="AN313" s="213"/>
      <c r="AO313" s="213"/>
      <c r="AP313" s="213"/>
      <c r="AQ313" s="213"/>
      <c r="AR313" s="213"/>
      <c r="AS313" s="213"/>
      <c r="AT313" s="213"/>
      <c r="AU313" s="213"/>
      <c r="AV313" s="213"/>
      <c r="AW313" s="213"/>
      <c r="AX313" s="213"/>
      <c r="AY313" s="213"/>
      <c r="AZ313" s="213"/>
      <c r="BA313" s="249" t="str">
        <f>C313</f>
        <v>restaurátorských závěrečných zpráv, dílenských dokumentací, vzorkování a veškerých dalších nutných souvisejících plnění a dodávek potřeb.</v>
      </c>
      <c r="BB313" s="213"/>
      <c r="BC313" s="213"/>
      <c r="BD313" s="213"/>
      <c r="BE313" s="213"/>
      <c r="BF313" s="213"/>
      <c r="BG313" s="213"/>
      <c r="BH313" s="213"/>
    </row>
    <row r="314" spans="1:60" outlineLevel="2" x14ac:dyDescent="0.2">
      <c r="A314" s="220"/>
      <c r="B314" s="221"/>
      <c r="C314" s="262" t="s">
        <v>2612</v>
      </c>
      <c r="D314" s="229"/>
      <c r="E314" s="230">
        <v>657.62204999999994</v>
      </c>
      <c r="F314" s="224"/>
      <c r="G314" s="224"/>
      <c r="H314" s="224"/>
      <c r="I314" s="224"/>
      <c r="J314" s="224"/>
      <c r="K314" s="224"/>
      <c r="L314" s="224"/>
      <c r="M314" s="224"/>
      <c r="N314" s="223"/>
      <c r="O314" s="223"/>
      <c r="P314" s="223"/>
      <c r="Q314" s="223"/>
      <c r="R314" s="224"/>
      <c r="S314" s="224"/>
      <c r="T314" s="224"/>
      <c r="U314" s="224"/>
      <c r="V314" s="224"/>
      <c r="W314" s="224"/>
      <c r="X314" s="224"/>
      <c r="Y314" s="224"/>
      <c r="Z314" s="213"/>
      <c r="AA314" s="213"/>
      <c r="AB314" s="213"/>
      <c r="AC314" s="213"/>
      <c r="AD314" s="213"/>
      <c r="AE314" s="213"/>
      <c r="AF314" s="213"/>
      <c r="AG314" s="213" t="s">
        <v>290</v>
      </c>
      <c r="AH314" s="213">
        <v>5</v>
      </c>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1" x14ac:dyDescent="0.2">
      <c r="A315" s="241">
        <v>39</v>
      </c>
      <c r="B315" s="242" t="s">
        <v>2613</v>
      </c>
      <c r="C315" s="259" t="s">
        <v>2614</v>
      </c>
      <c r="D315" s="243" t="s">
        <v>473</v>
      </c>
      <c r="E315" s="244">
        <v>657.62204999999994</v>
      </c>
      <c r="F315" s="245"/>
      <c r="G315" s="246">
        <f>ROUND(E315*F315,2)</f>
        <v>0</v>
      </c>
      <c r="H315" s="245"/>
      <c r="I315" s="246">
        <f>ROUND(E315*H315,2)</f>
        <v>0</v>
      </c>
      <c r="J315" s="245"/>
      <c r="K315" s="246">
        <f>ROUND(E315*J315,2)</f>
        <v>0</v>
      </c>
      <c r="L315" s="246">
        <v>21</v>
      </c>
      <c r="M315" s="246">
        <f>G315*(1+L315/100)</f>
        <v>0</v>
      </c>
      <c r="N315" s="244">
        <v>2.8400000000000001E-3</v>
      </c>
      <c r="O315" s="244">
        <f>ROUND(E315*N315,2)</f>
        <v>1.87</v>
      </c>
      <c r="P315" s="244">
        <v>0</v>
      </c>
      <c r="Q315" s="244">
        <f>ROUND(E315*P315,2)</f>
        <v>0</v>
      </c>
      <c r="R315" s="246"/>
      <c r="S315" s="246" t="s">
        <v>281</v>
      </c>
      <c r="T315" s="247" t="s">
        <v>1033</v>
      </c>
      <c r="U315" s="224">
        <v>0.24</v>
      </c>
      <c r="V315" s="224">
        <f>ROUND(E315*U315,2)</f>
        <v>157.83000000000001</v>
      </c>
      <c r="W315" s="224"/>
      <c r="X315" s="224" t="s">
        <v>283</v>
      </c>
      <c r="Y315" s="224" t="s">
        <v>284</v>
      </c>
      <c r="Z315" s="213"/>
      <c r="AA315" s="213"/>
      <c r="AB315" s="213"/>
      <c r="AC315" s="213"/>
      <c r="AD315" s="213"/>
      <c r="AE315" s="213"/>
      <c r="AF315" s="213"/>
      <c r="AG315" s="213" t="s">
        <v>285</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2" x14ac:dyDescent="0.2">
      <c r="A316" s="220"/>
      <c r="B316" s="221"/>
      <c r="C316" s="260" t="s">
        <v>286</v>
      </c>
      <c r="D316" s="248"/>
      <c r="E316" s="248"/>
      <c r="F316" s="248"/>
      <c r="G316" s="248"/>
      <c r="H316" s="224"/>
      <c r="I316" s="224"/>
      <c r="J316" s="224"/>
      <c r="K316" s="224"/>
      <c r="L316" s="224"/>
      <c r="M316" s="224"/>
      <c r="N316" s="223"/>
      <c r="O316" s="223"/>
      <c r="P316" s="223"/>
      <c r="Q316" s="223"/>
      <c r="R316" s="224"/>
      <c r="S316" s="224"/>
      <c r="T316" s="224"/>
      <c r="U316" s="224"/>
      <c r="V316" s="224"/>
      <c r="W316" s="224"/>
      <c r="X316" s="224"/>
      <c r="Y316" s="224"/>
      <c r="Z316" s="213"/>
      <c r="AA316" s="213"/>
      <c r="AB316" s="213"/>
      <c r="AC316" s="213"/>
      <c r="AD316" s="213"/>
      <c r="AE316" s="213"/>
      <c r="AF316" s="213"/>
      <c r="AG316" s="213" t="s">
        <v>287</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ht="33.75" outlineLevel="3" x14ac:dyDescent="0.2">
      <c r="A317" s="220"/>
      <c r="B317" s="221"/>
      <c r="C317" s="261" t="s">
        <v>2615</v>
      </c>
      <c r="D317" s="250"/>
      <c r="E317" s="250"/>
      <c r="F317" s="250"/>
      <c r="G317" s="250"/>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287</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49" t="str">
        <f>C317</f>
        <v>Pro sjednocení vzhledu (zrnitosti) fasád v případě ponechávaných a nově doplňovaných omítek štukování stěrka UNI-FS s obsahem vláken, zrnitost 1mm, barva přírodně bílá (zadavatel umožňuje nabídnout rovnocenné řešení). Navržená stěrka potlačuje možnost vzniku smršťovacích trhlin, je dostatečně paropropustná i pro nanášení na paropropustné sanační systémy.</v>
      </c>
      <c r="BB317" s="213"/>
      <c r="BC317" s="213"/>
      <c r="BD317" s="213"/>
      <c r="BE317" s="213"/>
      <c r="BF317" s="213"/>
      <c r="BG317" s="213"/>
      <c r="BH317" s="213"/>
    </row>
    <row r="318" spans="1:60" ht="33.75" outlineLevel="3" x14ac:dyDescent="0.2">
      <c r="A318" s="220"/>
      <c r="B318" s="221"/>
      <c r="C318" s="261" t="s">
        <v>2616</v>
      </c>
      <c r="D318" s="250"/>
      <c r="E318" s="250"/>
      <c r="F318" s="250"/>
      <c r="G318" s="250"/>
      <c r="H318" s="224"/>
      <c r="I318" s="224"/>
      <c r="J318" s="224"/>
      <c r="K318" s="224"/>
      <c r="L318" s="224"/>
      <c r="M318" s="224"/>
      <c r="N318" s="223"/>
      <c r="O318" s="223"/>
      <c r="P318" s="223"/>
      <c r="Q318" s="223"/>
      <c r="R318" s="224"/>
      <c r="S318" s="224"/>
      <c r="T318" s="224"/>
      <c r="U318" s="224"/>
      <c r="V318" s="224"/>
      <c r="W318" s="224"/>
      <c r="X318" s="224"/>
      <c r="Y318" s="224"/>
      <c r="Z318" s="213"/>
      <c r="AA318" s="213"/>
      <c r="AB318" s="213"/>
      <c r="AC318" s="213"/>
      <c r="AD318" s="213"/>
      <c r="AE318" s="213"/>
      <c r="AF318" s="213"/>
      <c r="AG318" s="213" t="s">
        <v>287</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49" t="str">
        <f>C318</f>
        <v>Stěrka UNI-FS (zadavatel umožňuje nabídnout rovnocenné řešení) vykazuje po svém vyzrání dostatečnou paropropustnost a je proto vhodná i pro aplikaci na paropropustné omítkové systémy. po svém vyzrání není hydrofobní, je proto třeba ji chránit před působením atmosférických vlivů, příp. kondenzaci vlhkosti na jejím povrchu v interiéru vhodným fasádním nátěrem malbou.</v>
      </c>
      <c r="BB318" s="213"/>
      <c r="BC318" s="213"/>
      <c r="BD318" s="213"/>
      <c r="BE318" s="213"/>
      <c r="BF318" s="213"/>
      <c r="BG318" s="213"/>
      <c r="BH318" s="213"/>
    </row>
    <row r="319" spans="1:60" ht="22.5" outlineLevel="3" x14ac:dyDescent="0.2">
      <c r="A319" s="220"/>
      <c r="B319" s="221"/>
      <c r="C319" s="261" t="s">
        <v>355</v>
      </c>
      <c r="D319" s="250"/>
      <c r="E319" s="250"/>
      <c r="F319" s="250"/>
      <c r="G319" s="250"/>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287</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49" t="str">
        <f>C319</f>
        <v>Kompletní provedení dle veškerých informací obsažených v PD (textová i výkresová část, technologické postupy, restaurátorské záměry atd.).</v>
      </c>
      <c r="BB319" s="213"/>
      <c r="BC319" s="213"/>
      <c r="BD319" s="213"/>
      <c r="BE319" s="213"/>
      <c r="BF319" s="213"/>
      <c r="BG319" s="213"/>
      <c r="BH319" s="213"/>
    </row>
    <row r="320" spans="1:60" ht="22.5" outlineLevel="3" x14ac:dyDescent="0.2">
      <c r="A320" s="220"/>
      <c r="B320" s="221"/>
      <c r="C320" s="261" t="s">
        <v>3165</v>
      </c>
      <c r="D320" s="250"/>
      <c r="E320" s="250"/>
      <c r="F320" s="250"/>
      <c r="G320" s="250"/>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287</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49" t="str">
        <f>C320</f>
        <v>Provedení je včetně montáže, demontáže původních konstrukcí, dodávky, přesunu hmot, přesunu a likvidace suti, povrchové úpravy, repasí, restaurátorských záměrů,</v>
      </c>
      <c r="BB320" s="213"/>
      <c r="BC320" s="213"/>
      <c r="BD320" s="213"/>
      <c r="BE320" s="213"/>
      <c r="BF320" s="213"/>
      <c r="BG320" s="213"/>
      <c r="BH320" s="213"/>
    </row>
    <row r="321" spans="1:60" ht="22.5" outlineLevel="3" x14ac:dyDescent="0.2">
      <c r="A321" s="220"/>
      <c r="B321" s="221"/>
      <c r="C321" s="261" t="s">
        <v>288</v>
      </c>
      <c r="D321" s="250"/>
      <c r="E321" s="250"/>
      <c r="F321" s="250"/>
      <c r="G321" s="250"/>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287</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49" t="str">
        <f>C321</f>
        <v>restaurátorských závěrečných zpráv, dílenských dokumentací, vzorkování a veškerých dalších nutných souvisejících plnění a dodávek potřeb.</v>
      </c>
      <c r="BB321" s="213"/>
      <c r="BC321" s="213"/>
      <c r="BD321" s="213"/>
      <c r="BE321" s="213"/>
      <c r="BF321" s="213"/>
      <c r="BG321" s="213"/>
      <c r="BH321" s="213"/>
    </row>
    <row r="322" spans="1:60" outlineLevel="2" x14ac:dyDescent="0.2">
      <c r="A322" s="220"/>
      <c r="B322" s="221"/>
      <c r="C322" s="262" t="s">
        <v>2506</v>
      </c>
      <c r="D322" s="229"/>
      <c r="E322" s="230">
        <v>570.11204999999995</v>
      </c>
      <c r="F322" s="224"/>
      <c r="G322" s="224"/>
      <c r="H322" s="224"/>
      <c r="I322" s="224"/>
      <c r="J322" s="224"/>
      <c r="K322" s="224"/>
      <c r="L322" s="224"/>
      <c r="M322" s="224"/>
      <c r="N322" s="223"/>
      <c r="O322" s="223"/>
      <c r="P322" s="223"/>
      <c r="Q322" s="223"/>
      <c r="R322" s="224"/>
      <c r="S322" s="224"/>
      <c r="T322" s="224"/>
      <c r="U322" s="224"/>
      <c r="V322" s="224"/>
      <c r="W322" s="224"/>
      <c r="X322" s="224"/>
      <c r="Y322" s="224"/>
      <c r="Z322" s="213"/>
      <c r="AA322" s="213"/>
      <c r="AB322" s="213"/>
      <c r="AC322" s="213"/>
      <c r="AD322" s="213"/>
      <c r="AE322" s="213"/>
      <c r="AF322" s="213"/>
      <c r="AG322" s="213" t="s">
        <v>290</v>
      </c>
      <c r="AH322" s="213">
        <v>5</v>
      </c>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3" x14ac:dyDescent="0.2">
      <c r="A323" s="220"/>
      <c r="B323" s="221"/>
      <c r="C323" s="262" t="s">
        <v>2507</v>
      </c>
      <c r="D323" s="229"/>
      <c r="E323" s="230">
        <v>87.51</v>
      </c>
      <c r="F323" s="224"/>
      <c r="G323" s="224"/>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290</v>
      </c>
      <c r="AH323" s="213">
        <v>5</v>
      </c>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63" t="s">
        <v>294</v>
      </c>
      <c r="D324" s="231"/>
      <c r="E324" s="232">
        <v>657.62204999999994</v>
      </c>
      <c r="F324" s="224"/>
      <c r="G324" s="224"/>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290</v>
      </c>
      <c r="AH324" s="213">
        <v>1</v>
      </c>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1" x14ac:dyDescent="0.2">
      <c r="A325" s="241">
        <v>40</v>
      </c>
      <c r="B325" s="242" t="s">
        <v>2617</v>
      </c>
      <c r="C325" s="259" t="s">
        <v>2618</v>
      </c>
      <c r="D325" s="243" t="s">
        <v>473</v>
      </c>
      <c r="E325" s="244">
        <v>28.294499999999999</v>
      </c>
      <c r="F325" s="245"/>
      <c r="G325" s="246">
        <f>ROUND(E325*F325,2)</f>
        <v>0</v>
      </c>
      <c r="H325" s="245"/>
      <c r="I325" s="246">
        <f>ROUND(E325*H325,2)</f>
        <v>0</v>
      </c>
      <c r="J325" s="245"/>
      <c r="K325" s="246">
        <f>ROUND(E325*J325,2)</f>
        <v>0</v>
      </c>
      <c r="L325" s="246">
        <v>21</v>
      </c>
      <c r="M325" s="246">
        <f>G325*(1+L325/100)</f>
        <v>0</v>
      </c>
      <c r="N325" s="244">
        <v>5.2350000000000001E-2</v>
      </c>
      <c r="O325" s="244">
        <f>ROUND(E325*N325,2)</f>
        <v>1.48</v>
      </c>
      <c r="P325" s="244">
        <v>0</v>
      </c>
      <c r="Q325" s="244">
        <f>ROUND(E325*P325,2)</f>
        <v>0</v>
      </c>
      <c r="R325" s="246"/>
      <c r="S325" s="246" t="s">
        <v>281</v>
      </c>
      <c r="T325" s="247" t="s">
        <v>282</v>
      </c>
      <c r="U325" s="224">
        <v>0.65</v>
      </c>
      <c r="V325" s="224">
        <f>ROUND(E325*U325,2)</f>
        <v>18.39</v>
      </c>
      <c r="W325" s="224"/>
      <c r="X325" s="224" t="s">
        <v>283</v>
      </c>
      <c r="Y325" s="224" t="s">
        <v>284</v>
      </c>
      <c r="Z325" s="213"/>
      <c r="AA325" s="213"/>
      <c r="AB325" s="213"/>
      <c r="AC325" s="213"/>
      <c r="AD325" s="213"/>
      <c r="AE325" s="213"/>
      <c r="AF325" s="213"/>
      <c r="AG325" s="213" t="s">
        <v>285</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2" x14ac:dyDescent="0.2">
      <c r="A326" s="220"/>
      <c r="B326" s="221"/>
      <c r="C326" s="260" t="s">
        <v>286</v>
      </c>
      <c r="D326" s="248"/>
      <c r="E326" s="248"/>
      <c r="F326" s="248"/>
      <c r="G326" s="248"/>
      <c r="H326" s="224"/>
      <c r="I326" s="224"/>
      <c r="J326" s="224"/>
      <c r="K326" s="224"/>
      <c r="L326" s="224"/>
      <c r="M326" s="224"/>
      <c r="N326" s="223"/>
      <c r="O326" s="223"/>
      <c r="P326" s="223"/>
      <c r="Q326" s="223"/>
      <c r="R326" s="224"/>
      <c r="S326" s="224"/>
      <c r="T326" s="224"/>
      <c r="U326" s="224"/>
      <c r="V326" s="224"/>
      <c r="W326" s="224"/>
      <c r="X326" s="224"/>
      <c r="Y326" s="224"/>
      <c r="Z326" s="213"/>
      <c r="AA326" s="213"/>
      <c r="AB326" s="213"/>
      <c r="AC326" s="213"/>
      <c r="AD326" s="213"/>
      <c r="AE326" s="213"/>
      <c r="AF326" s="213"/>
      <c r="AG326" s="213" t="s">
        <v>287</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3" x14ac:dyDescent="0.2">
      <c r="A327" s="220"/>
      <c r="B327" s="221"/>
      <c r="C327" s="261" t="s">
        <v>2618</v>
      </c>
      <c r="D327" s="250"/>
      <c r="E327" s="250"/>
      <c r="F327" s="250"/>
      <c r="G327" s="250"/>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287</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ht="22.5" outlineLevel="3" x14ac:dyDescent="0.2">
      <c r="A328" s="220"/>
      <c r="B328" s="221"/>
      <c r="C328" s="261" t="s">
        <v>355</v>
      </c>
      <c r="D328" s="250"/>
      <c r="E328" s="250"/>
      <c r="F328" s="250"/>
      <c r="G328" s="250"/>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287</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49" t="str">
        <f>C328</f>
        <v>Kompletní provedení dle veškerých informací obsažených v PD (textová i výkresová část, technologické postupy, restaurátorské záměry atd.).</v>
      </c>
      <c r="BB328" s="213"/>
      <c r="BC328" s="213"/>
      <c r="BD328" s="213"/>
      <c r="BE328" s="213"/>
      <c r="BF328" s="213"/>
      <c r="BG328" s="213"/>
      <c r="BH328" s="213"/>
    </row>
    <row r="329" spans="1:60" ht="22.5" outlineLevel="3" x14ac:dyDescent="0.2">
      <c r="A329" s="220"/>
      <c r="B329" s="221"/>
      <c r="C329" s="261" t="s">
        <v>3165</v>
      </c>
      <c r="D329" s="250"/>
      <c r="E329" s="250"/>
      <c r="F329" s="250"/>
      <c r="G329" s="250"/>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287</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49" t="str">
        <f>C329</f>
        <v>Provedení je včetně montáže, demontáže původních konstrukcí, dodávky, přesunu hmot, přesunu a likvidace suti, povrchové úpravy, repasí, restaurátorských záměrů,</v>
      </c>
      <c r="BB329" s="213"/>
      <c r="BC329" s="213"/>
      <c r="BD329" s="213"/>
      <c r="BE329" s="213"/>
      <c r="BF329" s="213"/>
      <c r="BG329" s="213"/>
      <c r="BH329" s="213"/>
    </row>
    <row r="330" spans="1:60" ht="22.5" outlineLevel="3" x14ac:dyDescent="0.2">
      <c r="A330" s="220"/>
      <c r="B330" s="221"/>
      <c r="C330" s="261" t="s">
        <v>288</v>
      </c>
      <c r="D330" s="250"/>
      <c r="E330" s="250"/>
      <c r="F330" s="250"/>
      <c r="G330" s="250"/>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287</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49" t="str">
        <f>C330</f>
        <v>restaurátorských závěrečných zpráv, dílenských dokumentací, vzorkování a veškerých dalších nutných souvisejících plnění a dodávek potřeb.</v>
      </c>
      <c r="BB330" s="213"/>
      <c r="BC330" s="213"/>
      <c r="BD330" s="213"/>
      <c r="BE330" s="213"/>
      <c r="BF330" s="213"/>
      <c r="BG330" s="213"/>
      <c r="BH330" s="213"/>
    </row>
    <row r="331" spans="1:60" outlineLevel="2" x14ac:dyDescent="0.2">
      <c r="A331" s="220"/>
      <c r="B331" s="221"/>
      <c r="C331" s="262" t="s">
        <v>2469</v>
      </c>
      <c r="D331" s="229"/>
      <c r="E331" s="230">
        <v>28.294499999999999</v>
      </c>
      <c r="F331" s="224"/>
      <c r="G331" s="224"/>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290</v>
      </c>
      <c r="AH331" s="213">
        <v>0</v>
      </c>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3" x14ac:dyDescent="0.2">
      <c r="A332" s="220"/>
      <c r="B332" s="221"/>
      <c r="C332" s="263" t="s">
        <v>294</v>
      </c>
      <c r="D332" s="231"/>
      <c r="E332" s="232">
        <v>28.294499999999999</v>
      </c>
      <c r="F332" s="224"/>
      <c r="G332" s="224"/>
      <c r="H332" s="224"/>
      <c r="I332" s="224"/>
      <c r="J332" s="224"/>
      <c r="K332" s="224"/>
      <c r="L332" s="224"/>
      <c r="M332" s="224"/>
      <c r="N332" s="223"/>
      <c r="O332" s="223"/>
      <c r="P332" s="223"/>
      <c r="Q332" s="223"/>
      <c r="R332" s="224"/>
      <c r="S332" s="224"/>
      <c r="T332" s="224"/>
      <c r="U332" s="224"/>
      <c r="V332" s="224"/>
      <c r="W332" s="224"/>
      <c r="X332" s="224"/>
      <c r="Y332" s="224"/>
      <c r="Z332" s="213"/>
      <c r="AA332" s="213"/>
      <c r="AB332" s="213"/>
      <c r="AC332" s="213"/>
      <c r="AD332" s="213"/>
      <c r="AE332" s="213"/>
      <c r="AF332" s="213"/>
      <c r="AG332" s="213" t="s">
        <v>290</v>
      </c>
      <c r="AH332" s="213">
        <v>1</v>
      </c>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1" x14ac:dyDescent="0.2">
      <c r="A333" s="241">
        <v>41</v>
      </c>
      <c r="B333" s="242" t="s">
        <v>2619</v>
      </c>
      <c r="C333" s="259" t="s">
        <v>2620</v>
      </c>
      <c r="D333" s="243" t="s">
        <v>473</v>
      </c>
      <c r="E333" s="244">
        <v>87.51</v>
      </c>
      <c r="F333" s="245"/>
      <c r="G333" s="246">
        <f>ROUND(E333*F333,2)</f>
        <v>0</v>
      </c>
      <c r="H333" s="245"/>
      <c r="I333" s="246">
        <f>ROUND(E333*H333,2)</f>
        <v>0</v>
      </c>
      <c r="J333" s="245"/>
      <c r="K333" s="246">
        <f>ROUND(E333*J333,2)</f>
        <v>0</v>
      </c>
      <c r="L333" s="246">
        <v>21</v>
      </c>
      <c r="M333" s="246">
        <f>G333*(1+L333/100)</f>
        <v>0</v>
      </c>
      <c r="N333" s="244">
        <v>0</v>
      </c>
      <c r="O333" s="244">
        <f>ROUND(E333*N333,2)</f>
        <v>0</v>
      </c>
      <c r="P333" s="244">
        <v>0</v>
      </c>
      <c r="Q333" s="244">
        <f>ROUND(E333*P333,2)</f>
        <v>0</v>
      </c>
      <c r="R333" s="246"/>
      <c r="S333" s="246" t="s">
        <v>281</v>
      </c>
      <c r="T333" s="247" t="s">
        <v>282</v>
      </c>
      <c r="U333" s="224">
        <v>0.21</v>
      </c>
      <c r="V333" s="224">
        <f>ROUND(E333*U333,2)</f>
        <v>18.38</v>
      </c>
      <c r="W333" s="224"/>
      <c r="X333" s="224" t="s">
        <v>283</v>
      </c>
      <c r="Y333" s="224" t="s">
        <v>284</v>
      </c>
      <c r="Z333" s="213"/>
      <c r="AA333" s="213"/>
      <c r="AB333" s="213"/>
      <c r="AC333" s="213"/>
      <c r="AD333" s="213"/>
      <c r="AE333" s="213"/>
      <c r="AF333" s="213"/>
      <c r="AG333" s="213" t="s">
        <v>285</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2" x14ac:dyDescent="0.2">
      <c r="A334" s="220"/>
      <c r="B334" s="221"/>
      <c r="C334" s="260" t="s">
        <v>286</v>
      </c>
      <c r="D334" s="248"/>
      <c r="E334" s="248"/>
      <c r="F334" s="248"/>
      <c r="G334" s="248"/>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287</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3" x14ac:dyDescent="0.2">
      <c r="A335" s="220"/>
      <c r="B335" s="221"/>
      <c r="C335" s="261" t="s">
        <v>2621</v>
      </c>
      <c r="D335" s="250"/>
      <c r="E335" s="250"/>
      <c r="F335" s="250"/>
      <c r="G335" s="250"/>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287</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ht="22.5" outlineLevel="3" x14ac:dyDescent="0.2">
      <c r="A336" s="220"/>
      <c r="B336" s="221"/>
      <c r="C336" s="261" t="s">
        <v>2622</v>
      </c>
      <c r="D336" s="250"/>
      <c r="E336" s="250"/>
      <c r="F336" s="250"/>
      <c r="G336" s="250"/>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287</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49" t="str">
        <f>C336</f>
        <v>Pro konečné povrchové úpravy - nátěry fasád, prováděné na omítkách se zvýšenou paropropustností (trasvápenné omítky, omítky WTA) je nutno použít materiály, splňující následující podmínky:</v>
      </c>
      <c r="BB336" s="213"/>
      <c r="BC336" s="213"/>
      <c r="BD336" s="213"/>
      <c r="BE336" s="213"/>
      <c r="BF336" s="213"/>
      <c r="BG336" s="213"/>
      <c r="BH336" s="213"/>
    </row>
    <row r="337" spans="1:60" outlineLevel="3" x14ac:dyDescent="0.2">
      <c r="A337" s="220"/>
      <c r="B337" s="221"/>
      <c r="C337" s="261" t="s">
        <v>2623</v>
      </c>
      <c r="D337" s="250"/>
      <c r="E337" s="250"/>
      <c r="F337" s="250"/>
      <c r="G337" s="250"/>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287</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3" x14ac:dyDescent="0.2">
      <c r="A338" s="220"/>
      <c r="B338" s="221"/>
      <c r="C338" s="261" t="s">
        <v>2624</v>
      </c>
      <c r="D338" s="250"/>
      <c r="E338" s="250"/>
      <c r="F338" s="250"/>
      <c r="G338" s="250"/>
      <c r="H338" s="224"/>
      <c r="I338" s="224"/>
      <c r="J338" s="224"/>
      <c r="K338" s="224"/>
      <c r="L338" s="224"/>
      <c r="M338" s="224"/>
      <c r="N338" s="223"/>
      <c r="O338" s="223"/>
      <c r="P338" s="223"/>
      <c r="Q338" s="223"/>
      <c r="R338" s="224"/>
      <c r="S338" s="224"/>
      <c r="T338" s="224"/>
      <c r="U338" s="224"/>
      <c r="V338" s="224"/>
      <c r="W338" s="224"/>
      <c r="X338" s="224"/>
      <c r="Y338" s="224"/>
      <c r="Z338" s="213"/>
      <c r="AA338" s="213"/>
      <c r="AB338" s="213"/>
      <c r="AC338" s="213"/>
      <c r="AD338" s="213"/>
      <c r="AE338" s="213"/>
      <c r="AF338" s="213"/>
      <c r="AG338" s="213" t="s">
        <v>287</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3" x14ac:dyDescent="0.2">
      <c r="A339" s="220"/>
      <c r="B339" s="221"/>
      <c r="C339" s="261" t="s">
        <v>2625</v>
      </c>
      <c r="D339" s="250"/>
      <c r="E339" s="250"/>
      <c r="F339" s="250"/>
      <c r="G339" s="250"/>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287</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61" t="s">
        <v>2626</v>
      </c>
      <c r="D340" s="250"/>
      <c r="E340" s="250"/>
      <c r="F340" s="250"/>
      <c r="G340" s="250"/>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287</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49" t="str">
        <f>C340</f>
        <v>Vápenný nátěr LV 300 (modifikovaný výhradně fermeži, bez moderních přísad). Zadavatel umožňuje nabídnout rovnocenné řešení.</v>
      </c>
      <c r="BB340" s="213"/>
      <c r="BC340" s="213"/>
      <c r="BD340" s="213"/>
      <c r="BE340" s="213"/>
      <c r="BF340" s="213"/>
      <c r="BG340" s="213"/>
      <c r="BH340" s="213"/>
    </row>
    <row r="341" spans="1:60" outlineLevel="3" x14ac:dyDescent="0.2">
      <c r="A341" s="220"/>
      <c r="B341" s="221"/>
      <c r="C341" s="261" t="s">
        <v>2627</v>
      </c>
      <c r="D341" s="250"/>
      <c r="E341" s="250"/>
      <c r="F341" s="250"/>
      <c r="G341" s="250"/>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287</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49" t="str">
        <f>C341</f>
        <v>Silikátový nátěr Antika F v kombinaci se silikátovou penetraci MTG. Zadavatel umožňuje nabídnout rovnocenné řešení.</v>
      </c>
      <c r="BB341" s="213"/>
      <c r="BC341" s="213"/>
      <c r="BD341" s="213"/>
      <c r="BE341" s="213"/>
      <c r="BF341" s="213"/>
      <c r="BG341" s="213"/>
      <c r="BH341" s="213"/>
    </row>
    <row r="342" spans="1:60" ht="22.5" outlineLevel="3" x14ac:dyDescent="0.2">
      <c r="A342" s="220"/>
      <c r="B342" s="221"/>
      <c r="C342" s="261" t="s">
        <v>2628</v>
      </c>
      <c r="D342" s="250"/>
      <c r="E342" s="250"/>
      <c r="F342" s="250"/>
      <c r="G342" s="250"/>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287</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49" t="str">
        <f>C342</f>
        <v>Je vhodné provést výběr příslušného odstínu/příslušných odstínů dle barevnic, následně pro konečné odsouhlasení vhodného odstínu vynést vzorky.</v>
      </c>
      <c r="BB342" s="213"/>
      <c r="BC342" s="213"/>
      <c r="BD342" s="213"/>
      <c r="BE342" s="213"/>
      <c r="BF342" s="213"/>
      <c r="BG342" s="213"/>
      <c r="BH342" s="213"/>
    </row>
    <row r="343" spans="1:60" outlineLevel="3" x14ac:dyDescent="0.2">
      <c r="A343" s="220"/>
      <c r="B343" s="221"/>
      <c r="C343" s="274" t="s">
        <v>1063</v>
      </c>
      <c r="D343" s="226"/>
      <c r="E343" s="227"/>
      <c r="F343" s="228"/>
      <c r="G343" s="228"/>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287</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ht="22.5" outlineLevel="3" x14ac:dyDescent="0.2">
      <c r="A344" s="220"/>
      <c r="B344" s="221"/>
      <c r="C344" s="261" t="s">
        <v>355</v>
      </c>
      <c r="D344" s="250"/>
      <c r="E344" s="250"/>
      <c r="F344" s="250"/>
      <c r="G344" s="250"/>
      <c r="H344" s="224"/>
      <c r="I344" s="224"/>
      <c r="J344" s="224"/>
      <c r="K344" s="224"/>
      <c r="L344" s="224"/>
      <c r="M344" s="224"/>
      <c r="N344" s="223"/>
      <c r="O344" s="223"/>
      <c r="P344" s="223"/>
      <c r="Q344" s="223"/>
      <c r="R344" s="224"/>
      <c r="S344" s="224"/>
      <c r="T344" s="224"/>
      <c r="U344" s="224"/>
      <c r="V344" s="224"/>
      <c r="W344" s="224"/>
      <c r="X344" s="224"/>
      <c r="Y344" s="224"/>
      <c r="Z344" s="213"/>
      <c r="AA344" s="213"/>
      <c r="AB344" s="213"/>
      <c r="AC344" s="213"/>
      <c r="AD344" s="213"/>
      <c r="AE344" s="213"/>
      <c r="AF344" s="213"/>
      <c r="AG344" s="213" t="s">
        <v>287</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49" t="str">
        <f>C344</f>
        <v>Kompletní provedení dle veškerých informací obsažených v PD (textová i výkresová část, technologické postupy, restaurátorské záměry atd.).</v>
      </c>
      <c r="BB344" s="213"/>
      <c r="BC344" s="213"/>
      <c r="BD344" s="213"/>
      <c r="BE344" s="213"/>
      <c r="BF344" s="213"/>
      <c r="BG344" s="213"/>
      <c r="BH344" s="213"/>
    </row>
    <row r="345" spans="1:60" ht="22.5" outlineLevel="3" x14ac:dyDescent="0.2">
      <c r="A345" s="220"/>
      <c r="B345" s="221"/>
      <c r="C345" s="261" t="s">
        <v>3165</v>
      </c>
      <c r="D345" s="250"/>
      <c r="E345" s="250"/>
      <c r="F345" s="250"/>
      <c r="G345" s="250"/>
      <c r="H345" s="224"/>
      <c r="I345" s="224"/>
      <c r="J345" s="224"/>
      <c r="K345" s="224"/>
      <c r="L345" s="224"/>
      <c r="M345" s="224"/>
      <c r="N345" s="223"/>
      <c r="O345" s="223"/>
      <c r="P345" s="223"/>
      <c r="Q345" s="223"/>
      <c r="R345" s="224"/>
      <c r="S345" s="224"/>
      <c r="T345" s="224"/>
      <c r="U345" s="224"/>
      <c r="V345" s="224"/>
      <c r="W345" s="224"/>
      <c r="X345" s="224"/>
      <c r="Y345" s="224"/>
      <c r="Z345" s="213"/>
      <c r="AA345" s="213"/>
      <c r="AB345" s="213"/>
      <c r="AC345" s="213"/>
      <c r="AD345" s="213"/>
      <c r="AE345" s="213"/>
      <c r="AF345" s="213"/>
      <c r="AG345" s="213" t="s">
        <v>287</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49" t="str">
        <f>C345</f>
        <v>Provedení je včetně montáže, demontáže původních konstrukcí, dodávky, přesunu hmot, přesunu a likvidace suti, povrchové úpravy, repasí, restaurátorských záměrů,</v>
      </c>
      <c r="BB345" s="213"/>
      <c r="BC345" s="213"/>
      <c r="BD345" s="213"/>
      <c r="BE345" s="213"/>
      <c r="BF345" s="213"/>
      <c r="BG345" s="213"/>
      <c r="BH345" s="213"/>
    </row>
    <row r="346" spans="1:60" ht="22.5" outlineLevel="3" x14ac:dyDescent="0.2">
      <c r="A346" s="220"/>
      <c r="B346" s="221"/>
      <c r="C346" s="261" t="s">
        <v>288</v>
      </c>
      <c r="D346" s="250"/>
      <c r="E346" s="250"/>
      <c r="F346" s="250"/>
      <c r="G346" s="250"/>
      <c r="H346" s="224"/>
      <c r="I346" s="224"/>
      <c r="J346" s="224"/>
      <c r="K346" s="224"/>
      <c r="L346" s="224"/>
      <c r="M346" s="224"/>
      <c r="N346" s="223"/>
      <c r="O346" s="223"/>
      <c r="P346" s="223"/>
      <c r="Q346" s="223"/>
      <c r="R346" s="224"/>
      <c r="S346" s="224"/>
      <c r="T346" s="224"/>
      <c r="U346" s="224"/>
      <c r="V346" s="224"/>
      <c r="W346" s="224"/>
      <c r="X346" s="224"/>
      <c r="Y346" s="224"/>
      <c r="Z346" s="213"/>
      <c r="AA346" s="213"/>
      <c r="AB346" s="213"/>
      <c r="AC346" s="213"/>
      <c r="AD346" s="213"/>
      <c r="AE346" s="213"/>
      <c r="AF346" s="213"/>
      <c r="AG346" s="213" t="s">
        <v>287</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49" t="str">
        <f>C346</f>
        <v>restaurátorských závěrečných zpráv, dílenských dokumentací, vzorkování a veškerých dalších nutných souvisejících plnění a dodávek potřeb.</v>
      </c>
      <c r="BB346" s="213"/>
      <c r="BC346" s="213"/>
      <c r="BD346" s="213"/>
      <c r="BE346" s="213"/>
      <c r="BF346" s="213"/>
      <c r="BG346" s="213"/>
      <c r="BH346" s="213"/>
    </row>
    <row r="347" spans="1:60" outlineLevel="2" x14ac:dyDescent="0.2">
      <c r="A347" s="220"/>
      <c r="B347" s="221"/>
      <c r="C347" s="262" t="s">
        <v>2629</v>
      </c>
      <c r="D347" s="229"/>
      <c r="E347" s="230">
        <v>87.51</v>
      </c>
      <c r="F347" s="224"/>
      <c r="G347" s="224"/>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290</v>
      </c>
      <c r="AH347" s="213">
        <v>5</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ht="22.5" outlineLevel="1" x14ac:dyDescent="0.2">
      <c r="A348" s="241">
        <v>42</v>
      </c>
      <c r="B348" s="242" t="s">
        <v>2630</v>
      </c>
      <c r="C348" s="259" t="s">
        <v>2631</v>
      </c>
      <c r="D348" s="243" t="s">
        <v>473</v>
      </c>
      <c r="E348" s="244">
        <v>570.11204999999995</v>
      </c>
      <c r="F348" s="245"/>
      <c r="G348" s="246">
        <f>ROUND(E348*F348,2)</f>
        <v>0</v>
      </c>
      <c r="H348" s="245"/>
      <c r="I348" s="246">
        <f>ROUND(E348*H348,2)</f>
        <v>0</v>
      </c>
      <c r="J348" s="245"/>
      <c r="K348" s="246">
        <f>ROUND(E348*J348,2)</f>
        <v>0</v>
      </c>
      <c r="L348" s="246">
        <v>21</v>
      </c>
      <c r="M348" s="246">
        <f>G348*(1+L348/100)</f>
        <v>0</v>
      </c>
      <c r="N348" s="244">
        <v>0</v>
      </c>
      <c r="O348" s="244">
        <f>ROUND(E348*N348,2)</f>
        <v>0</v>
      </c>
      <c r="P348" s="244">
        <v>0</v>
      </c>
      <c r="Q348" s="244">
        <f>ROUND(E348*P348,2)</f>
        <v>0</v>
      </c>
      <c r="R348" s="246"/>
      <c r="S348" s="246" t="s">
        <v>281</v>
      </c>
      <c r="T348" s="247" t="s">
        <v>282</v>
      </c>
      <c r="U348" s="224">
        <v>0.21</v>
      </c>
      <c r="V348" s="224">
        <f>ROUND(E348*U348,2)</f>
        <v>119.72</v>
      </c>
      <c r="W348" s="224"/>
      <c r="X348" s="224" t="s">
        <v>283</v>
      </c>
      <c r="Y348" s="224" t="s">
        <v>284</v>
      </c>
      <c r="Z348" s="213"/>
      <c r="AA348" s="213"/>
      <c r="AB348" s="213"/>
      <c r="AC348" s="213"/>
      <c r="AD348" s="213"/>
      <c r="AE348" s="213"/>
      <c r="AF348" s="213"/>
      <c r="AG348" s="213" t="s">
        <v>285</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2" x14ac:dyDescent="0.2">
      <c r="A349" s="220"/>
      <c r="B349" s="221"/>
      <c r="C349" s="260" t="s">
        <v>286</v>
      </c>
      <c r="D349" s="248"/>
      <c r="E349" s="248"/>
      <c r="F349" s="248"/>
      <c r="G349" s="248"/>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287</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3" x14ac:dyDescent="0.2">
      <c r="A350" s="220"/>
      <c r="B350" s="221"/>
      <c r="C350" s="261" t="s">
        <v>2621</v>
      </c>
      <c r="D350" s="250"/>
      <c r="E350" s="250"/>
      <c r="F350" s="250"/>
      <c r="G350" s="250"/>
      <c r="H350" s="224"/>
      <c r="I350" s="224"/>
      <c r="J350" s="224"/>
      <c r="K350" s="224"/>
      <c r="L350" s="224"/>
      <c r="M350" s="224"/>
      <c r="N350" s="223"/>
      <c r="O350" s="223"/>
      <c r="P350" s="223"/>
      <c r="Q350" s="223"/>
      <c r="R350" s="224"/>
      <c r="S350" s="224"/>
      <c r="T350" s="224"/>
      <c r="U350" s="224"/>
      <c r="V350" s="224"/>
      <c r="W350" s="224"/>
      <c r="X350" s="224"/>
      <c r="Y350" s="224"/>
      <c r="Z350" s="213"/>
      <c r="AA350" s="213"/>
      <c r="AB350" s="213"/>
      <c r="AC350" s="213"/>
      <c r="AD350" s="213"/>
      <c r="AE350" s="213"/>
      <c r="AF350" s="213"/>
      <c r="AG350" s="213" t="s">
        <v>287</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ht="22.5" outlineLevel="3" x14ac:dyDescent="0.2">
      <c r="A351" s="220"/>
      <c r="B351" s="221"/>
      <c r="C351" s="261" t="s">
        <v>2622</v>
      </c>
      <c r="D351" s="250"/>
      <c r="E351" s="250"/>
      <c r="F351" s="250"/>
      <c r="G351" s="250"/>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287</v>
      </c>
      <c r="AH351" s="213"/>
      <c r="AI351" s="213"/>
      <c r="AJ351" s="213"/>
      <c r="AK351" s="213"/>
      <c r="AL351" s="213"/>
      <c r="AM351" s="213"/>
      <c r="AN351" s="213"/>
      <c r="AO351" s="213"/>
      <c r="AP351" s="213"/>
      <c r="AQ351" s="213"/>
      <c r="AR351" s="213"/>
      <c r="AS351" s="213"/>
      <c r="AT351" s="213"/>
      <c r="AU351" s="213"/>
      <c r="AV351" s="213"/>
      <c r="AW351" s="213"/>
      <c r="AX351" s="213"/>
      <c r="AY351" s="213"/>
      <c r="AZ351" s="213"/>
      <c r="BA351" s="249" t="str">
        <f>C351</f>
        <v>Pro konečné povrchové úpravy - nátěry fasád, prováděné na omítkách se zvýšenou paropropustností (trasvápenné omítky, omítky WTA) je nutno použít materiály, splňující následující podmínky:</v>
      </c>
      <c r="BB351" s="213"/>
      <c r="BC351" s="213"/>
      <c r="BD351" s="213"/>
      <c r="BE351" s="213"/>
      <c r="BF351" s="213"/>
      <c r="BG351" s="213"/>
      <c r="BH351" s="213"/>
    </row>
    <row r="352" spans="1:60" outlineLevel="3" x14ac:dyDescent="0.2">
      <c r="A352" s="220"/>
      <c r="B352" s="221"/>
      <c r="C352" s="261" t="s">
        <v>2623</v>
      </c>
      <c r="D352" s="250"/>
      <c r="E352" s="250"/>
      <c r="F352" s="250"/>
      <c r="G352" s="250"/>
      <c r="H352" s="224"/>
      <c r="I352" s="224"/>
      <c r="J352" s="224"/>
      <c r="K352" s="224"/>
      <c r="L352" s="224"/>
      <c r="M352" s="224"/>
      <c r="N352" s="223"/>
      <c r="O352" s="223"/>
      <c r="P352" s="223"/>
      <c r="Q352" s="223"/>
      <c r="R352" s="224"/>
      <c r="S352" s="224"/>
      <c r="T352" s="224"/>
      <c r="U352" s="224"/>
      <c r="V352" s="224"/>
      <c r="W352" s="224"/>
      <c r="X352" s="224"/>
      <c r="Y352" s="224"/>
      <c r="Z352" s="213"/>
      <c r="AA352" s="213"/>
      <c r="AB352" s="213"/>
      <c r="AC352" s="213"/>
      <c r="AD352" s="213"/>
      <c r="AE352" s="213"/>
      <c r="AF352" s="213"/>
      <c r="AG352" s="213" t="s">
        <v>287</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3" x14ac:dyDescent="0.2">
      <c r="A353" s="220"/>
      <c r="B353" s="221"/>
      <c r="C353" s="261" t="s">
        <v>2624</v>
      </c>
      <c r="D353" s="250"/>
      <c r="E353" s="250"/>
      <c r="F353" s="250"/>
      <c r="G353" s="250"/>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287</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3" x14ac:dyDescent="0.2">
      <c r="A354" s="220"/>
      <c r="B354" s="221"/>
      <c r="C354" s="261" t="s">
        <v>2625</v>
      </c>
      <c r="D354" s="250"/>
      <c r="E354" s="250"/>
      <c r="F354" s="250"/>
      <c r="G354" s="250"/>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287</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3" x14ac:dyDescent="0.2">
      <c r="A355" s="220"/>
      <c r="B355" s="221"/>
      <c r="C355" s="261" t="s">
        <v>2626</v>
      </c>
      <c r="D355" s="250"/>
      <c r="E355" s="250"/>
      <c r="F355" s="250"/>
      <c r="G355" s="250"/>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287</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49" t="str">
        <f>C355</f>
        <v>Vápenný nátěr LV 300 (modifikovaný výhradně fermeži, bez moderních přísad). Zadavatel umožňuje nabídnout rovnocenné řešení.</v>
      </c>
      <c r="BB355" s="213"/>
      <c r="BC355" s="213"/>
      <c r="BD355" s="213"/>
      <c r="BE355" s="213"/>
      <c r="BF355" s="213"/>
      <c r="BG355" s="213"/>
      <c r="BH355" s="213"/>
    </row>
    <row r="356" spans="1:60" outlineLevel="3" x14ac:dyDescent="0.2">
      <c r="A356" s="220"/>
      <c r="B356" s="221"/>
      <c r="C356" s="261" t="s">
        <v>2627</v>
      </c>
      <c r="D356" s="250"/>
      <c r="E356" s="250"/>
      <c r="F356" s="250"/>
      <c r="G356" s="250"/>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287</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49" t="str">
        <f>C356</f>
        <v>Silikátový nátěr Antika F v kombinaci se silikátovou penetraci MTG. Zadavatel umožňuje nabídnout rovnocenné řešení.</v>
      </c>
      <c r="BB356" s="213"/>
      <c r="BC356" s="213"/>
      <c r="BD356" s="213"/>
      <c r="BE356" s="213"/>
      <c r="BF356" s="213"/>
      <c r="BG356" s="213"/>
      <c r="BH356" s="213"/>
    </row>
    <row r="357" spans="1:60" ht="22.5" outlineLevel="3" x14ac:dyDescent="0.2">
      <c r="A357" s="220"/>
      <c r="B357" s="221"/>
      <c r="C357" s="261" t="s">
        <v>2628</v>
      </c>
      <c r="D357" s="250"/>
      <c r="E357" s="250"/>
      <c r="F357" s="250"/>
      <c r="G357" s="250"/>
      <c r="H357" s="224"/>
      <c r="I357" s="224"/>
      <c r="J357" s="224"/>
      <c r="K357" s="224"/>
      <c r="L357" s="224"/>
      <c r="M357" s="224"/>
      <c r="N357" s="223"/>
      <c r="O357" s="223"/>
      <c r="P357" s="223"/>
      <c r="Q357" s="223"/>
      <c r="R357" s="224"/>
      <c r="S357" s="224"/>
      <c r="T357" s="224"/>
      <c r="U357" s="224"/>
      <c r="V357" s="224"/>
      <c r="W357" s="224"/>
      <c r="X357" s="224"/>
      <c r="Y357" s="224"/>
      <c r="Z357" s="213"/>
      <c r="AA357" s="213"/>
      <c r="AB357" s="213"/>
      <c r="AC357" s="213"/>
      <c r="AD357" s="213"/>
      <c r="AE357" s="213"/>
      <c r="AF357" s="213"/>
      <c r="AG357" s="213" t="s">
        <v>287</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49" t="str">
        <f>C357</f>
        <v>Je vhodné provést výběr příslušného odstínu/příslušných odstínů dle barevnic, následně pro konečné odsouhlasení vhodného odstínu vynést vzorky.</v>
      </c>
      <c r="BB357" s="213"/>
      <c r="BC357" s="213"/>
      <c r="BD357" s="213"/>
      <c r="BE357" s="213"/>
      <c r="BF357" s="213"/>
      <c r="BG357" s="213"/>
      <c r="BH357" s="213"/>
    </row>
    <row r="358" spans="1:60" outlineLevel="3" x14ac:dyDescent="0.2">
      <c r="A358" s="220"/>
      <c r="B358" s="221"/>
      <c r="C358" s="274" t="s">
        <v>1063</v>
      </c>
      <c r="D358" s="226"/>
      <c r="E358" s="227"/>
      <c r="F358" s="228"/>
      <c r="G358" s="228"/>
      <c r="H358" s="224"/>
      <c r="I358" s="224"/>
      <c r="J358" s="224"/>
      <c r="K358" s="224"/>
      <c r="L358" s="224"/>
      <c r="M358" s="224"/>
      <c r="N358" s="223"/>
      <c r="O358" s="223"/>
      <c r="P358" s="223"/>
      <c r="Q358" s="223"/>
      <c r="R358" s="224"/>
      <c r="S358" s="224"/>
      <c r="T358" s="224"/>
      <c r="U358" s="224"/>
      <c r="V358" s="224"/>
      <c r="W358" s="224"/>
      <c r="X358" s="224"/>
      <c r="Y358" s="224"/>
      <c r="Z358" s="213"/>
      <c r="AA358" s="213"/>
      <c r="AB358" s="213"/>
      <c r="AC358" s="213"/>
      <c r="AD358" s="213"/>
      <c r="AE358" s="213"/>
      <c r="AF358" s="213"/>
      <c r="AG358" s="213" t="s">
        <v>287</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ht="22.5" outlineLevel="3" x14ac:dyDescent="0.2">
      <c r="A359" s="220"/>
      <c r="B359" s="221"/>
      <c r="C359" s="261" t="s">
        <v>355</v>
      </c>
      <c r="D359" s="250"/>
      <c r="E359" s="250"/>
      <c r="F359" s="250"/>
      <c r="G359" s="250"/>
      <c r="H359" s="224"/>
      <c r="I359" s="224"/>
      <c r="J359" s="224"/>
      <c r="K359" s="224"/>
      <c r="L359" s="224"/>
      <c r="M359" s="224"/>
      <c r="N359" s="223"/>
      <c r="O359" s="223"/>
      <c r="P359" s="223"/>
      <c r="Q359" s="223"/>
      <c r="R359" s="224"/>
      <c r="S359" s="224"/>
      <c r="T359" s="224"/>
      <c r="U359" s="224"/>
      <c r="V359" s="224"/>
      <c r="W359" s="224"/>
      <c r="X359" s="224"/>
      <c r="Y359" s="224"/>
      <c r="Z359" s="213"/>
      <c r="AA359" s="213"/>
      <c r="AB359" s="213"/>
      <c r="AC359" s="213"/>
      <c r="AD359" s="213"/>
      <c r="AE359" s="213"/>
      <c r="AF359" s="213"/>
      <c r="AG359" s="213" t="s">
        <v>287</v>
      </c>
      <c r="AH359" s="213"/>
      <c r="AI359" s="213"/>
      <c r="AJ359" s="213"/>
      <c r="AK359" s="213"/>
      <c r="AL359" s="213"/>
      <c r="AM359" s="213"/>
      <c r="AN359" s="213"/>
      <c r="AO359" s="213"/>
      <c r="AP359" s="213"/>
      <c r="AQ359" s="213"/>
      <c r="AR359" s="213"/>
      <c r="AS359" s="213"/>
      <c r="AT359" s="213"/>
      <c r="AU359" s="213"/>
      <c r="AV359" s="213"/>
      <c r="AW359" s="213"/>
      <c r="AX359" s="213"/>
      <c r="AY359" s="213"/>
      <c r="AZ359" s="213"/>
      <c r="BA359" s="249" t="str">
        <f>C359</f>
        <v>Kompletní provedení dle veškerých informací obsažených v PD (textová i výkresová část, technologické postupy, restaurátorské záměry atd.).</v>
      </c>
      <c r="BB359" s="213"/>
      <c r="BC359" s="213"/>
      <c r="BD359" s="213"/>
      <c r="BE359" s="213"/>
      <c r="BF359" s="213"/>
      <c r="BG359" s="213"/>
      <c r="BH359" s="213"/>
    </row>
    <row r="360" spans="1:60" ht="22.5" outlineLevel="3" x14ac:dyDescent="0.2">
      <c r="A360" s="220"/>
      <c r="B360" s="221"/>
      <c r="C360" s="261" t="s">
        <v>3165</v>
      </c>
      <c r="D360" s="250"/>
      <c r="E360" s="250"/>
      <c r="F360" s="250"/>
      <c r="G360" s="250"/>
      <c r="H360" s="224"/>
      <c r="I360" s="224"/>
      <c r="J360" s="224"/>
      <c r="K360" s="224"/>
      <c r="L360" s="224"/>
      <c r="M360" s="224"/>
      <c r="N360" s="223"/>
      <c r="O360" s="223"/>
      <c r="P360" s="223"/>
      <c r="Q360" s="223"/>
      <c r="R360" s="224"/>
      <c r="S360" s="224"/>
      <c r="T360" s="224"/>
      <c r="U360" s="224"/>
      <c r="V360" s="224"/>
      <c r="W360" s="224"/>
      <c r="X360" s="224"/>
      <c r="Y360" s="224"/>
      <c r="Z360" s="213"/>
      <c r="AA360" s="213"/>
      <c r="AB360" s="213"/>
      <c r="AC360" s="213"/>
      <c r="AD360" s="213"/>
      <c r="AE360" s="213"/>
      <c r="AF360" s="213"/>
      <c r="AG360" s="213" t="s">
        <v>287</v>
      </c>
      <c r="AH360" s="213"/>
      <c r="AI360" s="213"/>
      <c r="AJ360" s="213"/>
      <c r="AK360" s="213"/>
      <c r="AL360" s="213"/>
      <c r="AM360" s="213"/>
      <c r="AN360" s="213"/>
      <c r="AO360" s="213"/>
      <c r="AP360" s="213"/>
      <c r="AQ360" s="213"/>
      <c r="AR360" s="213"/>
      <c r="AS360" s="213"/>
      <c r="AT360" s="213"/>
      <c r="AU360" s="213"/>
      <c r="AV360" s="213"/>
      <c r="AW360" s="213"/>
      <c r="AX360" s="213"/>
      <c r="AY360" s="213"/>
      <c r="AZ360" s="213"/>
      <c r="BA360" s="249" t="str">
        <f>C360</f>
        <v>Provedení je včetně montáže, demontáže původních konstrukcí, dodávky, přesunu hmot, přesunu a likvidace suti, povrchové úpravy, repasí, restaurátorských záměrů,</v>
      </c>
      <c r="BB360" s="213"/>
      <c r="BC360" s="213"/>
      <c r="BD360" s="213"/>
      <c r="BE360" s="213"/>
      <c r="BF360" s="213"/>
      <c r="BG360" s="213"/>
      <c r="BH360" s="213"/>
    </row>
    <row r="361" spans="1:60" ht="22.5" outlineLevel="3" x14ac:dyDescent="0.2">
      <c r="A361" s="220"/>
      <c r="B361" s="221"/>
      <c r="C361" s="261" t="s">
        <v>288</v>
      </c>
      <c r="D361" s="250"/>
      <c r="E361" s="250"/>
      <c r="F361" s="250"/>
      <c r="G361" s="250"/>
      <c r="H361" s="224"/>
      <c r="I361" s="224"/>
      <c r="J361" s="224"/>
      <c r="K361" s="224"/>
      <c r="L361" s="224"/>
      <c r="M361" s="224"/>
      <c r="N361" s="223"/>
      <c r="O361" s="223"/>
      <c r="P361" s="223"/>
      <c r="Q361" s="223"/>
      <c r="R361" s="224"/>
      <c r="S361" s="224"/>
      <c r="T361" s="224"/>
      <c r="U361" s="224"/>
      <c r="V361" s="224"/>
      <c r="W361" s="224"/>
      <c r="X361" s="224"/>
      <c r="Y361" s="224"/>
      <c r="Z361" s="213"/>
      <c r="AA361" s="213"/>
      <c r="AB361" s="213"/>
      <c r="AC361" s="213"/>
      <c r="AD361" s="213"/>
      <c r="AE361" s="213"/>
      <c r="AF361" s="213"/>
      <c r="AG361" s="213" t="s">
        <v>287</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49" t="str">
        <f>C361</f>
        <v>restaurátorských závěrečných zpráv, dílenských dokumentací, vzorkování a veškerých dalších nutných souvisejících plnění a dodávek potřeb.</v>
      </c>
      <c r="BB361" s="213"/>
      <c r="BC361" s="213"/>
      <c r="BD361" s="213"/>
      <c r="BE361" s="213"/>
      <c r="BF361" s="213"/>
      <c r="BG361" s="213"/>
      <c r="BH361" s="213"/>
    </row>
    <row r="362" spans="1:60" outlineLevel="2" x14ac:dyDescent="0.2">
      <c r="A362" s="220"/>
      <c r="B362" s="221"/>
      <c r="C362" s="262" t="s">
        <v>2632</v>
      </c>
      <c r="D362" s="229"/>
      <c r="E362" s="230">
        <v>570.11204999999995</v>
      </c>
      <c r="F362" s="224"/>
      <c r="G362" s="224"/>
      <c r="H362" s="224"/>
      <c r="I362" s="224"/>
      <c r="J362" s="224"/>
      <c r="K362" s="224"/>
      <c r="L362" s="224"/>
      <c r="M362" s="224"/>
      <c r="N362" s="223"/>
      <c r="O362" s="223"/>
      <c r="P362" s="223"/>
      <c r="Q362" s="223"/>
      <c r="R362" s="224"/>
      <c r="S362" s="224"/>
      <c r="T362" s="224"/>
      <c r="U362" s="224"/>
      <c r="V362" s="224"/>
      <c r="W362" s="224"/>
      <c r="X362" s="224"/>
      <c r="Y362" s="224"/>
      <c r="Z362" s="213"/>
      <c r="AA362" s="213"/>
      <c r="AB362" s="213"/>
      <c r="AC362" s="213"/>
      <c r="AD362" s="213"/>
      <c r="AE362" s="213"/>
      <c r="AF362" s="213"/>
      <c r="AG362" s="213" t="s">
        <v>290</v>
      </c>
      <c r="AH362" s="213">
        <v>5</v>
      </c>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ht="22.5" outlineLevel="1" x14ac:dyDescent="0.2">
      <c r="A363" s="241">
        <v>43</v>
      </c>
      <c r="B363" s="242" t="s">
        <v>2633</v>
      </c>
      <c r="C363" s="259" t="s">
        <v>2634</v>
      </c>
      <c r="D363" s="243" t="s">
        <v>473</v>
      </c>
      <c r="E363" s="244">
        <v>570.11204999999995</v>
      </c>
      <c r="F363" s="245"/>
      <c r="G363" s="246">
        <f>ROUND(E363*F363,2)</f>
        <v>0</v>
      </c>
      <c r="H363" s="245"/>
      <c r="I363" s="246">
        <f>ROUND(E363*H363,2)</f>
        <v>0</v>
      </c>
      <c r="J363" s="245"/>
      <c r="K363" s="246">
        <f>ROUND(E363*J363,2)</f>
        <v>0</v>
      </c>
      <c r="L363" s="246">
        <v>21</v>
      </c>
      <c r="M363" s="246">
        <f>G363*(1+L363/100)</f>
        <v>0</v>
      </c>
      <c r="N363" s="244">
        <v>0</v>
      </c>
      <c r="O363" s="244">
        <f>ROUND(E363*N363,2)</f>
        <v>0</v>
      </c>
      <c r="P363" s="244">
        <v>0</v>
      </c>
      <c r="Q363" s="244">
        <f>ROUND(E363*P363,2)</f>
        <v>0</v>
      </c>
      <c r="R363" s="246"/>
      <c r="S363" s="246" t="s">
        <v>281</v>
      </c>
      <c r="T363" s="247" t="s">
        <v>282</v>
      </c>
      <c r="U363" s="224">
        <v>1.39</v>
      </c>
      <c r="V363" s="224">
        <f>ROUND(E363*U363,2)</f>
        <v>792.46</v>
      </c>
      <c r="W363" s="224"/>
      <c r="X363" s="224" t="s">
        <v>283</v>
      </c>
      <c r="Y363" s="224" t="s">
        <v>284</v>
      </c>
      <c r="Z363" s="213"/>
      <c r="AA363" s="213"/>
      <c r="AB363" s="213"/>
      <c r="AC363" s="213"/>
      <c r="AD363" s="213"/>
      <c r="AE363" s="213"/>
      <c r="AF363" s="213"/>
      <c r="AG363" s="213" t="s">
        <v>285</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2" x14ac:dyDescent="0.2">
      <c r="A364" s="220"/>
      <c r="B364" s="221"/>
      <c r="C364" s="260" t="s">
        <v>286</v>
      </c>
      <c r="D364" s="248"/>
      <c r="E364" s="248"/>
      <c r="F364" s="248"/>
      <c r="G364" s="248"/>
      <c r="H364" s="224"/>
      <c r="I364" s="224"/>
      <c r="J364" s="224"/>
      <c r="K364" s="224"/>
      <c r="L364" s="224"/>
      <c r="M364" s="224"/>
      <c r="N364" s="223"/>
      <c r="O364" s="223"/>
      <c r="P364" s="223"/>
      <c r="Q364" s="223"/>
      <c r="R364" s="224"/>
      <c r="S364" s="224"/>
      <c r="T364" s="224"/>
      <c r="U364" s="224"/>
      <c r="V364" s="224"/>
      <c r="W364" s="224"/>
      <c r="X364" s="224"/>
      <c r="Y364" s="224"/>
      <c r="Z364" s="213"/>
      <c r="AA364" s="213"/>
      <c r="AB364" s="213"/>
      <c r="AC364" s="213"/>
      <c r="AD364" s="213"/>
      <c r="AE364" s="213"/>
      <c r="AF364" s="213"/>
      <c r="AG364" s="213" t="s">
        <v>287</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3" x14ac:dyDescent="0.2">
      <c r="A365" s="220"/>
      <c r="B365" s="221"/>
      <c r="C365" s="261" t="s">
        <v>2635</v>
      </c>
      <c r="D365" s="250"/>
      <c r="E365" s="250"/>
      <c r="F365" s="250"/>
      <c r="G365" s="250"/>
      <c r="H365" s="224"/>
      <c r="I365" s="224"/>
      <c r="J365" s="224"/>
      <c r="K365" s="224"/>
      <c r="L365" s="224"/>
      <c r="M365" s="224"/>
      <c r="N365" s="223"/>
      <c r="O365" s="223"/>
      <c r="P365" s="223"/>
      <c r="Q365" s="223"/>
      <c r="R365" s="224"/>
      <c r="S365" s="224"/>
      <c r="T365" s="224"/>
      <c r="U365" s="224"/>
      <c r="V365" s="224"/>
      <c r="W365" s="224"/>
      <c r="X365" s="224"/>
      <c r="Y365" s="224"/>
      <c r="Z365" s="213"/>
      <c r="AA365" s="213"/>
      <c r="AB365" s="213"/>
      <c r="AC365" s="213"/>
      <c r="AD365" s="213"/>
      <c r="AE365" s="213"/>
      <c r="AF365" s="213"/>
      <c r="AG365" s="213" t="s">
        <v>287</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3" x14ac:dyDescent="0.2">
      <c r="A366" s="220"/>
      <c r="B366" s="221"/>
      <c r="C366" s="261" t="s">
        <v>2636</v>
      </c>
      <c r="D366" s="250"/>
      <c r="E366" s="250"/>
      <c r="F366" s="250"/>
      <c r="G366" s="250"/>
      <c r="H366" s="224"/>
      <c r="I366" s="224"/>
      <c r="J366" s="224"/>
      <c r="K366" s="224"/>
      <c r="L366" s="224"/>
      <c r="M366" s="224"/>
      <c r="N366" s="223"/>
      <c r="O366" s="223"/>
      <c r="P366" s="223"/>
      <c r="Q366" s="223"/>
      <c r="R366" s="224"/>
      <c r="S366" s="224"/>
      <c r="T366" s="224"/>
      <c r="U366" s="224"/>
      <c r="V366" s="224"/>
      <c r="W366" s="224"/>
      <c r="X366" s="224"/>
      <c r="Y366" s="224"/>
      <c r="Z366" s="213"/>
      <c r="AA366" s="213"/>
      <c r="AB366" s="213"/>
      <c r="AC366" s="213"/>
      <c r="AD366" s="213"/>
      <c r="AE366" s="213"/>
      <c r="AF366" s="213"/>
      <c r="AG366" s="213" t="s">
        <v>287</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49" t="str">
        <f>C366</f>
        <v>Pro oblasti zdiva, nezasažené působením vlhkosti a vodorozpustných solí užití následujících materiálů:</v>
      </c>
      <c r="BB366" s="213"/>
      <c r="BC366" s="213"/>
      <c r="BD366" s="213"/>
      <c r="BE366" s="213"/>
      <c r="BF366" s="213"/>
      <c r="BG366" s="213"/>
      <c r="BH366" s="213"/>
    </row>
    <row r="367" spans="1:60" ht="33.75" outlineLevel="3" x14ac:dyDescent="0.2">
      <c r="A367" s="220"/>
      <c r="B367" s="221"/>
      <c r="C367" s="261" t="s">
        <v>2637</v>
      </c>
      <c r="D367" s="250"/>
      <c r="E367" s="250"/>
      <c r="F367" s="250"/>
      <c r="G367" s="250"/>
      <c r="H367" s="224"/>
      <c r="I367" s="224"/>
      <c r="J367" s="224"/>
      <c r="K367" s="224"/>
      <c r="L367" s="224"/>
      <c r="M367" s="224"/>
      <c r="N367" s="223"/>
      <c r="O367" s="223"/>
      <c r="P367" s="223"/>
      <c r="Q367" s="223"/>
      <c r="R367" s="224"/>
      <c r="S367" s="224"/>
      <c r="T367" s="224"/>
      <c r="U367" s="224"/>
      <c r="V367" s="224"/>
      <c r="W367" s="224"/>
      <c r="X367" s="224"/>
      <c r="Y367" s="224"/>
      <c r="Z367" s="213"/>
      <c r="AA367" s="213"/>
      <c r="AB367" s="213"/>
      <c r="AC367" s="213"/>
      <c r="AD367" s="213"/>
      <c r="AE367" s="213"/>
      <c r="AF367" s="213"/>
      <c r="AG367" s="213" t="s">
        <v>287</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49" t="str">
        <f>C367</f>
        <v>Místní 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v>
      </c>
      <c r="BB367" s="213"/>
      <c r="BC367" s="213"/>
      <c r="BD367" s="213"/>
      <c r="BE367" s="213"/>
      <c r="BF367" s="213"/>
      <c r="BG367" s="213"/>
      <c r="BH367" s="213"/>
    </row>
    <row r="368" spans="1:60" outlineLevel="3" x14ac:dyDescent="0.2">
      <c r="A368" s="220"/>
      <c r="B368" s="221"/>
      <c r="C368" s="261" t="s">
        <v>2638</v>
      </c>
      <c r="D368" s="250"/>
      <c r="E368" s="250"/>
      <c r="F368" s="250"/>
      <c r="G368" s="250"/>
      <c r="H368" s="224"/>
      <c r="I368" s="224"/>
      <c r="J368" s="224"/>
      <c r="K368" s="224"/>
      <c r="L368" s="224"/>
      <c r="M368" s="224"/>
      <c r="N368" s="223"/>
      <c r="O368" s="223"/>
      <c r="P368" s="223"/>
      <c r="Q368" s="223"/>
      <c r="R368" s="224"/>
      <c r="S368" s="224"/>
      <c r="T368" s="224"/>
      <c r="U368" s="224"/>
      <c r="V368" s="224"/>
      <c r="W368" s="224"/>
      <c r="X368" s="224"/>
      <c r="Y368" s="224"/>
      <c r="Z368" s="213"/>
      <c r="AA368" s="213"/>
      <c r="AB368" s="213"/>
      <c r="AC368" s="213"/>
      <c r="AD368" s="213"/>
      <c r="AE368" s="213"/>
      <c r="AF368" s="213"/>
      <c r="AG368" s="213" t="s">
        <v>287</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ht="56.25" outlineLevel="3" x14ac:dyDescent="0.2">
      <c r="A369" s="220"/>
      <c r="B369" s="221"/>
      <c r="C369" s="261" t="s">
        <v>2639</v>
      </c>
      <c r="D369" s="250"/>
      <c r="E369" s="250"/>
      <c r="F369" s="250"/>
      <c r="G369" s="250"/>
      <c r="H369" s="224"/>
      <c r="I369" s="224"/>
      <c r="J369" s="224"/>
      <c r="K369" s="224"/>
      <c r="L369" s="224"/>
      <c r="M369" s="224"/>
      <c r="N369" s="223"/>
      <c r="O369" s="223"/>
      <c r="P369" s="223"/>
      <c r="Q369" s="223"/>
      <c r="R369" s="224"/>
      <c r="S369" s="224"/>
      <c r="T369" s="224"/>
      <c r="U369" s="224"/>
      <c r="V369" s="224"/>
      <c r="W369" s="224"/>
      <c r="X369" s="224"/>
      <c r="Y369" s="224"/>
      <c r="Z369" s="213"/>
      <c r="AA369" s="213"/>
      <c r="AB369" s="213"/>
      <c r="AC369" s="213"/>
      <c r="AD369" s="213"/>
      <c r="AE369" s="213"/>
      <c r="AF369" s="213"/>
      <c r="AG369" s="213" t="s">
        <v>287</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49" t="str">
        <f>C369</f>
        <v>Pro sjednocení vzhledu (zrnitosti) ponechávaných a nově doplňovaných omítek – štukovaní bude použita trasvápenná štuková omítka TKFP - zrnitost 0,6mm, Barva bílá  (zadavatel umožňuje nabídnout rovnocenné řešení). Trasvápenná omítka vykazuje po svém vyzrání dostatečnou paropropustnost a je proto vhodná i pro aplikace na paropropustné omítkové systémy. Po svém vyzrání není hydrofobní, je proto třeba ji chránit před působením atmosférických vlivů, příp. kondenzaci vlhkosti na jejím povrchu v ineriéru vhodným fasádním nátěrem malbou.</v>
      </c>
      <c r="BB369" s="213"/>
      <c r="BC369" s="213"/>
      <c r="BD369" s="213"/>
      <c r="BE369" s="213"/>
      <c r="BF369" s="213"/>
      <c r="BG369" s="213"/>
      <c r="BH369" s="213"/>
    </row>
    <row r="370" spans="1:60" outlineLevel="3" x14ac:dyDescent="0.2">
      <c r="A370" s="220"/>
      <c r="B370" s="221"/>
      <c r="C370" s="261" t="s">
        <v>2640</v>
      </c>
      <c r="D370" s="250"/>
      <c r="E370" s="250"/>
      <c r="F370" s="250"/>
      <c r="G370" s="250"/>
      <c r="H370" s="224"/>
      <c r="I370" s="224"/>
      <c r="J370" s="224"/>
      <c r="K370" s="224"/>
      <c r="L370" s="224"/>
      <c r="M370" s="224"/>
      <c r="N370" s="223"/>
      <c r="O370" s="223"/>
      <c r="P370" s="223"/>
      <c r="Q370" s="223"/>
      <c r="R370" s="224"/>
      <c r="S370" s="224"/>
      <c r="T370" s="224"/>
      <c r="U370" s="224"/>
      <c r="V370" s="224"/>
      <c r="W370" s="224"/>
      <c r="X370" s="224"/>
      <c r="Y370" s="224"/>
      <c r="Z370" s="213"/>
      <c r="AA370" s="213"/>
      <c r="AB370" s="213"/>
      <c r="AC370" s="213"/>
      <c r="AD370" s="213"/>
      <c r="AE370" s="213"/>
      <c r="AF370" s="213"/>
      <c r="AG370" s="213" t="s">
        <v>287</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3" x14ac:dyDescent="0.2">
      <c r="A371" s="220"/>
      <c r="B371" s="221"/>
      <c r="C371" s="261" t="s">
        <v>2641</v>
      </c>
      <c r="D371" s="250"/>
      <c r="E371" s="250"/>
      <c r="F371" s="250"/>
      <c r="G371" s="250"/>
      <c r="H371" s="224"/>
      <c r="I371" s="224"/>
      <c r="J371" s="224"/>
      <c r="K371" s="224"/>
      <c r="L371" s="224"/>
      <c r="M371" s="224"/>
      <c r="N371" s="223"/>
      <c r="O371" s="223"/>
      <c r="P371" s="223"/>
      <c r="Q371" s="223"/>
      <c r="R371" s="224"/>
      <c r="S371" s="224"/>
      <c r="T371" s="224"/>
      <c r="U371" s="224"/>
      <c r="V371" s="224"/>
      <c r="W371" s="224"/>
      <c r="X371" s="224"/>
      <c r="Y371" s="224"/>
      <c r="Z371" s="213"/>
      <c r="AA371" s="213"/>
      <c r="AB371" s="213"/>
      <c r="AC371" s="213"/>
      <c r="AD371" s="213"/>
      <c r="AE371" s="213"/>
      <c r="AF371" s="213"/>
      <c r="AG371" s="213" t="s">
        <v>287</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49" t="str">
        <f>C371</f>
        <v>Do ceny zohlednit vyrovnání a příplatky za tloušťku omítek vzhledem k členitosti a charakteru objektu.</v>
      </c>
      <c r="BB371" s="213"/>
      <c r="BC371" s="213"/>
      <c r="BD371" s="213"/>
      <c r="BE371" s="213"/>
      <c r="BF371" s="213"/>
      <c r="BG371" s="213"/>
      <c r="BH371" s="213"/>
    </row>
    <row r="372" spans="1:60" outlineLevel="3" x14ac:dyDescent="0.2">
      <c r="A372" s="220"/>
      <c r="B372" s="221"/>
      <c r="C372" s="261" t="s">
        <v>2642</v>
      </c>
      <c r="D372" s="250"/>
      <c r="E372" s="250"/>
      <c r="F372" s="250"/>
      <c r="G372" s="250"/>
      <c r="H372" s="224"/>
      <c r="I372" s="224"/>
      <c r="J372" s="224"/>
      <c r="K372" s="224"/>
      <c r="L372" s="224"/>
      <c r="M372" s="224"/>
      <c r="N372" s="223"/>
      <c r="O372" s="223"/>
      <c r="P372" s="223"/>
      <c r="Q372" s="223"/>
      <c r="R372" s="224"/>
      <c r="S372" s="224"/>
      <c r="T372" s="224"/>
      <c r="U372" s="224"/>
      <c r="V372" s="224"/>
      <c r="W372" s="224"/>
      <c r="X372" s="224"/>
      <c r="Y372" s="224"/>
      <c r="Z372" s="213"/>
      <c r="AA372" s="213"/>
      <c r="AB372" s="213"/>
      <c r="AC372" s="213"/>
      <c r="AD372" s="213"/>
      <c r="AE372" s="213"/>
      <c r="AF372" s="213"/>
      <c r="AG372" s="213" t="s">
        <v>287</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3" x14ac:dyDescent="0.2">
      <c r="A373" s="220"/>
      <c r="B373" s="221"/>
      <c r="C373" s="261" t="s">
        <v>2643</v>
      </c>
      <c r="D373" s="250"/>
      <c r="E373" s="250"/>
      <c r="F373" s="250"/>
      <c r="G373" s="250"/>
      <c r="H373" s="224"/>
      <c r="I373" s="224"/>
      <c r="J373" s="224"/>
      <c r="K373" s="224"/>
      <c r="L373" s="224"/>
      <c r="M373" s="224"/>
      <c r="N373" s="223"/>
      <c r="O373" s="223"/>
      <c r="P373" s="223"/>
      <c r="Q373" s="223"/>
      <c r="R373" s="224"/>
      <c r="S373" s="224"/>
      <c r="T373" s="224"/>
      <c r="U373" s="224"/>
      <c r="V373" s="224"/>
      <c r="W373" s="224"/>
      <c r="X373" s="224"/>
      <c r="Y373" s="224"/>
      <c r="Z373" s="213"/>
      <c r="AA373" s="213"/>
      <c r="AB373" s="213"/>
      <c r="AC373" s="213"/>
      <c r="AD373" s="213"/>
      <c r="AE373" s="213"/>
      <c r="AF373" s="213"/>
      <c r="AG373" s="213" t="s">
        <v>287</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3" x14ac:dyDescent="0.2">
      <c r="A374" s="220"/>
      <c r="B374" s="221"/>
      <c r="C374" s="274" t="s">
        <v>1063</v>
      </c>
      <c r="D374" s="226"/>
      <c r="E374" s="227"/>
      <c r="F374" s="228"/>
      <c r="G374" s="228"/>
      <c r="H374" s="224"/>
      <c r="I374" s="224"/>
      <c r="J374" s="224"/>
      <c r="K374" s="224"/>
      <c r="L374" s="224"/>
      <c r="M374" s="224"/>
      <c r="N374" s="223"/>
      <c r="O374" s="223"/>
      <c r="P374" s="223"/>
      <c r="Q374" s="223"/>
      <c r="R374" s="224"/>
      <c r="S374" s="224"/>
      <c r="T374" s="224"/>
      <c r="U374" s="224"/>
      <c r="V374" s="224"/>
      <c r="W374" s="224"/>
      <c r="X374" s="224"/>
      <c r="Y374" s="224"/>
      <c r="Z374" s="213"/>
      <c r="AA374" s="213"/>
      <c r="AB374" s="213"/>
      <c r="AC374" s="213"/>
      <c r="AD374" s="213"/>
      <c r="AE374" s="213"/>
      <c r="AF374" s="213"/>
      <c r="AG374" s="213" t="s">
        <v>287</v>
      </c>
      <c r="AH374" s="213"/>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ht="22.5" outlineLevel="3" x14ac:dyDescent="0.2">
      <c r="A375" s="220"/>
      <c r="B375" s="221"/>
      <c r="C375" s="261" t="s">
        <v>355</v>
      </c>
      <c r="D375" s="250"/>
      <c r="E375" s="250"/>
      <c r="F375" s="250"/>
      <c r="G375" s="250"/>
      <c r="H375" s="224"/>
      <c r="I375" s="224"/>
      <c r="J375" s="224"/>
      <c r="K375" s="224"/>
      <c r="L375" s="224"/>
      <c r="M375" s="224"/>
      <c r="N375" s="223"/>
      <c r="O375" s="223"/>
      <c r="P375" s="223"/>
      <c r="Q375" s="223"/>
      <c r="R375" s="224"/>
      <c r="S375" s="224"/>
      <c r="T375" s="224"/>
      <c r="U375" s="224"/>
      <c r="V375" s="224"/>
      <c r="W375" s="224"/>
      <c r="X375" s="224"/>
      <c r="Y375" s="224"/>
      <c r="Z375" s="213"/>
      <c r="AA375" s="213"/>
      <c r="AB375" s="213"/>
      <c r="AC375" s="213"/>
      <c r="AD375" s="213"/>
      <c r="AE375" s="213"/>
      <c r="AF375" s="213"/>
      <c r="AG375" s="213" t="s">
        <v>287</v>
      </c>
      <c r="AH375" s="213"/>
      <c r="AI375" s="213"/>
      <c r="AJ375" s="213"/>
      <c r="AK375" s="213"/>
      <c r="AL375" s="213"/>
      <c r="AM375" s="213"/>
      <c r="AN375" s="213"/>
      <c r="AO375" s="213"/>
      <c r="AP375" s="213"/>
      <c r="AQ375" s="213"/>
      <c r="AR375" s="213"/>
      <c r="AS375" s="213"/>
      <c r="AT375" s="213"/>
      <c r="AU375" s="213"/>
      <c r="AV375" s="213"/>
      <c r="AW375" s="213"/>
      <c r="AX375" s="213"/>
      <c r="AY375" s="213"/>
      <c r="AZ375" s="213"/>
      <c r="BA375" s="249" t="str">
        <f>C375</f>
        <v>Kompletní provedení dle veškerých informací obsažených v PD (textová i výkresová část, technologické postupy, restaurátorské záměry atd.).</v>
      </c>
      <c r="BB375" s="213"/>
      <c r="BC375" s="213"/>
      <c r="BD375" s="213"/>
      <c r="BE375" s="213"/>
      <c r="BF375" s="213"/>
      <c r="BG375" s="213"/>
      <c r="BH375" s="213"/>
    </row>
    <row r="376" spans="1:60" ht="22.5" outlineLevel="3" x14ac:dyDescent="0.2">
      <c r="A376" s="220"/>
      <c r="B376" s="221"/>
      <c r="C376" s="261" t="s">
        <v>3165</v>
      </c>
      <c r="D376" s="250"/>
      <c r="E376" s="250"/>
      <c r="F376" s="250"/>
      <c r="G376" s="250"/>
      <c r="H376" s="224"/>
      <c r="I376" s="224"/>
      <c r="J376" s="224"/>
      <c r="K376" s="224"/>
      <c r="L376" s="224"/>
      <c r="M376" s="224"/>
      <c r="N376" s="223"/>
      <c r="O376" s="223"/>
      <c r="P376" s="223"/>
      <c r="Q376" s="223"/>
      <c r="R376" s="224"/>
      <c r="S376" s="224"/>
      <c r="T376" s="224"/>
      <c r="U376" s="224"/>
      <c r="V376" s="224"/>
      <c r="W376" s="224"/>
      <c r="X376" s="224"/>
      <c r="Y376" s="224"/>
      <c r="Z376" s="213"/>
      <c r="AA376" s="213"/>
      <c r="AB376" s="213"/>
      <c r="AC376" s="213"/>
      <c r="AD376" s="213"/>
      <c r="AE376" s="213"/>
      <c r="AF376" s="213"/>
      <c r="AG376" s="213" t="s">
        <v>287</v>
      </c>
      <c r="AH376" s="213"/>
      <c r="AI376" s="213"/>
      <c r="AJ376" s="213"/>
      <c r="AK376" s="213"/>
      <c r="AL376" s="213"/>
      <c r="AM376" s="213"/>
      <c r="AN376" s="213"/>
      <c r="AO376" s="213"/>
      <c r="AP376" s="213"/>
      <c r="AQ376" s="213"/>
      <c r="AR376" s="213"/>
      <c r="AS376" s="213"/>
      <c r="AT376" s="213"/>
      <c r="AU376" s="213"/>
      <c r="AV376" s="213"/>
      <c r="AW376" s="213"/>
      <c r="AX376" s="213"/>
      <c r="AY376" s="213"/>
      <c r="AZ376" s="213"/>
      <c r="BA376" s="249" t="str">
        <f>C376</f>
        <v>Provedení je včetně montáže, demontáže původních konstrukcí, dodávky, přesunu hmot, přesunu a likvidace suti, povrchové úpravy, repasí, restaurátorských záměrů,</v>
      </c>
      <c r="BB376" s="213"/>
      <c r="BC376" s="213"/>
      <c r="BD376" s="213"/>
      <c r="BE376" s="213"/>
      <c r="BF376" s="213"/>
      <c r="BG376" s="213"/>
      <c r="BH376" s="213"/>
    </row>
    <row r="377" spans="1:60" ht="22.5" outlineLevel="3" x14ac:dyDescent="0.2">
      <c r="A377" s="220"/>
      <c r="B377" s="221"/>
      <c r="C377" s="261" t="s">
        <v>288</v>
      </c>
      <c r="D377" s="250"/>
      <c r="E377" s="250"/>
      <c r="F377" s="250"/>
      <c r="G377" s="250"/>
      <c r="H377" s="224"/>
      <c r="I377" s="224"/>
      <c r="J377" s="224"/>
      <c r="K377" s="224"/>
      <c r="L377" s="224"/>
      <c r="M377" s="224"/>
      <c r="N377" s="223"/>
      <c r="O377" s="223"/>
      <c r="P377" s="223"/>
      <c r="Q377" s="223"/>
      <c r="R377" s="224"/>
      <c r="S377" s="224"/>
      <c r="T377" s="224"/>
      <c r="U377" s="224"/>
      <c r="V377" s="224"/>
      <c r="W377" s="224"/>
      <c r="X377" s="224"/>
      <c r="Y377" s="224"/>
      <c r="Z377" s="213"/>
      <c r="AA377" s="213"/>
      <c r="AB377" s="213"/>
      <c r="AC377" s="213"/>
      <c r="AD377" s="213"/>
      <c r="AE377" s="213"/>
      <c r="AF377" s="213"/>
      <c r="AG377" s="213" t="s">
        <v>287</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49" t="str">
        <f>C377</f>
        <v>restaurátorských závěrečných zpráv, dílenských dokumentací, vzorkování a veškerých dalších nutných souvisejících plnění a dodávek potřeb.</v>
      </c>
      <c r="BB377" s="213"/>
      <c r="BC377" s="213"/>
      <c r="BD377" s="213"/>
      <c r="BE377" s="213"/>
      <c r="BF377" s="213"/>
      <c r="BG377" s="213"/>
      <c r="BH377" s="213"/>
    </row>
    <row r="378" spans="1:60" outlineLevel="2" x14ac:dyDescent="0.2">
      <c r="A378" s="220"/>
      <c r="B378" s="221"/>
      <c r="C378" s="262" t="s">
        <v>2506</v>
      </c>
      <c r="D378" s="229"/>
      <c r="E378" s="230">
        <v>570.11204999999995</v>
      </c>
      <c r="F378" s="224"/>
      <c r="G378" s="224"/>
      <c r="H378" s="224"/>
      <c r="I378" s="224"/>
      <c r="J378" s="224"/>
      <c r="K378" s="224"/>
      <c r="L378" s="224"/>
      <c r="M378" s="224"/>
      <c r="N378" s="223"/>
      <c r="O378" s="223"/>
      <c r="P378" s="223"/>
      <c r="Q378" s="223"/>
      <c r="R378" s="224"/>
      <c r="S378" s="224"/>
      <c r="T378" s="224"/>
      <c r="U378" s="224"/>
      <c r="V378" s="224"/>
      <c r="W378" s="224"/>
      <c r="X378" s="224"/>
      <c r="Y378" s="224"/>
      <c r="Z378" s="213"/>
      <c r="AA378" s="213"/>
      <c r="AB378" s="213"/>
      <c r="AC378" s="213"/>
      <c r="AD378" s="213"/>
      <c r="AE378" s="213"/>
      <c r="AF378" s="213"/>
      <c r="AG378" s="213" t="s">
        <v>290</v>
      </c>
      <c r="AH378" s="213">
        <v>5</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ht="22.5" outlineLevel="1" x14ac:dyDescent="0.2">
      <c r="A379" s="241">
        <v>44</v>
      </c>
      <c r="B379" s="242" t="s">
        <v>2644</v>
      </c>
      <c r="C379" s="259" t="s">
        <v>2645</v>
      </c>
      <c r="D379" s="243" t="s">
        <v>473</v>
      </c>
      <c r="E379" s="244">
        <v>87.51</v>
      </c>
      <c r="F379" s="245"/>
      <c r="G379" s="246">
        <f>ROUND(E379*F379,2)</f>
        <v>0</v>
      </c>
      <c r="H379" s="245"/>
      <c r="I379" s="246">
        <f>ROUND(E379*H379,2)</f>
        <v>0</v>
      </c>
      <c r="J379" s="245"/>
      <c r="K379" s="246">
        <f>ROUND(E379*J379,2)</f>
        <v>0</v>
      </c>
      <c r="L379" s="246">
        <v>21</v>
      </c>
      <c r="M379" s="246">
        <f>G379*(1+L379/100)</f>
        <v>0</v>
      </c>
      <c r="N379" s="244">
        <v>0</v>
      </c>
      <c r="O379" s="244">
        <f>ROUND(E379*N379,2)</f>
        <v>0</v>
      </c>
      <c r="P379" s="244">
        <v>0</v>
      </c>
      <c r="Q379" s="244">
        <f>ROUND(E379*P379,2)</f>
        <v>0</v>
      </c>
      <c r="R379" s="246"/>
      <c r="S379" s="246" t="s">
        <v>281</v>
      </c>
      <c r="T379" s="247" t="s">
        <v>282</v>
      </c>
      <c r="U379" s="224">
        <v>1.39</v>
      </c>
      <c r="V379" s="224">
        <f>ROUND(E379*U379,2)</f>
        <v>121.64</v>
      </c>
      <c r="W379" s="224"/>
      <c r="X379" s="224" t="s">
        <v>283</v>
      </c>
      <c r="Y379" s="224" t="s">
        <v>284</v>
      </c>
      <c r="Z379" s="213"/>
      <c r="AA379" s="213"/>
      <c r="AB379" s="213"/>
      <c r="AC379" s="213"/>
      <c r="AD379" s="213"/>
      <c r="AE379" s="213"/>
      <c r="AF379" s="213"/>
      <c r="AG379" s="213" t="s">
        <v>285</v>
      </c>
      <c r="AH379" s="213"/>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2" x14ac:dyDescent="0.2">
      <c r="A380" s="220"/>
      <c r="B380" s="221"/>
      <c r="C380" s="260" t="s">
        <v>286</v>
      </c>
      <c r="D380" s="248"/>
      <c r="E380" s="248"/>
      <c r="F380" s="248"/>
      <c r="G380" s="248"/>
      <c r="H380" s="224"/>
      <c r="I380" s="224"/>
      <c r="J380" s="224"/>
      <c r="K380" s="224"/>
      <c r="L380" s="224"/>
      <c r="M380" s="224"/>
      <c r="N380" s="223"/>
      <c r="O380" s="223"/>
      <c r="P380" s="223"/>
      <c r="Q380" s="223"/>
      <c r="R380" s="224"/>
      <c r="S380" s="224"/>
      <c r="T380" s="224"/>
      <c r="U380" s="224"/>
      <c r="V380" s="224"/>
      <c r="W380" s="224"/>
      <c r="X380" s="224"/>
      <c r="Y380" s="224"/>
      <c r="Z380" s="213"/>
      <c r="AA380" s="213"/>
      <c r="AB380" s="213"/>
      <c r="AC380" s="213"/>
      <c r="AD380" s="213"/>
      <c r="AE380" s="213"/>
      <c r="AF380" s="213"/>
      <c r="AG380" s="213" t="s">
        <v>287</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3" x14ac:dyDescent="0.2">
      <c r="A381" s="220"/>
      <c r="B381" s="221"/>
      <c r="C381" s="261" t="s">
        <v>2635</v>
      </c>
      <c r="D381" s="250"/>
      <c r="E381" s="250"/>
      <c r="F381" s="250"/>
      <c r="G381" s="250"/>
      <c r="H381" s="224"/>
      <c r="I381" s="224"/>
      <c r="J381" s="224"/>
      <c r="K381" s="224"/>
      <c r="L381" s="224"/>
      <c r="M381" s="224"/>
      <c r="N381" s="223"/>
      <c r="O381" s="223"/>
      <c r="P381" s="223"/>
      <c r="Q381" s="223"/>
      <c r="R381" s="224"/>
      <c r="S381" s="224"/>
      <c r="T381" s="224"/>
      <c r="U381" s="224"/>
      <c r="V381" s="224"/>
      <c r="W381" s="224"/>
      <c r="X381" s="224"/>
      <c r="Y381" s="224"/>
      <c r="Z381" s="213"/>
      <c r="AA381" s="213"/>
      <c r="AB381" s="213"/>
      <c r="AC381" s="213"/>
      <c r="AD381" s="213"/>
      <c r="AE381" s="213"/>
      <c r="AF381" s="213"/>
      <c r="AG381" s="213" t="s">
        <v>287</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3" x14ac:dyDescent="0.2">
      <c r="A382" s="220"/>
      <c r="B382" s="221"/>
      <c r="C382" s="261" t="s">
        <v>2636</v>
      </c>
      <c r="D382" s="250"/>
      <c r="E382" s="250"/>
      <c r="F382" s="250"/>
      <c r="G382" s="250"/>
      <c r="H382" s="224"/>
      <c r="I382" s="224"/>
      <c r="J382" s="224"/>
      <c r="K382" s="224"/>
      <c r="L382" s="224"/>
      <c r="M382" s="224"/>
      <c r="N382" s="223"/>
      <c r="O382" s="223"/>
      <c r="P382" s="223"/>
      <c r="Q382" s="223"/>
      <c r="R382" s="224"/>
      <c r="S382" s="224"/>
      <c r="T382" s="224"/>
      <c r="U382" s="224"/>
      <c r="V382" s="224"/>
      <c r="W382" s="224"/>
      <c r="X382" s="224"/>
      <c r="Y382" s="224"/>
      <c r="Z382" s="213"/>
      <c r="AA382" s="213"/>
      <c r="AB382" s="213"/>
      <c r="AC382" s="213"/>
      <c r="AD382" s="213"/>
      <c r="AE382" s="213"/>
      <c r="AF382" s="213"/>
      <c r="AG382" s="213" t="s">
        <v>287</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49" t="str">
        <f>C382</f>
        <v>Pro oblasti zdiva, nezasažené působením vlhkosti a vodorozpustných solí užití následujících materiálů:</v>
      </c>
      <c r="BB382" s="213"/>
      <c r="BC382" s="213"/>
      <c r="BD382" s="213"/>
      <c r="BE382" s="213"/>
      <c r="BF382" s="213"/>
      <c r="BG382" s="213"/>
      <c r="BH382" s="213"/>
    </row>
    <row r="383" spans="1:60" ht="33.75" outlineLevel="3" x14ac:dyDescent="0.2">
      <c r="A383" s="220"/>
      <c r="B383" s="221"/>
      <c r="C383" s="261" t="s">
        <v>2646</v>
      </c>
      <c r="D383" s="250"/>
      <c r="E383" s="250"/>
      <c r="F383" s="250"/>
      <c r="G383" s="250"/>
      <c r="H383" s="224"/>
      <c r="I383" s="224"/>
      <c r="J383" s="224"/>
      <c r="K383" s="224"/>
      <c r="L383" s="224"/>
      <c r="M383" s="224"/>
      <c r="N383" s="223"/>
      <c r="O383" s="223"/>
      <c r="P383" s="223"/>
      <c r="Q383" s="223"/>
      <c r="R383" s="224"/>
      <c r="S383" s="224"/>
      <c r="T383" s="224"/>
      <c r="U383" s="224"/>
      <c r="V383" s="224"/>
      <c r="W383" s="224"/>
      <c r="X383" s="224"/>
      <c r="Y383" s="224"/>
      <c r="Z383" s="213"/>
      <c r="AA383" s="213"/>
      <c r="AB383" s="213"/>
      <c r="AC383" s="213"/>
      <c r="AD383" s="213"/>
      <c r="AE383" s="213"/>
      <c r="AF383" s="213"/>
      <c r="AG383" s="213" t="s">
        <v>287</v>
      </c>
      <c r="AH383" s="213"/>
      <c r="AI383" s="213"/>
      <c r="AJ383" s="213"/>
      <c r="AK383" s="213"/>
      <c r="AL383" s="213"/>
      <c r="AM383" s="213"/>
      <c r="AN383" s="213"/>
      <c r="AO383" s="213"/>
      <c r="AP383" s="213"/>
      <c r="AQ383" s="213"/>
      <c r="AR383" s="213"/>
      <c r="AS383" s="213"/>
      <c r="AT383" s="213"/>
      <c r="AU383" s="213"/>
      <c r="AV383" s="213"/>
      <c r="AW383" s="213"/>
      <c r="AX383" s="213"/>
      <c r="AY383" s="213"/>
      <c r="AZ383" s="213"/>
      <c r="BA383" s="249" t="str">
        <f>C383</f>
        <v>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v>
      </c>
      <c r="BB383" s="213"/>
      <c r="BC383" s="213"/>
      <c r="BD383" s="213"/>
      <c r="BE383" s="213"/>
      <c r="BF383" s="213"/>
      <c r="BG383" s="213"/>
      <c r="BH383" s="213"/>
    </row>
    <row r="384" spans="1:60" outlineLevel="3" x14ac:dyDescent="0.2">
      <c r="A384" s="220"/>
      <c r="B384" s="221"/>
      <c r="C384" s="261" t="s">
        <v>2638</v>
      </c>
      <c r="D384" s="250"/>
      <c r="E384" s="250"/>
      <c r="F384" s="250"/>
      <c r="G384" s="250"/>
      <c r="H384" s="224"/>
      <c r="I384" s="224"/>
      <c r="J384" s="224"/>
      <c r="K384" s="224"/>
      <c r="L384" s="224"/>
      <c r="M384" s="224"/>
      <c r="N384" s="223"/>
      <c r="O384" s="223"/>
      <c r="P384" s="223"/>
      <c r="Q384" s="223"/>
      <c r="R384" s="224"/>
      <c r="S384" s="224"/>
      <c r="T384" s="224"/>
      <c r="U384" s="224"/>
      <c r="V384" s="224"/>
      <c r="W384" s="224"/>
      <c r="X384" s="224"/>
      <c r="Y384" s="224"/>
      <c r="Z384" s="213"/>
      <c r="AA384" s="213"/>
      <c r="AB384" s="213"/>
      <c r="AC384" s="213"/>
      <c r="AD384" s="213"/>
      <c r="AE384" s="213"/>
      <c r="AF384" s="213"/>
      <c r="AG384" s="213" t="s">
        <v>287</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ht="56.25" outlineLevel="3" x14ac:dyDescent="0.2">
      <c r="A385" s="220"/>
      <c r="B385" s="221"/>
      <c r="C385" s="261" t="s">
        <v>2639</v>
      </c>
      <c r="D385" s="250"/>
      <c r="E385" s="250"/>
      <c r="F385" s="250"/>
      <c r="G385" s="250"/>
      <c r="H385" s="224"/>
      <c r="I385" s="224"/>
      <c r="J385" s="224"/>
      <c r="K385" s="224"/>
      <c r="L385" s="224"/>
      <c r="M385" s="224"/>
      <c r="N385" s="223"/>
      <c r="O385" s="223"/>
      <c r="P385" s="223"/>
      <c r="Q385" s="223"/>
      <c r="R385" s="224"/>
      <c r="S385" s="224"/>
      <c r="T385" s="224"/>
      <c r="U385" s="224"/>
      <c r="V385" s="224"/>
      <c r="W385" s="224"/>
      <c r="X385" s="224"/>
      <c r="Y385" s="224"/>
      <c r="Z385" s="213"/>
      <c r="AA385" s="213"/>
      <c r="AB385" s="213"/>
      <c r="AC385" s="213"/>
      <c r="AD385" s="213"/>
      <c r="AE385" s="213"/>
      <c r="AF385" s="213"/>
      <c r="AG385" s="213" t="s">
        <v>287</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49" t="str">
        <f>C385</f>
        <v>Pro sjednocení vzhledu (zrnitosti) ponechávaných a nově doplňovaných omítek – štukovaní bude použita trasvápenná štuková omítka TKFP - zrnitost 0,6mm, Barva bílá  (zadavatel umožňuje nabídnout rovnocenné řešení). Trasvápenná omítka vykazuje po svém vyzrání dostatečnou paropropustnost a je proto vhodná i pro aplikace na paropropustné omítkové systémy. Po svém vyzrání není hydrofobní, je proto třeba ji chránit před působením atmosférických vlivů, příp. kondenzaci vlhkosti na jejím povrchu v ineriéru vhodným fasádním nátěrem malbou.</v>
      </c>
      <c r="BB385" s="213"/>
      <c r="BC385" s="213"/>
      <c r="BD385" s="213"/>
      <c r="BE385" s="213"/>
      <c r="BF385" s="213"/>
      <c r="BG385" s="213"/>
      <c r="BH385" s="213"/>
    </row>
    <row r="386" spans="1:60" outlineLevel="3" x14ac:dyDescent="0.2">
      <c r="A386" s="220"/>
      <c r="B386" s="221"/>
      <c r="C386" s="261" t="s">
        <v>2640</v>
      </c>
      <c r="D386" s="250"/>
      <c r="E386" s="250"/>
      <c r="F386" s="250"/>
      <c r="G386" s="250"/>
      <c r="H386" s="224"/>
      <c r="I386" s="224"/>
      <c r="J386" s="224"/>
      <c r="K386" s="224"/>
      <c r="L386" s="224"/>
      <c r="M386" s="224"/>
      <c r="N386" s="223"/>
      <c r="O386" s="223"/>
      <c r="P386" s="223"/>
      <c r="Q386" s="223"/>
      <c r="R386" s="224"/>
      <c r="S386" s="224"/>
      <c r="T386" s="224"/>
      <c r="U386" s="224"/>
      <c r="V386" s="224"/>
      <c r="W386" s="224"/>
      <c r="X386" s="224"/>
      <c r="Y386" s="224"/>
      <c r="Z386" s="213"/>
      <c r="AA386" s="213"/>
      <c r="AB386" s="213"/>
      <c r="AC386" s="213"/>
      <c r="AD386" s="213"/>
      <c r="AE386" s="213"/>
      <c r="AF386" s="213"/>
      <c r="AG386" s="213" t="s">
        <v>287</v>
      </c>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3" x14ac:dyDescent="0.2">
      <c r="A387" s="220"/>
      <c r="B387" s="221"/>
      <c r="C387" s="261" t="s">
        <v>2641</v>
      </c>
      <c r="D387" s="250"/>
      <c r="E387" s="250"/>
      <c r="F387" s="250"/>
      <c r="G387" s="250"/>
      <c r="H387" s="224"/>
      <c r="I387" s="224"/>
      <c r="J387" s="224"/>
      <c r="K387" s="224"/>
      <c r="L387" s="224"/>
      <c r="M387" s="224"/>
      <c r="N387" s="223"/>
      <c r="O387" s="223"/>
      <c r="P387" s="223"/>
      <c r="Q387" s="223"/>
      <c r="R387" s="224"/>
      <c r="S387" s="224"/>
      <c r="T387" s="224"/>
      <c r="U387" s="224"/>
      <c r="V387" s="224"/>
      <c r="W387" s="224"/>
      <c r="X387" s="224"/>
      <c r="Y387" s="224"/>
      <c r="Z387" s="213"/>
      <c r="AA387" s="213"/>
      <c r="AB387" s="213"/>
      <c r="AC387" s="213"/>
      <c r="AD387" s="213"/>
      <c r="AE387" s="213"/>
      <c r="AF387" s="213"/>
      <c r="AG387" s="213" t="s">
        <v>287</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49" t="str">
        <f>C387</f>
        <v>Do ceny zohlednit vyrovnání a příplatky za tloušťku omítek vzhledem k členitosti a charakteru objektu.</v>
      </c>
      <c r="BB387" s="213"/>
      <c r="BC387" s="213"/>
      <c r="BD387" s="213"/>
      <c r="BE387" s="213"/>
      <c r="BF387" s="213"/>
      <c r="BG387" s="213"/>
      <c r="BH387" s="213"/>
    </row>
    <row r="388" spans="1:60" outlineLevel="3" x14ac:dyDescent="0.2">
      <c r="A388" s="220"/>
      <c r="B388" s="221"/>
      <c r="C388" s="261" t="s">
        <v>2642</v>
      </c>
      <c r="D388" s="250"/>
      <c r="E388" s="250"/>
      <c r="F388" s="250"/>
      <c r="G388" s="250"/>
      <c r="H388" s="224"/>
      <c r="I388" s="224"/>
      <c r="J388" s="224"/>
      <c r="K388" s="224"/>
      <c r="L388" s="224"/>
      <c r="M388" s="224"/>
      <c r="N388" s="223"/>
      <c r="O388" s="223"/>
      <c r="P388" s="223"/>
      <c r="Q388" s="223"/>
      <c r="R388" s="224"/>
      <c r="S388" s="224"/>
      <c r="T388" s="224"/>
      <c r="U388" s="224"/>
      <c r="V388" s="224"/>
      <c r="W388" s="224"/>
      <c r="X388" s="224"/>
      <c r="Y388" s="224"/>
      <c r="Z388" s="213"/>
      <c r="AA388" s="213"/>
      <c r="AB388" s="213"/>
      <c r="AC388" s="213"/>
      <c r="AD388" s="213"/>
      <c r="AE388" s="213"/>
      <c r="AF388" s="213"/>
      <c r="AG388" s="213" t="s">
        <v>287</v>
      </c>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3" x14ac:dyDescent="0.2">
      <c r="A389" s="220"/>
      <c r="B389" s="221"/>
      <c r="C389" s="261" t="s">
        <v>2643</v>
      </c>
      <c r="D389" s="250"/>
      <c r="E389" s="250"/>
      <c r="F389" s="250"/>
      <c r="G389" s="250"/>
      <c r="H389" s="224"/>
      <c r="I389" s="224"/>
      <c r="J389" s="224"/>
      <c r="K389" s="224"/>
      <c r="L389" s="224"/>
      <c r="M389" s="224"/>
      <c r="N389" s="223"/>
      <c r="O389" s="223"/>
      <c r="P389" s="223"/>
      <c r="Q389" s="223"/>
      <c r="R389" s="224"/>
      <c r="S389" s="224"/>
      <c r="T389" s="224"/>
      <c r="U389" s="224"/>
      <c r="V389" s="224"/>
      <c r="W389" s="224"/>
      <c r="X389" s="224"/>
      <c r="Y389" s="224"/>
      <c r="Z389" s="213"/>
      <c r="AA389" s="213"/>
      <c r="AB389" s="213"/>
      <c r="AC389" s="213"/>
      <c r="AD389" s="213"/>
      <c r="AE389" s="213"/>
      <c r="AF389" s="213"/>
      <c r="AG389" s="213" t="s">
        <v>287</v>
      </c>
      <c r="AH389" s="213"/>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ht="22.5" outlineLevel="3" x14ac:dyDescent="0.2">
      <c r="A390" s="220"/>
      <c r="B390" s="221"/>
      <c r="C390" s="261" t="s">
        <v>355</v>
      </c>
      <c r="D390" s="250"/>
      <c r="E390" s="250"/>
      <c r="F390" s="250"/>
      <c r="G390" s="250"/>
      <c r="H390" s="224"/>
      <c r="I390" s="224"/>
      <c r="J390" s="224"/>
      <c r="K390" s="224"/>
      <c r="L390" s="224"/>
      <c r="M390" s="224"/>
      <c r="N390" s="223"/>
      <c r="O390" s="223"/>
      <c r="P390" s="223"/>
      <c r="Q390" s="223"/>
      <c r="R390" s="224"/>
      <c r="S390" s="224"/>
      <c r="T390" s="224"/>
      <c r="U390" s="224"/>
      <c r="V390" s="224"/>
      <c r="W390" s="224"/>
      <c r="X390" s="224"/>
      <c r="Y390" s="224"/>
      <c r="Z390" s="213"/>
      <c r="AA390" s="213"/>
      <c r="AB390" s="213"/>
      <c r="AC390" s="213"/>
      <c r="AD390" s="213"/>
      <c r="AE390" s="213"/>
      <c r="AF390" s="213"/>
      <c r="AG390" s="213" t="s">
        <v>287</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49" t="str">
        <f>C390</f>
        <v>Kompletní provedení dle veškerých informací obsažených v PD (textová i výkresová část, technologické postupy, restaurátorské záměry atd.).</v>
      </c>
      <c r="BB390" s="213"/>
      <c r="BC390" s="213"/>
      <c r="BD390" s="213"/>
      <c r="BE390" s="213"/>
      <c r="BF390" s="213"/>
      <c r="BG390" s="213"/>
      <c r="BH390" s="213"/>
    </row>
    <row r="391" spans="1:60" ht="22.5" outlineLevel="3" x14ac:dyDescent="0.2">
      <c r="A391" s="220"/>
      <c r="B391" s="221"/>
      <c r="C391" s="261" t="s">
        <v>3165</v>
      </c>
      <c r="D391" s="250"/>
      <c r="E391" s="250"/>
      <c r="F391" s="250"/>
      <c r="G391" s="250"/>
      <c r="H391" s="224"/>
      <c r="I391" s="224"/>
      <c r="J391" s="224"/>
      <c r="K391" s="224"/>
      <c r="L391" s="224"/>
      <c r="M391" s="224"/>
      <c r="N391" s="223"/>
      <c r="O391" s="223"/>
      <c r="P391" s="223"/>
      <c r="Q391" s="223"/>
      <c r="R391" s="224"/>
      <c r="S391" s="224"/>
      <c r="T391" s="224"/>
      <c r="U391" s="224"/>
      <c r="V391" s="224"/>
      <c r="W391" s="224"/>
      <c r="X391" s="224"/>
      <c r="Y391" s="224"/>
      <c r="Z391" s="213"/>
      <c r="AA391" s="213"/>
      <c r="AB391" s="213"/>
      <c r="AC391" s="213"/>
      <c r="AD391" s="213"/>
      <c r="AE391" s="213"/>
      <c r="AF391" s="213"/>
      <c r="AG391" s="213" t="s">
        <v>287</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49" t="str">
        <f>C391</f>
        <v>Provedení je včetně montáže, demontáže původních konstrukcí, dodávky, přesunu hmot, přesunu a likvidace suti, povrchové úpravy, repasí, restaurátorských záměrů,</v>
      </c>
      <c r="BB391" s="213"/>
      <c r="BC391" s="213"/>
      <c r="BD391" s="213"/>
      <c r="BE391" s="213"/>
      <c r="BF391" s="213"/>
      <c r="BG391" s="213"/>
      <c r="BH391" s="213"/>
    </row>
    <row r="392" spans="1:60" ht="22.5" outlineLevel="3" x14ac:dyDescent="0.2">
      <c r="A392" s="220"/>
      <c r="B392" s="221"/>
      <c r="C392" s="261" t="s">
        <v>288</v>
      </c>
      <c r="D392" s="250"/>
      <c r="E392" s="250"/>
      <c r="F392" s="250"/>
      <c r="G392" s="250"/>
      <c r="H392" s="224"/>
      <c r="I392" s="224"/>
      <c r="J392" s="224"/>
      <c r="K392" s="224"/>
      <c r="L392" s="224"/>
      <c r="M392" s="224"/>
      <c r="N392" s="223"/>
      <c r="O392" s="223"/>
      <c r="P392" s="223"/>
      <c r="Q392" s="223"/>
      <c r="R392" s="224"/>
      <c r="S392" s="224"/>
      <c r="T392" s="224"/>
      <c r="U392" s="224"/>
      <c r="V392" s="224"/>
      <c r="W392" s="224"/>
      <c r="X392" s="224"/>
      <c r="Y392" s="224"/>
      <c r="Z392" s="213"/>
      <c r="AA392" s="213"/>
      <c r="AB392" s="213"/>
      <c r="AC392" s="213"/>
      <c r="AD392" s="213"/>
      <c r="AE392" s="213"/>
      <c r="AF392" s="213"/>
      <c r="AG392" s="213" t="s">
        <v>287</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49" t="str">
        <f>C392</f>
        <v>restaurátorských závěrečných zpráv, dílenských dokumentací, vzorkování a veškerých dalších nutných souvisejících plnění a dodávek potřeb.</v>
      </c>
      <c r="BB392" s="213"/>
      <c r="BC392" s="213"/>
      <c r="BD392" s="213"/>
      <c r="BE392" s="213"/>
      <c r="BF392" s="213"/>
      <c r="BG392" s="213"/>
      <c r="BH392" s="213"/>
    </row>
    <row r="393" spans="1:60" outlineLevel="2" x14ac:dyDescent="0.2">
      <c r="A393" s="220"/>
      <c r="B393" s="221"/>
      <c r="C393" s="262" t="s">
        <v>2507</v>
      </c>
      <c r="D393" s="229"/>
      <c r="E393" s="230">
        <v>87.51</v>
      </c>
      <c r="F393" s="224"/>
      <c r="G393" s="224"/>
      <c r="H393" s="224"/>
      <c r="I393" s="224"/>
      <c r="J393" s="224"/>
      <c r="K393" s="224"/>
      <c r="L393" s="224"/>
      <c r="M393" s="224"/>
      <c r="N393" s="223"/>
      <c r="O393" s="223"/>
      <c r="P393" s="223"/>
      <c r="Q393" s="223"/>
      <c r="R393" s="224"/>
      <c r="S393" s="224"/>
      <c r="T393" s="224"/>
      <c r="U393" s="224"/>
      <c r="V393" s="224"/>
      <c r="W393" s="224"/>
      <c r="X393" s="224"/>
      <c r="Y393" s="224"/>
      <c r="Z393" s="213"/>
      <c r="AA393" s="213"/>
      <c r="AB393" s="213"/>
      <c r="AC393" s="213"/>
      <c r="AD393" s="213"/>
      <c r="AE393" s="213"/>
      <c r="AF393" s="213"/>
      <c r="AG393" s="213" t="s">
        <v>290</v>
      </c>
      <c r="AH393" s="213">
        <v>5</v>
      </c>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x14ac:dyDescent="0.2">
      <c r="A394" s="234" t="s">
        <v>276</v>
      </c>
      <c r="B394" s="235" t="s">
        <v>186</v>
      </c>
      <c r="C394" s="258" t="s">
        <v>187</v>
      </c>
      <c r="D394" s="236"/>
      <c r="E394" s="237"/>
      <c r="F394" s="238"/>
      <c r="G394" s="238">
        <f>SUMIF(AG395:AG405,"&lt;&gt;NOR",G395:G405)</f>
        <v>0</v>
      </c>
      <c r="H394" s="238"/>
      <c r="I394" s="238">
        <f>SUM(I395:I405)</f>
        <v>0</v>
      </c>
      <c r="J394" s="238"/>
      <c r="K394" s="238">
        <f>SUM(K395:K405)</f>
        <v>0</v>
      </c>
      <c r="L394" s="238"/>
      <c r="M394" s="238">
        <f>SUM(M395:M405)</f>
        <v>0</v>
      </c>
      <c r="N394" s="237"/>
      <c r="O394" s="237">
        <f>SUM(O395:O405)</f>
        <v>4.54</v>
      </c>
      <c r="P394" s="237"/>
      <c r="Q394" s="237">
        <f>SUM(Q395:Q405)</f>
        <v>0</v>
      </c>
      <c r="R394" s="238"/>
      <c r="S394" s="238"/>
      <c r="T394" s="239"/>
      <c r="U394" s="233"/>
      <c r="V394" s="233">
        <f>SUM(V395:V405)</f>
        <v>7.0600000000000005</v>
      </c>
      <c r="W394" s="233"/>
      <c r="X394" s="233"/>
      <c r="Y394" s="233"/>
      <c r="AG394" t="s">
        <v>277</v>
      </c>
    </row>
    <row r="395" spans="1:60" outlineLevel="1" x14ac:dyDescent="0.2">
      <c r="A395" s="241">
        <v>45</v>
      </c>
      <c r="B395" s="242" t="s">
        <v>742</v>
      </c>
      <c r="C395" s="259" t="s">
        <v>2647</v>
      </c>
      <c r="D395" s="243" t="s">
        <v>280</v>
      </c>
      <c r="E395" s="244">
        <v>1.728</v>
      </c>
      <c r="F395" s="245"/>
      <c r="G395" s="246">
        <f>ROUND(E395*F395,2)</f>
        <v>0</v>
      </c>
      <c r="H395" s="245"/>
      <c r="I395" s="246">
        <f>ROUND(E395*H395,2)</f>
        <v>0</v>
      </c>
      <c r="J395" s="245"/>
      <c r="K395" s="246">
        <f>ROUND(E395*J395,2)</f>
        <v>0</v>
      </c>
      <c r="L395" s="246">
        <v>21</v>
      </c>
      <c r="M395" s="246">
        <f>G395*(1+L395/100)</f>
        <v>0</v>
      </c>
      <c r="N395" s="244">
        <v>1.837</v>
      </c>
      <c r="O395" s="244">
        <f>ROUND(E395*N395,2)</f>
        <v>3.17</v>
      </c>
      <c r="P395" s="244">
        <v>0</v>
      </c>
      <c r="Q395" s="244">
        <f>ROUND(E395*P395,2)</f>
        <v>0</v>
      </c>
      <c r="R395" s="246" t="s">
        <v>635</v>
      </c>
      <c r="S395" s="246" t="s">
        <v>298</v>
      </c>
      <c r="T395" s="247" t="s">
        <v>364</v>
      </c>
      <c r="U395" s="224">
        <v>1.84</v>
      </c>
      <c r="V395" s="224">
        <f>ROUND(E395*U395,2)</f>
        <v>3.18</v>
      </c>
      <c r="W395" s="224"/>
      <c r="X395" s="224" t="s">
        <v>283</v>
      </c>
      <c r="Y395" s="224" t="s">
        <v>768</v>
      </c>
      <c r="Z395" s="213"/>
      <c r="AA395" s="213"/>
      <c r="AB395" s="213"/>
      <c r="AC395" s="213"/>
      <c r="AD395" s="213"/>
      <c r="AE395" s="213"/>
      <c r="AF395" s="213"/>
      <c r="AG395" s="213" t="s">
        <v>285</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2" x14ac:dyDescent="0.2">
      <c r="A396" s="220"/>
      <c r="B396" s="221"/>
      <c r="C396" s="271" t="s">
        <v>744</v>
      </c>
      <c r="D396" s="268"/>
      <c r="E396" s="268"/>
      <c r="F396" s="268"/>
      <c r="G396" s="268"/>
      <c r="H396" s="224"/>
      <c r="I396" s="224"/>
      <c r="J396" s="224"/>
      <c r="K396" s="224"/>
      <c r="L396" s="224"/>
      <c r="M396" s="224"/>
      <c r="N396" s="223"/>
      <c r="O396" s="223"/>
      <c r="P396" s="223"/>
      <c r="Q396" s="223"/>
      <c r="R396" s="224"/>
      <c r="S396" s="224"/>
      <c r="T396" s="224"/>
      <c r="U396" s="224"/>
      <c r="V396" s="224"/>
      <c r="W396" s="224"/>
      <c r="X396" s="224"/>
      <c r="Y396" s="224"/>
      <c r="Z396" s="213"/>
      <c r="AA396" s="213"/>
      <c r="AB396" s="213"/>
      <c r="AC396" s="213"/>
      <c r="AD396" s="213"/>
      <c r="AE396" s="213"/>
      <c r="AF396" s="213"/>
      <c r="AG396" s="213" t="s">
        <v>366</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49" t="str">
        <f>C396</f>
        <v>pod mazaniny a dlažby, popř. na plochých střechách, vodorovný nebo ve spádu, s udusáním a urovnáním povrchu,</v>
      </c>
      <c r="BB396" s="213"/>
      <c r="BC396" s="213"/>
      <c r="BD396" s="213"/>
      <c r="BE396" s="213"/>
      <c r="BF396" s="213"/>
      <c r="BG396" s="213"/>
      <c r="BH396" s="213"/>
    </row>
    <row r="397" spans="1:60" outlineLevel="2" x14ac:dyDescent="0.2">
      <c r="A397" s="220"/>
      <c r="B397" s="221"/>
      <c r="C397" s="261" t="s">
        <v>286</v>
      </c>
      <c r="D397" s="250"/>
      <c r="E397" s="250"/>
      <c r="F397" s="250"/>
      <c r="G397" s="250"/>
      <c r="H397" s="224"/>
      <c r="I397" s="224"/>
      <c r="J397" s="224"/>
      <c r="K397" s="224"/>
      <c r="L397" s="224"/>
      <c r="M397" s="224"/>
      <c r="N397" s="223"/>
      <c r="O397" s="223"/>
      <c r="P397" s="223"/>
      <c r="Q397" s="223"/>
      <c r="R397" s="224"/>
      <c r="S397" s="224"/>
      <c r="T397" s="224"/>
      <c r="U397" s="224"/>
      <c r="V397" s="224"/>
      <c r="W397" s="224"/>
      <c r="X397" s="224"/>
      <c r="Y397" s="224"/>
      <c r="Z397" s="213"/>
      <c r="AA397" s="213"/>
      <c r="AB397" s="213"/>
      <c r="AC397" s="213"/>
      <c r="AD397" s="213"/>
      <c r="AE397" s="213"/>
      <c r="AF397" s="213"/>
      <c r="AG397" s="213" t="s">
        <v>287</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3" x14ac:dyDescent="0.2">
      <c r="A398" s="220"/>
      <c r="B398" s="221"/>
      <c r="C398" s="261" t="s">
        <v>1244</v>
      </c>
      <c r="D398" s="250"/>
      <c r="E398" s="250"/>
      <c r="F398" s="250"/>
      <c r="G398" s="250"/>
      <c r="H398" s="224"/>
      <c r="I398" s="224"/>
      <c r="J398" s="224"/>
      <c r="K398" s="224"/>
      <c r="L398" s="224"/>
      <c r="M398" s="224"/>
      <c r="N398" s="223"/>
      <c r="O398" s="223"/>
      <c r="P398" s="223"/>
      <c r="Q398" s="223"/>
      <c r="R398" s="224"/>
      <c r="S398" s="224"/>
      <c r="T398" s="224"/>
      <c r="U398" s="224"/>
      <c r="V398" s="224"/>
      <c r="W398" s="224"/>
      <c r="X398" s="224"/>
      <c r="Y398" s="224"/>
      <c r="Z398" s="213"/>
      <c r="AA398" s="213"/>
      <c r="AB398" s="213"/>
      <c r="AC398" s="213"/>
      <c r="AD398" s="213"/>
      <c r="AE398" s="213"/>
      <c r="AF398" s="213"/>
      <c r="AG398" s="213" t="s">
        <v>287</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outlineLevel="3" x14ac:dyDescent="0.2">
      <c r="A399" s="220"/>
      <c r="B399" s="221"/>
      <c r="C399" s="261" t="s">
        <v>745</v>
      </c>
      <c r="D399" s="250"/>
      <c r="E399" s="250"/>
      <c r="F399" s="250"/>
      <c r="G399" s="250"/>
      <c r="H399" s="224"/>
      <c r="I399" s="224"/>
      <c r="J399" s="224"/>
      <c r="K399" s="224"/>
      <c r="L399" s="224"/>
      <c r="M399" s="224"/>
      <c r="N399" s="223"/>
      <c r="O399" s="223"/>
      <c r="P399" s="223"/>
      <c r="Q399" s="223"/>
      <c r="R399" s="224"/>
      <c r="S399" s="224"/>
      <c r="T399" s="224"/>
      <c r="U399" s="224"/>
      <c r="V399" s="224"/>
      <c r="W399" s="224"/>
      <c r="X399" s="224"/>
      <c r="Y399" s="224"/>
      <c r="Z399" s="213"/>
      <c r="AA399" s="213"/>
      <c r="AB399" s="213"/>
      <c r="AC399" s="213"/>
      <c r="AD399" s="213"/>
      <c r="AE399" s="213"/>
      <c r="AF399" s="213"/>
      <c r="AG399" s="213" t="s">
        <v>287</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2" x14ac:dyDescent="0.2">
      <c r="A400" s="220"/>
      <c r="B400" s="221"/>
      <c r="C400" s="262" t="s">
        <v>2648</v>
      </c>
      <c r="D400" s="229"/>
      <c r="E400" s="230">
        <v>1.728</v>
      </c>
      <c r="F400" s="224"/>
      <c r="G400" s="224"/>
      <c r="H400" s="224"/>
      <c r="I400" s="224"/>
      <c r="J400" s="224"/>
      <c r="K400" s="224"/>
      <c r="L400" s="224"/>
      <c r="M400" s="224"/>
      <c r="N400" s="223"/>
      <c r="O400" s="223"/>
      <c r="P400" s="223"/>
      <c r="Q400" s="223"/>
      <c r="R400" s="224"/>
      <c r="S400" s="224"/>
      <c r="T400" s="224"/>
      <c r="U400" s="224"/>
      <c r="V400" s="224"/>
      <c r="W400" s="224"/>
      <c r="X400" s="224"/>
      <c r="Y400" s="224"/>
      <c r="Z400" s="213"/>
      <c r="AA400" s="213"/>
      <c r="AB400" s="213"/>
      <c r="AC400" s="213"/>
      <c r="AD400" s="213"/>
      <c r="AE400" s="213"/>
      <c r="AF400" s="213"/>
      <c r="AG400" s="213" t="s">
        <v>290</v>
      </c>
      <c r="AH400" s="213">
        <v>0</v>
      </c>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outlineLevel="3" x14ac:dyDescent="0.2">
      <c r="A401" s="220"/>
      <c r="B401" s="221"/>
      <c r="C401" s="263" t="s">
        <v>294</v>
      </c>
      <c r="D401" s="231"/>
      <c r="E401" s="232">
        <v>1.728</v>
      </c>
      <c r="F401" s="224"/>
      <c r="G401" s="224"/>
      <c r="H401" s="224"/>
      <c r="I401" s="224"/>
      <c r="J401" s="224"/>
      <c r="K401" s="224"/>
      <c r="L401" s="224"/>
      <c r="M401" s="224"/>
      <c r="N401" s="223"/>
      <c r="O401" s="223"/>
      <c r="P401" s="223"/>
      <c r="Q401" s="223"/>
      <c r="R401" s="224"/>
      <c r="S401" s="224"/>
      <c r="T401" s="224"/>
      <c r="U401" s="224"/>
      <c r="V401" s="224"/>
      <c r="W401" s="224"/>
      <c r="X401" s="224"/>
      <c r="Y401" s="224"/>
      <c r="Z401" s="213"/>
      <c r="AA401" s="213"/>
      <c r="AB401" s="213"/>
      <c r="AC401" s="213"/>
      <c r="AD401" s="213"/>
      <c r="AE401" s="213"/>
      <c r="AF401" s="213"/>
      <c r="AG401" s="213" t="s">
        <v>290</v>
      </c>
      <c r="AH401" s="213">
        <v>1</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ht="22.5" outlineLevel="1" x14ac:dyDescent="0.2">
      <c r="A402" s="241">
        <v>46</v>
      </c>
      <c r="B402" s="242" t="s">
        <v>2649</v>
      </c>
      <c r="C402" s="259" t="s">
        <v>2650</v>
      </c>
      <c r="D402" s="243" t="s">
        <v>473</v>
      </c>
      <c r="E402" s="244">
        <v>11.608000000000001</v>
      </c>
      <c r="F402" s="245"/>
      <c r="G402" s="246">
        <f>ROUND(E402*F402,2)</f>
        <v>0</v>
      </c>
      <c r="H402" s="245"/>
      <c r="I402" s="246">
        <f>ROUND(E402*H402,2)</f>
        <v>0</v>
      </c>
      <c r="J402" s="245"/>
      <c r="K402" s="246">
        <f>ROUND(E402*J402,2)</f>
        <v>0</v>
      </c>
      <c r="L402" s="246">
        <v>21</v>
      </c>
      <c r="M402" s="246">
        <f>G402*(1+L402/100)</f>
        <v>0</v>
      </c>
      <c r="N402" s="244">
        <v>0.11799999999999999</v>
      </c>
      <c r="O402" s="244">
        <f>ROUND(E402*N402,2)</f>
        <v>1.37</v>
      </c>
      <c r="P402" s="244">
        <v>0</v>
      </c>
      <c r="Q402" s="244">
        <f>ROUND(E402*P402,2)</f>
        <v>0</v>
      </c>
      <c r="R402" s="246" t="s">
        <v>635</v>
      </c>
      <c r="S402" s="246" t="s">
        <v>298</v>
      </c>
      <c r="T402" s="247" t="s">
        <v>364</v>
      </c>
      <c r="U402" s="224">
        <v>0.33400000000000002</v>
      </c>
      <c r="V402" s="224">
        <f>ROUND(E402*U402,2)</f>
        <v>3.88</v>
      </c>
      <c r="W402" s="224"/>
      <c r="X402" s="224" t="s">
        <v>283</v>
      </c>
      <c r="Y402" s="224" t="s">
        <v>284</v>
      </c>
      <c r="Z402" s="213"/>
      <c r="AA402" s="213"/>
      <c r="AB402" s="213"/>
      <c r="AC402" s="213"/>
      <c r="AD402" s="213"/>
      <c r="AE402" s="213"/>
      <c r="AF402" s="213"/>
      <c r="AG402" s="213" t="s">
        <v>285</v>
      </c>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2" x14ac:dyDescent="0.2">
      <c r="A403" s="220"/>
      <c r="B403" s="221"/>
      <c r="C403" s="271" t="s">
        <v>2651</v>
      </c>
      <c r="D403" s="268"/>
      <c r="E403" s="268"/>
      <c r="F403" s="268"/>
      <c r="G403" s="268"/>
      <c r="H403" s="224"/>
      <c r="I403" s="224"/>
      <c r="J403" s="224"/>
      <c r="K403" s="224"/>
      <c r="L403" s="224"/>
      <c r="M403" s="224"/>
      <c r="N403" s="223"/>
      <c r="O403" s="223"/>
      <c r="P403" s="223"/>
      <c r="Q403" s="223"/>
      <c r="R403" s="224"/>
      <c r="S403" s="224"/>
      <c r="T403" s="224"/>
      <c r="U403" s="224"/>
      <c r="V403" s="224"/>
      <c r="W403" s="224"/>
      <c r="X403" s="224"/>
      <c r="Y403" s="224"/>
      <c r="Z403" s="213"/>
      <c r="AA403" s="213"/>
      <c r="AB403" s="213"/>
      <c r="AC403" s="213"/>
      <c r="AD403" s="213"/>
      <c r="AE403" s="213"/>
      <c r="AF403" s="213"/>
      <c r="AG403" s="213" t="s">
        <v>366</v>
      </c>
      <c r="AH403" s="213"/>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2" x14ac:dyDescent="0.2">
      <c r="A404" s="220"/>
      <c r="B404" s="221"/>
      <c r="C404" s="262" t="s">
        <v>2652</v>
      </c>
      <c r="D404" s="229"/>
      <c r="E404" s="230">
        <v>11.608000000000001</v>
      </c>
      <c r="F404" s="224"/>
      <c r="G404" s="224"/>
      <c r="H404" s="224"/>
      <c r="I404" s="224"/>
      <c r="J404" s="224"/>
      <c r="K404" s="224"/>
      <c r="L404" s="224"/>
      <c r="M404" s="224"/>
      <c r="N404" s="223"/>
      <c r="O404" s="223"/>
      <c r="P404" s="223"/>
      <c r="Q404" s="223"/>
      <c r="R404" s="224"/>
      <c r="S404" s="224"/>
      <c r="T404" s="224"/>
      <c r="U404" s="224"/>
      <c r="V404" s="224"/>
      <c r="W404" s="224"/>
      <c r="X404" s="224"/>
      <c r="Y404" s="224"/>
      <c r="Z404" s="213"/>
      <c r="AA404" s="213"/>
      <c r="AB404" s="213"/>
      <c r="AC404" s="213"/>
      <c r="AD404" s="213"/>
      <c r="AE404" s="213"/>
      <c r="AF404" s="213"/>
      <c r="AG404" s="213" t="s">
        <v>290</v>
      </c>
      <c r="AH404" s="213">
        <v>0</v>
      </c>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3" x14ac:dyDescent="0.2">
      <c r="A405" s="220"/>
      <c r="B405" s="221"/>
      <c r="C405" s="263" t="s">
        <v>294</v>
      </c>
      <c r="D405" s="231"/>
      <c r="E405" s="232">
        <v>11.608000000000001</v>
      </c>
      <c r="F405" s="224"/>
      <c r="G405" s="224"/>
      <c r="H405" s="224"/>
      <c r="I405" s="224"/>
      <c r="J405" s="224"/>
      <c r="K405" s="224"/>
      <c r="L405" s="224"/>
      <c r="M405" s="224"/>
      <c r="N405" s="223"/>
      <c r="O405" s="223"/>
      <c r="P405" s="223"/>
      <c r="Q405" s="223"/>
      <c r="R405" s="224"/>
      <c r="S405" s="224"/>
      <c r="T405" s="224"/>
      <c r="U405" s="224"/>
      <c r="V405" s="224"/>
      <c r="W405" s="224"/>
      <c r="X405" s="224"/>
      <c r="Y405" s="224"/>
      <c r="Z405" s="213"/>
      <c r="AA405" s="213"/>
      <c r="AB405" s="213"/>
      <c r="AC405" s="213"/>
      <c r="AD405" s="213"/>
      <c r="AE405" s="213"/>
      <c r="AF405" s="213"/>
      <c r="AG405" s="213" t="s">
        <v>290</v>
      </c>
      <c r="AH405" s="213">
        <v>1</v>
      </c>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x14ac:dyDescent="0.2">
      <c r="A406" s="234" t="s">
        <v>276</v>
      </c>
      <c r="B406" s="235" t="s">
        <v>198</v>
      </c>
      <c r="C406" s="258" t="s">
        <v>199</v>
      </c>
      <c r="D406" s="236"/>
      <c r="E406" s="237"/>
      <c r="F406" s="238"/>
      <c r="G406" s="238">
        <f>SUMIF(AG407:AG440,"&lt;&gt;NOR",G407:G440)</f>
        <v>0</v>
      </c>
      <c r="H406" s="238"/>
      <c r="I406" s="238">
        <f>SUM(I407:I440)</f>
        <v>0</v>
      </c>
      <c r="J406" s="238"/>
      <c r="K406" s="238">
        <f>SUM(K407:K440)</f>
        <v>0</v>
      </c>
      <c r="L406" s="238"/>
      <c r="M406" s="238">
        <f>SUM(M407:M440)</f>
        <v>0</v>
      </c>
      <c r="N406" s="237"/>
      <c r="O406" s="237">
        <f>SUM(O407:O440)</f>
        <v>25.33</v>
      </c>
      <c r="P406" s="237"/>
      <c r="Q406" s="237">
        <f>SUM(Q407:Q440)</f>
        <v>0</v>
      </c>
      <c r="R406" s="238"/>
      <c r="S406" s="238"/>
      <c r="T406" s="239"/>
      <c r="U406" s="233"/>
      <c r="V406" s="233">
        <f>SUM(V407:V440)</f>
        <v>341.01999999999992</v>
      </c>
      <c r="W406" s="233"/>
      <c r="X406" s="233"/>
      <c r="Y406" s="233"/>
      <c r="AG406" t="s">
        <v>277</v>
      </c>
    </row>
    <row r="407" spans="1:60" ht="22.5" outlineLevel="1" x14ac:dyDescent="0.2">
      <c r="A407" s="241">
        <v>47</v>
      </c>
      <c r="B407" s="242" t="s">
        <v>2653</v>
      </c>
      <c r="C407" s="259" t="s">
        <v>2654</v>
      </c>
      <c r="D407" s="243" t="s">
        <v>473</v>
      </c>
      <c r="E407" s="244">
        <v>831.63</v>
      </c>
      <c r="F407" s="245"/>
      <c r="G407" s="246">
        <f>ROUND(E407*F407,2)</f>
        <v>0</v>
      </c>
      <c r="H407" s="245"/>
      <c r="I407" s="246">
        <f>ROUND(E407*H407,2)</f>
        <v>0</v>
      </c>
      <c r="J407" s="245"/>
      <c r="K407" s="246">
        <f>ROUND(E407*J407,2)</f>
        <v>0</v>
      </c>
      <c r="L407" s="246">
        <v>21</v>
      </c>
      <c r="M407" s="246">
        <f>G407*(1+L407/100)</f>
        <v>0</v>
      </c>
      <c r="N407" s="244">
        <v>1.8380000000000001E-2</v>
      </c>
      <c r="O407" s="244">
        <f>ROUND(E407*N407,2)</f>
        <v>15.29</v>
      </c>
      <c r="P407" s="244">
        <v>0</v>
      </c>
      <c r="Q407" s="244">
        <f>ROUND(E407*P407,2)</f>
        <v>0</v>
      </c>
      <c r="R407" s="246" t="s">
        <v>812</v>
      </c>
      <c r="S407" s="246" t="s">
        <v>298</v>
      </c>
      <c r="T407" s="247" t="s">
        <v>364</v>
      </c>
      <c r="U407" s="224">
        <v>0.13900000000000001</v>
      </c>
      <c r="V407" s="224">
        <f>ROUND(E407*U407,2)</f>
        <v>115.6</v>
      </c>
      <c r="W407" s="224"/>
      <c r="X407" s="224" t="s">
        <v>283</v>
      </c>
      <c r="Y407" s="224" t="s">
        <v>284</v>
      </c>
      <c r="Z407" s="213"/>
      <c r="AA407" s="213"/>
      <c r="AB407" s="213"/>
      <c r="AC407" s="213"/>
      <c r="AD407" s="213"/>
      <c r="AE407" s="213"/>
      <c r="AF407" s="213"/>
      <c r="AG407" s="213" t="s">
        <v>285</v>
      </c>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2" x14ac:dyDescent="0.2">
      <c r="A408" s="220"/>
      <c r="B408" s="221"/>
      <c r="C408" s="271" t="s">
        <v>813</v>
      </c>
      <c r="D408" s="268"/>
      <c r="E408" s="268"/>
      <c r="F408" s="268"/>
      <c r="G408" s="268"/>
      <c r="H408" s="224"/>
      <c r="I408" s="224"/>
      <c r="J408" s="224"/>
      <c r="K408" s="224"/>
      <c r="L408" s="224"/>
      <c r="M408" s="224"/>
      <c r="N408" s="223"/>
      <c r="O408" s="223"/>
      <c r="P408" s="223"/>
      <c r="Q408" s="223"/>
      <c r="R408" s="224"/>
      <c r="S408" s="224"/>
      <c r="T408" s="224"/>
      <c r="U408" s="224"/>
      <c r="V408" s="224"/>
      <c r="W408" s="224"/>
      <c r="X408" s="224"/>
      <c r="Y408" s="224"/>
      <c r="Z408" s="213"/>
      <c r="AA408" s="213"/>
      <c r="AB408" s="213"/>
      <c r="AC408" s="213"/>
      <c r="AD408" s="213"/>
      <c r="AE408" s="213"/>
      <c r="AF408" s="213"/>
      <c r="AG408" s="213" t="s">
        <v>366</v>
      </c>
      <c r="AH408" s="213"/>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2" x14ac:dyDescent="0.2">
      <c r="A409" s="220"/>
      <c r="B409" s="221"/>
      <c r="C409" s="261" t="s">
        <v>814</v>
      </c>
      <c r="D409" s="250"/>
      <c r="E409" s="250"/>
      <c r="F409" s="250"/>
      <c r="G409" s="250"/>
      <c r="H409" s="224"/>
      <c r="I409" s="224"/>
      <c r="J409" s="224"/>
      <c r="K409" s="224"/>
      <c r="L409" s="224"/>
      <c r="M409" s="224"/>
      <c r="N409" s="223"/>
      <c r="O409" s="223"/>
      <c r="P409" s="223"/>
      <c r="Q409" s="223"/>
      <c r="R409" s="224"/>
      <c r="S409" s="224"/>
      <c r="T409" s="224"/>
      <c r="U409" s="224"/>
      <c r="V409" s="224"/>
      <c r="W409" s="224"/>
      <c r="X409" s="224"/>
      <c r="Y409" s="224"/>
      <c r="Z409" s="213"/>
      <c r="AA409" s="213"/>
      <c r="AB409" s="213"/>
      <c r="AC409" s="213"/>
      <c r="AD409" s="213"/>
      <c r="AE409" s="213"/>
      <c r="AF409" s="213"/>
      <c r="AG409" s="213" t="s">
        <v>287</v>
      </c>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2" x14ac:dyDescent="0.2">
      <c r="A410" s="220"/>
      <c r="B410" s="221"/>
      <c r="C410" s="262" t="s">
        <v>2655</v>
      </c>
      <c r="D410" s="229"/>
      <c r="E410" s="230"/>
      <c r="F410" s="224"/>
      <c r="G410" s="224"/>
      <c r="H410" s="224"/>
      <c r="I410" s="224"/>
      <c r="J410" s="224"/>
      <c r="K410" s="224"/>
      <c r="L410" s="224"/>
      <c r="M410" s="224"/>
      <c r="N410" s="223"/>
      <c r="O410" s="223"/>
      <c r="P410" s="223"/>
      <c r="Q410" s="223"/>
      <c r="R410" s="224"/>
      <c r="S410" s="224"/>
      <c r="T410" s="224"/>
      <c r="U410" s="224"/>
      <c r="V410" s="224"/>
      <c r="W410" s="224"/>
      <c r="X410" s="224"/>
      <c r="Y410" s="224"/>
      <c r="Z410" s="213"/>
      <c r="AA410" s="213"/>
      <c r="AB410" s="213"/>
      <c r="AC410" s="213"/>
      <c r="AD410" s="213"/>
      <c r="AE410" s="213"/>
      <c r="AF410" s="213"/>
      <c r="AG410" s="213" t="s">
        <v>290</v>
      </c>
      <c r="AH410" s="213">
        <v>0</v>
      </c>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3" x14ac:dyDescent="0.2">
      <c r="A411" s="220"/>
      <c r="B411" s="221"/>
      <c r="C411" s="262" t="s">
        <v>2656</v>
      </c>
      <c r="D411" s="229"/>
      <c r="E411" s="230">
        <v>269.60000000000002</v>
      </c>
      <c r="F411" s="224"/>
      <c r="G411" s="224"/>
      <c r="H411" s="224"/>
      <c r="I411" s="224"/>
      <c r="J411" s="224"/>
      <c r="K411" s="224"/>
      <c r="L411" s="224"/>
      <c r="M411" s="224"/>
      <c r="N411" s="223"/>
      <c r="O411" s="223"/>
      <c r="P411" s="223"/>
      <c r="Q411" s="223"/>
      <c r="R411" s="224"/>
      <c r="S411" s="224"/>
      <c r="T411" s="224"/>
      <c r="U411" s="224"/>
      <c r="V411" s="224"/>
      <c r="W411" s="224"/>
      <c r="X411" s="224"/>
      <c r="Y411" s="224"/>
      <c r="Z411" s="213"/>
      <c r="AA411" s="213"/>
      <c r="AB411" s="213"/>
      <c r="AC411" s="213"/>
      <c r="AD411" s="213"/>
      <c r="AE411" s="213"/>
      <c r="AF411" s="213"/>
      <c r="AG411" s="213" t="s">
        <v>290</v>
      </c>
      <c r="AH411" s="213">
        <v>0</v>
      </c>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3" x14ac:dyDescent="0.2">
      <c r="A412" s="220"/>
      <c r="B412" s="221"/>
      <c r="C412" s="262" t="s">
        <v>2657</v>
      </c>
      <c r="D412" s="229"/>
      <c r="E412" s="230">
        <v>323.23</v>
      </c>
      <c r="F412" s="224"/>
      <c r="G412" s="224"/>
      <c r="H412" s="224"/>
      <c r="I412" s="224"/>
      <c r="J412" s="224"/>
      <c r="K412" s="224"/>
      <c r="L412" s="224"/>
      <c r="M412" s="224"/>
      <c r="N412" s="223"/>
      <c r="O412" s="223"/>
      <c r="P412" s="223"/>
      <c r="Q412" s="223"/>
      <c r="R412" s="224"/>
      <c r="S412" s="224"/>
      <c r="T412" s="224"/>
      <c r="U412" s="224"/>
      <c r="V412" s="224"/>
      <c r="W412" s="224"/>
      <c r="X412" s="224"/>
      <c r="Y412" s="224"/>
      <c r="Z412" s="213"/>
      <c r="AA412" s="213"/>
      <c r="AB412" s="213"/>
      <c r="AC412" s="213"/>
      <c r="AD412" s="213"/>
      <c r="AE412" s="213"/>
      <c r="AF412" s="213"/>
      <c r="AG412" s="213" t="s">
        <v>290</v>
      </c>
      <c r="AH412" s="213">
        <v>0</v>
      </c>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3" x14ac:dyDescent="0.2">
      <c r="A413" s="220"/>
      <c r="B413" s="221"/>
      <c r="C413" s="262" t="s">
        <v>2658</v>
      </c>
      <c r="D413" s="229"/>
      <c r="E413" s="230">
        <v>16.739999999999998</v>
      </c>
      <c r="F413" s="224"/>
      <c r="G413" s="224"/>
      <c r="H413" s="224"/>
      <c r="I413" s="224"/>
      <c r="J413" s="224"/>
      <c r="K413" s="224"/>
      <c r="L413" s="224"/>
      <c r="M413" s="224"/>
      <c r="N413" s="223"/>
      <c r="O413" s="223"/>
      <c r="P413" s="223"/>
      <c r="Q413" s="223"/>
      <c r="R413" s="224"/>
      <c r="S413" s="224"/>
      <c r="T413" s="224"/>
      <c r="U413" s="224"/>
      <c r="V413" s="224"/>
      <c r="W413" s="224"/>
      <c r="X413" s="224"/>
      <c r="Y413" s="224"/>
      <c r="Z413" s="213"/>
      <c r="AA413" s="213"/>
      <c r="AB413" s="213"/>
      <c r="AC413" s="213"/>
      <c r="AD413" s="213"/>
      <c r="AE413" s="213"/>
      <c r="AF413" s="213"/>
      <c r="AG413" s="213" t="s">
        <v>290</v>
      </c>
      <c r="AH413" s="213">
        <v>0</v>
      </c>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3" x14ac:dyDescent="0.2">
      <c r="A414" s="220"/>
      <c r="B414" s="221"/>
      <c r="C414" s="262" t="s">
        <v>2659</v>
      </c>
      <c r="D414" s="229"/>
      <c r="E414" s="230">
        <v>107.48</v>
      </c>
      <c r="F414" s="224"/>
      <c r="G414" s="224"/>
      <c r="H414" s="224"/>
      <c r="I414" s="224"/>
      <c r="J414" s="224"/>
      <c r="K414" s="224"/>
      <c r="L414" s="224"/>
      <c r="M414" s="224"/>
      <c r="N414" s="223"/>
      <c r="O414" s="223"/>
      <c r="P414" s="223"/>
      <c r="Q414" s="223"/>
      <c r="R414" s="224"/>
      <c r="S414" s="224"/>
      <c r="T414" s="224"/>
      <c r="U414" s="224"/>
      <c r="V414" s="224"/>
      <c r="W414" s="224"/>
      <c r="X414" s="224"/>
      <c r="Y414" s="224"/>
      <c r="Z414" s="213"/>
      <c r="AA414" s="213"/>
      <c r="AB414" s="213"/>
      <c r="AC414" s="213"/>
      <c r="AD414" s="213"/>
      <c r="AE414" s="213"/>
      <c r="AF414" s="213"/>
      <c r="AG414" s="213" t="s">
        <v>290</v>
      </c>
      <c r="AH414" s="213">
        <v>0</v>
      </c>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3" x14ac:dyDescent="0.2">
      <c r="A415" s="220"/>
      <c r="B415" s="221"/>
      <c r="C415" s="262" t="s">
        <v>2660</v>
      </c>
      <c r="D415" s="229"/>
      <c r="E415" s="230">
        <v>114.58</v>
      </c>
      <c r="F415" s="224"/>
      <c r="G415" s="224"/>
      <c r="H415" s="224"/>
      <c r="I415" s="224"/>
      <c r="J415" s="224"/>
      <c r="K415" s="224"/>
      <c r="L415" s="224"/>
      <c r="M415" s="224"/>
      <c r="N415" s="223"/>
      <c r="O415" s="223"/>
      <c r="P415" s="223"/>
      <c r="Q415" s="223"/>
      <c r="R415" s="224"/>
      <c r="S415" s="224"/>
      <c r="T415" s="224"/>
      <c r="U415" s="224"/>
      <c r="V415" s="224"/>
      <c r="W415" s="224"/>
      <c r="X415" s="224"/>
      <c r="Y415" s="224"/>
      <c r="Z415" s="213"/>
      <c r="AA415" s="213"/>
      <c r="AB415" s="213"/>
      <c r="AC415" s="213"/>
      <c r="AD415" s="213"/>
      <c r="AE415" s="213"/>
      <c r="AF415" s="213"/>
      <c r="AG415" s="213" t="s">
        <v>290</v>
      </c>
      <c r="AH415" s="213">
        <v>0</v>
      </c>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outlineLevel="3" x14ac:dyDescent="0.2">
      <c r="A416" s="220"/>
      <c r="B416" s="221"/>
      <c r="C416" s="263" t="s">
        <v>294</v>
      </c>
      <c r="D416" s="231"/>
      <c r="E416" s="232">
        <v>831.63</v>
      </c>
      <c r="F416" s="224"/>
      <c r="G416" s="224"/>
      <c r="H416" s="224"/>
      <c r="I416" s="224"/>
      <c r="J416" s="224"/>
      <c r="K416" s="224"/>
      <c r="L416" s="224"/>
      <c r="M416" s="224"/>
      <c r="N416" s="223"/>
      <c r="O416" s="223"/>
      <c r="P416" s="223"/>
      <c r="Q416" s="223"/>
      <c r="R416" s="224"/>
      <c r="S416" s="224"/>
      <c r="T416" s="224"/>
      <c r="U416" s="224"/>
      <c r="V416" s="224"/>
      <c r="W416" s="224"/>
      <c r="X416" s="224"/>
      <c r="Y416" s="224"/>
      <c r="Z416" s="213"/>
      <c r="AA416" s="213"/>
      <c r="AB416" s="213"/>
      <c r="AC416" s="213"/>
      <c r="AD416" s="213"/>
      <c r="AE416" s="213"/>
      <c r="AF416" s="213"/>
      <c r="AG416" s="213" t="s">
        <v>290</v>
      </c>
      <c r="AH416" s="213">
        <v>1</v>
      </c>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ht="22.5" outlineLevel="1" x14ac:dyDescent="0.2">
      <c r="A417" s="241">
        <v>48</v>
      </c>
      <c r="B417" s="242" t="s">
        <v>2661</v>
      </c>
      <c r="C417" s="259" t="s">
        <v>2662</v>
      </c>
      <c r="D417" s="243" t="s">
        <v>473</v>
      </c>
      <c r="E417" s="244">
        <v>6653.04</v>
      </c>
      <c r="F417" s="245"/>
      <c r="G417" s="246">
        <f>ROUND(E417*F417,2)</f>
        <v>0</v>
      </c>
      <c r="H417" s="245"/>
      <c r="I417" s="246">
        <f>ROUND(E417*H417,2)</f>
        <v>0</v>
      </c>
      <c r="J417" s="245"/>
      <c r="K417" s="246">
        <f>ROUND(E417*J417,2)</f>
        <v>0</v>
      </c>
      <c r="L417" s="246">
        <v>21</v>
      </c>
      <c r="M417" s="246">
        <f>G417*(1+L417/100)</f>
        <v>0</v>
      </c>
      <c r="N417" s="244">
        <v>9.5E-4</v>
      </c>
      <c r="O417" s="244">
        <f>ROUND(E417*N417,2)</f>
        <v>6.32</v>
      </c>
      <c r="P417" s="244">
        <v>0</v>
      </c>
      <c r="Q417" s="244">
        <f>ROUND(E417*P417,2)</f>
        <v>0</v>
      </c>
      <c r="R417" s="246" t="s">
        <v>812</v>
      </c>
      <c r="S417" s="246" t="s">
        <v>298</v>
      </c>
      <c r="T417" s="247" t="s">
        <v>364</v>
      </c>
      <c r="U417" s="224">
        <v>7.0000000000000001E-3</v>
      </c>
      <c r="V417" s="224">
        <f>ROUND(E417*U417,2)</f>
        <v>46.57</v>
      </c>
      <c r="W417" s="224"/>
      <c r="X417" s="224" t="s">
        <v>283</v>
      </c>
      <c r="Y417" s="224" t="s">
        <v>284</v>
      </c>
      <c r="Z417" s="213"/>
      <c r="AA417" s="213"/>
      <c r="AB417" s="213"/>
      <c r="AC417" s="213"/>
      <c r="AD417" s="213"/>
      <c r="AE417" s="213"/>
      <c r="AF417" s="213"/>
      <c r="AG417" s="213" t="s">
        <v>285</v>
      </c>
      <c r="AH417" s="213"/>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2" x14ac:dyDescent="0.2">
      <c r="A418" s="220"/>
      <c r="B418" s="221"/>
      <c r="C418" s="271" t="s">
        <v>813</v>
      </c>
      <c r="D418" s="268"/>
      <c r="E418" s="268"/>
      <c r="F418" s="268"/>
      <c r="G418" s="268"/>
      <c r="H418" s="224"/>
      <c r="I418" s="224"/>
      <c r="J418" s="224"/>
      <c r="K418" s="224"/>
      <c r="L418" s="224"/>
      <c r="M418" s="224"/>
      <c r="N418" s="223"/>
      <c r="O418" s="223"/>
      <c r="P418" s="223"/>
      <c r="Q418" s="223"/>
      <c r="R418" s="224"/>
      <c r="S418" s="224"/>
      <c r="T418" s="224"/>
      <c r="U418" s="224"/>
      <c r="V418" s="224"/>
      <c r="W418" s="224"/>
      <c r="X418" s="224"/>
      <c r="Y418" s="224"/>
      <c r="Z418" s="213"/>
      <c r="AA418" s="213"/>
      <c r="AB418" s="213"/>
      <c r="AC418" s="213"/>
      <c r="AD418" s="213"/>
      <c r="AE418" s="213"/>
      <c r="AF418" s="213"/>
      <c r="AG418" s="213" t="s">
        <v>366</v>
      </c>
      <c r="AH418" s="213"/>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outlineLevel="2" x14ac:dyDescent="0.2">
      <c r="A419" s="220"/>
      <c r="B419" s="221"/>
      <c r="C419" s="262" t="s">
        <v>2663</v>
      </c>
      <c r="D419" s="229"/>
      <c r="E419" s="230">
        <v>6653.04</v>
      </c>
      <c r="F419" s="224"/>
      <c r="G419" s="224"/>
      <c r="H419" s="224"/>
      <c r="I419" s="224"/>
      <c r="J419" s="224"/>
      <c r="K419" s="224"/>
      <c r="L419" s="224"/>
      <c r="M419" s="224"/>
      <c r="N419" s="223"/>
      <c r="O419" s="223"/>
      <c r="P419" s="223"/>
      <c r="Q419" s="223"/>
      <c r="R419" s="224"/>
      <c r="S419" s="224"/>
      <c r="T419" s="224"/>
      <c r="U419" s="224"/>
      <c r="V419" s="224"/>
      <c r="W419" s="224"/>
      <c r="X419" s="224"/>
      <c r="Y419" s="224"/>
      <c r="Z419" s="213"/>
      <c r="AA419" s="213"/>
      <c r="AB419" s="213"/>
      <c r="AC419" s="213"/>
      <c r="AD419" s="213"/>
      <c r="AE419" s="213"/>
      <c r="AF419" s="213"/>
      <c r="AG419" s="213" t="s">
        <v>290</v>
      </c>
      <c r="AH419" s="213">
        <v>5</v>
      </c>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ht="22.5" outlineLevel="1" x14ac:dyDescent="0.2">
      <c r="A420" s="241">
        <v>49</v>
      </c>
      <c r="B420" s="242" t="s">
        <v>2664</v>
      </c>
      <c r="C420" s="259" t="s">
        <v>2665</v>
      </c>
      <c r="D420" s="243" t="s">
        <v>473</v>
      </c>
      <c r="E420" s="244">
        <v>831.63</v>
      </c>
      <c r="F420" s="245"/>
      <c r="G420" s="246">
        <f>ROUND(E420*F420,2)</f>
        <v>0</v>
      </c>
      <c r="H420" s="245"/>
      <c r="I420" s="246">
        <f>ROUND(E420*H420,2)</f>
        <v>0</v>
      </c>
      <c r="J420" s="245"/>
      <c r="K420" s="246">
        <f>ROUND(E420*J420,2)</f>
        <v>0</v>
      </c>
      <c r="L420" s="246">
        <v>21</v>
      </c>
      <c r="M420" s="246">
        <f>G420*(1+L420/100)</f>
        <v>0</v>
      </c>
      <c r="N420" s="244">
        <v>0</v>
      </c>
      <c r="O420" s="244">
        <f>ROUND(E420*N420,2)</f>
        <v>0</v>
      </c>
      <c r="P420" s="244">
        <v>0</v>
      </c>
      <c r="Q420" s="244">
        <f>ROUND(E420*P420,2)</f>
        <v>0</v>
      </c>
      <c r="R420" s="246" t="s">
        <v>812</v>
      </c>
      <c r="S420" s="246" t="s">
        <v>298</v>
      </c>
      <c r="T420" s="247" t="s">
        <v>364</v>
      </c>
      <c r="U420" s="224">
        <v>0.11700000000000001</v>
      </c>
      <c r="V420" s="224">
        <f>ROUND(E420*U420,2)</f>
        <v>97.3</v>
      </c>
      <c r="W420" s="224"/>
      <c r="X420" s="224" t="s">
        <v>283</v>
      </c>
      <c r="Y420" s="224" t="s">
        <v>284</v>
      </c>
      <c r="Z420" s="213"/>
      <c r="AA420" s="213"/>
      <c r="AB420" s="213"/>
      <c r="AC420" s="213"/>
      <c r="AD420" s="213"/>
      <c r="AE420" s="213"/>
      <c r="AF420" s="213"/>
      <c r="AG420" s="213" t="s">
        <v>285</v>
      </c>
      <c r="AH420" s="213"/>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2" x14ac:dyDescent="0.2">
      <c r="A421" s="220"/>
      <c r="B421" s="221"/>
      <c r="C421" s="262" t="s">
        <v>2666</v>
      </c>
      <c r="D421" s="229"/>
      <c r="E421" s="230">
        <v>831.63</v>
      </c>
      <c r="F421" s="224"/>
      <c r="G421" s="224"/>
      <c r="H421" s="224"/>
      <c r="I421" s="224"/>
      <c r="J421" s="224"/>
      <c r="K421" s="224"/>
      <c r="L421" s="224"/>
      <c r="M421" s="224"/>
      <c r="N421" s="223"/>
      <c r="O421" s="223"/>
      <c r="P421" s="223"/>
      <c r="Q421" s="223"/>
      <c r="R421" s="224"/>
      <c r="S421" s="224"/>
      <c r="T421" s="224"/>
      <c r="U421" s="224"/>
      <c r="V421" s="224"/>
      <c r="W421" s="224"/>
      <c r="X421" s="224"/>
      <c r="Y421" s="224"/>
      <c r="Z421" s="213"/>
      <c r="AA421" s="213"/>
      <c r="AB421" s="213"/>
      <c r="AC421" s="213"/>
      <c r="AD421" s="213"/>
      <c r="AE421" s="213"/>
      <c r="AF421" s="213"/>
      <c r="AG421" s="213" t="s">
        <v>290</v>
      </c>
      <c r="AH421" s="213">
        <v>5</v>
      </c>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1" x14ac:dyDescent="0.2">
      <c r="A422" s="241">
        <v>50</v>
      </c>
      <c r="B422" s="242" t="s">
        <v>2667</v>
      </c>
      <c r="C422" s="259" t="s">
        <v>2668</v>
      </c>
      <c r="D422" s="243" t="s">
        <v>473</v>
      </c>
      <c r="E422" s="244">
        <v>831.63</v>
      </c>
      <c r="F422" s="245"/>
      <c r="G422" s="246">
        <f>ROUND(E422*F422,2)</f>
        <v>0</v>
      </c>
      <c r="H422" s="245"/>
      <c r="I422" s="246">
        <f>ROUND(E422*H422,2)</f>
        <v>0</v>
      </c>
      <c r="J422" s="245"/>
      <c r="K422" s="246">
        <f>ROUND(E422*J422,2)</f>
        <v>0</v>
      </c>
      <c r="L422" s="246">
        <v>21</v>
      </c>
      <c r="M422" s="246">
        <f>G422*(1+L422/100)</f>
        <v>0</v>
      </c>
      <c r="N422" s="244">
        <v>0</v>
      </c>
      <c r="O422" s="244">
        <f>ROUND(E422*N422,2)</f>
        <v>0</v>
      </c>
      <c r="P422" s="244">
        <v>0</v>
      </c>
      <c r="Q422" s="244">
        <f>ROUND(E422*P422,2)</f>
        <v>0</v>
      </c>
      <c r="R422" s="246" t="s">
        <v>812</v>
      </c>
      <c r="S422" s="246" t="s">
        <v>298</v>
      </c>
      <c r="T422" s="247" t="s">
        <v>364</v>
      </c>
      <c r="U422" s="224">
        <v>0.04</v>
      </c>
      <c r="V422" s="224">
        <f>ROUND(E422*U422,2)</f>
        <v>33.270000000000003</v>
      </c>
      <c r="W422" s="224"/>
      <c r="X422" s="224" t="s">
        <v>283</v>
      </c>
      <c r="Y422" s="224" t="s">
        <v>284</v>
      </c>
      <c r="Z422" s="213"/>
      <c r="AA422" s="213"/>
      <c r="AB422" s="213"/>
      <c r="AC422" s="213"/>
      <c r="AD422" s="213"/>
      <c r="AE422" s="213"/>
      <c r="AF422" s="213"/>
      <c r="AG422" s="213" t="s">
        <v>285</v>
      </c>
      <c r="AH422" s="213"/>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outlineLevel="2" x14ac:dyDescent="0.2">
      <c r="A423" s="220"/>
      <c r="B423" s="221"/>
      <c r="C423" s="262" t="s">
        <v>2666</v>
      </c>
      <c r="D423" s="229"/>
      <c r="E423" s="230">
        <v>831.63</v>
      </c>
      <c r="F423" s="224"/>
      <c r="G423" s="224"/>
      <c r="H423" s="224"/>
      <c r="I423" s="224"/>
      <c r="J423" s="224"/>
      <c r="K423" s="224"/>
      <c r="L423" s="224"/>
      <c r="M423" s="224"/>
      <c r="N423" s="223"/>
      <c r="O423" s="223"/>
      <c r="P423" s="223"/>
      <c r="Q423" s="223"/>
      <c r="R423" s="224"/>
      <c r="S423" s="224"/>
      <c r="T423" s="224"/>
      <c r="U423" s="224"/>
      <c r="V423" s="224"/>
      <c r="W423" s="224"/>
      <c r="X423" s="224"/>
      <c r="Y423" s="224"/>
      <c r="Z423" s="213"/>
      <c r="AA423" s="213"/>
      <c r="AB423" s="213"/>
      <c r="AC423" s="213"/>
      <c r="AD423" s="213"/>
      <c r="AE423" s="213"/>
      <c r="AF423" s="213"/>
      <c r="AG423" s="213" t="s">
        <v>290</v>
      </c>
      <c r="AH423" s="213">
        <v>5</v>
      </c>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ht="22.5" outlineLevel="1" x14ac:dyDescent="0.2">
      <c r="A424" s="241">
        <v>51</v>
      </c>
      <c r="B424" s="242" t="s">
        <v>2669</v>
      </c>
      <c r="C424" s="259" t="s">
        <v>2670</v>
      </c>
      <c r="D424" s="243" t="s">
        <v>473</v>
      </c>
      <c r="E424" s="244">
        <v>6653.04</v>
      </c>
      <c r="F424" s="245"/>
      <c r="G424" s="246">
        <f>ROUND(E424*F424,2)</f>
        <v>0</v>
      </c>
      <c r="H424" s="245"/>
      <c r="I424" s="246">
        <f>ROUND(E424*H424,2)</f>
        <v>0</v>
      </c>
      <c r="J424" s="245"/>
      <c r="K424" s="246">
        <f>ROUND(E424*J424,2)</f>
        <v>0</v>
      </c>
      <c r="L424" s="246">
        <v>21</v>
      </c>
      <c r="M424" s="246">
        <f>G424*(1+L424/100)</f>
        <v>0</v>
      </c>
      <c r="N424" s="244">
        <v>1.2999999999999999E-4</v>
      </c>
      <c r="O424" s="244">
        <f>ROUND(E424*N424,2)</f>
        <v>0.86</v>
      </c>
      <c r="P424" s="244">
        <v>0</v>
      </c>
      <c r="Q424" s="244">
        <f>ROUND(E424*P424,2)</f>
        <v>0</v>
      </c>
      <c r="R424" s="246" t="s">
        <v>812</v>
      </c>
      <c r="S424" s="246" t="s">
        <v>298</v>
      </c>
      <c r="T424" s="247" t="s">
        <v>364</v>
      </c>
      <c r="U424" s="224">
        <v>0</v>
      </c>
      <c r="V424" s="224">
        <f>ROUND(E424*U424,2)</f>
        <v>0</v>
      </c>
      <c r="W424" s="224"/>
      <c r="X424" s="224" t="s">
        <v>283</v>
      </c>
      <c r="Y424" s="224" t="s">
        <v>284</v>
      </c>
      <c r="Z424" s="213"/>
      <c r="AA424" s="213"/>
      <c r="AB424" s="213"/>
      <c r="AC424" s="213"/>
      <c r="AD424" s="213"/>
      <c r="AE424" s="213"/>
      <c r="AF424" s="213"/>
      <c r="AG424" s="213" t="s">
        <v>285</v>
      </c>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outlineLevel="2" x14ac:dyDescent="0.2">
      <c r="A425" s="220"/>
      <c r="B425" s="221"/>
      <c r="C425" s="262" t="s">
        <v>2671</v>
      </c>
      <c r="D425" s="229"/>
      <c r="E425" s="230">
        <v>6653.04</v>
      </c>
      <c r="F425" s="224"/>
      <c r="G425" s="224"/>
      <c r="H425" s="224"/>
      <c r="I425" s="224"/>
      <c r="J425" s="224"/>
      <c r="K425" s="224"/>
      <c r="L425" s="224"/>
      <c r="M425" s="224"/>
      <c r="N425" s="223"/>
      <c r="O425" s="223"/>
      <c r="P425" s="223"/>
      <c r="Q425" s="223"/>
      <c r="R425" s="224"/>
      <c r="S425" s="224"/>
      <c r="T425" s="224"/>
      <c r="U425" s="224"/>
      <c r="V425" s="224"/>
      <c r="W425" s="224"/>
      <c r="X425" s="224"/>
      <c r="Y425" s="224"/>
      <c r="Z425" s="213"/>
      <c r="AA425" s="213"/>
      <c r="AB425" s="213"/>
      <c r="AC425" s="213"/>
      <c r="AD425" s="213"/>
      <c r="AE425" s="213"/>
      <c r="AF425" s="213"/>
      <c r="AG425" s="213" t="s">
        <v>290</v>
      </c>
      <c r="AH425" s="213">
        <v>5</v>
      </c>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outlineLevel="1" x14ac:dyDescent="0.2">
      <c r="A426" s="241">
        <v>52</v>
      </c>
      <c r="B426" s="242" t="s">
        <v>2672</v>
      </c>
      <c r="C426" s="259" t="s">
        <v>2673</v>
      </c>
      <c r="D426" s="243" t="s">
        <v>473</v>
      </c>
      <c r="E426" s="244">
        <v>831.63</v>
      </c>
      <c r="F426" s="245"/>
      <c r="G426" s="246">
        <f>ROUND(E426*F426,2)</f>
        <v>0</v>
      </c>
      <c r="H426" s="245"/>
      <c r="I426" s="246">
        <f>ROUND(E426*H426,2)</f>
        <v>0</v>
      </c>
      <c r="J426" s="245"/>
      <c r="K426" s="246">
        <f>ROUND(E426*J426,2)</f>
        <v>0</v>
      </c>
      <c r="L426" s="246">
        <v>21</v>
      </c>
      <c r="M426" s="246">
        <f>G426*(1+L426/100)</f>
        <v>0</v>
      </c>
      <c r="N426" s="244">
        <v>0</v>
      </c>
      <c r="O426" s="244">
        <f>ROUND(E426*N426,2)</f>
        <v>0</v>
      </c>
      <c r="P426" s="244">
        <v>0</v>
      </c>
      <c r="Q426" s="244">
        <f>ROUND(E426*P426,2)</f>
        <v>0</v>
      </c>
      <c r="R426" s="246" t="s">
        <v>812</v>
      </c>
      <c r="S426" s="246" t="s">
        <v>298</v>
      </c>
      <c r="T426" s="247" t="s">
        <v>364</v>
      </c>
      <c r="U426" s="224">
        <v>0.02</v>
      </c>
      <c r="V426" s="224">
        <f>ROUND(E426*U426,2)</f>
        <v>16.63</v>
      </c>
      <c r="W426" s="224"/>
      <c r="X426" s="224" t="s">
        <v>283</v>
      </c>
      <c r="Y426" s="224" t="s">
        <v>284</v>
      </c>
      <c r="Z426" s="213"/>
      <c r="AA426" s="213"/>
      <c r="AB426" s="213"/>
      <c r="AC426" s="213"/>
      <c r="AD426" s="213"/>
      <c r="AE426" s="213"/>
      <c r="AF426" s="213"/>
      <c r="AG426" s="213" t="s">
        <v>285</v>
      </c>
      <c r="AH426" s="213"/>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outlineLevel="2" x14ac:dyDescent="0.2">
      <c r="A427" s="220"/>
      <c r="B427" s="221"/>
      <c r="C427" s="262" t="s">
        <v>2674</v>
      </c>
      <c r="D427" s="229"/>
      <c r="E427" s="230">
        <v>831.63</v>
      </c>
      <c r="F427" s="224"/>
      <c r="G427" s="224"/>
      <c r="H427" s="224"/>
      <c r="I427" s="224"/>
      <c r="J427" s="224"/>
      <c r="K427" s="224"/>
      <c r="L427" s="224"/>
      <c r="M427" s="224"/>
      <c r="N427" s="223"/>
      <c r="O427" s="223"/>
      <c r="P427" s="223"/>
      <c r="Q427" s="223"/>
      <c r="R427" s="224"/>
      <c r="S427" s="224"/>
      <c r="T427" s="224"/>
      <c r="U427" s="224"/>
      <c r="V427" s="224"/>
      <c r="W427" s="224"/>
      <c r="X427" s="224"/>
      <c r="Y427" s="224"/>
      <c r="Z427" s="213"/>
      <c r="AA427" s="213"/>
      <c r="AB427" s="213"/>
      <c r="AC427" s="213"/>
      <c r="AD427" s="213"/>
      <c r="AE427" s="213"/>
      <c r="AF427" s="213"/>
      <c r="AG427" s="213" t="s">
        <v>290</v>
      </c>
      <c r="AH427" s="213">
        <v>5</v>
      </c>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outlineLevel="1" x14ac:dyDescent="0.2">
      <c r="A428" s="241">
        <v>53</v>
      </c>
      <c r="B428" s="242" t="s">
        <v>823</v>
      </c>
      <c r="C428" s="259" t="s">
        <v>824</v>
      </c>
      <c r="D428" s="243" t="s">
        <v>598</v>
      </c>
      <c r="E428" s="244">
        <v>79.510000000000005</v>
      </c>
      <c r="F428" s="245"/>
      <c r="G428" s="246">
        <f>ROUND(E428*F428,2)</f>
        <v>0</v>
      </c>
      <c r="H428" s="245"/>
      <c r="I428" s="246">
        <f>ROUND(E428*H428,2)</f>
        <v>0</v>
      </c>
      <c r="J428" s="245"/>
      <c r="K428" s="246">
        <f>ROUND(E428*J428,2)</f>
        <v>0</v>
      </c>
      <c r="L428" s="246">
        <v>21</v>
      </c>
      <c r="M428" s="246">
        <f>G428*(1+L428/100)</f>
        <v>0</v>
      </c>
      <c r="N428" s="244">
        <v>2.1909999999999999E-2</v>
      </c>
      <c r="O428" s="244">
        <f>ROUND(E428*N428,2)</f>
        <v>1.74</v>
      </c>
      <c r="P428" s="244">
        <v>0</v>
      </c>
      <c r="Q428" s="244">
        <f>ROUND(E428*P428,2)</f>
        <v>0</v>
      </c>
      <c r="R428" s="246" t="s">
        <v>812</v>
      </c>
      <c r="S428" s="246" t="s">
        <v>298</v>
      </c>
      <c r="T428" s="247" t="s">
        <v>364</v>
      </c>
      <c r="U428" s="224">
        <v>0.20300000000000001</v>
      </c>
      <c r="V428" s="224">
        <f>ROUND(E428*U428,2)</f>
        <v>16.14</v>
      </c>
      <c r="W428" s="224"/>
      <c r="X428" s="224" t="s">
        <v>283</v>
      </c>
      <c r="Y428" s="224" t="s">
        <v>284</v>
      </c>
      <c r="Z428" s="213"/>
      <c r="AA428" s="213"/>
      <c r="AB428" s="213"/>
      <c r="AC428" s="213"/>
      <c r="AD428" s="213"/>
      <c r="AE428" s="213"/>
      <c r="AF428" s="213"/>
      <c r="AG428" s="213" t="s">
        <v>285</v>
      </c>
      <c r="AH428" s="213"/>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outlineLevel="2" x14ac:dyDescent="0.2">
      <c r="A429" s="220"/>
      <c r="B429" s="221"/>
      <c r="C429" s="262" t="s">
        <v>2675</v>
      </c>
      <c r="D429" s="229"/>
      <c r="E429" s="230"/>
      <c r="F429" s="224"/>
      <c r="G429" s="224"/>
      <c r="H429" s="224"/>
      <c r="I429" s="224"/>
      <c r="J429" s="224"/>
      <c r="K429" s="224"/>
      <c r="L429" s="224"/>
      <c r="M429" s="224"/>
      <c r="N429" s="223"/>
      <c r="O429" s="223"/>
      <c r="P429" s="223"/>
      <c r="Q429" s="223"/>
      <c r="R429" s="224"/>
      <c r="S429" s="224"/>
      <c r="T429" s="224"/>
      <c r="U429" s="224"/>
      <c r="V429" s="224"/>
      <c r="W429" s="224"/>
      <c r="X429" s="224"/>
      <c r="Y429" s="224"/>
      <c r="Z429" s="213"/>
      <c r="AA429" s="213"/>
      <c r="AB429" s="213"/>
      <c r="AC429" s="213"/>
      <c r="AD429" s="213"/>
      <c r="AE429" s="213"/>
      <c r="AF429" s="213"/>
      <c r="AG429" s="213" t="s">
        <v>290</v>
      </c>
      <c r="AH429" s="213">
        <v>0</v>
      </c>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outlineLevel="3" x14ac:dyDescent="0.2">
      <c r="A430" s="220"/>
      <c r="B430" s="221"/>
      <c r="C430" s="262" t="s">
        <v>2676</v>
      </c>
      <c r="D430" s="229"/>
      <c r="E430" s="230">
        <v>23.3</v>
      </c>
      <c r="F430" s="224"/>
      <c r="G430" s="224"/>
      <c r="H430" s="224"/>
      <c r="I430" s="224"/>
      <c r="J430" s="224"/>
      <c r="K430" s="224"/>
      <c r="L430" s="224"/>
      <c r="M430" s="224"/>
      <c r="N430" s="223"/>
      <c r="O430" s="223"/>
      <c r="P430" s="223"/>
      <c r="Q430" s="223"/>
      <c r="R430" s="224"/>
      <c r="S430" s="224"/>
      <c r="T430" s="224"/>
      <c r="U430" s="224"/>
      <c r="V430" s="224"/>
      <c r="W430" s="224"/>
      <c r="X430" s="224"/>
      <c r="Y430" s="224"/>
      <c r="Z430" s="213"/>
      <c r="AA430" s="213"/>
      <c r="AB430" s="213"/>
      <c r="AC430" s="213"/>
      <c r="AD430" s="213"/>
      <c r="AE430" s="213"/>
      <c r="AF430" s="213"/>
      <c r="AG430" s="213" t="s">
        <v>290</v>
      </c>
      <c r="AH430" s="213">
        <v>0</v>
      </c>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outlineLevel="3" x14ac:dyDescent="0.2">
      <c r="A431" s="220"/>
      <c r="B431" s="221"/>
      <c r="C431" s="262" t="s">
        <v>2677</v>
      </c>
      <c r="D431" s="229"/>
      <c r="E431" s="230">
        <v>29.97</v>
      </c>
      <c r="F431" s="224"/>
      <c r="G431" s="224"/>
      <c r="H431" s="224"/>
      <c r="I431" s="224"/>
      <c r="J431" s="224"/>
      <c r="K431" s="224"/>
      <c r="L431" s="224"/>
      <c r="M431" s="224"/>
      <c r="N431" s="223"/>
      <c r="O431" s="223"/>
      <c r="P431" s="223"/>
      <c r="Q431" s="223"/>
      <c r="R431" s="224"/>
      <c r="S431" s="224"/>
      <c r="T431" s="224"/>
      <c r="U431" s="224"/>
      <c r="V431" s="224"/>
      <c r="W431" s="224"/>
      <c r="X431" s="224"/>
      <c r="Y431" s="224"/>
      <c r="Z431" s="213"/>
      <c r="AA431" s="213"/>
      <c r="AB431" s="213"/>
      <c r="AC431" s="213"/>
      <c r="AD431" s="213"/>
      <c r="AE431" s="213"/>
      <c r="AF431" s="213"/>
      <c r="AG431" s="213" t="s">
        <v>290</v>
      </c>
      <c r="AH431" s="213">
        <v>0</v>
      </c>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outlineLevel="3" x14ac:dyDescent="0.2">
      <c r="A432" s="220"/>
      <c r="B432" s="221"/>
      <c r="C432" s="262" t="s">
        <v>2678</v>
      </c>
      <c r="D432" s="229"/>
      <c r="E432" s="230">
        <v>3.52</v>
      </c>
      <c r="F432" s="224"/>
      <c r="G432" s="224"/>
      <c r="H432" s="224"/>
      <c r="I432" s="224"/>
      <c r="J432" s="224"/>
      <c r="K432" s="224"/>
      <c r="L432" s="224"/>
      <c r="M432" s="224"/>
      <c r="N432" s="223"/>
      <c r="O432" s="223"/>
      <c r="P432" s="223"/>
      <c r="Q432" s="223"/>
      <c r="R432" s="224"/>
      <c r="S432" s="224"/>
      <c r="T432" s="224"/>
      <c r="U432" s="224"/>
      <c r="V432" s="224"/>
      <c r="W432" s="224"/>
      <c r="X432" s="224"/>
      <c r="Y432" s="224"/>
      <c r="Z432" s="213"/>
      <c r="AA432" s="213"/>
      <c r="AB432" s="213"/>
      <c r="AC432" s="213"/>
      <c r="AD432" s="213"/>
      <c r="AE432" s="213"/>
      <c r="AF432" s="213"/>
      <c r="AG432" s="213" t="s">
        <v>290</v>
      </c>
      <c r="AH432" s="213">
        <v>0</v>
      </c>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outlineLevel="3" x14ac:dyDescent="0.2">
      <c r="A433" s="220"/>
      <c r="B433" s="221"/>
      <c r="C433" s="262" t="s">
        <v>2679</v>
      </c>
      <c r="D433" s="229"/>
      <c r="E433" s="230">
        <v>11.7</v>
      </c>
      <c r="F433" s="224"/>
      <c r="G433" s="224"/>
      <c r="H433" s="224"/>
      <c r="I433" s="224"/>
      <c r="J433" s="224"/>
      <c r="K433" s="224"/>
      <c r="L433" s="224"/>
      <c r="M433" s="224"/>
      <c r="N433" s="223"/>
      <c r="O433" s="223"/>
      <c r="P433" s="223"/>
      <c r="Q433" s="223"/>
      <c r="R433" s="224"/>
      <c r="S433" s="224"/>
      <c r="T433" s="224"/>
      <c r="U433" s="224"/>
      <c r="V433" s="224"/>
      <c r="W433" s="224"/>
      <c r="X433" s="224"/>
      <c r="Y433" s="224"/>
      <c r="Z433" s="213"/>
      <c r="AA433" s="213"/>
      <c r="AB433" s="213"/>
      <c r="AC433" s="213"/>
      <c r="AD433" s="213"/>
      <c r="AE433" s="213"/>
      <c r="AF433" s="213"/>
      <c r="AG433" s="213" t="s">
        <v>290</v>
      </c>
      <c r="AH433" s="213">
        <v>0</v>
      </c>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outlineLevel="3" x14ac:dyDescent="0.2">
      <c r="A434" s="220"/>
      <c r="B434" s="221"/>
      <c r="C434" s="262" t="s">
        <v>2680</v>
      </c>
      <c r="D434" s="229"/>
      <c r="E434" s="230">
        <v>11.02</v>
      </c>
      <c r="F434" s="224"/>
      <c r="G434" s="224"/>
      <c r="H434" s="224"/>
      <c r="I434" s="224"/>
      <c r="J434" s="224"/>
      <c r="K434" s="224"/>
      <c r="L434" s="224"/>
      <c r="M434" s="224"/>
      <c r="N434" s="223"/>
      <c r="O434" s="223"/>
      <c r="P434" s="223"/>
      <c r="Q434" s="223"/>
      <c r="R434" s="224"/>
      <c r="S434" s="224"/>
      <c r="T434" s="224"/>
      <c r="U434" s="224"/>
      <c r="V434" s="224"/>
      <c r="W434" s="224"/>
      <c r="X434" s="224"/>
      <c r="Y434" s="224"/>
      <c r="Z434" s="213"/>
      <c r="AA434" s="213"/>
      <c r="AB434" s="213"/>
      <c r="AC434" s="213"/>
      <c r="AD434" s="213"/>
      <c r="AE434" s="213"/>
      <c r="AF434" s="213"/>
      <c r="AG434" s="213" t="s">
        <v>290</v>
      </c>
      <c r="AH434" s="213">
        <v>0</v>
      </c>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outlineLevel="3" x14ac:dyDescent="0.2">
      <c r="A435" s="220"/>
      <c r="B435" s="221"/>
      <c r="C435" s="263" t="s">
        <v>294</v>
      </c>
      <c r="D435" s="231"/>
      <c r="E435" s="232">
        <v>79.510000000000005</v>
      </c>
      <c r="F435" s="224"/>
      <c r="G435" s="224"/>
      <c r="H435" s="224"/>
      <c r="I435" s="224"/>
      <c r="J435" s="224"/>
      <c r="K435" s="224"/>
      <c r="L435" s="224"/>
      <c r="M435" s="224"/>
      <c r="N435" s="223"/>
      <c r="O435" s="223"/>
      <c r="P435" s="223"/>
      <c r="Q435" s="223"/>
      <c r="R435" s="224"/>
      <c r="S435" s="224"/>
      <c r="T435" s="224"/>
      <c r="U435" s="224"/>
      <c r="V435" s="224"/>
      <c r="W435" s="224"/>
      <c r="X435" s="224"/>
      <c r="Y435" s="224"/>
      <c r="Z435" s="213"/>
      <c r="AA435" s="213"/>
      <c r="AB435" s="213"/>
      <c r="AC435" s="213"/>
      <c r="AD435" s="213"/>
      <c r="AE435" s="213"/>
      <c r="AF435" s="213"/>
      <c r="AG435" s="213" t="s">
        <v>290</v>
      </c>
      <c r="AH435" s="213">
        <v>1</v>
      </c>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ht="22.5" outlineLevel="1" x14ac:dyDescent="0.2">
      <c r="A436" s="241">
        <v>54</v>
      </c>
      <c r="B436" s="242" t="s">
        <v>829</v>
      </c>
      <c r="C436" s="259" t="s">
        <v>830</v>
      </c>
      <c r="D436" s="243" t="s">
        <v>598</v>
      </c>
      <c r="E436" s="244">
        <v>636.08000000000004</v>
      </c>
      <c r="F436" s="245"/>
      <c r="G436" s="246">
        <f>ROUND(E436*F436,2)</f>
        <v>0</v>
      </c>
      <c r="H436" s="245"/>
      <c r="I436" s="246">
        <f>ROUND(E436*H436,2)</f>
        <v>0</v>
      </c>
      <c r="J436" s="245"/>
      <c r="K436" s="246">
        <f>ROUND(E436*J436,2)</f>
        <v>0</v>
      </c>
      <c r="L436" s="246">
        <v>21</v>
      </c>
      <c r="M436" s="246">
        <f>G436*(1+L436/100)</f>
        <v>0</v>
      </c>
      <c r="N436" s="244">
        <v>1.7600000000000001E-3</v>
      </c>
      <c r="O436" s="244">
        <f>ROUND(E436*N436,2)</f>
        <v>1.1200000000000001</v>
      </c>
      <c r="P436" s="244">
        <v>0</v>
      </c>
      <c r="Q436" s="244">
        <f>ROUND(E436*P436,2)</f>
        <v>0</v>
      </c>
      <c r="R436" s="246" t="s">
        <v>812</v>
      </c>
      <c r="S436" s="246" t="s">
        <v>298</v>
      </c>
      <c r="T436" s="247" t="s">
        <v>364</v>
      </c>
      <c r="U436" s="224">
        <v>8.0000000000000002E-3</v>
      </c>
      <c r="V436" s="224">
        <f>ROUND(E436*U436,2)</f>
        <v>5.09</v>
      </c>
      <c r="W436" s="224"/>
      <c r="X436" s="224" t="s">
        <v>283</v>
      </c>
      <c r="Y436" s="224" t="s">
        <v>284</v>
      </c>
      <c r="Z436" s="213"/>
      <c r="AA436" s="213"/>
      <c r="AB436" s="213"/>
      <c r="AC436" s="213"/>
      <c r="AD436" s="213"/>
      <c r="AE436" s="213"/>
      <c r="AF436" s="213"/>
      <c r="AG436" s="213" t="s">
        <v>285</v>
      </c>
      <c r="AH436" s="213"/>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2" x14ac:dyDescent="0.2">
      <c r="A437" s="220"/>
      <c r="B437" s="221"/>
      <c r="C437" s="262" t="s">
        <v>2681</v>
      </c>
      <c r="D437" s="229"/>
      <c r="E437" s="230">
        <v>636.08000000000004</v>
      </c>
      <c r="F437" s="224"/>
      <c r="G437" s="224"/>
      <c r="H437" s="224"/>
      <c r="I437" s="224"/>
      <c r="J437" s="224"/>
      <c r="K437" s="224"/>
      <c r="L437" s="224"/>
      <c r="M437" s="224"/>
      <c r="N437" s="223"/>
      <c r="O437" s="223"/>
      <c r="P437" s="223"/>
      <c r="Q437" s="223"/>
      <c r="R437" s="224"/>
      <c r="S437" s="224"/>
      <c r="T437" s="224"/>
      <c r="U437" s="224"/>
      <c r="V437" s="224"/>
      <c r="W437" s="224"/>
      <c r="X437" s="224"/>
      <c r="Y437" s="224"/>
      <c r="Z437" s="213"/>
      <c r="AA437" s="213"/>
      <c r="AB437" s="213"/>
      <c r="AC437" s="213"/>
      <c r="AD437" s="213"/>
      <c r="AE437" s="213"/>
      <c r="AF437" s="213"/>
      <c r="AG437" s="213" t="s">
        <v>290</v>
      </c>
      <c r="AH437" s="213">
        <v>5</v>
      </c>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1" x14ac:dyDescent="0.2">
      <c r="A438" s="241">
        <v>55</v>
      </c>
      <c r="B438" s="242" t="s">
        <v>832</v>
      </c>
      <c r="C438" s="259" t="s">
        <v>833</v>
      </c>
      <c r="D438" s="243" t="s">
        <v>598</v>
      </c>
      <c r="E438" s="244">
        <v>79.510000000000005</v>
      </c>
      <c r="F438" s="245"/>
      <c r="G438" s="246">
        <f>ROUND(E438*F438,2)</f>
        <v>0</v>
      </c>
      <c r="H438" s="245"/>
      <c r="I438" s="246">
        <f>ROUND(E438*H438,2)</f>
        <v>0</v>
      </c>
      <c r="J438" s="245"/>
      <c r="K438" s="246">
        <f>ROUND(E438*J438,2)</f>
        <v>0</v>
      </c>
      <c r="L438" s="246">
        <v>21</v>
      </c>
      <c r="M438" s="246">
        <f>G438*(1+L438/100)</f>
        <v>0</v>
      </c>
      <c r="N438" s="244">
        <v>0</v>
      </c>
      <c r="O438" s="244">
        <f>ROUND(E438*N438,2)</f>
        <v>0</v>
      </c>
      <c r="P438" s="244">
        <v>0</v>
      </c>
      <c r="Q438" s="244">
        <f>ROUND(E438*P438,2)</f>
        <v>0</v>
      </c>
      <c r="R438" s="246" t="s">
        <v>812</v>
      </c>
      <c r="S438" s="246" t="s">
        <v>298</v>
      </c>
      <c r="T438" s="247" t="s">
        <v>364</v>
      </c>
      <c r="U438" s="224">
        <v>0.13100000000000001</v>
      </c>
      <c r="V438" s="224">
        <f>ROUND(E438*U438,2)</f>
        <v>10.42</v>
      </c>
      <c r="W438" s="224"/>
      <c r="X438" s="224" t="s">
        <v>283</v>
      </c>
      <c r="Y438" s="224" t="s">
        <v>284</v>
      </c>
      <c r="Z438" s="213"/>
      <c r="AA438" s="213"/>
      <c r="AB438" s="213"/>
      <c r="AC438" s="213"/>
      <c r="AD438" s="213"/>
      <c r="AE438" s="213"/>
      <c r="AF438" s="213"/>
      <c r="AG438" s="213" t="s">
        <v>285</v>
      </c>
      <c r="AH438" s="213"/>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outlineLevel="2" x14ac:dyDescent="0.2">
      <c r="A439" s="220"/>
      <c r="B439" s="221"/>
      <c r="C439" s="271" t="s">
        <v>834</v>
      </c>
      <c r="D439" s="268"/>
      <c r="E439" s="268"/>
      <c r="F439" s="268"/>
      <c r="G439" s="268"/>
      <c r="H439" s="224"/>
      <c r="I439" s="224"/>
      <c r="J439" s="224"/>
      <c r="K439" s="224"/>
      <c r="L439" s="224"/>
      <c r="M439" s="224"/>
      <c r="N439" s="223"/>
      <c r="O439" s="223"/>
      <c r="P439" s="223"/>
      <c r="Q439" s="223"/>
      <c r="R439" s="224"/>
      <c r="S439" s="224"/>
      <c r="T439" s="224"/>
      <c r="U439" s="224"/>
      <c r="V439" s="224"/>
      <c r="W439" s="224"/>
      <c r="X439" s="224"/>
      <c r="Y439" s="224"/>
      <c r="Z439" s="213"/>
      <c r="AA439" s="213"/>
      <c r="AB439" s="213"/>
      <c r="AC439" s="213"/>
      <c r="AD439" s="213"/>
      <c r="AE439" s="213"/>
      <c r="AF439" s="213"/>
      <c r="AG439" s="213" t="s">
        <v>366</v>
      </c>
      <c r="AH439" s="213"/>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outlineLevel="2" x14ac:dyDescent="0.2">
      <c r="A440" s="220"/>
      <c r="B440" s="221"/>
      <c r="C440" s="262" t="s">
        <v>2682</v>
      </c>
      <c r="D440" s="229"/>
      <c r="E440" s="230">
        <v>79.510000000000005</v>
      </c>
      <c r="F440" s="224"/>
      <c r="G440" s="224"/>
      <c r="H440" s="224"/>
      <c r="I440" s="224"/>
      <c r="J440" s="224"/>
      <c r="K440" s="224"/>
      <c r="L440" s="224"/>
      <c r="M440" s="224"/>
      <c r="N440" s="223"/>
      <c r="O440" s="223"/>
      <c r="P440" s="223"/>
      <c r="Q440" s="223"/>
      <c r="R440" s="224"/>
      <c r="S440" s="224"/>
      <c r="T440" s="224"/>
      <c r="U440" s="224"/>
      <c r="V440" s="224"/>
      <c r="W440" s="224"/>
      <c r="X440" s="224"/>
      <c r="Y440" s="224"/>
      <c r="Z440" s="213"/>
      <c r="AA440" s="213"/>
      <c r="AB440" s="213"/>
      <c r="AC440" s="213"/>
      <c r="AD440" s="213"/>
      <c r="AE440" s="213"/>
      <c r="AF440" s="213"/>
      <c r="AG440" s="213" t="s">
        <v>290</v>
      </c>
      <c r="AH440" s="213">
        <v>5</v>
      </c>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x14ac:dyDescent="0.2">
      <c r="A441" s="234" t="s">
        <v>276</v>
      </c>
      <c r="B441" s="235" t="s">
        <v>200</v>
      </c>
      <c r="C441" s="258" t="s">
        <v>201</v>
      </c>
      <c r="D441" s="236"/>
      <c r="E441" s="237"/>
      <c r="F441" s="238"/>
      <c r="G441" s="238">
        <f>SUMIF(AG442:AG536,"&lt;&gt;NOR",G442:G536)</f>
        <v>0</v>
      </c>
      <c r="H441" s="238"/>
      <c r="I441" s="238">
        <f>SUM(I442:I536)</f>
        <v>0</v>
      </c>
      <c r="J441" s="238"/>
      <c r="K441" s="238">
        <f>SUM(K442:K536)</f>
        <v>0</v>
      </c>
      <c r="L441" s="238"/>
      <c r="M441" s="238">
        <f>SUM(M442:M536)</f>
        <v>0</v>
      </c>
      <c r="N441" s="237"/>
      <c r="O441" s="237">
        <f>SUM(O442:O536)</f>
        <v>0</v>
      </c>
      <c r="P441" s="237"/>
      <c r="Q441" s="237">
        <f>SUM(Q442:Q536)</f>
        <v>23.67</v>
      </c>
      <c r="R441" s="238"/>
      <c r="S441" s="238"/>
      <c r="T441" s="239"/>
      <c r="U441" s="233"/>
      <c r="V441" s="233">
        <f>SUM(V442:V536)</f>
        <v>296.83</v>
      </c>
      <c r="W441" s="233"/>
      <c r="X441" s="233"/>
      <c r="Y441" s="233"/>
      <c r="AG441" t="s">
        <v>277</v>
      </c>
    </row>
    <row r="442" spans="1:60" ht="22.5" outlineLevel="1" x14ac:dyDescent="0.2">
      <c r="A442" s="241">
        <v>56</v>
      </c>
      <c r="B442" s="242" t="s">
        <v>2683</v>
      </c>
      <c r="C442" s="259" t="s">
        <v>908</v>
      </c>
      <c r="D442" s="243" t="s">
        <v>280</v>
      </c>
      <c r="E442" s="244">
        <v>1.728</v>
      </c>
      <c r="F442" s="245"/>
      <c r="G442" s="246">
        <f>ROUND(E442*F442,2)</f>
        <v>0</v>
      </c>
      <c r="H442" s="245"/>
      <c r="I442" s="246">
        <f>ROUND(E442*H442,2)</f>
        <v>0</v>
      </c>
      <c r="J442" s="245"/>
      <c r="K442" s="246">
        <f>ROUND(E442*J442,2)</f>
        <v>0</v>
      </c>
      <c r="L442" s="246">
        <v>21</v>
      </c>
      <c r="M442" s="246">
        <f>G442*(1+L442/100)</f>
        <v>0</v>
      </c>
      <c r="N442" s="244">
        <v>0</v>
      </c>
      <c r="O442" s="244">
        <f>ROUND(E442*N442,2)</f>
        <v>0</v>
      </c>
      <c r="P442" s="244">
        <v>1.4</v>
      </c>
      <c r="Q442" s="244">
        <f>ROUND(E442*P442,2)</f>
        <v>2.42</v>
      </c>
      <c r="R442" s="246" t="s">
        <v>838</v>
      </c>
      <c r="S442" s="246" t="s">
        <v>298</v>
      </c>
      <c r="T442" s="247" t="s">
        <v>364</v>
      </c>
      <c r="U442" s="224">
        <v>1.0509999999999999</v>
      </c>
      <c r="V442" s="224">
        <f>ROUND(E442*U442,2)</f>
        <v>1.82</v>
      </c>
      <c r="W442" s="224"/>
      <c r="X442" s="224" t="s">
        <v>283</v>
      </c>
      <c r="Y442" s="224" t="s">
        <v>768</v>
      </c>
      <c r="Z442" s="213"/>
      <c r="AA442" s="213"/>
      <c r="AB442" s="213"/>
      <c r="AC442" s="213"/>
      <c r="AD442" s="213"/>
      <c r="AE442" s="213"/>
      <c r="AF442" s="213"/>
      <c r="AG442" s="213" t="s">
        <v>285</v>
      </c>
      <c r="AH442" s="213"/>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outlineLevel="2" x14ac:dyDescent="0.2">
      <c r="A443" s="220"/>
      <c r="B443" s="221"/>
      <c r="C443" s="262" t="s">
        <v>2648</v>
      </c>
      <c r="D443" s="229"/>
      <c r="E443" s="230">
        <v>1.728</v>
      </c>
      <c r="F443" s="224"/>
      <c r="G443" s="224"/>
      <c r="H443" s="224"/>
      <c r="I443" s="224"/>
      <c r="J443" s="224"/>
      <c r="K443" s="224"/>
      <c r="L443" s="224"/>
      <c r="M443" s="224"/>
      <c r="N443" s="223"/>
      <c r="O443" s="223"/>
      <c r="P443" s="223"/>
      <c r="Q443" s="223"/>
      <c r="R443" s="224"/>
      <c r="S443" s="224"/>
      <c r="T443" s="224"/>
      <c r="U443" s="224"/>
      <c r="V443" s="224"/>
      <c r="W443" s="224"/>
      <c r="X443" s="224"/>
      <c r="Y443" s="224"/>
      <c r="Z443" s="213"/>
      <c r="AA443" s="213"/>
      <c r="AB443" s="213"/>
      <c r="AC443" s="213"/>
      <c r="AD443" s="213"/>
      <c r="AE443" s="213"/>
      <c r="AF443" s="213"/>
      <c r="AG443" s="213" t="s">
        <v>290</v>
      </c>
      <c r="AH443" s="213">
        <v>0</v>
      </c>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outlineLevel="3" x14ac:dyDescent="0.2">
      <c r="A444" s="220"/>
      <c r="B444" s="221"/>
      <c r="C444" s="263" t="s">
        <v>294</v>
      </c>
      <c r="D444" s="231"/>
      <c r="E444" s="232">
        <v>1.728</v>
      </c>
      <c r="F444" s="224"/>
      <c r="G444" s="224"/>
      <c r="H444" s="224"/>
      <c r="I444" s="224"/>
      <c r="J444" s="224"/>
      <c r="K444" s="224"/>
      <c r="L444" s="224"/>
      <c r="M444" s="224"/>
      <c r="N444" s="223"/>
      <c r="O444" s="223"/>
      <c r="P444" s="223"/>
      <c r="Q444" s="223"/>
      <c r="R444" s="224"/>
      <c r="S444" s="224"/>
      <c r="T444" s="224"/>
      <c r="U444" s="224"/>
      <c r="V444" s="224"/>
      <c r="W444" s="224"/>
      <c r="X444" s="224"/>
      <c r="Y444" s="224"/>
      <c r="Z444" s="213"/>
      <c r="AA444" s="213"/>
      <c r="AB444" s="213"/>
      <c r="AC444" s="213"/>
      <c r="AD444" s="213"/>
      <c r="AE444" s="213"/>
      <c r="AF444" s="213"/>
      <c r="AG444" s="213" t="s">
        <v>290</v>
      </c>
      <c r="AH444" s="213">
        <v>1</v>
      </c>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ht="22.5" outlineLevel="1" x14ac:dyDescent="0.2">
      <c r="A445" s="241">
        <v>57</v>
      </c>
      <c r="B445" s="242" t="s">
        <v>2684</v>
      </c>
      <c r="C445" s="259" t="s">
        <v>2685</v>
      </c>
      <c r="D445" s="243" t="s">
        <v>473</v>
      </c>
      <c r="E445" s="244">
        <v>50</v>
      </c>
      <c r="F445" s="245"/>
      <c r="G445" s="246">
        <f>ROUND(E445*F445,2)</f>
        <v>0</v>
      </c>
      <c r="H445" s="245"/>
      <c r="I445" s="246">
        <f>ROUND(E445*H445,2)</f>
        <v>0</v>
      </c>
      <c r="J445" s="245"/>
      <c r="K445" s="246">
        <f>ROUND(E445*J445,2)</f>
        <v>0</v>
      </c>
      <c r="L445" s="246">
        <v>21</v>
      </c>
      <c r="M445" s="246">
        <f>G445*(1+L445/100)</f>
        <v>0</v>
      </c>
      <c r="N445" s="244">
        <v>0</v>
      </c>
      <c r="O445" s="244">
        <f>ROUND(E445*N445,2)</f>
        <v>0</v>
      </c>
      <c r="P445" s="244">
        <v>4.5999999999999999E-2</v>
      </c>
      <c r="Q445" s="244">
        <f>ROUND(E445*P445,2)</f>
        <v>2.2999999999999998</v>
      </c>
      <c r="R445" s="246" t="s">
        <v>838</v>
      </c>
      <c r="S445" s="246" t="s">
        <v>298</v>
      </c>
      <c r="T445" s="247" t="s">
        <v>364</v>
      </c>
      <c r="U445" s="224">
        <v>0.26</v>
      </c>
      <c r="V445" s="224">
        <f>ROUND(E445*U445,2)</f>
        <v>13</v>
      </c>
      <c r="W445" s="224"/>
      <c r="X445" s="224" t="s">
        <v>283</v>
      </c>
      <c r="Y445" s="224" t="s">
        <v>284</v>
      </c>
      <c r="Z445" s="213"/>
      <c r="AA445" s="213"/>
      <c r="AB445" s="213"/>
      <c r="AC445" s="213"/>
      <c r="AD445" s="213"/>
      <c r="AE445" s="213"/>
      <c r="AF445" s="213"/>
      <c r="AG445" s="213" t="s">
        <v>285</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2" x14ac:dyDescent="0.2">
      <c r="A446" s="220"/>
      <c r="B446" s="221"/>
      <c r="C446" s="262" t="s">
        <v>2502</v>
      </c>
      <c r="D446" s="229"/>
      <c r="E446" s="230">
        <v>50</v>
      </c>
      <c r="F446" s="224"/>
      <c r="G446" s="224"/>
      <c r="H446" s="224"/>
      <c r="I446" s="224"/>
      <c r="J446" s="224"/>
      <c r="K446" s="224"/>
      <c r="L446" s="224"/>
      <c r="M446" s="224"/>
      <c r="N446" s="223"/>
      <c r="O446" s="223"/>
      <c r="P446" s="223"/>
      <c r="Q446" s="223"/>
      <c r="R446" s="224"/>
      <c r="S446" s="224"/>
      <c r="T446" s="224"/>
      <c r="U446" s="224"/>
      <c r="V446" s="224"/>
      <c r="W446" s="224"/>
      <c r="X446" s="224"/>
      <c r="Y446" s="224"/>
      <c r="Z446" s="213"/>
      <c r="AA446" s="213"/>
      <c r="AB446" s="213"/>
      <c r="AC446" s="213"/>
      <c r="AD446" s="213"/>
      <c r="AE446" s="213"/>
      <c r="AF446" s="213"/>
      <c r="AG446" s="213" t="s">
        <v>290</v>
      </c>
      <c r="AH446" s="213">
        <v>0</v>
      </c>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ht="22.5" outlineLevel="1" x14ac:dyDescent="0.2">
      <c r="A447" s="241">
        <v>58</v>
      </c>
      <c r="B447" s="242" t="s">
        <v>2686</v>
      </c>
      <c r="C447" s="259" t="s">
        <v>2687</v>
      </c>
      <c r="D447" s="243" t="s">
        <v>473</v>
      </c>
      <c r="E447" s="244">
        <v>570.11204999999995</v>
      </c>
      <c r="F447" s="245"/>
      <c r="G447" s="246">
        <f>ROUND(E447*F447,2)</f>
        <v>0</v>
      </c>
      <c r="H447" s="245"/>
      <c r="I447" s="246">
        <f>ROUND(E447*H447,2)</f>
        <v>0</v>
      </c>
      <c r="J447" s="245"/>
      <c r="K447" s="246">
        <f>ROUND(E447*J447,2)</f>
        <v>0</v>
      </c>
      <c r="L447" s="246">
        <v>21</v>
      </c>
      <c r="M447" s="246">
        <f>G447*(1+L447/100)</f>
        <v>0</v>
      </c>
      <c r="N447" s="244">
        <v>0</v>
      </c>
      <c r="O447" s="244">
        <f>ROUND(E447*N447,2)</f>
        <v>0</v>
      </c>
      <c r="P447" s="244">
        <v>1.6E-2</v>
      </c>
      <c r="Q447" s="244">
        <f>ROUND(E447*P447,2)</f>
        <v>9.1199999999999992</v>
      </c>
      <c r="R447" s="246" t="s">
        <v>838</v>
      </c>
      <c r="S447" s="246" t="s">
        <v>298</v>
      </c>
      <c r="T447" s="247" t="s">
        <v>364</v>
      </c>
      <c r="U447" s="224">
        <v>0.06</v>
      </c>
      <c r="V447" s="224">
        <f>ROUND(E447*U447,2)</f>
        <v>34.21</v>
      </c>
      <c r="W447" s="224"/>
      <c r="X447" s="224" t="s">
        <v>283</v>
      </c>
      <c r="Y447" s="224" t="s">
        <v>284</v>
      </c>
      <c r="Z447" s="213"/>
      <c r="AA447" s="213"/>
      <c r="AB447" s="213"/>
      <c r="AC447" s="213"/>
      <c r="AD447" s="213"/>
      <c r="AE447" s="213"/>
      <c r="AF447" s="213"/>
      <c r="AG447" s="213" t="s">
        <v>285</v>
      </c>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outlineLevel="2" x14ac:dyDescent="0.2">
      <c r="A448" s="220"/>
      <c r="B448" s="221"/>
      <c r="C448" s="262" t="s">
        <v>2540</v>
      </c>
      <c r="D448" s="229"/>
      <c r="E448" s="230"/>
      <c r="F448" s="224"/>
      <c r="G448" s="224"/>
      <c r="H448" s="224"/>
      <c r="I448" s="224"/>
      <c r="J448" s="224"/>
      <c r="K448" s="224"/>
      <c r="L448" s="224"/>
      <c r="M448" s="224"/>
      <c r="N448" s="223"/>
      <c r="O448" s="223"/>
      <c r="P448" s="223"/>
      <c r="Q448" s="223"/>
      <c r="R448" s="224"/>
      <c r="S448" s="224"/>
      <c r="T448" s="224"/>
      <c r="U448" s="224"/>
      <c r="V448" s="224"/>
      <c r="W448" s="224"/>
      <c r="X448" s="224"/>
      <c r="Y448" s="224"/>
      <c r="Z448" s="213"/>
      <c r="AA448" s="213"/>
      <c r="AB448" s="213"/>
      <c r="AC448" s="213"/>
      <c r="AD448" s="213"/>
      <c r="AE448" s="213"/>
      <c r="AF448" s="213"/>
      <c r="AG448" s="213" t="s">
        <v>290</v>
      </c>
      <c r="AH448" s="213">
        <v>0</v>
      </c>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outlineLevel="3" x14ac:dyDescent="0.2">
      <c r="A449" s="220"/>
      <c r="B449" s="221"/>
      <c r="C449" s="262" t="s">
        <v>2541</v>
      </c>
      <c r="D449" s="229"/>
      <c r="E449" s="230"/>
      <c r="F449" s="224"/>
      <c r="G449" s="224"/>
      <c r="H449" s="224"/>
      <c r="I449" s="224"/>
      <c r="J449" s="224"/>
      <c r="K449" s="224"/>
      <c r="L449" s="224"/>
      <c r="M449" s="224"/>
      <c r="N449" s="223"/>
      <c r="O449" s="223"/>
      <c r="P449" s="223"/>
      <c r="Q449" s="223"/>
      <c r="R449" s="224"/>
      <c r="S449" s="224"/>
      <c r="T449" s="224"/>
      <c r="U449" s="224"/>
      <c r="V449" s="224"/>
      <c r="W449" s="224"/>
      <c r="X449" s="224"/>
      <c r="Y449" s="224"/>
      <c r="Z449" s="213"/>
      <c r="AA449" s="213"/>
      <c r="AB449" s="213"/>
      <c r="AC449" s="213"/>
      <c r="AD449" s="213"/>
      <c r="AE449" s="213"/>
      <c r="AF449" s="213"/>
      <c r="AG449" s="213" t="s">
        <v>290</v>
      </c>
      <c r="AH449" s="213">
        <v>0</v>
      </c>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outlineLevel="3" x14ac:dyDescent="0.2">
      <c r="A450" s="220"/>
      <c r="B450" s="221"/>
      <c r="C450" s="262" t="s">
        <v>2542</v>
      </c>
      <c r="D450" s="229"/>
      <c r="E450" s="230">
        <v>256.19</v>
      </c>
      <c r="F450" s="224"/>
      <c r="G450" s="224"/>
      <c r="H450" s="224"/>
      <c r="I450" s="224"/>
      <c r="J450" s="224"/>
      <c r="K450" s="224"/>
      <c r="L450" s="224"/>
      <c r="M450" s="224"/>
      <c r="N450" s="223"/>
      <c r="O450" s="223"/>
      <c r="P450" s="223"/>
      <c r="Q450" s="223"/>
      <c r="R450" s="224"/>
      <c r="S450" s="224"/>
      <c r="T450" s="224"/>
      <c r="U450" s="224"/>
      <c r="V450" s="224"/>
      <c r="W450" s="224"/>
      <c r="X450" s="224"/>
      <c r="Y450" s="224"/>
      <c r="Z450" s="213"/>
      <c r="AA450" s="213"/>
      <c r="AB450" s="213"/>
      <c r="AC450" s="213"/>
      <c r="AD450" s="213"/>
      <c r="AE450" s="213"/>
      <c r="AF450" s="213"/>
      <c r="AG450" s="213" t="s">
        <v>290</v>
      </c>
      <c r="AH450" s="213">
        <v>0</v>
      </c>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outlineLevel="3" x14ac:dyDescent="0.2">
      <c r="A451" s="220"/>
      <c r="B451" s="221"/>
      <c r="C451" s="262" t="s">
        <v>2543</v>
      </c>
      <c r="D451" s="229"/>
      <c r="E451" s="230">
        <v>259.95</v>
      </c>
      <c r="F451" s="224"/>
      <c r="G451" s="224"/>
      <c r="H451" s="224"/>
      <c r="I451" s="224"/>
      <c r="J451" s="224"/>
      <c r="K451" s="224"/>
      <c r="L451" s="224"/>
      <c r="M451" s="224"/>
      <c r="N451" s="223"/>
      <c r="O451" s="223"/>
      <c r="P451" s="223"/>
      <c r="Q451" s="223"/>
      <c r="R451" s="224"/>
      <c r="S451" s="224"/>
      <c r="T451" s="224"/>
      <c r="U451" s="224"/>
      <c r="V451" s="224"/>
      <c r="W451" s="224"/>
      <c r="X451" s="224"/>
      <c r="Y451" s="224"/>
      <c r="Z451" s="213"/>
      <c r="AA451" s="213"/>
      <c r="AB451" s="213"/>
      <c r="AC451" s="213"/>
      <c r="AD451" s="213"/>
      <c r="AE451" s="213"/>
      <c r="AF451" s="213"/>
      <c r="AG451" s="213" t="s">
        <v>290</v>
      </c>
      <c r="AH451" s="213">
        <v>0</v>
      </c>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row>
    <row r="452" spans="1:60" outlineLevel="3" x14ac:dyDescent="0.2">
      <c r="A452" s="220"/>
      <c r="B452" s="221"/>
      <c r="C452" s="262" t="s">
        <v>2544</v>
      </c>
      <c r="D452" s="229"/>
      <c r="E452" s="230">
        <v>16.73</v>
      </c>
      <c r="F452" s="224"/>
      <c r="G452" s="224"/>
      <c r="H452" s="224"/>
      <c r="I452" s="224"/>
      <c r="J452" s="224"/>
      <c r="K452" s="224"/>
      <c r="L452" s="224"/>
      <c r="M452" s="224"/>
      <c r="N452" s="223"/>
      <c r="O452" s="223"/>
      <c r="P452" s="223"/>
      <c r="Q452" s="223"/>
      <c r="R452" s="224"/>
      <c r="S452" s="224"/>
      <c r="T452" s="224"/>
      <c r="U452" s="224"/>
      <c r="V452" s="224"/>
      <c r="W452" s="224"/>
      <c r="X452" s="224"/>
      <c r="Y452" s="224"/>
      <c r="Z452" s="213"/>
      <c r="AA452" s="213"/>
      <c r="AB452" s="213"/>
      <c r="AC452" s="213"/>
      <c r="AD452" s="213"/>
      <c r="AE452" s="213"/>
      <c r="AF452" s="213"/>
      <c r="AG452" s="213" t="s">
        <v>290</v>
      </c>
      <c r="AH452" s="213">
        <v>0</v>
      </c>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outlineLevel="3" x14ac:dyDescent="0.2">
      <c r="A453" s="220"/>
      <c r="B453" s="221"/>
      <c r="C453" s="262" t="s">
        <v>2545</v>
      </c>
      <c r="D453" s="229"/>
      <c r="E453" s="230">
        <v>6.96</v>
      </c>
      <c r="F453" s="224"/>
      <c r="G453" s="224"/>
      <c r="H453" s="224"/>
      <c r="I453" s="224"/>
      <c r="J453" s="224"/>
      <c r="K453" s="224"/>
      <c r="L453" s="224"/>
      <c r="M453" s="224"/>
      <c r="N453" s="223"/>
      <c r="O453" s="223"/>
      <c r="P453" s="223"/>
      <c r="Q453" s="223"/>
      <c r="R453" s="224"/>
      <c r="S453" s="224"/>
      <c r="T453" s="224"/>
      <c r="U453" s="224"/>
      <c r="V453" s="224"/>
      <c r="W453" s="224"/>
      <c r="X453" s="224"/>
      <c r="Y453" s="224"/>
      <c r="Z453" s="213"/>
      <c r="AA453" s="213"/>
      <c r="AB453" s="213"/>
      <c r="AC453" s="213"/>
      <c r="AD453" s="213"/>
      <c r="AE453" s="213"/>
      <c r="AF453" s="213"/>
      <c r="AG453" s="213" t="s">
        <v>290</v>
      </c>
      <c r="AH453" s="213">
        <v>0</v>
      </c>
      <c r="AI453" s="213"/>
      <c r="AJ453" s="213"/>
      <c r="AK453" s="213"/>
      <c r="AL453" s="213"/>
      <c r="AM453" s="213"/>
      <c r="AN453" s="213"/>
      <c r="AO453" s="213"/>
      <c r="AP453" s="213"/>
      <c r="AQ453" s="213"/>
      <c r="AR453" s="213"/>
      <c r="AS453" s="213"/>
      <c r="AT453" s="213"/>
      <c r="AU453" s="213"/>
      <c r="AV453" s="213"/>
      <c r="AW453" s="213"/>
      <c r="AX453" s="213"/>
      <c r="AY453" s="213"/>
      <c r="AZ453" s="213"/>
      <c r="BA453" s="213"/>
      <c r="BB453" s="213"/>
      <c r="BC453" s="213"/>
      <c r="BD453" s="213"/>
      <c r="BE453" s="213"/>
      <c r="BF453" s="213"/>
      <c r="BG453" s="213"/>
      <c r="BH453" s="213"/>
    </row>
    <row r="454" spans="1:60" outlineLevel="3" x14ac:dyDescent="0.2">
      <c r="A454" s="220"/>
      <c r="B454" s="221"/>
      <c r="C454" s="262" t="s">
        <v>2546</v>
      </c>
      <c r="D454" s="229"/>
      <c r="E454" s="230">
        <v>79.3</v>
      </c>
      <c r="F454" s="224"/>
      <c r="G454" s="224"/>
      <c r="H454" s="224"/>
      <c r="I454" s="224"/>
      <c r="J454" s="224"/>
      <c r="K454" s="224"/>
      <c r="L454" s="224"/>
      <c r="M454" s="224"/>
      <c r="N454" s="223"/>
      <c r="O454" s="223"/>
      <c r="P454" s="223"/>
      <c r="Q454" s="223"/>
      <c r="R454" s="224"/>
      <c r="S454" s="224"/>
      <c r="T454" s="224"/>
      <c r="U454" s="224"/>
      <c r="V454" s="224"/>
      <c r="W454" s="224"/>
      <c r="X454" s="224"/>
      <c r="Y454" s="224"/>
      <c r="Z454" s="213"/>
      <c r="AA454" s="213"/>
      <c r="AB454" s="213"/>
      <c r="AC454" s="213"/>
      <c r="AD454" s="213"/>
      <c r="AE454" s="213"/>
      <c r="AF454" s="213"/>
      <c r="AG454" s="213" t="s">
        <v>290</v>
      </c>
      <c r="AH454" s="213">
        <v>0</v>
      </c>
      <c r="AI454" s="213"/>
      <c r="AJ454" s="213"/>
      <c r="AK454" s="213"/>
      <c r="AL454" s="213"/>
      <c r="AM454" s="213"/>
      <c r="AN454" s="213"/>
      <c r="AO454" s="213"/>
      <c r="AP454" s="213"/>
      <c r="AQ454" s="213"/>
      <c r="AR454" s="213"/>
      <c r="AS454" s="213"/>
      <c r="AT454" s="213"/>
      <c r="AU454" s="213"/>
      <c r="AV454" s="213"/>
      <c r="AW454" s="213"/>
      <c r="AX454" s="213"/>
      <c r="AY454" s="213"/>
      <c r="AZ454" s="213"/>
      <c r="BA454" s="213"/>
      <c r="BB454" s="213"/>
      <c r="BC454" s="213"/>
      <c r="BD454" s="213"/>
      <c r="BE454" s="213"/>
      <c r="BF454" s="213"/>
      <c r="BG454" s="213"/>
      <c r="BH454" s="213"/>
    </row>
    <row r="455" spans="1:60" outlineLevel="3" x14ac:dyDescent="0.2">
      <c r="A455" s="220"/>
      <c r="B455" s="221"/>
      <c r="C455" s="262" t="s">
        <v>2547</v>
      </c>
      <c r="D455" s="229"/>
      <c r="E455" s="230">
        <v>78.010000000000005</v>
      </c>
      <c r="F455" s="224"/>
      <c r="G455" s="224"/>
      <c r="H455" s="224"/>
      <c r="I455" s="224"/>
      <c r="J455" s="224"/>
      <c r="K455" s="224"/>
      <c r="L455" s="224"/>
      <c r="M455" s="224"/>
      <c r="N455" s="223"/>
      <c r="O455" s="223"/>
      <c r="P455" s="223"/>
      <c r="Q455" s="223"/>
      <c r="R455" s="224"/>
      <c r="S455" s="224"/>
      <c r="T455" s="224"/>
      <c r="U455" s="224"/>
      <c r="V455" s="224"/>
      <c r="W455" s="224"/>
      <c r="X455" s="224"/>
      <c r="Y455" s="224"/>
      <c r="Z455" s="213"/>
      <c r="AA455" s="213"/>
      <c r="AB455" s="213"/>
      <c r="AC455" s="213"/>
      <c r="AD455" s="213"/>
      <c r="AE455" s="213"/>
      <c r="AF455" s="213"/>
      <c r="AG455" s="213" t="s">
        <v>290</v>
      </c>
      <c r="AH455" s="213">
        <v>0</v>
      </c>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outlineLevel="3" x14ac:dyDescent="0.2">
      <c r="A456" s="220"/>
      <c r="B456" s="221"/>
      <c r="C456" s="263" t="s">
        <v>294</v>
      </c>
      <c r="D456" s="231"/>
      <c r="E456" s="232">
        <v>697.14</v>
      </c>
      <c r="F456" s="224"/>
      <c r="G456" s="224"/>
      <c r="H456" s="224"/>
      <c r="I456" s="224"/>
      <c r="J456" s="224"/>
      <c r="K456" s="224"/>
      <c r="L456" s="224"/>
      <c r="M456" s="224"/>
      <c r="N456" s="223"/>
      <c r="O456" s="223"/>
      <c r="P456" s="223"/>
      <c r="Q456" s="223"/>
      <c r="R456" s="224"/>
      <c r="S456" s="224"/>
      <c r="T456" s="224"/>
      <c r="U456" s="224"/>
      <c r="V456" s="224"/>
      <c r="W456" s="224"/>
      <c r="X456" s="224"/>
      <c r="Y456" s="224"/>
      <c r="Z456" s="213"/>
      <c r="AA456" s="213"/>
      <c r="AB456" s="213"/>
      <c r="AC456" s="213"/>
      <c r="AD456" s="213"/>
      <c r="AE456" s="213"/>
      <c r="AF456" s="213"/>
      <c r="AG456" s="213" t="s">
        <v>290</v>
      </c>
      <c r="AH456" s="213">
        <v>1</v>
      </c>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3" x14ac:dyDescent="0.2">
      <c r="A457" s="220"/>
      <c r="B457" s="221"/>
      <c r="C457" s="262" t="s">
        <v>2548</v>
      </c>
      <c r="D457" s="229"/>
      <c r="E457" s="230"/>
      <c r="F457" s="224"/>
      <c r="G457" s="224"/>
      <c r="H457" s="224"/>
      <c r="I457" s="224"/>
      <c r="J457" s="224"/>
      <c r="K457" s="224"/>
      <c r="L457" s="224"/>
      <c r="M457" s="224"/>
      <c r="N457" s="223"/>
      <c r="O457" s="223"/>
      <c r="P457" s="223"/>
      <c r="Q457" s="223"/>
      <c r="R457" s="224"/>
      <c r="S457" s="224"/>
      <c r="T457" s="224"/>
      <c r="U457" s="224"/>
      <c r="V457" s="224"/>
      <c r="W457" s="224"/>
      <c r="X457" s="224"/>
      <c r="Y457" s="224"/>
      <c r="Z457" s="213"/>
      <c r="AA457" s="213"/>
      <c r="AB457" s="213"/>
      <c r="AC457" s="213"/>
      <c r="AD457" s="213"/>
      <c r="AE457" s="213"/>
      <c r="AF457" s="213"/>
      <c r="AG457" s="213" t="s">
        <v>290</v>
      </c>
      <c r="AH457" s="213">
        <v>0</v>
      </c>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outlineLevel="3" x14ac:dyDescent="0.2">
      <c r="A458" s="220"/>
      <c r="B458" s="221"/>
      <c r="C458" s="262" t="s">
        <v>2549</v>
      </c>
      <c r="D458" s="229"/>
      <c r="E458" s="230">
        <v>-18.007200000000001</v>
      </c>
      <c r="F458" s="224"/>
      <c r="G458" s="224"/>
      <c r="H458" s="224"/>
      <c r="I458" s="224"/>
      <c r="J458" s="224"/>
      <c r="K458" s="224"/>
      <c r="L458" s="224"/>
      <c r="M458" s="224"/>
      <c r="N458" s="223"/>
      <c r="O458" s="223"/>
      <c r="P458" s="223"/>
      <c r="Q458" s="223"/>
      <c r="R458" s="224"/>
      <c r="S458" s="224"/>
      <c r="T458" s="224"/>
      <c r="U458" s="224"/>
      <c r="V458" s="224"/>
      <c r="W458" s="224"/>
      <c r="X458" s="224"/>
      <c r="Y458" s="224"/>
      <c r="Z458" s="213"/>
      <c r="AA458" s="213"/>
      <c r="AB458" s="213"/>
      <c r="AC458" s="213"/>
      <c r="AD458" s="213"/>
      <c r="AE458" s="213"/>
      <c r="AF458" s="213"/>
      <c r="AG458" s="213" t="s">
        <v>290</v>
      </c>
      <c r="AH458" s="213">
        <v>0</v>
      </c>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row>
    <row r="459" spans="1:60" outlineLevel="3" x14ac:dyDescent="0.2">
      <c r="A459" s="220"/>
      <c r="B459" s="221"/>
      <c r="C459" s="262" t="s">
        <v>2550</v>
      </c>
      <c r="D459" s="229"/>
      <c r="E459" s="230">
        <v>-27.815999999999999</v>
      </c>
      <c r="F459" s="224"/>
      <c r="G459" s="224"/>
      <c r="H459" s="224"/>
      <c r="I459" s="224"/>
      <c r="J459" s="224"/>
      <c r="K459" s="224"/>
      <c r="L459" s="224"/>
      <c r="M459" s="224"/>
      <c r="N459" s="223"/>
      <c r="O459" s="223"/>
      <c r="P459" s="223"/>
      <c r="Q459" s="223"/>
      <c r="R459" s="224"/>
      <c r="S459" s="224"/>
      <c r="T459" s="224"/>
      <c r="U459" s="224"/>
      <c r="V459" s="224"/>
      <c r="W459" s="224"/>
      <c r="X459" s="224"/>
      <c r="Y459" s="224"/>
      <c r="Z459" s="213"/>
      <c r="AA459" s="213"/>
      <c r="AB459" s="213"/>
      <c r="AC459" s="213"/>
      <c r="AD459" s="213"/>
      <c r="AE459" s="213"/>
      <c r="AF459" s="213"/>
      <c r="AG459" s="213" t="s">
        <v>290</v>
      </c>
      <c r="AH459" s="213">
        <v>0</v>
      </c>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3" x14ac:dyDescent="0.2">
      <c r="A460" s="220"/>
      <c r="B460" s="221"/>
      <c r="C460" s="262" t="s">
        <v>2551</v>
      </c>
      <c r="D460" s="229"/>
      <c r="E460" s="230">
        <v>-9.15</v>
      </c>
      <c r="F460" s="224"/>
      <c r="G460" s="224"/>
      <c r="H460" s="224"/>
      <c r="I460" s="224"/>
      <c r="J460" s="224"/>
      <c r="K460" s="224"/>
      <c r="L460" s="224"/>
      <c r="M460" s="224"/>
      <c r="N460" s="223"/>
      <c r="O460" s="223"/>
      <c r="P460" s="223"/>
      <c r="Q460" s="223"/>
      <c r="R460" s="224"/>
      <c r="S460" s="224"/>
      <c r="T460" s="224"/>
      <c r="U460" s="224"/>
      <c r="V460" s="224"/>
      <c r="W460" s="224"/>
      <c r="X460" s="224"/>
      <c r="Y460" s="224"/>
      <c r="Z460" s="213"/>
      <c r="AA460" s="213"/>
      <c r="AB460" s="213"/>
      <c r="AC460" s="213"/>
      <c r="AD460" s="213"/>
      <c r="AE460" s="213"/>
      <c r="AF460" s="213"/>
      <c r="AG460" s="213" t="s">
        <v>290</v>
      </c>
      <c r="AH460" s="213">
        <v>0</v>
      </c>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3" x14ac:dyDescent="0.2">
      <c r="A461" s="220"/>
      <c r="B461" s="221"/>
      <c r="C461" s="262" t="s">
        <v>2552</v>
      </c>
      <c r="D461" s="229"/>
      <c r="E461" s="230">
        <v>-1.68</v>
      </c>
      <c r="F461" s="224"/>
      <c r="G461" s="224"/>
      <c r="H461" s="224"/>
      <c r="I461" s="224"/>
      <c r="J461" s="224"/>
      <c r="K461" s="224"/>
      <c r="L461" s="224"/>
      <c r="M461" s="224"/>
      <c r="N461" s="223"/>
      <c r="O461" s="223"/>
      <c r="P461" s="223"/>
      <c r="Q461" s="223"/>
      <c r="R461" s="224"/>
      <c r="S461" s="224"/>
      <c r="T461" s="224"/>
      <c r="U461" s="224"/>
      <c r="V461" s="224"/>
      <c r="W461" s="224"/>
      <c r="X461" s="224"/>
      <c r="Y461" s="224"/>
      <c r="Z461" s="213"/>
      <c r="AA461" s="213"/>
      <c r="AB461" s="213"/>
      <c r="AC461" s="213"/>
      <c r="AD461" s="213"/>
      <c r="AE461" s="213"/>
      <c r="AF461" s="213"/>
      <c r="AG461" s="213" t="s">
        <v>290</v>
      </c>
      <c r="AH461" s="213">
        <v>0</v>
      </c>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3" x14ac:dyDescent="0.2">
      <c r="A462" s="220"/>
      <c r="B462" s="221"/>
      <c r="C462" s="262" t="s">
        <v>2553</v>
      </c>
      <c r="D462" s="229"/>
      <c r="E462" s="230">
        <v>-1.17</v>
      </c>
      <c r="F462" s="224"/>
      <c r="G462" s="224"/>
      <c r="H462" s="224"/>
      <c r="I462" s="224"/>
      <c r="J462" s="224"/>
      <c r="K462" s="224"/>
      <c r="L462" s="224"/>
      <c r="M462" s="224"/>
      <c r="N462" s="223"/>
      <c r="O462" s="223"/>
      <c r="P462" s="223"/>
      <c r="Q462" s="223"/>
      <c r="R462" s="224"/>
      <c r="S462" s="224"/>
      <c r="T462" s="224"/>
      <c r="U462" s="224"/>
      <c r="V462" s="224"/>
      <c r="W462" s="224"/>
      <c r="X462" s="224"/>
      <c r="Y462" s="224"/>
      <c r="Z462" s="213"/>
      <c r="AA462" s="213"/>
      <c r="AB462" s="213"/>
      <c r="AC462" s="213"/>
      <c r="AD462" s="213"/>
      <c r="AE462" s="213"/>
      <c r="AF462" s="213"/>
      <c r="AG462" s="213" t="s">
        <v>290</v>
      </c>
      <c r="AH462" s="213">
        <v>0</v>
      </c>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3" x14ac:dyDescent="0.2">
      <c r="A463" s="220"/>
      <c r="B463" s="221"/>
      <c r="C463" s="262" t="s">
        <v>2554</v>
      </c>
      <c r="D463" s="229"/>
      <c r="E463" s="230">
        <v>-3.8064</v>
      </c>
      <c r="F463" s="224"/>
      <c r="G463" s="224"/>
      <c r="H463" s="224"/>
      <c r="I463" s="224"/>
      <c r="J463" s="224"/>
      <c r="K463" s="224"/>
      <c r="L463" s="224"/>
      <c r="M463" s="224"/>
      <c r="N463" s="223"/>
      <c r="O463" s="223"/>
      <c r="P463" s="223"/>
      <c r="Q463" s="223"/>
      <c r="R463" s="224"/>
      <c r="S463" s="224"/>
      <c r="T463" s="224"/>
      <c r="U463" s="224"/>
      <c r="V463" s="224"/>
      <c r="W463" s="224"/>
      <c r="X463" s="224"/>
      <c r="Y463" s="224"/>
      <c r="Z463" s="213"/>
      <c r="AA463" s="213"/>
      <c r="AB463" s="213"/>
      <c r="AC463" s="213"/>
      <c r="AD463" s="213"/>
      <c r="AE463" s="213"/>
      <c r="AF463" s="213"/>
      <c r="AG463" s="213" t="s">
        <v>290</v>
      </c>
      <c r="AH463" s="213">
        <v>0</v>
      </c>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3" x14ac:dyDescent="0.2">
      <c r="A464" s="220"/>
      <c r="B464" s="221"/>
      <c r="C464" s="262" t="s">
        <v>2555</v>
      </c>
      <c r="D464" s="229"/>
      <c r="E464" s="230">
        <v>-0.25800000000000001</v>
      </c>
      <c r="F464" s="224"/>
      <c r="G464" s="224"/>
      <c r="H464" s="224"/>
      <c r="I464" s="224"/>
      <c r="J464" s="224"/>
      <c r="K464" s="224"/>
      <c r="L464" s="224"/>
      <c r="M464" s="224"/>
      <c r="N464" s="223"/>
      <c r="O464" s="223"/>
      <c r="P464" s="223"/>
      <c r="Q464" s="223"/>
      <c r="R464" s="224"/>
      <c r="S464" s="224"/>
      <c r="T464" s="224"/>
      <c r="U464" s="224"/>
      <c r="V464" s="224"/>
      <c r="W464" s="224"/>
      <c r="X464" s="224"/>
      <c r="Y464" s="224"/>
      <c r="Z464" s="213"/>
      <c r="AA464" s="213"/>
      <c r="AB464" s="213"/>
      <c r="AC464" s="213"/>
      <c r="AD464" s="213"/>
      <c r="AE464" s="213"/>
      <c r="AF464" s="213"/>
      <c r="AG464" s="213" t="s">
        <v>290</v>
      </c>
      <c r="AH464" s="213">
        <v>0</v>
      </c>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3" x14ac:dyDescent="0.2">
      <c r="A465" s="220"/>
      <c r="B465" s="221"/>
      <c r="C465" s="262" t="s">
        <v>2556</v>
      </c>
      <c r="D465" s="229"/>
      <c r="E465" s="230">
        <v>-6.7409999999999997</v>
      </c>
      <c r="F465" s="224"/>
      <c r="G465" s="224"/>
      <c r="H465" s="224"/>
      <c r="I465" s="224"/>
      <c r="J465" s="224"/>
      <c r="K465" s="224"/>
      <c r="L465" s="224"/>
      <c r="M465" s="224"/>
      <c r="N465" s="223"/>
      <c r="O465" s="223"/>
      <c r="P465" s="223"/>
      <c r="Q465" s="223"/>
      <c r="R465" s="224"/>
      <c r="S465" s="224"/>
      <c r="T465" s="224"/>
      <c r="U465" s="224"/>
      <c r="V465" s="224"/>
      <c r="W465" s="224"/>
      <c r="X465" s="224"/>
      <c r="Y465" s="224"/>
      <c r="Z465" s="213"/>
      <c r="AA465" s="213"/>
      <c r="AB465" s="213"/>
      <c r="AC465" s="213"/>
      <c r="AD465" s="213"/>
      <c r="AE465" s="213"/>
      <c r="AF465" s="213"/>
      <c r="AG465" s="213" t="s">
        <v>290</v>
      </c>
      <c r="AH465" s="213">
        <v>0</v>
      </c>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3" x14ac:dyDescent="0.2">
      <c r="A466" s="220"/>
      <c r="B466" s="221"/>
      <c r="C466" s="262" t="s">
        <v>2557</v>
      </c>
      <c r="D466" s="229"/>
      <c r="E466" s="230">
        <v>-1.365</v>
      </c>
      <c r="F466" s="224"/>
      <c r="G466" s="224"/>
      <c r="H466" s="224"/>
      <c r="I466" s="224"/>
      <c r="J466" s="224"/>
      <c r="K466" s="224"/>
      <c r="L466" s="224"/>
      <c r="M466" s="224"/>
      <c r="N466" s="223"/>
      <c r="O466" s="223"/>
      <c r="P466" s="223"/>
      <c r="Q466" s="223"/>
      <c r="R466" s="224"/>
      <c r="S466" s="224"/>
      <c r="T466" s="224"/>
      <c r="U466" s="224"/>
      <c r="V466" s="224"/>
      <c r="W466" s="224"/>
      <c r="X466" s="224"/>
      <c r="Y466" s="224"/>
      <c r="Z466" s="213"/>
      <c r="AA466" s="213"/>
      <c r="AB466" s="213"/>
      <c r="AC466" s="213"/>
      <c r="AD466" s="213"/>
      <c r="AE466" s="213"/>
      <c r="AF466" s="213"/>
      <c r="AG466" s="213" t="s">
        <v>290</v>
      </c>
      <c r="AH466" s="213">
        <v>0</v>
      </c>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3" x14ac:dyDescent="0.2">
      <c r="A467" s="220"/>
      <c r="B467" s="221"/>
      <c r="C467" s="262" t="s">
        <v>2558</v>
      </c>
      <c r="D467" s="229"/>
      <c r="E467" s="230">
        <v>-0.58499999999999996</v>
      </c>
      <c r="F467" s="224"/>
      <c r="G467" s="224"/>
      <c r="H467" s="224"/>
      <c r="I467" s="224"/>
      <c r="J467" s="224"/>
      <c r="K467" s="224"/>
      <c r="L467" s="224"/>
      <c r="M467" s="224"/>
      <c r="N467" s="223"/>
      <c r="O467" s="223"/>
      <c r="P467" s="223"/>
      <c r="Q467" s="223"/>
      <c r="R467" s="224"/>
      <c r="S467" s="224"/>
      <c r="T467" s="224"/>
      <c r="U467" s="224"/>
      <c r="V467" s="224"/>
      <c r="W467" s="224"/>
      <c r="X467" s="224"/>
      <c r="Y467" s="224"/>
      <c r="Z467" s="213"/>
      <c r="AA467" s="213"/>
      <c r="AB467" s="213"/>
      <c r="AC467" s="213"/>
      <c r="AD467" s="213"/>
      <c r="AE467" s="213"/>
      <c r="AF467" s="213"/>
      <c r="AG467" s="213" t="s">
        <v>290</v>
      </c>
      <c r="AH467" s="213">
        <v>0</v>
      </c>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3" x14ac:dyDescent="0.2">
      <c r="A468" s="220"/>
      <c r="B468" s="221"/>
      <c r="C468" s="262" t="s">
        <v>2559</v>
      </c>
      <c r="D468" s="229"/>
      <c r="E468" s="230">
        <v>-2.484</v>
      </c>
      <c r="F468" s="224"/>
      <c r="G468" s="224"/>
      <c r="H468" s="224"/>
      <c r="I468" s="224"/>
      <c r="J468" s="224"/>
      <c r="K468" s="224"/>
      <c r="L468" s="224"/>
      <c r="M468" s="224"/>
      <c r="N468" s="223"/>
      <c r="O468" s="223"/>
      <c r="P468" s="223"/>
      <c r="Q468" s="223"/>
      <c r="R468" s="224"/>
      <c r="S468" s="224"/>
      <c r="T468" s="224"/>
      <c r="U468" s="224"/>
      <c r="V468" s="224"/>
      <c r="W468" s="224"/>
      <c r="X468" s="224"/>
      <c r="Y468" s="224"/>
      <c r="Z468" s="213"/>
      <c r="AA468" s="213"/>
      <c r="AB468" s="213"/>
      <c r="AC468" s="213"/>
      <c r="AD468" s="213"/>
      <c r="AE468" s="213"/>
      <c r="AF468" s="213"/>
      <c r="AG468" s="213" t="s">
        <v>290</v>
      </c>
      <c r="AH468" s="213">
        <v>0</v>
      </c>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outlineLevel="3" x14ac:dyDescent="0.2">
      <c r="A469" s="220"/>
      <c r="B469" s="221"/>
      <c r="C469" s="262" t="s">
        <v>2560</v>
      </c>
      <c r="D469" s="229"/>
      <c r="E469" s="230">
        <v>-2.09</v>
      </c>
      <c r="F469" s="224"/>
      <c r="G469" s="224"/>
      <c r="H469" s="224"/>
      <c r="I469" s="224"/>
      <c r="J469" s="224"/>
      <c r="K469" s="224"/>
      <c r="L469" s="224"/>
      <c r="M469" s="224"/>
      <c r="N469" s="223"/>
      <c r="O469" s="223"/>
      <c r="P469" s="223"/>
      <c r="Q469" s="223"/>
      <c r="R469" s="224"/>
      <c r="S469" s="224"/>
      <c r="T469" s="224"/>
      <c r="U469" s="224"/>
      <c r="V469" s="224"/>
      <c r="W469" s="224"/>
      <c r="X469" s="224"/>
      <c r="Y469" s="224"/>
      <c r="Z469" s="213"/>
      <c r="AA469" s="213"/>
      <c r="AB469" s="213"/>
      <c r="AC469" s="213"/>
      <c r="AD469" s="213"/>
      <c r="AE469" s="213"/>
      <c r="AF469" s="213"/>
      <c r="AG469" s="213" t="s">
        <v>290</v>
      </c>
      <c r="AH469" s="213">
        <v>0</v>
      </c>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outlineLevel="3" x14ac:dyDescent="0.2">
      <c r="A470" s="220"/>
      <c r="B470" s="221"/>
      <c r="C470" s="262" t="s">
        <v>2561</v>
      </c>
      <c r="D470" s="229"/>
      <c r="E470" s="230"/>
      <c r="F470" s="224"/>
      <c r="G470" s="224"/>
      <c r="H470" s="224"/>
      <c r="I470" s="224"/>
      <c r="J470" s="224"/>
      <c r="K470" s="224"/>
      <c r="L470" s="224"/>
      <c r="M470" s="224"/>
      <c r="N470" s="223"/>
      <c r="O470" s="223"/>
      <c r="P470" s="223"/>
      <c r="Q470" s="223"/>
      <c r="R470" s="224"/>
      <c r="S470" s="224"/>
      <c r="T470" s="224"/>
      <c r="U470" s="224"/>
      <c r="V470" s="224"/>
      <c r="W470" s="224"/>
      <c r="X470" s="224"/>
      <c r="Y470" s="224"/>
      <c r="Z470" s="213"/>
      <c r="AA470" s="213"/>
      <c r="AB470" s="213"/>
      <c r="AC470" s="213"/>
      <c r="AD470" s="213"/>
      <c r="AE470" s="213"/>
      <c r="AF470" s="213"/>
      <c r="AG470" s="213" t="s">
        <v>290</v>
      </c>
      <c r="AH470" s="213">
        <v>0</v>
      </c>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3" x14ac:dyDescent="0.2">
      <c r="A471" s="220"/>
      <c r="B471" s="221"/>
      <c r="C471" s="262" t="s">
        <v>2562</v>
      </c>
      <c r="D471" s="229"/>
      <c r="E471" s="230">
        <v>-2.1</v>
      </c>
      <c r="F471" s="224"/>
      <c r="G471" s="224"/>
      <c r="H471" s="224"/>
      <c r="I471" s="224"/>
      <c r="J471" s="224"/>
      <c r="K471" s="224"/>
      <c r="L471" s="224"/>
      <c r="M471" s="224"/>
      <c r="N471" s="223"/>
      <c r="O471" s="223"/>
      <c r="P471" s="223"/>
      <c r="Q471" s="223"/>
      <c r="R471" s="224"/>
      <c r="S471" s="224"/>
      <c r="T471" s="224"/>
      <c r="U471" s="224"/>
      <c r="V471" s="224"/>
      <c r="W471" s="224"/>
      <c r="X471" s="224"/>
      <c r="Y471" s="224"/>
      <c r="Z471" s="213"/>
      <c r="AA471" s="213"/>
      <c r="AB471" s="213"/>
      <c r="AC471" s="213"/>
      <c r="AD471" s="213"/>
      <c r="AE471" s="213"/>
      <c r="AF471" s="213"/>
      <c r="AG471" s="213" t="s">
        <v>290</v>
      </c>
      <c r="AH471" s="213">
        <v>0</v>
      </c>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outlineLevel="3" x14ac:dyDescent="0.2">
      <c r="A472" s="220"/>
      <c r="B472" s="221"/>
      <c r="C472" s="262" t="s">
        <v>2563</v>
      </c>
      <c r="D472" s="229"/>
      <c r="E472" s="230">
        <v>-6.7697500000000002</v>
      </c>
      <c r="F472" s="224"/>
      <c r="G472" s="224"/>
      <c r="H472" s="224"/>
      <c r="I472" s="224"/>
      <c r="J472" s="224"/>
      <c r="K472" s="224"/>
      <c r="L472" s="224"/>
      <c r="M472" s="224"/>
      <c r="N472" s="223"/>
      <c r="O472" s="223"/>
      <c r="P472" s="223"/>
      <c r="Q472" s="223"/>
      <c r="R472" s="224"/>
      <c r="S472" s="224"/>
      <c r="T472" s="224"/>
      <c r="U472" s="224"/>
      <c r="V472" s="224"/>
      <c r="W472" s="224"/>
      <c r="X472" s="224"/>
      <c r="Y472" s="224"/>
      <c r="Z472" s="213"/>
      <c r="AA472" s="213"/>
      <c r="AB472" s="213"/>
      <c r="AC472" s="213"/>
      <c r="AD472" s="213"/>
      <c r="AE472" s="213"/>
      <c r="AF472" s="213"/>
      <c r="AG472" s="213" t="s">
        <v>290</v>
      </c>
      <c r="AH472" s="213">
        <v>0</v>
      </c>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3" x14ac:dyDescent="0.2">
      <c r="A473" s="220"/>
      <c r="B473" s="221"/>
      <c r="C473" s="262" t="s">
        <v>2564</v>
      </c>
      <c r="D473" s="229"/>
      <c r="E473" s="230">
        <v>-2.1</v>
      </c>
      <c r="F473" s="224"/>
      <c r="G473" s="224"/>
      <c r="H473" s="224"/>
      <c r="I473" s="224"/>
      <c r="J473" s="224"/>
      <c r="K473" s="224"/>
      <c r="L473" s="224"/>
      <c r="M473" s="224"/>
      <c r="N473" s="223"/>
      <c r="O473" s="223"/>
      <c r="P473" s="223"/>
      <c r="Q473" s="223"/>
      <c r="R473" s="224"/>
      <c r="S473" s="224"/>
      <c r="T473" s="224"/>
      <c r="U473" s="224"/>
      <c r="V473" s="224"/>
      <c r="W473" s="224"/>
      <c r="X473" s="224"/>
      <c r="Y473" s="224"/>
      <c r="Z473" s="213"/>
      <c r="AA473" s="213"/>
      <c r="AB473" s="213"/>
      <c r="AC473" s="213"/>
      <c r="AD473" s="213"/>
      <c r="AE473" s="213"/>
      <c r="AF473" s="213"/>
      <c r="AG473" s="213" t="s">
        <v>290</v>
      </c>
      <c r="AH473" s="213">
        <v>0</v>
      </c>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3" x14ac:dyDescent="0.2">
      <c r="A474" s="220"/>
      <c r="B474" s="221"/>
      <c r="C474" s="262" t="s">
        <v>2565</v>
      </c>
      <c r="D474" s="229"/>
      <c r="E474" s="230">
        <v>-14.2575</v>
      </c>
      <c r="F474" s="224"/>
      <c r="G474" s="224"/>
      <c r="H474" s="224"/>
      <c r="I474" s="224"/>
      <c r="J474" s="224"/>
      <c r="K474" s="224"/>
      <c r="L474" s="224"/>
      <c r="M474" s="224"/>
      <c r="N474" s="223"/>
      <c r="O474" s="223"/>
      <c r="P474" s="223"/>
      <c r="Q474" s="223"/>
      <c r="R474" s="224"/>
      <c r="S474" s="224"/>
      <c r="T474" s="224"/>
      <c r="U474" s="224"/>
      <c r="V474" s="224"/>
      <c r="W474" s="224"/>
      <c r="X474" s="224"/>
      <c r="Y474" s="224"/>
      <c r="Z474" s="213"/>
      <c r="AA474" s="213"/>
      <c r="AB474" s="213"/>
      <c r="AC474" s="213"/>
      <c r="AD474" s="213"/>
      <c r="AE474" s="213"/>
      <c r="AF474" s="213"/>
      <c r="AG474" s="213" t="s">
        <v>290</v>
      </c>
      <c r="AH474" s="213">
        <v>0</v>
      </c>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3" x14ac:dyDescent="0.2">
      <c r="A475" s="220"/>
      <c r="B475" s="221"/>
      <c r="C475" s="262" t="s">
        <v>2566</v>
      </c>
      <c r="D475" s="229"/>
      <c r="E475" s="230">
        <v>-2.1</v>
      </c>
      <c r="F475" s="224"/>
      <c r="G475" s="224"/>
      <c r="H475" s="224"/>
      <c r="I475" s="224"/>
      <c r="J475" s="224"/>
      <c r="K475" s="224"/>
      <c r="L475" s="224"/>
      <c r="M475" s="224"/>
      <c r="N475" s="223"/>
      <c r="O475" s="223"/>
      <c r="P475" s="223"/>
      <c r="Q475" s="223"/>
      <c r="R475" s="224"/>
      <c r="S475" s="224"/>
      <c r="T475" s="224"/>
      <c r="U475" s="224"/>
      <c r="V475" s="224"/>
      <c r="W475" s="224"/>
      <c r="X475" s="224"/>
      <c r="Y475" s="224"/>
      <c r="Z475" s="213"/>
      <c r="AA475" s="213"/>
      <c r="AB475" s="213"/>
      <c r="AC475" s="213"/>
      <c r="AD475" s="213"/>
      <c r="AE475" s="213"/>
      <c r="AF475" s="213"/>
      <c r="AG475" s="213" t="s">
        <v>290</v>
      </c>
      <c r="AH475" s="213">
        <v>0</v>
      </c>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3" x14ac:dyDescent="0.2">
      <c r="A476" s="220"/>
      <c r="B476" s="221"/>
      <c r="C476" s="262" t="s">
        <v>2567</v>
      </c>
      <c r="D476" s="229"/>
      <c r="E476" s="230">
        <v>-1.68</v>
      </c>
      <c r="F476" s="224"/>
      <c r="G476" s="224"/>
      <c r="H476" s="224"/>
      <c r="I476" s="224"/>
      <c r="J476" s="224"/>
      <c r="K476" s="224"/>
      <c r="L476" s="224"/>
      <c r="M476" s="224"/>
      <c r="N476" s="223"/>
      <c r="O476" s="223"/>
      <c r="P476" s="223"/>
      <c r="Q476" s="223"/>
      <c r="R476" s="224"/>
      <c r="S476" s="224"/>
      <c r="T476" s="224"/>
      <c r="U476" s="224"/>
      <c r="V476" s="224"/>
      <c r="W476" s="224"/>
      <c r="X476" s="224"/>
      <c r="Y476" s="224"/>
      <c r="Z476" s="213"/>
      <c r="AA476" s="213"/>
      <c r="AB476" s="213"/>
      <c r="AC476" s="213"/>
      <c r="AD476" s="213"/>
      <c r="AE476" s="213"/>
      <c r="AF476" s="213"/>
      <c r="AG476" s="213" t="s">
        <v>290</v>
      </c>
      <c r="AH476" s="213">
        <v>0</v>
      </c>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3" x14ac:dyDescent="0.2">
      <c r="A477" s="220"/>
      <c r="B477" s="221"/>
      <c r="C477" s="263" t="s">
        <v>294</v>
      </c>
      <c r="D477" s="231"/>
      <c r="E477" s="232">
        <v>-104.15985000000001</v>
      </c>
      <c r="F477" s="224"/>
      <c r="G477" s="224"/>
      <c r="H477" s="224"/>
      <c r="I477" s="224"/>
      <c r="J477" s="224"/>
      <c r="K477" s="224"/>
      <c r="L477" s="224"/>
      <c r="M477" s="224"/>
      <c r="N477" s="223"/>
      <c r="O477" s="223"/>
      <c r="P477" s="223"/>
      <c r="Q477" s="223"/>
      <c r="R477" s="224"/>
      <c r="S477" s="224"/>
      <c r="T477" s="224"/>
      <c r="U477" s="224"/>
      <c r="V477" s="224"/>
      <c r="W477" s="224"/>
      <c r="X477" s="224"/>
      <c r="Y477" s="224"/>
      <c r="Z477" s="213"/>
      <c r="AA477" s="213"/>
      <c r="AB477" s="213"/>
      <c r="AC477" s="213"/>
      <c r="AD477" s="213"/>
      <c r="AE477" s="213"/>
      <c r="AF477" s="213"/>
      <c r="AG477" s="213" t="s">
        <v>290</v>
      </c>
      <c r="AH477" s="213">
        <v>1</v>
      </c>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3" x14ac:dyDescent="0.2">
      <c r="A478" s="220"/>
      <c r="B478" s="221"/>
      <c r="C478" s="262" t="s">
        <v>2568</v>
      </c>
      <c r="D478" s="229"/>
      <c r="E478" s="230"/>
      <c r="F478" s="224"/>
      <c r="G478" s="224"/>
      <c r="H478" s="224"/>
      <c r="I478" s="224"/>
      <c r="J478" s="224"/>
      <c r="K478" s="224"/>
      <c r="L478" s="224"/>
      <c r="M478" s="224"/>
      <c r="N478" s="223"/>
      <c r="O478" s="223"/>
      <c r="P478" s="223"/>
      <c r="Q478" s="223"/>
      <c r="R478" s="224"/>
      <c r="S478" s="224"/>
      <c r="T478" s="224"/>
      <c r="U478" s="224"/>
      <c r="V478" s="224"/>
      <c r="W478" s="224"/>
      <c r="X478" s="224"/>
      <c r="Y478" s="224"/>
      <c r="Z478" s="213"/>
      <c r="AA478" s="213"/>
      <c r="AB478" s="213"/>
      <c r="AC478" s="213"/>
      <c r="AD478" s="213"/>
      <c r="AE478" s="213"/>
      <c r="AF478" s="213"/>
      <c r="AG478" s="213" t="s">
        <v>290</v>
      </c>
      <c r="AH478" s="213">
        <v>0</v>
      </c>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3" x14ac:dyDescent="0.2">
      <c r="A479" s="220"/>
      <c r="B479" s="221"/>
      <c r="C479" s="262" t="s">
        <v>2569</v>
      </c>
      <c r="D479" s="229"/>
      <c r="E479" s="230">
        <v>12.15</v>
      </c>
      <c r="F479" s="224"/>
      <c r="G479" s="224"/>
      <c r="H479" s="224"/>
      <c r="I479" s="224"/>
      <c r="J479" s="224"/>
      <c r="K479" s="224"/>
      <c r="L479" s="224"/>
      <c r="M479" s="224"/>
      <c r="N479" s="223"/>
      <c r="O479" s="223"/>
      <c r="P479" s="223"/>
      <c r="Q479" s="223"/>
      <c r="R479" s="224"/>
      <c r="S479" s="224"/>
      <c r="T479" s="224"/>
      <c r="U479" s="224"/>
      <c r="V479" s="224"/>
      <c r="W479" s="224"/>
      <c r="X479" s="224"/>
      <c r="Y479" s="224"/>
      <c r="Z479" s="213"/>
      <c r="AA479" s="213"/>
      <c r="AB479" s="213"/>
      <c r="AC479" s="213"/>
      <c r="AD479" s="213"/>
      <c r="AE479" s="213"/>
      <c r="AF479" s="213"/>
      <c r="AG479" s="213" t="s">
        <v>290</v>
      </c>
      <c r="AH479" s="213">
        <v>0</v>
      </c>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outlineLevel="3" x14ac:dyDescent="0.2">
      <c r="A480" s="220"/>
      <c r="B480" s="221"/>
      <c r="C480" s="262" t="s">
        <v>2570</v>
      </c>
      <c r="D480" s="229"/>
      <c r="E480" s="230">
        <v>18.071999999999999</v>
      </c>
      <c r="F480" s="224"/>
      <c r="G480" s="224"/>
      <c r="H480" s="224"/>
      <c r="I480" s="224"/>
      <c r="J480" s="224"/>
      <c r="K480" s="224"/>
      <c r="L480" s="224"/>
      <c r="M480" s="224"/>
      <c r="N480" s="223"/>
      <c r="O480" s="223"/>
      <c r="P480" s="223"/>
      <c r="Q480" s="223"/>
      <c r="R480" s="224"/>
      <c r="S480" s="224"/>
      <c r="T480" s="224"/>
      <c r="U480" s="224"/>
      <c r="V480" s="224"/>
      <c r="W480" s="224"/>
      <c r="X480" s="224"/>
      <c r="Y480" s="224"/>
      <c r="Z480" s="213"/>
      <c r="AA480" s="213"/>
      <c r="AB480" s="213"/>
      <c r="AC480" s="213"/>
      <c r="AD480" s="213"/>
      <c r="AE480" s="213"/>
      <c r="AF480" s="213"/>
      <c r="AG480" s="213" t="s">
        <v>290</v>
      </c>
      <c r="AH480" s="213">
        <v>0</v>
      </c>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outlineLevel="3" x14ac:dyDescent="0.2">
      <c r="A481" s="220"/>
      <c r="B481" s="221"/>
      <c r="C481" s="262" t="s">
        <v>2571</v>
      </c>
      <c r="D481" s="229"/>
      <c r="E481" s="230">
        <v>6.33</v>
      </c>
      <c r="F481" s="224"/>
      <c r="G481" s="224"/>
      <c r="H481" s="224"/>
      <c r="I481" s="224"/>
      <c r="J481" s="224"/>
      <c r="K481" s="224"/>
      <c r="L481" s="224"/>
      <c r="M481" s="224"/>
      <c r="N481" s="223"/>
      <c r="O481" s="223"/>
      <c r="P481" s="223"/>
      <c r="Q481" s="223"/>
      <c r="R481" s="224"/>
      <c r="S481" s="224"/>
      <c r="T481" s="224"/>
      <c r="U481" s="224"/>
      <c r="V481" s="224"/>
      <c r="W481" s="224"/>
      <c r="X481" s="224"/>
      <c r="Y481" s="224"/>
      <c r="Z481" s="213"/>
      <c r="AA481" s="213"/>
      <c r="AB481" s="213"/>
      <c r="AC481" s="213"/>
      <c r="AD481" s="213"/>
      <c r="AE481" s="213"/>
      <c r="AF481" s="213"/>
      <c r="AG481" s="213" t="s">
        <v>290</v>
      </c>
      <c r="AH481" s="213">
        <v>0</v>
      </c>
      <c r="AI481" s="213"/>
      <c r="AJ481" s="213"/>
      <c r="AK481" s="213"/>
      <c r="AL481" s="213"/>
      <c r="AM481" s="213"/>
      <c r="AN481" s="213"/>
      <c r="AO481" s="213"/>
      <c r="AP481" s="213"/>
      <c r="AQ481" s="213"/>
      <c r="AR481" s="213"/>
      <c r="AS481" s="213"/>
      <c r="AT481" s="213"/>
      <c r="AU481" s="213"/>
      <c r="AV481" s="213"/>
      <c r="AW481" s="213"/>
      <c r="AX481" s="213"/>
      <c r="AY481" s="213"/>
      <c r="AZ481" s="213"/>
      <c r="BA481" s="213"/>
      <c r="BB481" s="213"/>
      <c r="BC481" s="213"/>
      <c r="BD481" s="213"/>
      <c r="BE481" s="213"/>
      <c r="BF481" s="213"/>
      <c r="BG481" s="213"/>
      <c r="BH481" s="213"/>
    </row>
    <row r="482" spans="1:60" outlineLevel="3" x14ac:dyDescent="0.2">
      <c r="A482" s="220"/>
      <c r="B482" s="221"/>
      <c r="C482" s="262" t="s">
        <v>2572</v>
      </c>
      <c r="D482" s="229"/>
      <c r="E482" s="230">
        <v>1.2</v>
      </c>
      <c r="F482" s="224"/>
      <c r="G482" s="224"/>
      <c r="H482" s="224"/>
      <c r="I482" s="224"/>
      <c r="J482" s="224"/>
      <c r="K482" s="224"/>
      <c r="L482" s="224"/>
      <c r="M482" s="224"/>
      <c r="N482" s="223"/>
      <c r="O482" s="223"/>
      <c r="P482" s="223"/>
      <c r="Q482" s="223"/>
      <c r="R482" s="224"/>
      <c r="S482" s="224"/>
      <c r="T482" s="224"/>
      <c r="U482" s="224"/>
      <c r="V482" s="224"/>
      <c r="W482" s="224"/>
      <c r="X482" s="224"/>
      <c r="Y482" s="224"/>
      <c r="Z482" s="213"/>
      <c r="AA482" s="213"/>
      <c r="AB482" s="213"/>
      <c r="AC482" s="213"/>
      <c r="AD482" s="213"/>
      <c r="AE482" s="213"/>
      <c r="AF482" s="213"/>
      <c r="AG482" s="213" t="s">
        <v>290</v>
      </c>
      <c r="AH482" s="213">
        <v>0</v>
      </c>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3" x14ac:dyDescent="0.2">
      <c r="A483" s="220"/>
      <c r="B483" s="221"/>
      <c r="C483" s="262" t="s">
        <v>2573</v>
      </c>
      <c r="D483" s="229"/>
      <c r="E483" s="230">
        <v>1.32</v>
      </c>
      <c r="F483" s="224"/>
      <c r="G483" s="224"/>
      <c r="H483" s="224"/>
      <c r="I483" s="224"/>
      <c r="J483" s="224"/>
      <c r="K483" s="224"/>
      <c r="L483" s="224"/>
      <c r="M483" s="224"/>
      <c r="N483" s="223"/>
      <c r="O483" s="223"/>
      <c r="P483" s="223"/>
      <c r="Q483" s="223"/>
      <c r="R483" s="224"/>
      <c r="S483" s="224"/>
      <c r="T483" s="224"/>
      <c r="U483" s="224"/>
      <c r="V483" s="224"/>
      <c r="W483" s="224"/>
      <c r="X483" s="224"/>
      <c r="Y483" s="224"/>
      <c r="Z483" s="213"/>
      <c r="AA483" s="213"/>
      <c r="AB483" s="213"/>
      <c r="AC483" s="213"/>
      <c r="AD483" s="213"/>
      <c r="AE483" s="213"/>
      <c r="AF483" s="213"/>
      <c r="AG483" s="213" t="s">
        <v>290</v>
      </c>
      <c r="AH483" s="213">
        <v>0</v>
      </c>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3" x14ac:dyDescent="0.2">
      <c r="A484" s="220"/>
      <c r="B484" s="221"/>
      <c r="C484" s="262" t="s">
        <v>2574</v>
      </c>
      <c r="D484" s="229"/>
      <c r="E484" s="230">
        <v>3.8639999999999999</v>
      </c>
      <c r="F484" s="224"/>
      <c r="G484" s="224"/>
      <c r="H484" s="224"/>
      <c r="I484" s="224"/>
      <c r="J484" s="224"/>
      <c r="K484" s="224"/>
      <c r="L484" s="224"/>
      <c r="M484" s="224"/>
      <c r="N484" s="223"/>
      <c r="O484" s="223"/>
      <c r="P484" s="223"/>
      <c r="Q484" s="223"/>
      <c r="R484" s="224"/>
      <c r="S484" s="224"/>
      <c r="T484" s="224"/>
      <c r="U484" s="224"/>
      <c r="V484" s="224"/>
      <c r="W484" s="224"/>
      <c r="X484" s="224"/>
      <c r="Y484" s="224"/>
      <c r="Z484" s="213"/>
      <c r="AA484" s="213"/>
      <c r="AB484" s="213"/>
      <c r="AC484" s="213"/>
      <c r="AD484" s="213"/>
      <c r="AE484" s="213"/>
      <c r="AF484" s="213"/>
      <c r="AG484" s="213" t="s">
        <v>290</v>
      </c>
      <c r="AH484" s="213">
        <v>0</v>
      </c>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outlineLevel="3" x14ac:dyDescent="0.2">
      <c r="A485" s="220"/>
      <c r="B485" s="221"/>
      <c r="C485" s="262" t="s">
        <v>2575</v>
      </c>
      <c r="D485" s="229"/>
      <c r="E485" s="230">
        <v>0.69599999999999995</v>
      </c>
      <c r="F485" s="224"/>
      <c r="G485" s="224"/>
      <c r="H485" s="224"/>
      <c r="I485" s="224"/>
      <c r="J485" s="224"/>
      <c r="K485" s="224"/>
      <c r="L485" s="224"/>
      <c r="M485" s="224"/>
      <c r="N485" s="223"/>
      <c r="O485" s="223"/>
      <c r="P485" s="223"/>
      <c r="Q485" s="223"/>
      <c r="R485" s="224"/>
      <c r="S485" s="224"/>
      <c r="T485" s="224"/>
      <c r="U485" s="224"/>
      <c r="V485" s="224"/>
      <c r="W485" s="224"/>
      <c r="X485" s="224"/>
      <c r="Y485" s="224"/>
      <c r="Z485" s="213"/>
      <c r="AA485" s="213"/>
      <c r="AB485" s="213"/>
      <c r="AC485" s="213"/>
      <c r="AD485" s="213"/>
      <c r="AE485" s="213"/>
      <c r="AF485" s="213"/>
      <c r="AG485" s="213" t="s">
        <v>290</v>
      </c>
      <c r="AH485" s="213">
        <v>0</v>
      </c>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outlineLevel="3" x14ac:dyDescent="0.2">
      <c r="A486" s="220"/>
      <c r="B486" s="221"/>
      <c r="C486" s="262" t="s">
        <v>2576</v>
      </c>
      <c r="D486" s="229"/>
      <c r="E486" s="230">
        <v>7.6680000000000001</v>
      </c>
      <c r="F486" s="224"/>
      <c r="G486" s="224"/>
      <c r="H486" s="224"/>
      <c r="I486" s="224"/>
      <c r="J486" s="224"/>
      <c r="K486" s="224"/>
      <c r="L486" s="224"/>
      <c r="M486" s="224"/>
      <c r="N486" s="223"/>
      <c r="O486" s="223"/>
      <c r="P486" s="223"/>
      <c r="Q486" s="223"/>
      <c r="R486" s="224"/>
      <c r="S486" s="224"/>
      <c r="T486" s="224"/>
      <c r="U486" s="224"/>
      <c r="V486" s="224"/>
      <c r="W486" s="224"/>
      <c r="X486" s="224"/>
      <c r="Y486" s="224"/>
      <c r="Z486" s="213"/>
      <c r="AA486" s="213"/>
      <c r="AB486" s="213"/>
      <c r="AC486" s="213"/>
      <c r="AD486" s="213"/>
      <c r="AE486" s="213"/>
      <c r="AF486" s="213"/>
      <c r="AG486" s="213" t="s">
        <v>290</v>
      </c>
      <c r="AH486" s="213">
        <v>0</v>
      </c>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outlineLevel="3" x14ac:dyDescent="0.2">
      <c r="A487" s="220"/>
      <c r="B487" s="221"/>
      <c r="C487" s="262" t="s">
        <v>2577</v>
      </c>
      <c r="D487" s="229"/>
      <c r="E487" s="230">
        <v>1.095</v>
      </c>
      <c r="F487" s="224"/>
      <c r="G487" s="224"/>
      <c r="H487" s="224"/>
      <c r="I487" s="224"/>
      <c r="J487" s="224"/>
      <c r="K487" s="224"/>
      <c r="L487" s="224"/>
      <c r="M487" s="224"/>
      <c r="N487" s="223"/>
      <c r="O487" s="223"/>
      <c r="P487" s="223"/>
      <c r="Q487" s="223"/>
      <c r="R487" s="224"/>
      <c r="S487" s="224"/>
      <c r="T487" s="224"/>
      <c r="U487" s="224"/>
      <c r="V487" s="224"/>
      <c r="W487" s="224"/>
      <c r="X487" s="224"/>
      <c r="Y487" s="224"/>
      <c r="Z487" s="213"/>
      <c r="AA487" s="213"/>
      <c r="AB487" s="213"/>
      <c r="AC487" s="213"/>
      <c r="AD487" s="213"/>
      <c r="AE487" s="213"/>
      <c r="AF487" s="213"/>
      <c r="AG487" s="213" t="s">
        <v>290</v>
      </c>
      <c r="AH487" s="213">
        <v>0</v>
      </c>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row>
    <row r="488" spans="1:60" outlineLevel="3" x14ac:dyDescent="0.2">
      <c r="A488" s="220"/>
      <c r="B488" s="221"/>
      <c r="C488" s="262" t="s">
        <v>2578</v>
      </c>
      <c r="D488" s="229"/>
      <c r="E488" s="230">
        <v>0.66</v>
      </c>
      <c r="F488" s="224"/>
      <c r="G488" s="224"/>
      <c r="H488" s="224"/>
      <c r="I488" s="224"/>
      <c r="J488" s="224"/>
      <c r="K488" s="224"/>
      <c r="L488" s="224"/>
      <c r="M488" s="224"/>
      <c r="N488" s="223"/>
      <c r="O488" s="223"/>
      <c r="P488" s="223"/>
      <c r="Q488" s="223"/>
      <c r="R488" s="224"/>
      <c r="S488" s="224"/>
      <c r="T488" s="224"/>
      <c r="U488" s="224"/>
      <c r="V488" s="224"/>
      <c r="W488" s="224"/>
      <c r="X488" s="224"/>
      <c r="Y488" s="224"/>
      <c r="Z488" s="213"/>
      <c r="AA488" s="213"/>
      <c r="AB488" s="213"/>
      <c r="AC488" s="213"/>
      <c r="AD488" s="213"/>
      <c r="AE488" s="213"/>
      <c r="AF488" s="213"/>
      <c r="AG488" s="213" t="s">
        <v>290</v>
      </c>
      <c r="AH488" s="213">
        <v>0</v>
      </c>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outlineLevel="3" x14ac:dyDescent="0.2">
      <c r="A489" s="220"/>
      <c r="B489" s="221"/>
      <c r="C489" s="262" t="s">
        <v>2579</v>
      </c>
      <c r="D489" s="229"/>
      <c r="E489" s="230">
        <v>1.3620000000000001</v>
      </c>
      <c r="F489" s="224"/>
      <c r="G489" s="224"/>
      <c r="H489" s="224"/>
      <c r="I489" s="224"/>
      <c r="J489" s="224"/>
      <c r="K489" s="224"/>
      <c r="L489" s="224"/>
      <c r="M489" s="224"/>
      <c r="N489" s="223"/>
      <c r="O489" s="223"/>
      <c r="P489" s="223"/>
      <c r="Q489" s="223"/>
      <c r="R489" s="224"/>
      <c r="S489" s="224"/>
      <c r="T489" s="224"/>
      <c r="U489" s="224"/>
      <c r="V489" s="224"/>
      <c r="W489" s="224"/>
      <c r="X489" s="224"/>
      <c r="Y489" s="224"/>
      <c r="Z489" s="213"/>
      <c r="AA489" s="213"/>
      <c r="AB489" s="213"/>
      <c r="AC489" s="213"/>
      <c r="AD489" s="213"/>
      <c r="AE489" s="213"/>
      <c r="AF489" s="213"/>
      <c r="AG489" s="213" t="s">
        <v>290</v>
      </c>
      <c r="AH489" s="213">
        <v>0</v>
      </c>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outlineLevel="3" x14ac:dyDescent="0.2">
      <c r="A490" s="220"/>
      <c r="B490" s="221"/>
      <c r="C490" s="262" t="s">
        <v>2580</v>
      </c>
      <c r="D490" s="229"/>
      <c r="E490" s="230">
        <v>1.47</v>
      </c>
      <c r="F490" s="224"/>
      <c r="G490" s="224"/>
      <c r="H490" s="224"/>
      <c r="I490" s="224"/>
      <c r="J490" s="224"/>
      <c r="K490" s="224"/>
      <c r="L490" s="224"/>
      <c r="M490" s="224"/>
      <c r="N490" s="223"/>
      <c r="O490" s="223"/>
      <c r="P490" s="223"/>
      <c r="Q490" s="223"/>
      <c r="R490" s="224"/>
      <c r="S490" s="224"/>
      <c r="T490" s="224"/>
      <c r="U490" s="224"/>
      <c r="V490" s="224"/>
      <c r="W490" s="224"/>
      <c r="X490" s="224"/>
      <c r="Y490" s="224"/>
      <c r="Z490" s="213"/>
      <c r="AA490" s="213"/>
      <c r="AB490" s="213"/>
      <c r="AC490" s="213"/>
      <c r="AD490" s="213"/>
      <c r="AE490" s="213"/>
      <c r="AF490" s="213"/>
      <c r="AG490" s="213" t="s">
        <v>290</v>
      </c>
      <c r="AH490" s="213">
        <v>0</v>
      </c>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3" x14ac:dyDescent="0.2">
      <c r="A491" s="220"/>
      <c r="B491" s="221"/>
      <c r="C491" s="262" t="s">
        <v>2581</v>
      </c>
      <c r="D491" s="229"/>
      <c r="E491" s="230"/>
      <c r="F491" s="224"/>
      <c r="G491" s="224"/>
      <c r="H491" s="224"/>
      <c r="I491" s="224"/>
      <c r="J491" s="224"/>
      <c r="K491" s="224"/>
      <c r="L491" s="224"/>
      <c r="M491" s="224"/>
      <c r="N491" s="223"/>
      <c r="O491" s="223"/>
      <c r="P491" s="223"/>
      <c r="Q491" s="223"/>
      <c r="R491" s="224"/>
      <c r="S491" s="224"/>
      <c r="T491" s="224"/>
      <c r="U491" s="224"/>
      <c r="V491" s="224"/>
      <c r="W491" s="224"/>
      <c r="X491" s="224"/>
      <c r="Y491" s="224"/>
      <c r="Z491" s="213"/>
      <c r="AA491" s="213"/>
      <c r="AB491" s="213"/>
      <c r="AC491" s="213"/>
      <c r="AD491" s="213"/>
      <c r="AE491" s="213"/>
      <c r="AF491" s="213"/>
      <c r="AG491" s="213" t="s">
        <v>290</v>
      </c>
      <c r="AH491" s="213">
        <v>0</v>
      </c>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3" x14ac:dyDescent="0.2">
      <c r="A492" s="220"/>
      <c r="B492" s="221"/>
      <c r="C492" s="262" t="s">
        <v>2582</v>
      </c>
      <c r="D492" s="229"/>
      <c r="E492" s="230">
        <v>1.56</v>
      </c>
      <c r="F492" s="224"/>
      <c r="G492" s="224"/>
      <c r="H492" s="224"/>
      <c r="I492" s="224"/>
      <c r="J492" s="224"/>
      <c r="K492" s="224"/>
      <c r="L492" s="224"/>
      <c r="M492" s="224"/>
      <c r="N492" s="223"/>
      <c r="O492" s="223"/>
      <c r="P492" s="223"/>
      <c r="Q492" s="223"/>
      <c r="R492" s="224"/>
      <c r="S492" s="224"/>
      <c r="T492" s="224"/>
      <c r="U492" s="224"/>
      <c r="V492" s="224"/>
      <c r="W492" s="224"/>
      <c r="X492" s="224"/>
      <c r="Y492" s="224"/>
      <c r="Z492" s="213"/>
      <c r="AA492" s="213"/>
      <c r="AB492" s="213"/>
      <c r="AC492" s="213"/>
      <c r="AD492" s="213"/>
      <c r="AE492" s="213"/>
      <c r="AF492" s="213"/>
      <c r="AG492" s="213" t="s">
        <v>290</v>
      </c>
      <c r="AH492" s="213">
        <v>0</v>
      </c>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3" x14ac:dyDescent="0.2">
      <c r="A493" s="220"/>
      <c r="B493" s="221"/>
      <c r="C493" s="262" t="s">
        <v>2583</v>
      </c>
      <c r="D493" s="229"/>
      <c r="E493" s="230">
        <v>2.5749</v>
      </c>
      <c r="F493" s="224"/>
      <c r="G493" s="224"/>
      <c r="H493" s="224"/>
      <c r="I493" s="224"/>
      <c r="J493" s="224"/>
      <c r="K493" s="224"/>
      <c r="L493" s="224"/>
      <c r="M493" s="224"/>
      <c r="N493" s="223"/>
      <c r="O493" s="223"/>
      <c r="P493" s="223"/>
      <c r="Q493" s="223"/>
      <c r="R493" s="224"/>
      <c r="S493" s="224"/>
      <c r="T493" s="224"/>
      <c r="U493" s="224"/>
      <c r="V493" s="224"/>
      <c r="W493" s="224"/>
      <c r="X493" s="224"/>
      <c r="Y493" s="224"/>
      <c r="Z493" s="213"/>
      <c r="AA493" s="213"/>
      <c r="AB493" s="213"/>
      <c r="AC493" s="213"/>
      <c r="AD493" s="213"/>
      <c r="AE493" s="213"/>
      <c r="AF493" s="213"/>
      <c r="AG493" s="213" t="s">
        <v>290</v>
      </c>
      <c r="AH493" s="213">
        <v>0</v>
      </c>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3" x14ac:dyDescent="0.2">
      <c r="A494" s="220"/>
      <c r="B494" s="221"/>
      <c r="C494" s="262" t="s">
        <v>2584</v>
      </c>
      <c r="D494" s="229"/>
      <c r="E494" s="230">
        <v>1.56</v>
      </c>
      <c r="F494" s="224"/>
      <c r="G494" s="224"/>
      <c r="H494" s="224"/>
      <c r="I494" s="224"/>
      <c r="J494" s="224"/>
      <c r="K494" s="224"/>
      <c r="L494" s="224"/>
      <c r="M494" s="224"/>
      <c r="N494" s="223"/>
      <c r="O494" s="223"/>
      <c r="P494" s="223"/>
      <c r="Q494" s="223"/>
      <c r="R494" s="224"/>
      <c r="S494" s="224"/>
      <c r="T494" s="224"/>
      <c r="U494" s="224"/>
      <c r="V494" s="224"/>
      <c r="W494" s="224"/>
      <c r="X494" s="224"/>
      <c r="Y494" s="224"/>
      <c r="Z494" s="213"/>
      <c r="AA494" s="213"/>
      <c r="AB494" s="213"/>
      <c r="AC494" s="213"/>
      <c r="AD494" s="213"/>
      <c r="AE494" s="213"/>
      <c r="AF494" s="213"/>
      <c r="AG494" s="213" t="s">
        <v>290</v>
      </c>
      <c r="AH494" s="213">
        <v>0</v>
      </c>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3" x14ac:dyDescent="0.2">
      <c r="A495" s="220"/>
      <c r="B495" s="221"/>
      <c r="C495" s="262" t="s">
        <v>2585</v>
      </c>
      <c r="D495" s="229"/>
      <c r="E495" s="230"/>
      <c r="F495" s="224"/>
      <c r="G495" s="224"/>
      <c r="H495" s="224"/>
      <c r="I495" s="224"/>
      <c r="J495" s="224"/>
      <c r="K495" s="224"/>
      <c r="L495" s="224"/>
      <c r="M495" s="224"/>
      <c r="N495" s="223"/>
      <c r="O495" s="223"/>
      <c r="P495" s="223"/>
      <c r="Q495" s="223"/>
      <c r="R495" s="224"/>
      <c r="S495" s="224"/>
      <c r="T495" s="224"/>
      <c r="U495" s="224"/>
      <c r="V495" s="224"/>
      <c r="W495" s="224"/>
      <c r="X495" s="224"/>
      <c r="Y495" s="224"/>
      <c r="Z495" s="213"/>
      <c r="AA495" s="213"/>
      <c r="AB495" s="213"/>
      <c r="AC495" s="213"/>
      <c r="AD495" s="213"/>
      <c r="AE495" s="213"/>
      <c r="AF495" s="213"/>
      <c r="AG495" s="213" t="s">
        <v>290</v>
      </c>
      <c r="AH495" s="213">
        <v>0</v>
      </c>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outlineLevel="3" x14ac:dyDescent="0.2">
      <c r="A496" s="220"/>
      <c r="B496" s="221"/>
      <c r="C496" s="262" t="s">
        <v>2586</v>
      </c>
      <c r="D496" s="229"/>
      <c r="E496" s="230">
        <v>1.56</v>
      </c>
      <c r="F496" s="224"/>
      <c r="G496" s="224"/>
      <c r="H496" s="224"/>
      <c r="I496" s="224"/>
      <c r="J496" s="224"/>
      <c r="K496" s="224"/>
      <c r="L496" s="224"/>
      <c r="M496" s="224"/>
      <c r="N496" s="223"/>
      <c r="O496" s="223"/>
      <c r="P496" s="223"/>
      <c r="Q496" s="223"/>
      <c r="R496" s="224"/>
      <c r="S496" s="224"/>
      <c r="T496" s="224"/>
      <c r="U496" s="224"/>
      <c r="V496" s="224"/>
      <c r="W496" s="224"/>
      <c r="X496" s="224"/>
      <c r="Y496" s="224"/>
      <c r="Z496" s="213"/>
      <c r="AA496" s="213"/>
      <c r="AB496" s="213"/>
      <c r="AC496" s="213"/>
      <c r="AD496" s="213"/>
      <c r="AE496" s="213"/>
      <c r="AF496" s="213"/>
      <c r="AG496" s="213" t="s">
        <v>290</v>
      </c>
      <c r="AH496" s="213">
        <v>0</v>
      </c>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outlineLevel="3" x14ac:dyDescent="0.2">
      <c r="A497" s="220"/>
      <c r="B497" s="221"/>
      <c r="C497" s="262" t="s">
        <v>2587</v>
      </c>
      <c r="D497" s="229"/>
      <c r="E497" s="230">
        <v>1.5</v>
      </c>
      <c r="F497" s="224"/>
      <c r="G497" s="224"/>
      <c r="H497" s="224"/>
      <c r="I497" s="224"/>
      <c r="J497" s="224"/>
      <c r="K497" s="224"/>
      <c r="L497" s="224"/>
      <c r="M497" s="224"/>
      <c r="N497" s="223"/>
      <c r="O497" s="223"/>
      <c r="P497" s="223"/>
      <c r="Q497" s="223"/>
      <c r="R497" s="224"/>
      <c r="S497" s="224"/>
      <c r="T497" s="224"/>
      <c r="U497" s="224"/>
      <c r="V497" s="224"/>
      <c r="W497" s="224"/>
      <c r="X497" s="224"/>
      <c r="Y497" s="224"/>
      <c r="Z497" s="213"/>
      <c r="AA497" s="213"/>
      <c r="AB497" s="213"/>
      <c r="AC497" s="213"/>
      <c r="AD497" s="213"/>
      <c r="AE497" s="213"/>
      <c r="AF497" s="213"/>
      <c r="AG497" s="213" t="s">
        <v>290</v>
      </c>
      <c r="AH497" s="213">
        <v>0</v>
      </c>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3" x14ac:dyDescent="0.2">
      <c r="A498" s="220"/>
      <c r="B498" s="221"/>
      <c r="C498" s="263" t="s">
        <v>294</v>
      </c>
      <c r="D498" s="231"/>
      <c r="E498" s="232">
        <v>64.641900000000007</v>
      </c>
      <c r="F498" s="224"/>
      <c r="G498" s="224"/>
      <c r="H498" s="224"/>
      <c r="I498" s="224"/>
      <c r="J498" s="224"/>
      <c r="K498" s="224"/>
      <c r="L498" s="224"/>
      <c r="M498" s="224"/>
      <c r="N498" s="223"/>
      <c r="O498" s="223"/>
      <c r="P498" s="223"/>
      <c r="Q498" s="223"/>
      <c r="R498" s="224"/>
      <c r="S498" s="224"/>
      <c r="T498" s="224"/>
      <c r="U498" s="224"/>
      <c r="V498" s="224"/>
      <c r="W498" s="224"/>
      <c r="X498" s="224"/>
      <c r="Y498" s="224"/>
      <c r="Z498" s="213"/>
      <c r="AA498" s="213"/>
      <c r="AB498" s="213"/>
      <c r="AC498" s="213"/>
      <c r="AD498" s="213"/>
      <c r="AE498" s="213"/>
      <c r="AF498" s="213"/>
      <c r="AG498" s="213" t="s">
        <v>290</v>
      </c>
      <c r="AH498" s="213">
        <v>1</v>
      </c>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3" x14ac:dyDescent="0.2">
      <c r="A499" s="220"/>
      <c r="B499" s="221"/>
      <c r="C499" s="262" t="s">
        <v>2588</v>
      </c>
      <c r="D499" s="229"/>
      <c r="E499" s="230">
        <v>-42.14</v>
      </c>
      <c r="F499" s="224"/>
      <c r="G499" s="224"/>
      <c r="H499" s="224"/>
      <c r="I499" s="224"/>
      <c r="J499" s="224"/>
      <c r="K499" s="224"/>
      <c r="L499" s="224"/>
      <c r="M499" s="224"/>
      <c r="N499" s="223"/>
      <c r="O499" s="223"/>
      <c r="P499" s="223"/>
      <c r="Q499" s="223"/>
      <c r="R499" s="224"/>
      <c r="S499" s="224"/>
      <c r="T499" s="224"/>
      <c r="U499" s="224"/>
      <c r="V499" s="224"/>
      <c r="W499" s="224"/>
      <c r="X499" s="224"/>
      <c r="Y499" s="224"/>
      <c r="Z499" s="213"/>
      <c r="AA499" s="213"/>
      <c r="AB499" s="213"/>
      <c r="AC499" s="213"/>
      <c r="AD499" s="213"/>
      <c r="AE499" s="213"/>
      <c r="AF499" s="213"/>
      <c r="AG499" s="213" t="s">
        <v>290</v>
      </c>
      <c r="AH499" s="213">
        <v>0</v>
      </c>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outlineLevel="3" x14ac:dyDescent="0.2">
      <c r="A500" s="220"/>
      <c r="B500" s="221"/>
      <c r="C500" s="263" t="s">
        <v>294</v>
      </c>
      <c r="D500" s="231"/>
      <c r="E500" s="232">
        <v>-42.14</v>
      </c>
      <c r="F500" s="224"/>
      <c r="G500" s="224"/>
      <c r="H500" s="224"/>
      <c r="I500" s="224"/>
      <c r="J500" s="224"/>
      <c r="K500" s="224"/>
      <c r="L500" s="224"/>
      <c r="M500" s="224"/>
      <c r="N500" s="223"/>
      <c r="O500" s="223"/>
      <c r="P500" s="223"/>
      <c r="Q500" s="223"/>
      <c r="R500" s="224"/>
      <c r="S500" s="224"/>
      <c r="T500" s="224"/>
      <c r="U500" s="224"/>
      <c r="V500" s="224"/>
      <c r="W500" s="224"/>
      <c r="X500" s="224"/>
      <c r="Y500" s="224"/>
      <c r="Z500" s="213"/>
      <c r="AA500" s="213"/>
      <c r="AB500" s="213"/>
      <c r="AC500" s="213"/>
      <c r="AD500" s="213"/>
      <c r="AE500" s="213"/>
      <c r="AF500" s="213"/>
      <c r="AG500" s="213" t="s">
        <v>290</v>
      </c>
      <c r="AH500" s="213">
        <v>1</v>
      </c>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outlineLevel="3" x14ac:dyDescent="0.2">
      <c r="A501" s="220"/>
      <c r="B501" s="221"/>
      <c r="C501" s="262" t="s">
        <v>2589</v>
      </c>
      <c r="D501" s="229"/>
      <c r="E501" s="230"/>
      <c r="F501" s="224"/>
      <c r="G501" s="224"/>
      <c r="H501" s="224"/>
      <c r="I501" s="224"/>
      <c r="J501" s="224"/>
      <c r="K501" s="224"/>
      <c r="L501" s="224"/>
      <c r="M501" s="224"/>
      <c r="N501" s="223"/>
      <c r="O501" s="223"/>
      <c r="P501" s="223"/>
      <c r="Q501" s="223"/>
      <c r="R501" s="224"/>
      <c r="S501" s="224"/>
      <c r="T501" s="224"/>
      <c r="U501" s="224"/>
      <c r="V501" s="224"/>
      <c r="W501" s="224"/>
      <c r="X501" s="224"/>
      <c r="Y501" s="224"/>
      <c r="Z501" s="213"/>
      <c r="AA501" s="213"/>
      <c r="AB501" s="213"/>
      <c r="AC501" s="213"/>
      <c r="AD501" s="213"/>
      <c r="AE501" s="213"/>
      <c r="AF501" s="213"/>
      <c r="AG501" s="213" t="s">
        <v>290</v>
      </c>
      <c r="AH501" s="213">
        <v>0</v>
      </c>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outlineLevel="3" x14ac:dyDescent="0.2">
      <c r="A502" s="220"/>
      <c r="B502" s="221"/>
      <c r="C502" s="262" t="s">
        <v>2590</v>
      </c>
      <c r="D502" s="229"/>
      <c r="E502" s="230">
        <v>-11.91</v>
      </c>
      <c r="F502" s="224"/>
      <c r="G502" s="224"/>
      <c r="H502" s="224"/>
      <c r="I502" s="224"/>
      <c r="J502" s="224"/>
      <c r="K502" s="224"/>
      <c r="L502" s="224"/>
      <c r="M502" s="224"/>
      <c r="N502" s="223"/>
      <c r="O502" s="223"/>
      <c r="P502" s="223"/>
      <c r="Q502" s="223"/>
      <c r="R502" s="224"/>
      <c r="S502" s="224"/>
      <c r="T502" s="224"/>
      <c r="U502" s="224"/>
      <c r="V502" s="224"/>
      <c r="W502" s="224"/>
      <c r="X502" s="224"/>
      <c r="Y502" s="224"/>
      <c r="Z502" s="213"/>
      <c r="AA502" s="213"/>
      <c r="AB502" s="213"/>
      <c r="AC502" s="213"/>
      <c r="AD502" s="213"/>
      <c r="AE502" s="213"/>
      <c r="AF502" s="213"/>
      <c r="AG502" s="213" t="s">
        <v>290</v>
      </c>
      <c r="AH502" s="213">
        <v>0</v>
      </c>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3" x14ac:dyDescent="0.2">
      <c r="A503" s="220"/>
      <c r="B503" s="221"/>
      <c r="C503" s="262" t="s">
        <v>2591</v>
      </c>
      <c r="D503" s="229"/>
      <c r="E503" s="230">
        <v>-16.73</v>
      </c>
      <c r="F503" s="224"/>
      <c r="G503" s="224"/>
      <c r="H503" s="224"/>
      <c r="I503" s="224"/>
      <c r="J503" s="224"/>
      <c r="K503" s="224"/>
      <c r="L503" s="224"/>
      <c r="M503" s="224"/>
      <c r="N503" s="223"/>
      <c r="O503" s="223"/>
      <c r="P503" s="223"/>
      <c r="Q503" s="223"/>
      <c r="R503" s="224"/>
      <c r="S503" s="224"/>
      <c r="T503" s="224"/>
      <c r="U503" s="224"/>
      <c r="V503" s="224"/>
      <c r="W503" s="224"/>
      <c r="X503" s="224"/>
      <c r="Y503" s="224"/>
      <c r="Z503" s="213"/>
      <c r="AA503" s="213"/>
      <c r="AB503" s="213"/>
      <c r="AC503" s="213"/>
      <c r="AD503" s="213"/>
      <c r="AE503" s="213"/>
      <c r="AF503" s="213"/>
      <c r="AG503" s="213" t="s">
        <v>290</v>
      </c>
      <c r="AH503" s="213">
        <v>0</v>
      </c>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3" x14ac:dyDescent="0.2">
      <c r="A504" s="220"/>
      <c r="B504" s="221"/>
      <c r="C504" s="262" t="s">
        <v>2592</v>
      </c>
      <c r="D504" s="229"/>
      <c r="E504" s="230">
        <v>-16.73</v>
      </c>
      <c r="F504" s="224"/>
      <c r="G504" s="224"/>
      <c r="H504" s="224"/>
      <c r="I504" s="224"/>
      <c r="J504" s="224"/>
      <c r="K504" s="224"/>
      <c r="L504" s="224"/>
      <c r="M504" s="224"/>
      <c r="N504" s="223"/>
      <c r="O504" s="223"/>
      <c r="P504" s="223"/>
      <c r="Q504" s="223"/>
      <c r="R504" s="224"/>
      <c r="S504" s="224"/>
      <c r="T504" s="224"/>
      <c r="U504" s="224"/>
      <c r="V504" s="224"/>
      <c r="W504" s="224"/>
      <c r="X504" s="224"/>
      <c r="Y504" s="224"/>
      <c r="Z504" s="213"/>
      <c r="AA504" s="213"/>
      <c r="AB504" s="213"/>
      <c r="AC504" s="213"/>
      <c r="AD504" s="213"/>
      <c r="AE504" s="213"/>
      <c r="AF504" s="213"/>
      <c r="AG504" s="213" t="s">
        <v>290</v>
      </c>
      <c r="AH504" s="213">
        <v>0</v>
      </c>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3" x14ac:dyDescent="0.2">
      <c r="A505" s="220"/>
      <c r="B505" s="221"/>
      <c r="C505" s="263" t="s">
        <v>294</v>
      </c>
      <c r="D505" s="231"/>
      <c r="E505" s="232">
        <v>-45.37</v>
      </c>
      <c r="F505" s="224"/>
      <c r="G505" s="224"/>
      <c r="H505" s="224"/>
      <c r="I505" s="224"/>
      <c r="J505" s="224"/>
      <c r="K505" s="224"/>
      <c r="L505" s="224"/>
      <c r="M505" s="224"/>
      <c r="N505" s="223"/>
      <c r="O505" s="223"/>
      <c r="P505" s="223"/>
      <c r="Q505" s="223"/>
      <c r="R505" s="224"/>
      <c r="S505" s="224"/>
      <c r="T505" s="224"/>
      <c r="U505" s="224"/>
      <c r="V505" s="224"/>
      <c r="W505" s="224"/>
      <c r="X505" s="224"/>
      <c r="Y505" s="224"/>
      <c r="Z505" s="213"/>
      <c r="AA505" s="213"/>
      <c r="AB505" s="213"/>
      <c r="AC505" s="213"/>
      <c r="AD505" s="213"/>
      <c r="AE505" s="213"/>
      <c r="AF505" s="213"/>
      <c r="AG505" s="213" t="s">
        <v>290</v>
      </c>
      <c r="AH505" s="213">
        <v>1</v>
      </c>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ht="22.5" outlineLevel="1" x14ac:dyDescent="0.2">
      <c r="A506" s="241">
        <v>59</v>
      </c>
      <c r="B506" s="242" t="s">
        <v>2688</v>
      </c>
      <c r="C506" s="259" t="s">
        <v>2689</v>
      </c>
      <c r="D506" s="243" t="s">
        <v>473</v>
      </c>
      <c r="E506" s="244">
        <v>87.51</v>
      </c>
      <c r="F506" s="245"/>
      <c r="G506" s="246">
        <f>ROUND(E506*F506,2)</f>
        <v>0</v>
      </c>
      <c r="H506" s="245"/>
      <c r="I506" s="246">
        <f>ROUND(E506*H506,2)</f>
        <v>0</v>
      </c>
      <c r="J506" s="245"/>
      <c r="K506" s="246">
        <f>ROUND(E506*J506,2)</f>
        <v>0</v>
      </c>
      <c r="L506" s="246">
        <v>21</v>
      </c>
      <c r="M506" s="246">
        <f>G506*(1+L506/100)</f>
        <v>0</v>
      </c>
      <c r="N506" s="244">
        <v>0</v>
      </c>
      <c r="O506" s="244">
        <f>ROUND(E506*N506,2)</f>
        <v>0</v>
      </c>
      <c r="P506" s="244">
        <v>5.8999999999999997E-2</v>
      </c>
      <c r="Q506" s="244">
        <f>ROUND(E506*P506,2)</f>
        <v>5.16</v>
      </c>
      <c r="R506" s="246" t="s">
        <v>838</v>
      </c>
      <c r="S506" s="246" t="s">
        <v>298</v>
      </c>
      <c r="T506" s="247" t="s">
        <v>364</v>
      </c>
      <c r="U506" s="224">
        <v>0.2</v>
      </c>
      <c r="V506" s="224">
        <f>ROUND(E506*U506,2)</f>
        <v>17.5</v>
      </c>
      <c r="W506" s="224"/>
      <c r="X506" s="224" t="s">
        <v>283</v>
      </c>
      <c r="Y506" s="224" t="s">
        <v>284</v>
      </c>
      <c r="Z506" s="213"/>
      <c r="AA506" s="213"/>
      <c r="AB506" s="213"/>
      <c r="AC506" s="213"/>
      <c r="AD506" s="213"/>
      <c r="AE506" s="213"/>
      <c r="AF506" s="213"/>
      <c r="AG506" s="213" t="s">
        <v>285</v>
      </c>
      <c r="AH506" s="213"/>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ht="22.5" outlineLevel="2" x14ac:dyDescent="0.2">
      <c r="A507" s="220"/>
      <c r="B507" s="221"/>
      <c r="C507" s="262" t="s">
        <v>2595</v>
      </c>
      <c r="D507" s="229"/>
      <c r="E507" s="230">
        <v>42.14</v>
      </c>
      <c r="F507" s="224"/>
      <c r="G507" s="224"/>
      <c r="H507" s="224"/>
      <c r="I507" s="224"/>
      <c r="J507" s="224"/>
      <c r="K507" s="224"/>
      <c r="L507" s="224"/>
      <c r="M507" s="224"/>
      <c r="N507" s="223"/>
      <c r="O507" s="223"/>
      <c r="P507" s="223"/>
      <c r="Q507" s="223"/>
      <c r="R507" s="224"/>
      <c r="S507" s="224"/>
      <c r="T507" s="224"/>
      <c r="U507" s="224"/>
      <c r="V507" s="224"/>
      <c r="W507" s="224"/>
      <c r="X507" s="224"/>
      <c r="Y507" s="224"/>
      <c r="Z507" s="213"/>
      <c r="AA507" s="213"/>
      <c r="AB507" s="213"/>
      <c r="AC507" s="213"/>
      <c r="AD507" s="213"/>
      <c r="AE507" s="213"/>
      <c r="AF507" s="213"/>
      <c r="AG507" s="213" t="s">
        <v>290</v>
      </c>
      <c r="AH507" s="213">
        <v>0</v>
      </c>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3" x14ac:dyDescent="0.2">
      <c r="A508" s="220"/>
      <c r="B508" s="221"/>
      <c r="C508" s="263" t="s">
        <v>294</v>
      </c>
      <c r="D508" s="231"/>
      <c r="E508" s="232">
        <v>42.14</v>
      </c>
      <c r="F508" s="224"/>
      <c r="G508" s="224"/>
      <c r="H508" s="224"/>
      <c r="I508" s="224"/>
      <c r="J508" s="224"/>
      <c r="K508" s="224"/>
      <c r="L508" s="224"/>
      <c r="M508" s="224"/>
      <c r="N508" s="223"/>
      <c r="O508" s="223"/>
      <c r="P508" s="223"/>
      <c r="Q508" s="223"/>
      <c r="R508" s="224"/>
      <c r="S508" s="224"/>
      <c r="T508" s="224"/>
      <c r="U508" s="224"/>
      <c r="V508" s="224"/>
      <c r="W508" s="224"/>
      <c r="X508" s="224"/>
      <c r="Y508" s="224"/>
      <c r="Z508" s="213"/>
      <c r="AA508" s="213"/>
      <c r="AB508" s="213"/>
      <c r="AC508" s="213"/>
      <c r="AD508" s="213"/>
      <c r="AE508" s="213"/>
      <c r="AF508" s="213"/>
      <c r="AG508" s="213" t="s">
        <v>290</v>
      </c>
      <c r="AH508" s="213">
        <v>1</v>
      </c>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3" x14ac:dyDescent="0.2">
      <c r="A509" s="220"/>
      <c r="B509" s="221"/>
      <c r="C509" s="262" t="s">
        <v>2596</v>
      </c>
      <c r="D509" s="229"/>
      <c r="E509" s="230"/>
      <c r="F509" s="224"/>
      <c r="G509" s="224"/>
      <c r="H509" s="224"/>
      <c r="I509" s="224"/>
      <c r="J509" s="224"/>
      <c r="K509" s="224"/>
      <c r="L509" s="224"/>
      <c r="M509" s="224"/>
      <c r="N509" s="223"/>
      <c r="O509" s="223"/>
      <c r="P509" s="223"/>
      <c r="Q509" s="223"/>
      <c r="R509" s="224"/>
      <c r="S509" s="224"/>
      <c r="T509" s="224"/>
      <c r="U509" s="224"/>
      <c r="V509" s="224"/>
      <c r="W509" s="224"/>
      <c r="X509" s="224"/>
      <c r="Y509" s="224"/>
      <c r="Z509" s="213"/>
      <c r="AA509" s="213"/>
      <c r="AB509" s="213"/>
      <c r="AC509" s="213"/>
      <c r="AD509" s="213"/>
      <c r="AE509" s="213"/>
      <c r="AF509" s="213"/>
      <c r="AG509" s="213" t="s">
        <v>290</v>
      </c>
      <c r="AH509" s="213">
        <v>0</v>
      </c>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3" x14ac:dyDescent="0.2">
      <c r="A510" s="220"/>
      <c r="B510" s="221"/>
      <c r="C510" s="262" t="s">
        <v>2597</v>
      </c>
      <c r="D510" s="229"/>
      <c r="E510" s="230">
        <v>11.91</v>
      </c>
      <c r="F510" s="224"/>
      <c r="G510" s="224"/>
      <c r="H510" s="224"/>
      <c r="I510" s="224"/>
      <c r="J510" s="224"/>
      <c r="K510" s="224"/>
      <c r="L510" s="224"/>
      <c r="M510" s="224"/>
      <c r="N510" s="223"/>
      <c r="O510" s="223"/>
      <c r="P510" s="223"/>
      <c r="Q510" s="223"/>
      <c r="R510" s="224"/>
      <c r="S510" s="224"/>
      <c r="T510" s="224"/>
      <c r="U510" s="224"/>
      <c r="V510" s="224"/>
      <c r="W510" s="224"/>
      <c r="X510" s="224"/>
      <c r="Y510" s="224"/>
      <c r="Z510" s="213"/>
      <c r="AA510" s="213"/>
      <c r="AB510" s="213"/>
      <c r="AC510" s="213"/>
      <c r="AD510" s="213"/>
      <c r="AE510" s="213"/>
      <c r="AF510" s="213"/>
      <c r="AG510" s="213" t="s">
        <v>290</v>
      </c>
      <c r="AH510" s="213">
        <v>0</v>
      </c>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outlineLevel="3" x14ac:dyDescent="0.2">
      <c r="A511" s="220"/>
      <c r="B511" s="221"/>
      <c r="C511" s="262" t="s">
        <v>2544</v>
      </c>
      <c r="D511" s="229"/>
      <c r="E511" s="230">
        <v>16.73</v>
      </c>
      <c r="F511" s="224"/>
      <c r="G511" s="224"/>
      <c r="H511" s="224"/>
      <c r="I511" s="224"/>
      <c r="J511" s="224"/>
      <c r="K511" s="224"/>
      <c r="L511" s="224"/>
      <c r="M511" s="224"/>
      <c r="N511" s="223"/>
      <c r="O511" s="223"/>
      <c r="P511" s="223"/>
      <c r="Q511" s="223"/>
      <c r="R511" s="224"/>
      <c r="S511" s="224"/>
      <c r="T511" s="224"/>
      <c r="U511" s="224"/>
      <c r="V511" s="224"/>
      <c r="W511" s="224"/>
      <c r="X511" s="224"/>
      <c r="Y511" s="224"/>
      <c r="Z511" s="213"/>
      <c r="AA511" s="213"/>
      <c r="AB511" s="213"/>
      <c r="AC511" s="213"/>
      <c r="AD511" s="213"/>
      <c r="AE511" s="213"/>
      <c r="AF511" s="213"/>
      <c r="AG511" s="213" t="s">
        <v>290</v>
      </c>
      <c r="AH511" s="213">
        <v>0</v>
      </c>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3" x14ac:dyDescent="0.2">
      <c r="A512" s="220"/>
      <c r="B512" s="221"/>
      <c r="C512" s="262" t="s">
        <v>2598</v>
      </c>
      <c r="D512" s="229"/>
      <c r="E512" s="230">
        <v>16.73</v>
      </c>
      <c r="F512" s="224"/>
      <c r="G512" s="224"/>
      <c r="H512" s="224"/>
      <c r="I512" s="224"/>
      <c r="J512" s="224"/>
      <c r="K512" s="224"/>
      <c r="L512" s="224"/>
      <c r="M512" s="224"/>
      <c r="N512" s="223"/>
      <c r="O512" s="223"/>
      <c r="P512" s="223"/>
      <c r="Q512" s="223"/>
      <c r="R512" s="224"/>
      <c r="S512" s="224"/>
      <c r="T512" s="224"/>
      <c r="U512" s="224"/>
      <c r="V512" s="224"/>
      <c r="W512" s="224"/>
      <c r="X512" s="224"/>
      <c r="Y512" s="224"/>
      <c r="Z512" s="213"/>
      <c r="AA512" s="213"/>
      <c r="AB512" s="213"/>
      <c r="AC512" s="213"/>
      <c r="AD512" s="213"/>
      <c r="AE512" s="213"/>
      <c r="AF512" s="213"/>
      <c r="AG512" s="213" t="s">
        <v>290</v>
      </c>
      <c r="AH512" s="213">
        <v>0</v>
      </c>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outlineLevel="3" x14ac:dyDescent="0.2">
      <c r="A513" s="220"/>
      <c r="B513" s="221"/>
      <c r="C513" s="263" t="s">
        <v>294</v>
      </c>
      <c r="D513" s="231"/>
      <c r="E513" s="232">
        <v>45.37</v>
      </c>
      <c r="F513" s="224"/>
      <c r="G513" s="224"/>
      <c r="H513" s="224"/>
      <c r="I513" s="224"/>
      <c r="J513" s="224"/>
      <c r="K513" s="224"/>
      <c r="L513" s="224"/>
      <c r="M513" s="224"/>
      <c r="N513" s="223"/>
      <c r="O513" s="223"/>
      <c r="P513" s="223"/>
      <c r="Q513" s="223"/>
      <c r="R513" s="224"/>
      <c r="S513" s="224"/>
      <c r="T513" s="224"/>
      <c r="U513" s="224"/>
      <c r="V513" s="224"/>
      <c r="W513" s="224"/>
      <c r="X513" s="224"/>
      <c r="Y513" s="224"/>
      <c r="Z513" s="213"/>
      <c r="AA513" s="213"/>
      <c r="AB513" s="213"/>
      <c r="AC513" s="213"/>
      <c r="AD513" s="213"/>
      <c r="AE513" s="213"/>
      <c r="AF513" s="213"/>
      <c r="AG513" s="213" t="s">
        <v>290</v>
      </c>
      <c r="AH513" s="213">
        <v>1</v>
      </c>
      <c r="AI513" s="213"/>
      <c r="AJ513" s="213"/>
      <c r="AK513" s="213"/>
      <c r="AL513" s="213"/>
      <c r="AM513" s="213"/>
      <c r="AN513" s="213"/>
      <c r="AO513" s="213"/>
      <c r="AP513" s="213"/>
      <c r="AQ513" s="213"/>
      <c r="AR513" s="213"/>
      <c r="AS513" s="213"/>
      <c r="AT513" s="213"/>
      <c r="AU513" s="213"/>
      <c r="AV513" s="213"/>
      <c r="AW513" s="213"/>
      <c r="AX513" s="213"/>
      <c r="AY513" s="213"/>
      <c r="AZ513" s="213"/>
      <c r="BA513" s="213"/>
      <c r="BB513" s="213"/>
      <c r="BC513" s="213"/>
      <c r="BD513" s="213"/>
      <c r="BE513" s="213"/>
      <c r="BF513" s="213"/>
      <c r="BG513" s="213"/>
      <c r="BH513" s="213"/>
    </row>
    <row r="514" spans="1:60" outlineLevel="1" x14ac:dyDescent="0.2">
      <c r="A514" s="241">
        <v>60</v>
      </c>
      <c r="B514" s="242" t="s">
        <v>2690</v>
      </c>
      <c r="C514" s="259" t="s">
        <v>2691</v>
      </c>
      <c r="D514" s="243" t="s">
        <v>473</v>
      </c>
      <c r="E514" s="244">
        <v>570.11204999999995</v>
      </c>
      <c r="F514" s="245"/>
      <c r="G514" s="246">
        <f>ROUND(E514*F514,2)</f>
        <v>0</v>
      </c>
      <c r="H514" s="245"/>
      <c r="I514" s="246">
        <f>ROUND(E514*H514,2)</f>
        <v>0</v>
      </c>
      <c r="J514" s="245"/>
      <c r="K514" s="246">
        <f>ROUND(E514*J514,2)</f>
        <v>0</v>
      </c>
      <c r="L514" s="246">
        <v>21</v>
      </c>
      <c r="M514" s="246">
        <f>G514*(1+L514/100)</f>
        <v>0</v>
      </c>
      <c r="N514" s="244">
        <v>0</v>
      </c>
      <c r="O514" s="244">
        <f>ROUND(E514*N514,2)</f>
        <v>0</v>
      </c>
      <c r="P514" s="244">
        <v>5.1599999999999997E-3</v>
      </c>
      <c r="Q514" s="244">
        <f>ROUND(E514*P514,2)</f>
        <v>2.94</v>
      </c>
      <c r="R514" s="246" t="s">
        <v>838</v>
      </c>
      <c r="S514" s="246" t="s">
        <v>298</v>
      </c>
      <c r="T514" s="247" t="s">
        <v>364</v>
      </c>
      <c r="U514" s="224">
        <v>0.14000000000000001</v>
      </c>
      <c r="V514" s="224">
        <f>ROUND(E514*U514,2)</f>
        <v>79.819999999999993</v>
      </c>
      <c r="W514" s="224"/>
      <c r="X514" s="224" t="s">
        <v>283</v>
      </c>
      <c r="Y514" s="224" t="s">
        <v>284</v>
      </c>
      <c r="Z514" s="213"/>
      <c r="AA514" s="213"/>
      <c r="AB514" s="213"/>
      <c r="AC514" s="213"/>
      <c r="AD514" s="213"/>
      <c r="AE514" s="213"/>
      <c r="AF514" s="213"/>
      <c r="AG514" s="213" t="s">
        <v>285</v>
      </c>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outlineLevel="2" x14ac:dyDescent="0.2">
      <c r="A515" s="220"/>
      <c r="B515" s="221"/>
      <c r="C515" s="262" t="s">
        <v>2608</v>
      </c>
      <c r="D515" s="229"/>
      <c r="E515" s="230">
        <v>570.11204999999995</v>
      </c>
      <c r="F515" s="224"/>
      <c r="G515" s="224"/>
      <c r="H515" s="224"/>
      <c r="I515" s="224"/>
      <c r="J515" s="224"/>
      <c r="K515" s="224"/>
      <c r="L515" s="224"/>
      <c r="M515" s="224"/>
      <c r="N515" s="223"/>
      <c r="O515" s="223"/>
      <c r="P515" s="223"/>
      <c r="Q515" s="223"/>
      <c r="R515" s="224"/>
      <c r="S515" s="224"/>
      <c r="T515" s="224"/>
      <c r="U515" s="224"/>
      <c r="V515" s="224"/>
      <c r="W515" s="224"/>
      <c r="X515" s="224"/>
      <c r="Y515" s="224"/>
      <c r="Z515" s="213"/>
      <c r="AA515" s="213"/>
      <c r="AB515" s="213"/>
      <c r="AC515" s="213"/>
      <c r="AD515" s="213"/>
      <c r="AE515" s="213"/>
      <c r="AF515" s="213"/>
      <c r="AG515" s="213" t="s">
        <v>290</v>
      </c>
      <c r="AH515" s="213">
        <v>5</v>
      </c>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1" x14ac:dyDescent="0.2">
      <c r="A516" s="241">
        <v>61</v>
      </c>
      <c r="B516" s="242" t="s">
        <v>2692</v>
      </c>
      <c r="C516" s="259" t="s">
        <v>2693</v>
      </c>
      <c r="D516" s="243" t="s">
        <v>473</v>
      </c>
      <c r="E516" s="244">
        <v>28.294499999999999</v>
      </c>
      <c r="F516" s="245"/>
      <c r="G516" s="246">
        <f>ROUND(E516*F516,2)</f>
        <v>0</v>
      </c>
      <c r="H516" s="245"/>
      <c r="I516" s="246">
        <f>ROUND(E516*H516,2)</f>
        <v>0</v>
      </c>
      <c r="J516" s="245"/>
      <c r="K516" s="246">
        <f>ROUND(E516*J516,2)</f>
        <v>0</v>
      </c>
      <c r="L516" s="246">
        <v>21</v>
      </c>
      <c r="M516" s="246">
        <f>G516*(1+L516/100)</f>
        <v>0</v>
      </c>
      <c r="N516" s="244">
        <v>0</v>
      </c>
      <c r="O516" s="244">
        <f>ROUND(E516*N516,2)</f>
        <v>0</v>
      </c>
      <c r="P516" s="244">
        <v>6.0999999999999999E-2</v>
      </c>
      <c r="Q516" s="244">
        <f>ROUND(E516*P516,2)</f>
        <v>1.73</v>
      </c>
      <c r="R516" s="246" t="s">
        <v>838</v>
      </c>
      <c r="S516" s="246" t="s">
        <v>298</v>
      </c>
      <c r="T516" s="247" t="s">
        <v>364</v>
      </c>
      <c r="U516" s="224">
        <v>0.67</v>
      </c>
      <c r="V516" s="224">
        <f>ROUND(E516*U516,2)</f>
        <v>18.96</v>
      </c>
      <c r="W516" s="224"/>
      <c r="X516" s="224" t="s">
        <v>283</v>
      </c>
      <c r="Y516" s="224" t="s">
        <v>284</v>
      </c>
      <c r="Z516" s="213"/>
      <c r="AA516" s="213"/>
      <c r="AB516" s="213"/>
      <c r="AC516" s="213"/>
      <c r="AD516" s="213"/>
      <c r="AE516" s="213"/>
      <c r="AF516" s="213"/>
      <c r="AG516" s="213" t="s">
        <v>285</v>
      </c>
      <c r="AH516" s="213"/>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outlineLevel="2" x14ac:dyDescent="0.2">
      <c r="A517" s="220"/>
      <c r="B517" s="221"/>
      <c r="C517" s="262" t="s">
        <v>2469</v>
      </c>
      <c r="D517" s="229"/>
      <c r="E517" s="230">
        <v>28.294499999999999</v>
      </c>
      <c r="F517" s="224"/>
      <c r="G517" s="224"/>
      <c r="H517" s="224"/>
      <c r="I517" s="224"/>
      <c r="J517" s="224"/>
      <c r="K517" s="224"/>
      <c r="L517" s="224"/>
      <c r="M517" s="224"/>
      <c r="N517" s="223"/>
      <c r="O517" s="223"/>
      <c r="P517" s="223"/>
      <c r="Q517" s="223"/>
      <c r="R517" s="224"/>
      <c r="S517" s="224"/>
      <c r="T517" s="224"/>
      <c r="U517" s="224"/>
      <c r="V517" s="224"/>
      <c r="W517" s="224"/>
      <c r="X517" s="224"/>
      <c r="Y517" s="224"/>
      <c r="Z517" s="213"/>
      <c r="AA517" s="213"/>
      <c r="AB517" s="213"/>
      <c r="AC517" s="213"/>
      <c r="AD517" s="213"/>
      <c r="AE517" s="213"/>
      <c r="AF517" s="213"/>
      <c r="AG517" s="213" t="s">
        <v>290</v>
      </c>
      <c r="AH517" s="213">
        <v>0</v>
      </c>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3" x14ac:dyDescent="0.2">
      <c r="A518" s="220"/>
      <c r="B518" s="221"/>
      <c r="C518" s="263" t="s">
        <v>294</v>
      </c>
      <c r="D518" s="231"/>
      <c r="E518" s="232">
        <v>28.294499999999999</v>
      </c>
      <c r="F518" s="224"/>
      <c r="G518" s="224"/>
      <c r="H518" s="224"/>
      <c r="I518" s="224"/>
      <c r="J518" s="224"/>
      <c r="K518" s="224"/>
      <c r="L518" s="224"/>
      <c r="M518" s="224"/>
      <c r="N518" s="223"/>
      <c r="O518" s="223"/>
      <c r="P518" s="223"/>
      <c r="Q518" s="223"/>
      <c r="R518" s="224"/>
      <c r="S518" s="224"/>
      <c r="T518" s="224"/>
      <c r="U518" s="224"/>
      <c r="V518" s="224"/>
      <c r="W518" s="224"/>
      <c r="X518" s="224"/>
      <c r="Y518" s="224"/>
      <c r="Z518" s="213"/>
      <c r="AA518" s="213"/>
      <c r="AB518" s="213"/>
      <c r="AC518" s="213"/>
      <c r="AD518" s="213"/>
      <c r="AE518" s="213"/>
      <c r="AF518" s="213"/>
      <c r="AG518" s="213" t="s">
        <v>290</v>
      </c>
      <c r="AH518" s="213">
        <v>1</v>
      </c>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ht="22.5" outlineLevel="1" x14ac:dyDescent="0.2">
      <c r="A519" s="241">
        <v>62</v>
      </c>
      <c r="B519" s="242" t="s">
        <v>2694</v>
      </c>
      <c r="C519" s="259" t="s">
        <v>2695</v>
      </c>
      <c r="D519" s="243" t="s">
        <v>473</v>
      </c>
      <c r="E519" s="244">
        <v>570.11204999999995</v>
      </c>
      <c r="F519" s="245"/>
      <c r="G519" s="246">
        <f>ROUND(E519*F519,2)</f>
        <v>0</v>
      </c>
      <c r="H519" s="245"/>
      <c r="I519" s="246">
        <f>ROUND(E519*H519,2)</f>
        <v>0</v>
      </c>
      <c r="J519" s="245"/>
      <c r="K519" s="246">
        <f>ROUND(E519*J519,2)</f>
        <v>0</v>
      </c>
      <c r="L519" s="246">
        <v>21</v>
      </c>
      <c r="M519" s="246">
        <f>G519*(1+L519/100)</f>
        <v>0</v>
      </c>
      <c r="N519" s="244">
        <v>0</v>
      </c>
      <c r="O519" s="244">
        <f>ROUND(E519*N519,2)</f>
        <v>0</v>
      </c>
      <c r="P519" s="244">
        <v>0</v>
      </c>
      <c r="Q519" s="244">
        <f>ROUND(E519*P519,2)</f>
        <v>0</v>
      </c>
      <c r="R519" s="246"/>
      <c r="S519" s="246" t="s">
        <v>281</v>
      </c>
      <c r="T519" s="247" t="s">
        <v>282</v>
      </c>
      <c r="U519" s="224">
        <v>0.2</v>
      </c>
      <c r="V519" s="224">
        <f>ROUND(E519*U519,2)</f>
        <v>114.02</v>
      </c>
      <c r="W519" s="224"/>
      <c r="X519" s="224" t="s">
        <v>283</v>
      </c>
      <c r="Y519" s="224" t="s">
        <v>284</v>
      </c>
      <c r="Z519" s="213"/>
      <c r="AA519" s="213"/>
      <c r="AB519" s="213"/>
      <c r="AC519" s="213"/>
      <c r="AD519" s="213"/>
      <c r="AE519" s="213"/>
      <c r="AF519" s="213"/>
      <c r="AG519" s="213" t="s">
        <v>285</v>
      </c>
      <c r="AH519" s="213"/>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2" x14ac:dyDescent="0.2">
      <c r="A520" s="220"/>
      <c r="B520" s="221"/>
      <c r="C520" s="260" t="s">
        <v>286</v>
      </c>
      <c r="D520" s="248"/>
      <c r="E520" s="248"/>
      <c r="F520" s="248"/>
      <c r="G520" s="248"/>
      <c r="H520" s="224"/>
      <c r="I520" s="224"/>
      <c r="J520" s="224"/>
      <c r="K520" s="224"/>
      <c r="L520" s="224"/>
      <c r="M520" s="224"/>
      <c r="N520" s="223"/>
      <c r="O520" s="223"/>
      <c r="P520" s="223"/>
      <c r="Q520" s="223"/>
      <c r="R520" s="224"/>
      <c r="S520" s="224"/>
      <c r="T520" s="224"/>
      <c r="U520" s="224"/>
      <c r="V520" s="224"/>
      <c r="W520" s="224"/>
      <c r="X520" s="224"/>
      <c r="Y520" s="224"/>
      <c r="Z520" s="213"/>
      <c r="AA520" s="213"/>
      <c r="AB520" s="213"/>
      <c r="AC520" s="213"/>
      <c r="AD520" s="213"/>
      <c r="AE520" s="213"/>
      <c r="AF520" s="213"/>
      <c r="AG520" s="213" t="s">
        <v>287</v>
      </c>
      <c r="AH520" s="213"/>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3" x14ac:dyDescent="0.2">
      <c r="A521" s="220"/>
      <c r="B521" s="221"/>
      <c r="C521" s="261" t="s">
        <v>2696</v>
      </c>
      <c r="D521" s="250"/>
      <c r="E521" s="250"/>
      <c r="F521" s="250"/>
      <c r="G521" s="250"/>
      <c r="H521" s="224"/>
      <c r="I521" s="224"/>
      <c r="J521" s="224"/>
      <c r="K521" s="224"/>
      <c r="L521" s="224"/>
      <c r="M521" s="224"/>
      <c r="N521" s="223"/>
      <c r="O521" s="223"/>
      <c r="P521" s="223"/>
      <c r="Q521" s="223"/>
      <c r="R521" s="224"/>
      <c r="S521" s="224"/>
      <c r="T521" s="224"/>
      <c r="U521" s="224"/>
      <c r="V521" s="224"/>
      <c r="W521" s="224"/>
      <c r="X521" s="224"/>
      <c r="Y521" s="224"/>
      <c r="Z521" s="213"/>
      <c r="AA521" s="213"/>
      <c r="AB521" s="213"/>
      <c r="AC521" s="213"/>
      <c r="AD521" s="213"/>
      <c r="AE521" s="213"/>
      <c r="AF521" s="213"/>
      <c r="AG521" s="213" t="s">
        <v>287</v>
      </c>
      <c r="AH521" s="213"/>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ht="22.5" outlineLevel="3" x14ac:dyDescent="0.2">
      <c r="A522" s="220"/>
      <c r="B522" s="221"/>
      <c r="C522" s="261" t="s">
        <v>2697</v>
      </c>
      <c r="D522" s="250"/>
      <c r="E522" s="250"/>
      <c r="F522" s="250"/>
      <c r="G522" s="250"/>
      <c r="H522" s="224"/>
      <c r="I522" s="224"/>
      <c r="J522" s="224"/>
      <c r="K522" s="224"/>
      <c r="L522" s="224"/>
      <c r="M522" s="224"/>
      <c r="N522" s="223"/>
      <c r="O522" s="223"/>
      <c r="P522" s="223"/>
      <c r="Q522" s="223"/>
      <c r="R522" s="224"/>
      <c r="S522" s="224"/>
      <c r="T522" s="224"/>
      <c r="U522" s="224"/>
      <c r="V522" s="224"/>
      <c r="W522" s="224"/>
      <c r="X522" s="224"/>
      <c r="Y522" s="224"/>
      <c r="Z522" s="213"/>
      <c r="AA522" s="213"/>
      <c r="AB522" s="213"/>
      <c r="AC522" s="213"/>
      <c r="AD522" s="213"/>
      <c r="AE522" s="213"/>
      <c r="AF522" s="213"/>
      <c r="AG522" s="213" t="s">
        <v>287</v>
      </c>
      <c r="AH522" s="213"/>
      <c r="AI522" s="213"/>
      <c r="AJ522" s="213"/>
      <c r="AK522" s="213"/>
      <c r="AL522" s="213"/>
      <c r="AM522" s="213"/>
      <c r="AN522" s="213"/>
      <c r="AO522" s="213"/>
      <c r="AP522" s="213"/>
      <c r="AQ522" s="213"/>
      <c r="AR522" s="213"/>
      <c r="AS522" s="213"/>
      <c r="AT522" s="213"/>
      <c r="AU522" s="213"/>
      <c r="AV522" s="213"/>
      <c r="AW522" s="213"/>
      <c r="AX522" s="213"/>
      <c r="AY522" s="213"/>
      <c r="AZ522" s="213"/>
      <c r="BA522" s="249" t="str">
        <f>C522</f>
        <v>Omítky poškozené působením vlhkosti a vodorozpustných solí odstranit s přesahem nejméně +50cm přes hranici viditelného poškození (svisle i vodorovně). Spáry proškrábnout na hloubku cca 20mm</v>
      </c>
      <c r="BB522" s="213"/>
      <c r="BC522" s="213"/>
      <c r="BD522" s="213"/>
      <c r="BE522" s="213"/>
      <c r="BF522" s="213"/>
      <c r="BG522" s="213"/>
      <c r="BH522" s="213"/>
    </row>
    <row r="523" spans="1:60" ht="33.75" outlineLevel="3" x14ac:dyDescent="0.2">
      <c r="A523" s="220"/>
      <c r="B523" s="221"/>
      <c r="C523" s="261" t="s">
        <v>2698</v>
      </c>
      <c r="D523" s="250"/>
      <c r="E523" s="250"/>
      <c r="F523" s="250"/>
      <c r="G523" s="250"/>
      <c r="H523" s="224"/>
      <c r="I523" s="224"/>
      <c r="J523" s="224"/>
      <c r="K523" s="224"/>
      <c r="L523" s="224"/>
      <c r="M523" s="224"/>
      <c r="N523" s="223"/>
      <c r="O523" s="223"/>
      <c r="P523" s="223"/>
      <c r="Q523" s="223"/>
      <c r="R523" s="224"/>
      <c r="S523" s="224"/>
      <c r="T523" s="224"/>
      <c r="U523" s="224"/>
      <c r="V523" s="224"/>
      <c r="W523" s="224"/>
      <c r="X523" s="224"/>
      <c r="Y523" s="224"/>
      <c r="Z523" s="213"/>
      <c r="AA523" s="213"/>
      <c r="AB523" s="213"/>
      <c r="AC523" s="213"/>
      <c r="AD523" s="213"/>
      <c r="AE523" s="213"/>
      <c r="AF523" s="213"/>
      <c r="AG523" s="213" t="s">
        <v>287</v>
      </c>
      <c r="AH523" s="213"/>
      <c r="AI523" s="213"/>
      <c r="AJ523" s="213"/>
      <c r="AK523" s="213"/>
      <c r="AL523" s="213"/>
      <c r="AM523" s="213"/>
      <c r="AN523" s="213"/>
      <c r="AO523" s="213"/>
      <c r="AP523" s="213"/>
      <c r="AQ523" s="213"/>
      <c r="AR523" s="213"/>
      <c r="AS523" s="213"/>
      <c r="AT523" s="213"/>
      <c r="AU523" s="213"/>
      <c r="AV523" s="213"/>
      <c r="AW523" s="213"/>
      <c r="AX523" s="213"/>
      <c r="AY523" s="213"/>
      <c r="AZ523" s="213"/>
      <c r="BA523" s="249" t="str">
        <f>C523</f>
        <v>Odstranění poškozených omítek provést co nejdříve/s předstihem alespoň 3 měsíců před nanášením nových paropropustných omítek - umožní se alespoň částečné ,,vydýchání" vlhkosti ze zavlhčeného zdiva, případné mrazové škody na otlučeném zdivu u fasád, i při několikaletém obnažení zdiva jsou minimální ve srovnání s možnosti vydýchání vlhkosti ze zdiva.</v>
      </c>
      <c r="BB523" s="213"/>
      <c r="BC523" s="213"/>
      <c r="BD523" s="213"/>
      <c r="BE523" s="213"/>
      <c r="BF523" s="213"/>
      <c r="BG523" s="213"/>
      <c r="BH523" s="213"/>
    </row>
    <row r="524" spans="1:60" ht="22.5" outlineLevel="3" x14ac:dyDescent="0.2">
      <c r="A524" s="220"/>
      <c r="B524" s="221"/>
      <c r="C524" s="261" t="s">
        <v>355</v>
      </c>
      <c r="D524" s="250"/>
      <c r="E524" s="250"/>
      <c r="F524" s="250"/>
      <c r="G524" s="250"/>
      <c r="H524" s="224"/>
      <c r="I524" s="224"/>
      <c r="J524" s="224"/>
      <c r="K524" s="224"/>
      <c r="L524" s="224"/>
      <c r="M524" s="224"/>
      <c r="N524" s="223"/>
      <c r="O524" s="223"/>
      <c r="P524" s="223"/>
      <c r="Q524" s="223"/>
      <c r="R524" s="224"/>
      <c r="S524" s="224"/>
      <c r="T524" s="224"/>
      <c r="U524" s="224"/>
      <c r="V524" s="224"/>
      <c r="W524" s="224"/>
      <c r="X524" s="224"/>
      <c r="Y524" s="224"/>
      <c r="Z524" s="213"/>
      <c r="AA524" s="213"/>
      <c r="AB524" s="213"/>
      <c r="AC524" s="213"/>
      <c r="AD524" s="213"/>
      <c r="AE524" s="213"/>
      <c r="AF524" s="213"/>
      <c r="AG524" s="213" t="s">
        <v>287</v>
      </c>
      <c r="AH524" s="213"/>
      <c r="AI524" s="213"/>
      <c r="AJ524" s="213"/>
      <c r="AK524" s="213"/>
      <c r="AL524" s="213"/>
      <c r="AM524" s="213"/>
      <c r="AN524" s="213"/>
      <c r="AO524" s="213"/>
      <c r="AP524" s="213"/>
      <c r="AQ524" s="213"/>
      <c r="AR524" s="213"/>
      <c r="AS524" s="213"/>
      <c r="AT524" s="213"/>
      <c r="AU524" s="213"/>
      <c r="AV524" s="213"/>
      <c r="AW524" s="213"/>
      <c r="AX524" s="213"/>
      <c r="AY524" s="213"/>
      <c r="AZ524" s="213"/>
      <c r="BA524" s="249" t="str">
        <f>C524</f>
        <v>Kompletní provedení dle veškerých informací obsažených v PD (textová i výkresová část, technologické postupy, restaurátorské záměry atd.).</v>
      </c>
      <c r="BB524" s="213"/>
      <c r="BC524" s="213"/>
      <c r="BD524" s="213"/>
      <c r="BE524" s="213"/>
      <c r="BF524" s="213"/>
      <c r="BG524" s="213"/>
      <c r="BH524" s="213"/>
    </row>
    <row r="525" spans="1:60" ht="22.5" outlineLevel="3" x14ac:dyDescent="0.2">
      <c r="A525" s="220"/>
      <c r="B525" s="221"/>
      <c r="C525" s="261" t="s">
        <v>3165</v>
      </c>
      <c r="D525" s="250"/>
      <c r="E525" s="250"/>
      <c r="F525" s="250"/>
      <c r="G525" s="250"/>
      <c r="H525" s="224"/>
      <c r="I525" s="224"/>
      <c r="J525" s="224"/>
      <c r="K525" s="224"/>
      <c r="L525" s="224"/>
      <c r="M525" s="224"/>
      <c r="N525" s="223"/>
      <c r="O525" s="223"/>
      <c r="P525" s="223"/>
      <c r="Q525" s="223"/>
      <c r="R525" s="224"/>
      <c r="S525" s="224"/>
      <c r="T525" s="224"/>
      <c r="U525" s="224"/>
      <c r="V525" s="224"/>
      <c r="W525" s="224"/>
      <c r="X525" s="224"/>
      <c r="Y525" s="224"/>
      <c r="Z525" s="213"/>
      <c r="AA525" s="213"/>
      <c r="AB525" s="213"/>
      <c r="AC525" s="213"/>
      <c r="AD525" s="213"/>
      <c r="AE525" s="213"/>
      <c r="AF525" s="213"/>
      <c r="AG525" s="213" t="s">
        <v>287</v>
      </c>
      <c r="AH525" s="213"/>
      <c r="AI525" s="213"/>
      <c r="AJ525" s="213"/>
      <c r="AK525" s="213"/>
      <c r="AL525" s="213"/>
      <c r="AM525" s="213"/>
      <c r="AN525" s="213"/>
      <c r="AO525" s="213"/>
      <c r="AP525" s="213"/>
      <c r="AQ525" s="213"/>
      <c r="AR525" s="213"/>
      <c r="AS525" s="213"/>
      <c r="AT525" s="213"/>
      <c r="AU525" s="213"/>
      <c r="AV525" s="213"/>
      <c r="AW525" s="213"/>
      <c r="AX525" s="213"/>
      <c r="AY525" s="213"/>
      <c r="AZ525" s="213"/>
      <c r="BA525" s="249" t="str">
        <f>C525</f>
        <v>Provedení je včetně montáže, demontáže původních konstrukcí, dodávky, přesunu hmot, přesunu a likvidace suti, povrchové úpravy, repasí, restaurátorských záměrů,</v>
      </c>
      <c r="BB525" s="213"/>
      <c r="BC525" s="213"/>
      <c r="BD525" s="213"/>
      <c r="BE525" s="213"/>
      <c r="BF525" s="213"/>
      <c r="BG525" s="213"/>
      <c r="BH525" s="213"/>
    </row>
    <row r="526" spans="1:60" ht="22.5" outlineLevel="3" x14ac:dyDescent="0.2">
      <c r="A526" s="220"/>
      <c r="B526" s="221"/>
      <c r="C526" s="261" t="s">
        <v>288</v>
      </c>
      <c r="D526" s="250"/>
      <c r="E526" s="250"/>
      <c r="F526" s="250"/>
      <c r="G526" s="250"/>
      <c r="H526" s="224"/>
      <c r="I526" s="224"/>
      <c r="J526" s="224"/>
      <c r="K526" s="224"/>
      <c r="L526" s="224"/>
      <c r="M526" s="224"/>
      <c r="N526" s="223"/>
      <c r="O526" s="223"/>
      <c r="P526" s="223"/>
      <c r="Q526" s="223"/>
      <c r="R526" s="224"/>
      <c r="S526" s="224"/>
      <c r="T526" s="224"/>
      <c r="U526" s="224"/>
      <c r="V526" s="224"/>
      <c r="W526" s="224"/>
      <c r="X526" s="224"/>
      <c r="Y526" s="224"/>
      <c r="Z526" s="213"/>
      <c r="AA526" s="213"/>
      <c r="AB526" s="213"/>
      <c r="AC526" s="213"/>
      <c r="AD526" s="213"/>
      <c r="AE526" s="213"/>
      <c r="AF526" s="213"/>
      <c r="AG526" s="213" t="s">
        <v>287</v>
      </c>
      <c r="AH526" s="213"/>
      <c r="AI526" s="213"/>
      <c r="AJ526" s="213"/>
      <c r="AK526" s="213"/>
      <c r="AL526" s="213"/>
      <c r="AM526" s="213"/>
      <c r="AN526" s="213"/>
      <c r="AO526" s="213"/>
      <c r="AP526" s="213"/>
      <c r="AQ526" s="213"/>
      <c r="AR526" s="213"/>
      <c r="AS526" s="213"/>
      <c r="AT526" s="213"/>
      <c r="AU526" s="213"/>
      <c r="AV526" s="213"/>
      <c r="AW526" s="213"/>
      <c r="AX526" s="213"/>
      <c r="AY526" s="213"/>
      <c r="AZ526" s="213"/>
      <c r="BA526" s="249" t="str">
        <f>C526</f>
        <v>restaurátorských závěrečných zpráv, dílenských dokumentací, vzorkování a veškerých dalších nutných souvisejících plnění a dodávek potřeb.</v>
      </c>
      <c r="BB526" s="213"/>
      <c r="BC526" s="213"/>
      <c r="BD526" s="213"/>
      <c r="BE526" s="213"/>
      <c r="BF526" s="213"/>
      <c r="BG526" s="213"/>
      <c r="BH526" s="213"/>
    </row>
    <row r="527" spans="1:60" outlineLevel="2" x14ac:dyDescent="0.2">
      <c r="A527" s="220"/>
      <c r="B527" s="221"/>
      <c r="C527" s="262" t="s">
        <v>2608</v>
      </c>
      <c r="D527" s="229"/>
      <c r="E527" s="230">
        <v>570.11204999999995</v>
      </c>
      <c r="F527" s="224"/>
      <c r="G527" s="224"/>
      <c r="H527" s="224"/>
      <c r="I527" s="224"/>
      <c r="J527" s="224"/>
      <c r="K527" s="224"/>
      <c r="L527" s="224"/>
      <c r="M527" s="224"/>
      <c r="N527" s="223"/>
      <c r="O527" s="223"/>
      <c r="P527" s="223"/>
      <c r="Q527" s="223"/>
      <c r="R527" s="224"/>
      <c r="S527" s="224"/>
      <c r="T527" s="224"/>
      <c r="U527" s="224"/>
      <c r="V527" s="224"/>
      <c r="W527" s="224"/>
      <c r="X527" s="224"/>
      <c r="Y527" s="224"/>
      <c r="Z527" s="213"/>
      <c r="AA527" s="213"/>
      <c r="AB527" s="213"/>
      <c r="AC527" s="213"/>
      <c r="AD527" s="213"/>
      <c r="AE527" s="213"/>
      <c r="AF527" s="213"/>
      <c r="AG527" s="213" t="s">
        <v>290</v>
      </c>
      <c r="AH527" s="213">
        <v>5</v>
      </c>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ht="22.5" outlineLevel="1" x14ac:dyDescent="0.2">
      <c r="A528" s="241">
        <v>63</v>
      </c>
      <c r="B528" s="242" t="s">
        <v>2699</v>
      </c>
      <c r="C528" s="259" t="s">
        <v>2700</v>
      </c>
      <c r="D528" s="243" t="s">
        <v>473</v>
      </c>
      <c r="E528" s="244">
        <v>87.51</v>
      </c>
      <c r="F528" s="245"/>
      <c r="G528" s="246">
        <f>ROUND(E528*F528,2)</f>
        <v>0</v>
      </c>
      <c r="H528" s="245"/>
      <c r="I528" s="246">
        <f>ROUND(E528*H528,2)</f>
        <v>0</v>
      </c>
      <c r="J528" s="245"/>
      <c r="K528" s="246">
        <f>ROUND(E528*J528,2)</f>
        <v>0</v>
      </c>
      <c r="L528" s="246">
        <v>21</v>
      </c>
      <c r="M528" s="246">
        <f>G528*(1+L528/100)</f>
        <v>0</v>
      </c>
      <c r="N528" s="244">
        <v>0</v>
      </c>
      <c r="O528" s="244">
        <f>ROUND(E528*N528,2)</f>
        <v>0</v>
      </c>
      <c r="P528" s="244">
        <v>0</v>
      </c>
      <c r="Q528" s="244">
        <f>ROUND(E528*P528,2)</f>
        <v>0</v>
      </c>
      <c r="R528" s="246"/>
      <c r="S528" s="246" t="s">
        <v>281</v>
      </c>
      <c r="T528" s="247" t="s">
        <v>282</v>
      </c>
      <c r="U528" s="224">
        <v>0.2</v>
      </c>
      <c r="V528" s="224">
        <f>ROUND(E528*U528,2)</f>
        <v>17.5</v>
      </c>
      <c r="W528" s="224"/>
      <c r="X528" s="224" t="s">
        <v>283</v>
      </c>
      <c r="Y528" s="224" t="s">
        <v>284</v>
      </c>
      <c r="Z528" s="213"/>
      <c r="AA528" s="213"/>
      <c r="AB528" s="213"/>
      <c r="AC528" s="213"/>
      <c r="AD528" s="213"/>
      <c r="AE528" s="213"/>
      <c r="AF528" s="213"/>
      <c r="AG528" s="213" t="s">
        <v>285</v>
      </c>
      <c r="AH528" s="213"/>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outlineLevel="2" x14ac:dyDescent="0.2">
      <c r="A529" s="220"/>
      <c r="B529" s="221"/>
      <c r="C529" s="260" t="s">
        <v>286</v>
      </c>
      <c r="D529" s="248"/>
      <c r="E529" s="248"/>
      <c r="F529" s="248"/>
      <c r="G529" s="248"/>
      <c r="H529" s="224"/>
      <c r="I529" s="224"/>
      <c r="J529" s="224"/>
      <c r="K529" s="224"/>
      <c r="L529" s="224"/>
      <c r="M529" s="224"/>
      <c r="N529" s="223"/>
      <c r="O529" s="223"/>
      <c r="P529" s="223"/>
      <c r="Q529" s="223"/>
      <c r="R529" s="224"/>
      <c r="S529" s="224"/>
      <c r="T529" s="224"/>
      <c r="U529" s="224"/>
      <c r="V529" s="224"/>
      <c r="W529" s="224"/>
      <c r="X529" s="224"/>
      <c r="Y529" s="224"/>
      <c r="Z529" s="213"/>
      <c r="AA529" s="213"/>
      <c r="AB529" s="213"/>
      <c r="AC529" s="213"/>
      <c r="AD529" s="213"/>
      <c r="AE529" s="213"/>
      <c r="AF529" s="213"/>
      <c r="AG529" s="213" t="s">
        <v>287</v>
      </c>
      <c r="AH529" s="213"/>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outlineLevel="3" x14ac:dyDescent="0.2">
      <c r="A530" s="220"/>
      <c r="B530" s="221"/>
      <c r="C530" s="261" t="s">
        <v>2696</v>
      </c>
      <c r="D530" s="250"/>
      <c r="E530" s="250"/>
      <c r="F530" s="250"/>
      <c r="G530" s="250"/>
      <c r="H530" s="224"/>
      <c r="I530" s="224"/>
      <c r="J530" s="224"/>
      <c r="K530" s="224"/>
      <c r="L530" s="224"/>
      <c r="M530" s="224"/>
      <c r="N530" s="223"/>
      <c r="O530" s="223"/>
      <c r="P530" s="223"/>
      <c r="Q530" s="223"/>
      <c r="R530" s="224"/>
      <c r="S530" s="224"/>
      <c r="T530" s="224"/>
      <c r="U530" s="224"/>
      <c r="V530" s="224"/>
      <c r="W530" s="224"/>
      <c r="X530" s="224"/>
      <c r="Y530" s="224"/>
      <c r="Z530" s="213"/>
      <c r="AA530" s="213"/>
      <c r="AB530" s="213"/>
      <c r="AC530" s="213"/>
      <c r="AD530" s="213"/>
      <c r="AE530" s="213"/>
      <c r="AF530" s="213"/>
      <c r="AG530" s="213" t="s">
        <v>287</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ht="22.5" outlineLevel="3" x14ac:dyDescent="0.2">
      <c r="A531" s="220"/>
      <c r="B531" s="221"/>
      <c r="C531" s="261" t="s">
        <v>2697</v>
      </c>
      <c r="D531" s="250"/>
      <c r="E531" s="250"/>
      <c r="F531" s="250"/>
      <c r="G531" s="250"/>
      <c r="H531" s="224"/>
      <c r="I531" s="224"/>
      <c r="J531" s="224"/>
      <c r="K531" s="224"/>
      <c r="L531" s="224"/>
      <c r="M531" s="224"/>
      <c r="N531" s="223"/>
      <c r="O531" s="223"/>
      <c r="P531" s="223"/>
      <c r="Q531" s="223"/>
      <c r="R531" s="224"/>
      <c r="S531" s="224"/>
      <c r="T531" s="224"/>
      <c r="U531" s="224"/>
      <c r="V531" s="224"/>
      <c r="W531" s="224"/>
      <c r="X531" s="224"/>
      <c r="Y531" s="224"/>
      <c r="Z531" s="213"/>
      <c r="AA531" s="213"/>
      <c r="AB531" s="213"/>
      <c r="AC531" s="213"/>
      <c r="AD531" s="213"/>
      <c r="AE531" s="213"/>
      <c r="AF531" s="213"/>
      <c r="AG531" s="213" t="s">
        <v>287</v>
      </c>
      <c r="AH531" s="213"/>
      <c r="AI531" s="213"/>
      <c r="AJ531" s="213"/>
      <c r="AK531" s="213"/>
      <c r="AL531" s="213"/>
      <c r="AM531" s="213"/>
      <c r="AN531" s="213"/>
      <c r="AO531" s="213"/>
      <c r="AP531" s="213"/>
      <c r="AQ531" s="213"/>
      <c r="AR531" s="213"/>
      <c r="AS531" s="213"/>
      <c r="AT531" s="213"/>
      <c r="AU531" s="213"/>
      <c r="AV531" s="213"/>
      <c r="AW531" s="213"/>
      <c r="AX531" s="213"/>
      <c r="AY531" s="213"/>
      <c r="AZ531" s="213"/>
      <c r="BA531" s="249" t="str">
        <f>C531</f>
        <v>Omítky poškozené působením vlhkosti a vodorozpustných solí odstranit s přesahem nejméně +50cm přes hranici viditelného poškození (svisle i vodorovně). Spáry proškrábnout na hloubku cca 20mm</v>
      </c>
      <c r="BB531" s="213"/>
      <c r="BC531" s="213"/>
      <c r="BD531" s="213"/>
      <c r="BE531" s="213"/>
      <c r="BF531" s="213"/>
      <c r="BG531" s="213"/>
      <c r="BH531" s="213"/>
    </row>
    <row r="532" spans="1:60" ht="33.75" outlineLevel="3" x14ac:dyDescent="0.2">
      <c r="A532" s="220"/>
      <c r="B532" s="221"/>
      <c r="C532" s="261" t="s">
        <v>2698</v>
      </c>
      <c r="D532" s="250"/>
      <c r="E532" s="250"/>
      <c r="F532" s="250"/>
      <c r="G532" s="250"/>
      <c r="H532" s="224"/>
      <c r="I532" s="224"/>
      <c r="J532" s="224"/>
      <c r="K532" s="224"/>
      <c r="L532" s="224"/>
      <c r="M532" s="224"/>
      <c r="N532" s="223"/>
      <c r="O532" s="223"/>
      <c r="P532" s="223"/>
      <c r="Q532" s="223"/>
      <c r="R532" s="224"/>
      <c r="S532" s="224"/>
      <c r="T532" s="224"/>
      <c r="U532" s="224"/>
      <c r="V532" s="224"/>
      <c r="W532" s="224"/>
      <c r="X532" s="224"/>
      <c r="Y532" s="224"/>
      <c r="Z532" s="213"/>
      <c r="AA532" s="213"/>
      <c r="AB532" s="213"/>
      <c r="AC532" s="213"/>
      <c r="AD532" s="213"/>
      <c r="AE532" s="213"/>
      <c r="AF532" s="213"/>
      <c r="AG532" s="213" t="s">
        <v>287</v>
      </c>
      <c r="AH532" s="213"/>
      <c r="AI532" s="213"/>
      <c r="AJ532" s="213"/>
      <c r="AK532" s="213"/>
      <c r="AL532" s="213"/>
      <c r="AM532" s="213"/>
      <c r="AN532" s="213"/>
      <c r="AO532" s="213"/>
      <c r="AP532" s="213"/>
      <c r="AQ532" s="213"/>
      <c r="AR532" s="213"/>
      <c r="AS532" s="213"/>
      <c r="AT532" s="213"/>
      <c r="AU532" s="213"/>
      <c r="AV532" s="213"/>
      <c r="AW532" s="213"/>
      <c r="AX532" s="213"/>
      <c r="AY532" s="213"/>
      <c r="AZ532" s="213"/>
      <c r="BA532" s="249" t="str">
        <f>C532</f>
        <v>Odstranění poškozených omítek provést co nejdříve/s předstihem alespoň 3 měsíců před nanášením nových paropropustných omítek - umožní se alespoň částečné ,,vydýchání" vlhkosti ze zavlhčeného zdiva, případné mrazové škody na otlučeném zdivu u fasád, i při několikaletém obnažení zdiva jsou minimální ve srovnání s možnosti vydýchání vlhkosti ze zdiva.</v>
      </c>
      <c r="BB532" s="213"/>
      <c r="BC532" s="213"/>
      <c r="BD532" s="213"/>
      <c r="BE532" s="213"/>
      <c r="BF532" s="213"/>
      <c r="BG532" s="213"/>
      <c r="BH532" s="213"/>
    </row>
    <row r="533" spans="1:60" ht="22.5" outlineLevel="3" x14ac:dyDescent="0.2">
      <c r="A533" s="220"/>
      <c r="B533" s="221"/>
      <c r="C533" s="261" t="s">
        <v>355</v>
      </c>
      <c r="D533" s="250"/>
      <c r="E533" s="250"/>
      <c r="F533" s="250"/>
      <c r="G533" s="250"/>
      <c r="H533" s="224"/>
      <c r="I533" s="224"/>
      <c r="J533" s="224"/>
      <c r="K533" s="224"/>
      <c r="L533" s="224"/>
      <c r="M533" s="224"/>
      <c r="N533" s="223"/>
      <c r="O533" s="223"/>
      <c r="P533" s="223"/>
      <c r="Q533" s="223"/>
      <c r="R533" s="224"/>
      <c r="S533" s="224"/>
      <c r="T533" s="224"/>
      <c r="U533" s="224"/>
      <c r="V533" s="224"/>
      <c r="W533" s="224"/>
      <c r="X533" s="224"/>
      <c r="Y533" s="224"/>
      <c r="Z533" s="213"/>
      <c r="AA533" s="213"/>
      <c r="AB533" s="213"/>
      <c r="AC533" s="213"/>
      <c r="AD533" s="213"/>
      <c r="AE533" s="213"/>
      <c r="AF533" s="213"/>
      <c r="AG533" s="213" t="s">
        <v>287</v>
      </c>
      <c r="AH533" s="213"/>
      <c r="AI533" s="213"/>
      <c r="AJ533" s="213"/>
      <c r="AK533" s="213"/>
      <c r="AL533" s="213"/>
      <c r="AM533" s="213"/>
      <c r="AN533" s="213"/>
      <c r="AO533" s="213"/>
      <c r="AP533" s="213"/>
      <c r="AQ533" s="213"/>
      <c r="AR533" s="213"/>
      <c r="AS533" s="213"/>
      <c r="AT533" s="213"/>
      <c r="AU533" s="213"/>
      <c r="AV533" s="213"/>
      <c r="AW533" s="213"/>
      <c r="AX533" s="213"/>
      <c r="AY533" s="213"/>
      <c r="AZ533" s="213"/>
      <c r="BA533" s="249" t="str">
        <f>C533</f>
        <v>Kompletní provedení dle veškerých informací obsažených v PD (textová i výkresová část, technologické postupy, restaurátorské záměry atd.).</v>
      </c>
      <c r="BB533" s="213"/>
      <c r="BC533" s="213"/>
      <c r="BD533" s="213"/>
      <c r="BE533" s="213"/>
      <c r="BF533" s="213"/>
      <c r="BG533" s="213"/>
      <c r="BH533" s="213"/>
    </row>
    <row r="534" spans="1:60" ht="22.5" outlineLevel="3" x14ac:dyDescent="0.2">
      <c r="A534" s="220"/>
      <c r="B534" s="221"/>
      <c r="C534" s="261" t="s">
        <v>3165</v>
      </c>
      <c r="D534" s="250"/>
      <c r="E534" s="250"/>
      <c r="F534" s="250"/>
      <c r="G534" s="250"/>
      <c r="H534" s="224"/>
      <c r="I534" s="224"/>
      <c r="J534" s="224"/>
      <c r="K534" s="224"/>
      <c r="L534" s="224"/>
      <c r="M534" s="224"/>
      <c r="N534" s="223"/>
      <c r="O534" s="223"/>
      <c r="P534" s="223"/>
      <c r="Q534" s="223"/>
      <c r="R534" s="224"/>
      <c r="S534" s="224"/>
      <c r="T534" s="224"/>
      <c r="U534" s="224"/>
      <c r="V534" s="224"/>
      <c r="W534" s="224"/>
      <c r="X534" s="224"/>
      <c r="Y534" s="224"/>
      <c r="Z534" s="213"/>
      <c r="AA534" s="213"/>
      <c r="AB534" s="213"/>
      <c r="AC534" s="213"/>
      <c r="AD534" s="213"/>
      <c r="AE534" s="213"/>
      <c r="AF534" s="213"/>
      <c r="AG534" s="213" t="s">
        <v>287</v>
      </c>
      <c r="AH534" s="213"/>
      <c r="AI534" s="213"/>
      <c r="AJ534" s="213"/>
      <c r="AK534" s="213"/>
      <c r="AL534" s="213"/>
      <c r="AM534" s="213"/>
      <c r="AN534" s="213"/>
      <c r="AO534" s="213"/>
      <c r="AP534" s="213"/>
      <c r="AQ534" s="213"/>
      <c r="AR534" s="213"/>
      <c r="AS534" s="213"/>
      <c r="AT534" s="213"/>
      <c r="AU534" s="213"/>
      <c r="AV534" s="213"/>
      <c r="AW534" s="213"/>
      <c r="AX534" s="213"/>
      <c r="AY534" s="213"/>
      <c r="AZ534" s="213"/>
      <c r="BA534" s="249" t="str">
        <f>C534</f>
        <v>Provedení je včetně montáže, demontáže původních konstrukcí, dodávky, přesunu hmot, přesunu a likvidace suti, povrchové úpravy, repasí, restaurátorských záměrů,</v>
      </c>
      <c r="BB534" s="213"/>
      <c r="BC534" s="213"/>
      <c r="BD534" s="213"/>
      <c r="BE534" s="213"/>
      <c r="BF534" s="213"/>
      <c r="BG534" s="213"/>
      <c r="BH534" s="213"/>
    </row>
    <row r="535" spans="1:60" ht="22.5" outlineLevel="3" x14ac:dyDescent="0.2">
      <c r="A535" s="220"/>
      <c r="B535" s="221"/>
      <c r="C535" s="261" t="s">
        <v>288</v>
      </c>
      <c r="D535" s="250"/>
      <c r="E535" s="250"/>
      <c r="F535" s="250"/>
      <c r="G535" s="250"/>
      <c r="H535" s="224"/>
      <c r="I535" s="224"/>
      <c r="J535" s="224"/>
      <c r="K535" s="224"/>
      <c r="L535" s="224"/>
      <c r="M535" s="224"/>
      <c r="N535" s="223"/>
      <c r="O535" s="223"/>
      <c r="P535" s="223"/>
      <c r="Q535" s="223"/>
      <c r="R535" s="224"/>
      <c r="S535" s="224"/>
      <c r="T535" s="224"/>
      <c r="U535" s="224"/>
      <c r="V535" s="224"/>
      <c r="W535" s="224"/>
      <c r="X535" s="224"/>
      <c r="Y535" s="224"/>
      <c r="Z535" s="213"/>
      <c r="AA535" s="213"/>
      <c r="AB535" s="213"/>
      <c r="AC535" s="213"/>
      <c r="AD535" s="213"/>
      <c r="AE535" s="213"/>
      <c r="AF535" s="213"/>
      <c r="AG535" s="213" t="s">
        <v>287</v>
      </c>
      <c r="AH535" s="213"/>
      <c r="AI535" s="213"/>
      <c r="AJ535" s="213"/>
      <c r="AK535" s="213"/>
      <c r="AL535" s="213"/>
      <c r="AM535" s="213"/>
      <c r="AN535" s="213"/>
      <c r="AO535" s="213"/>
      <c r="AP535" s="213"/>
      <c r="AQ535" s="213"/>
      <c r="AR535" s="213"/>
      <c r="AS535" s="213"/>
      <c r="AT535" s="213"/>
      <c r="AU535" s="213"/>
      <c r="AV535" s="213"/>
      <c r="AW535" s="213"/>
      <c r="AX535" s="213"/>
      <c r="AY535" s="213"/>
      <c r="AZ535" s="213"/>
      <c r="BA535" s="249" t="str">
        <f>C535</f>
        <v>restaurátorských závěrečných zpráv, dílenských dokumentací, vzorkování a veškerých dalších nutných souvisejících plnění a dodávek potřeb.</v>
      </c>
      <c r="BB535" s="213"/>
      <c r="BC535" s="213"/>
      <c r="BD535" s="213"/>
      <c r="BE535" s="213"/>
      <c r="BF535" s="213"/>
      <c r="BG535" s="213"/>
      <c r="BH535" s="213"/>
    </row>
    <row r="536" spans="1:60" outlineLevel="2" x14ac:dyDescent="0.2">
      <c r="A536" s="220"/>
      <c r="B536" s="221"/>
      <c r="C536" s="262" t="s">
        <v>2701</v>
      </c>
      <c r="D536" s="229"/>
      <c r="E536" s="230">
        <v>87.51</v>
      </c>
      <c r="F536" s="224"/>
      <c r="G536" s="224"/>
      <c r="H536" s="224"/>
      <c r="I536" s="224"/>
      <c r="J536" s="224"/>
      <c r="K536" s="224"/>
      <c r="L536" s="224"/>
      <c r="M536" s="224"/>
      <c r="N536" s="223"/>
      <c r="O536" s="223"/>
      <c r="P536" s="223"/>
      <c r="Q536" s="223"/>
      <c r="R536" s="224"/>
      <c r="S536" s="224"/>
      <c r="T536" s="224"/>
      <c r="U536" s="224"/>
      <c r="V536" s="224"/>
      <c r="W536" s="224"/>
      <c r="X536" s="224"/>
      <c r="Y536" s="224"/>
      <c r="Z536" s="213"/>
      <c r="AA536" s="213"/>
      <c r="AB536" s="213"/>
      <c r="AC536" s="213"/>
      <c r="AD536" s="213"/>
      <c r="AE536" s="213"/>
      <c r="AF536" s="213"/>
      <c r="AG536" s="213" t="s">
        <v>290</v>
      </c>
      <c r="AH536" s="213">
        <v>5</v>
      </c>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x14ac:dyDescent="0.2">
      <c r="A537" s="234" t="s">
        <v>276</v>
      </c>
      <c r="B537" s="235" t="s">
        <v>202</v>
      </c>
      <c r="C537" s="258" t="s">
        <v>203</v>
      </c>
      <c r="D537" s="236"/>
      <c r="E537" s="237"/>
      <c r="F537" s="238"/>
      <c r="G537" s="238">
        <f>SUMIF(AG538:AG539,"&lt;&gt;NOR",G538:G539)</f>
        <v>0</v>
      </c>
      <c r="H537" s="238"/>
      <c r="I537" s="238">
        <f>SUM(I538:I539)</f>
        <v>0</v>
      </c>
      <c r="J537" s="238"/>
      <c r="K537" s="238">
        <f>SUM(K538:K539)</f>
        <v>0</v>
      </c>
      <c r="L537" s="238"/>
      <c r="M537" s="238">
        <f>SUM(M538:M539)</f>
        <v>0</v>
      </c>
      <c r="N537" s="237"/>
      <c r="O537" s="237">
        <f>SUM(O538:O539)</f>
        <v>0</v>
      </c>
      <c r="P537" s="237"/>
      <c r="Q537" s="237">
        <f>SUM(Q538:Q539)</f>
        <v>0.4</v>
      </c>
      <c r="R537" s="238"/>
      <c r="S537" s="238"/>
      <c r="T537" s="239"/>
      <c r="U537" s="233"/>
      <c r="V537" s="233">
        <f>SUM(V538:V539)</f>
        <v>6.22</v>
      </c>
      <c r="W537" s="233"/>
      <c r="X537" s="233"/>
      <c r="Y537" s="233"/>
      <c r="AG537" t="s">
        <v>277</v>
      </c>
    </row>
    <row r="538" spans="1:60" outlineLevel="1" x14ac:dyDescent="0.2">
      <c r="A538" s="241">
        <v>64</v>
      </c>
      <c r="B538" s="242" t="s">
        <v>2702</v>
      </c>
      <c r="C538" s="259" t="s">
        <v>2703</v>
      </c>
      <c r="D538" s="243" t="s">
        <v>473</v>
      </c>
      <c r="E538" s="244">
        <v>28.294499999999999</v>
      </c>
      <c r="F538" s="245"/>
      <c r="G538" s="246">
        <f>ROUND(E538*F538,2)</f>
        <v>0</v>
      </c>
      <c r="H538" s="245"/>
      <c r="I538" s="246">
        <f>ROUND(E538*H538,2)</f>
        <v>0</v>
      </c>
      <c r="J538" s="245"/>
      <c r="K538" s="246">
        <f>ROUND(E538*J538,2)</f>
        <v>0</v>
      </c>
      <c r="L538" s="246">
        <v>21</v>
      </c>
      <c r="M538" s="246">
        <f>G538*(1+L538/100)</f>
        <v>0</v>
      </c>
      <c r="N538" s="244">
        <v>0</v>
      </c>
      <c r="O538" s="244">
        <f>ROUND(E538*N538,2)</f>
        <v>0</v>
      </c>
      <c r="P538" s="244">
        <v>1.4E-2</v>
      </c>
      <c r="Q538" s="244">
        <f>ROUND(E538*P538,2)</f>
        <v>0.4</v>
      </c>
      <c r="R538" s="246" t="s">
        <v>838</v>
      </c>
      <c r="S538" s="246" t="s">
        <v>298</v>
      </c>
      <c r="T538" s="247" t="s">
        <v>364</v>
      </c>
      <c r="U538" s="224">
        <v>0.22</v>
      </c>
      <c r="V538" s="224">
        <f>ROUND(E538*U538,2)</f>
        <v>6.22</v>
      </c>
      <c r="W538" s="224"/>
      <c r="X538" s="224" t="s">
        <v>283</v>
      </c>
      <c r="Y538" s="224" t="s">
        <v>284</v>
      </c>
      <c r="Z538" s="213"/>
      <c r="AA538" s="213"/>
      <c r="AB538" s="213"/>
      <c r="AC538" s="213"/>
      <c r="AD538" s="213"/>
      <c r="AE538" s="213"/>
      <c r="AF538" s="213"/>
      <c r="AG538" s="213" t="s">
        <v>285</v>
      </c>
      <c r="AH538" s="213"/>
      <c r="AI538" s="213"/>
      <c r="AJ538" s="213"/>
      <c r="AK538" s="213"/>
      <c r="AL538" s="213"/>
      <c r="AM538" s="213"/>
      <c r="AN538" s="213"/>
      <c r="AO538" s="213"/>
      <c r="AP538" s="213"/>
      <c r="AQ538" s="213"/>
      <c r="AR538" s="213"/>
      <c r="AS538" s="213"/>
      <c r="AT538" s="213"/>
      <c r="AU538" s="213"/>
      <c r="AV538" s="213"/>
      <c r="AW538" s="213"/>
      <c r="AX538" s="213"/>
      <c r="AY538" s="213"/>
      <c r="AZ538" s="213"/>
      <c r="BA538" s="213"/>
      <c r="BB538" s="213"/>
      <c r="BC538" s="213"/>
      <c r="BD538" s="213"/>
      <c r="BE538" s="213"/>
      <c r="BF538" s="213"/>
      <c r="BG538" s="213"/>
      <c r="BH538" s="213"/>
    </row>
    <row r="539" spans="1:60" outlineLevel="2" x14ac:dyDescent="0.2">
      <c r="A539" s="220"/>
      <c r="B539" s="221"/>
      <c r="C539" s="262" t="s">
        <v>2704</v>
      </c>
      <c r="D539" s="229"/>
      <c r="E539" s="230">
        <v>28.294499999999999</v>
      </c>
      <c r="F539" s="224"/>
      <c r="G539" s="224"/>
      <c r="H539" s="224"/>
      <c r="I539" s="224"/>
      <c r="J539" s="224"/>
      <c r="K539" s="224"/>
      <c r="L539" s="224"/>
      <c r="M539" s="224"/>
      <c r="N539" s="223"/>
      <c r="O539" s="223"/>
      <c r="P539" s="223"/>
      <c r="Q539" s="223"/>
      <c r="R539" s="224"/>
      <c r="S539" s="224"/>
      <c r="T539" s="224"/>
      <c r="U539" s="224"/>
      <c r="V539" s="224"/>
      <c r="W539" s="224"/>
      <c r="X539" s="224"/>
      <c r="Y539" s="224"/>
      <c r="Z539" s="213"/>
      <c r="AA539" s="213"/>
      <c r="AB539" s="213"/>
      <c r="AC539" s="213"/>
      <c r="AD539" s="213"/>
      <c r="AE539" s="213"/>
      <c r="AF539" s="213"/>
      <c r="AG539" s="213" t="s">
        <v>290</v>
      </c>
      <c r="AH539" s="213">
        <v>5</v>
      </c>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x14ac:dyDescent="0.2">
      <c r="A540" s="234" t="s">
        <v>276</v>
      </c>
      <c r="B540" s="235" t="s">
        <v>204</v>
      </c>
      <c r="C540" s="258" t="s">
        <v>205</v>
      </c>
      <c r="D540" s="236"/>
      <c r="E540" s="237"/>
      <c r="F540" s="238"/>
      <c r="G540" s="238">
        <f>SUMIF(AG541:AG545,"&lt;&gt;NOR",G541:G545)</f>
        <v>0</v>
      </c>
      <c r="H540" s="238"/>
      <c r="I540" s="238">
        <f>SUM(I541:I545)</f>
        <v>0</v>
      </c>
      <c r="J540" s="238"/>
      <c r="K540" s="238">
        <f>SUM(K541:K545)</f>
        <v>0</v>
      </c>
      <c r="L540" s="238"/>
      <c r="M540" s="238">
        <f>SUM(M541:M545)</f>
        <v>0</v>
      </c>
      <c r="N540" s="237"/>
      <c r="O540" s="237">
        <f>SUM(O541:O545)</f>
        <v>0</v>
      </c>
      <c r="P540" s="237"/>
      <c r="Q540" s="237">
        <f>SUM(Q541:Q545)</f>
        <v>0</v>
      </c>
      <c r="R540" s="238"/>
      <c r="S540" s="238"/>
      <c r="T540" s="239"/>
      <c r="U540" s="233"/>
      <c r="V540" s="233">
        <f>SUM(V541:V545)</f>
        <v>197.05</v>
      </c>
      <c r="W540" s="233"/>
      <c r="X540" s="233"/>
      <c r="Y540" s="233"/>
      <c r="AG540" t="s">
        <v>277</v>
      </c>
    </row>
    <row r="541" spans="1:60" ht="22.5" outlineLevel="1" x14ac:dyDescent="0.2">
      <c r="A541" s="241">
        <v>65</v>
      </c>
      <c r="B541" s="242" t="s">
        <v>2705</v>
      </c>
      <c r="C541" s="259" t="s">
        <v>2706</v>
      </c>
      <c r="D541" s="243" t="s">
        <v>737</v>
      </c>
      <c r="E541" s="244">
        <v>62.556640000000002</v>
      </c>
      <c r="F541" s="245"/>
      <c r="G541" s="246">
        <f>ROUND(E541*F541,2)</f>
        <v>0</v>
      </c>
      <c r="H541" s="245"/>
      <c r="I541" s="246">
        <f>ROUND(E541*H541,2)</f>
        <v>0</v>
      </c>
      <c r="J541" s="245"/>
      <c r="K541" s="246">
        <f>ROUND(E541*J541,2)</f>
        <v>0</v>
      </c>
      <c r="L541" s="246">
        <v>21</v>
      </c>
      <c r="M541" s="246">
        <f>G541*(1+L541/100)</f>
        <v>0</v>
      </c>
      <c r="N541" s="244">
        <v>0</v>
      </c>
      <c r="O541" s="244">
        <f>ROUND(E541*N541,2)</f>
        <v>0</v>
      </c>
      <c r="P541" s="244">
        <v>0</v>
      </c>
      <c r="Q541" s="244">
        <f>ROUND(E541*P541,2)</f>
        <v>0</v>
      </c>
      <c r="R541" s="246" t="s">
        <v>1327</v>
      </c>
      <c r="S541" s="246" t="s">
        <v>298</v>
      </c>
      <c r="T541" s="247" t="s">
        <v>364</v>
      </c>
      <c r="U541" s="224">
        <v>3.15</v>
      </c>
      <c r="V541" s="224">
        <f>ROUND(E541*U541,2)</f>
        <v>197.05</v>
      </c>
      <c r="W541" s="224"/>
      <c r="X541" s="224" t="s">
        <v>944</v>
      </c>
      <c r="Y541" s="224" t="s">
        <v>768</v>
      </c>
      <c r="Z541" s="213"/>
      <c r="AA541" s="213"/>
      <c r="AB541" s="213"/>
      <c r="AC541" s="213"/>
      <c r="AD541" s="213"/>
      <c r="AE541" s="213"/>
      <c r="AF541" s="213"/>
      <c r="AG541" s="213" t="s">
        <v>945</v>
      </c>
      <c r="AH541" s="213"/>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outlineLevel="2" x14ac:dyDescent="0.2">
      <c r="A542" s="220"/>
      <c r="B542" s="221"/>
      <c r="C542" s="271" t="s">
        <v>1366</v>
      </c>
      <c r="D542" s="268"/>
      <c r="E542" s="268"/>
      <c r="F542" s="268"/>
      <c r="G542" s="268"/>
      <c r="H542" s="224"/>
      <c r="I542" s="224"/>
      <c r="J542" s="224"/>
      <c r="K542" s="224"/>
      <c r="L542" s="224"/>
      <c r="M542" s="224"/>
      <c r="N542" s="223"/>
      <c r="O542" s="223"/>
      <c r="P542" s="223"/>
      <c r="Q542" s="223"/>
      <c r="R542" s="224"/>
      <c r="S542" s="224"/>
      <c r="T542" s="224"/>
      <c r="U542" s="224"/>
      <c r="V542" s="224"/>
      <c r="W542" s="224"/>
      <c r="X542" s="224"/>
      <c r="Y542" s="224"/>
      <c r="Z542" s="213"/>
      <c r="AA542" s="213"/>
      <c r="AB542" s="213"/>
      <c r="AC542" s="213"/>
      <c r="AD542" s="213"/>
      <c r="AE542" s="213"/>
      <c r="AF542" s="213"/>
      <c r="AG542" s="213" t="s">
        <v>366</v>
      </c>
      <c r="AH542" s="213"/>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outlineLevel="2" x14ac:dyDescent="0.2">
      <c r="A543" s="220"/>
      <c r="B543" s="221"/>
      <c r="C543" s="262" t="s">
        <v>947</v>
      </c>
      <c r="D543" s="229"/>
      <c r="E543" s="230"/>
      <c r="F543" s="224"/>
      <c r="G543" s="224"/>
      <c r="H543" s="224"/>
      <c r="I543" s="224"/>
      <c r="J543" s="224"/>
      <c r="K543" s="224"/>
      <c r="L543" s="224"/>
      <c r="M543" s="224"/>
      <c r="N543" s="223"/>
      <c r="O543" s="223"/>
      <c r="P543" s="223"/>
      <c r="Q543" s="223"/>
      <c r="R543" s="224"/>
      <c r="S543" s="224"/>
      <c r="T543" s="224"/>
      <c r="U543" s="224"/>
      <c r="V543" s="224"/>
      <c r="W543" s="224"/>
      <c r="X543" s="224"/>
      <c r="Y543" s="224"/>
      <c r="Z543" s="213"/>
      <c r="AA543" s="213"/>
      <c r="AB543" s="213"/>
      <c r="AC543" s="213"/>
      <c r="AD543" s="213"/>
      <c r="AE543" s="213"/>
      <c r="AF543" s="213"/>
      <c r="AG543" s="213" t="s">
        <v>290</v>
      </c>
      <c r="AH543" s="213">
        <v>0</v>
      </c>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outlineLevel="3" x14ac:dyDescent="0.2">
      <c r="A544" s="220"/>
      <c r="B544" s="221"/>
      <c r="C544" s="262" t="s">
        <v>2707</v>
      </c>
      <c r="D544" s="229"/>
      <c r="E544" s="230"/>
      <c r="F544" s="224"/>
      <c r="G544" s="224"/>
      <c r="H544" s="224"/>
      <c r="I544" s="224"/>
      <c r="J544" s="224"/>
      <c r="K544" s="224"/>
      <c r="L544" s="224"/>
      <c r="M544" s="224"/>
      <c r="N544" s="223"/>
      <c r="O544" s="223"/>
      <c r="P544" s="223"/>
      <c r="Q544" s="223"/>
      <c r="R544" s="224"/>
      <c r="S544" s="224"/>
      <c r="T544" s="224"/>
      <c r="U544" s="224"/>
      <c r="V544" s="224"/>
      <c r="W544" s="224"/>
      <c r="X544" s="224"/>
      <c r="Y544" s="224"/>
      <c r="Z544" s="213"/>
      <c r="AA544" s="213"/>
      <c r="AB544" s="213"/>
      <c r="AC544" s="213"/>
      <c r="AD544" s="213"/>
      <c r="AE544" s="213"/>
      <c r="AF544" s="213"/>
      <c r="AG544" s="213" t="s">
        <v>290</v>
      </c>
      <c r="AH544" s="213">
        <v>0</v>
      </c>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outlineLevel="3" x14ac:dyDescent="0.2">
      <c r="A545" s="220"/>
      <c r="B545" s="221"/>
      <c r="C545" s="262" t="s">
        <v>2708</v>
      </c>
      <c r="D545" s="229"/>
      <c r="E545" s="230">
        <v>62.556640000000002</v>
      </c>
      <c r="F545" s="224"/>
      <c r="G545" s="224"/>
      <c r="H545" s="224"/>
      <c r="I545" s="224"/>
      <c r="J545" s="224"/>
      <c r="K545" s="224"/>
      <c r="L545" s="224"/>
      <c r="M545" s="224"/>
      <c r="N545" s="223"/>
      <c r="O545" s="223"/>
      <c r="P545" s="223"/>
      <c r="Q545" s="223"/>
      <c r="R545" s="224"/>
      <c r="S545" s="224"/>
      <c r="T545" s="224"/>
      <c r="U545" s="224"/>
      <c r="V545" s="224"/>
      <c r="W545" s="224"/>
      <c r="X545" s="224"/>
      <c r="Y545" s="224"/>
      <c r="Z545" s="213"/>
      <c r="AA545" s="213"/>
      <c r="AB545" s="213"/>
      <c r="AC545" s="213"/>
      <c r="AD545" s="213"/>
      <c r="AE545" s="213"/>
      <c r="AF545" s="213"/>
      <c r="AG545" s="213" t="s">
        <v>290</v>
      </c>
      <c r="AH545" s="213">
        <v>0</v>
      </c>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x14ac:dyDescent="0.2">
      <c r="A546" s="234" t="s">
        <v>276</v>
      </c>
      <c r="B546" s="235" t="s">
        <v>206</v>
      </c>
      <c r="C546" s="258" t="s">
        <v>207</v>
      </c>
      <c r="D546" s="236"/>
      <c r="E546" s="237"/>
      <c r="F546" s="238"/>
      <c r="G546" s="238">
        <f>SUMIF(AG547:AG564,"&lt;&gt;NOR",G547:G564)</f>
        <v>0</v>
      </c>
      <c r="H546" s="238"/>
      <c r="I546" s="238">
        <f>SUM(I547:I564)</f>
        <v>0</v>
      </c>
      <c r="J546" s="238"/>
      <c r="K546" s="238">
        <f>SUM(K547:K564)</f>
        <v>0</v>
      </c>
      <c r="L546" s="238"/>
      <c r="M546" s="238">
        <f>SUM(M547:M564)</f>
        <v>0</v>
      </c>
      <c r="N546" s="237"/>
      <c r="O546" s="237">
        <f>SUM(O547:O564)</f>
        <v>0.01</v>
      </c>
      <c r="P546" s="237"/>
      <c r="Q546" s="237">
        <f>SUM(Q547:Q564)</f>
        <v>0</v>
      </c>
      <c r="R546" s="238"/>
      <c r="S546" s="238"/>
      <c r="T546" s="239"/>
      <c r="U546" s="233"/>
      <c r="V546" s="233">
        <f>SUM(V547:V564)</f>
        <v>4.8100000000000005</v>
      </c>
      <c r="W546" s="233"/>
      <c r="X546" s="233"/>
      <c r="Y546" s="233"/>
      <c r="AG546" t="s">
        <v>277</v>
      </c>
    </row>
    <row r="547" spans="1:60" ht="22.5" outlineLevel="1" x14ac:dyDescent="0.2">
      <c r="A547" s="241">
        <v>66</v>
      </c>
      <c r="B547" s="242" t="s">
        <v>2709</v>
      </c>
      <c r="C547" s="259" t="s">
        <v>2710</v>
      </c>
      <c r="D547" s="243" t="s">
        <v>473</v>
      </c>
      <c r="E547" s="244">
        <v>11.608000000000001</v>
      </c>
      <c r="F547" s="245"/>
      <c r="G547" s="246">
        <f>ROUND(E547*F547,2)</f>
        <v>0</v>
      </c>
      <c r="H547" s="245"/>
      <c r="I547" s="246">
        <f>ROUND(E547*H547,2)</f>
        <v>0</v>
      </c>
      <c r="J547" s="245"/>
      <c r="K547" s="246">
        <f>ROUND(E547*J547,2)</f>
        <v>0</v>
      </c>
      <c r="L547" s="246">
        <v>21</v>
      </c>
      <c r="M547" s="246">
        <f>G547*(1+L547/100)</f>
        <v>0</v>
      </c>
      <c r="N547" s="244">
        <v>3.3E-4</v>
      </c>
      <c r="O547" s="244">
        <f>ROUND(E547*N547,2)</f>
        <v>0</v>
      </c>
      <c r="P547" s="244">
        <v>0</v>
      </c>
      <c r="Q547" s="244">
        <f>ROUND(E547*P547,2)</f>
        <v>0</v>
      </c>
      <c r="R547" s="246" t="s">
        <v>952</v>
      </c>
      <c r="S547" s="246" t="s">
        <v>298</v>
      </c>
      <c r="T547" s="247" t="s">
        <v>364</v>
      </c>
      <c r="U547" s="224">
        <v>2.75E-2</v>
      </c>
      <c r="V547" s="224">
        <f>ROUND(E547*U547,2)</f>
        <v>0.32</v>
      </c>
      <c r="W547" s="224"/>
      <c r="X547" s="224" t="s">
        <v>283</v>
      </c>
      <c r="Y547" s="224" t="s">
        <v>284</v>
      </c>
      <c r="Z547" s="213"/>
      <c r="AA547" s="213"/>
      <c r="AB547" s="213"/>
      <c r="AC547" s="213"/>
      <c r="AD547" s="213"/>
      <c r="AE547" s="213"/>
      <c r="AF547" s="213"/>
      <c r="AG547" s="213" t="s">
        <v>285</v>
      </c>
      <c r="AH547" s="213"/>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outlineLevel="2" x14ac:dyDescent="0.2">
      <c r="A548" s="220"/>
      <c r="B548" s="221"/>
      <c r="C548" s="260" t="s">
        <v>2711</v>
      </c>
      <c r="D548" s="248"/>
      <c r="E548" s="248"/>
      <c r="F548" s="248"/>
      <c r="G548" s="248"/>
      <c r="H548" s="224"/>
      <c r="I548" s="224"/>
      <c r="J548" s="224"/>
      <c r="K548" s="224"/>
      <c r="L548" s="224"/>
      <c r="M548" s="224"/>
      <c r="N548" s="223"/>
      <c r="O548" s="223"/>
      <c r="P548" s="223"/>
      <c r="Q548" s="223"/>
      <c r="R548" s="224"/>
      <c r="S548" s="224"/>
      <c r="T548" s="224"/>
      <c r="U548" s="224"/>
      <c r="V548" s="224"/>
      <c r="W548" s="224"/>
      <c r="X548" s="224"/>
      <c r="Y548" s="224"/>
      <c r="Z548" s="213"/>
      <c r="AA548" s="213"/>
      <c r="AB548" s="213"/>
      <c r="AC548" s="213"/>
      <c r="AD548" s="213"/>
      <c r="AE548" s="213"/>
      <c r="AF548" s="213"/>
      <c r="AG548" s="213" t="s">
        <v>287</v>
      </c>
      <c r="AH548" s="213"/>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row>
    <row r="549" spans="1:60" outlineLevel="2" x14ac:dyDescent="0.2">
      <c r="A549" s="220"/>
      <c r="B549" s="221"/>
      <c r="C549" s="262" t="s">
        <v>2652</v>
      </c>
      <c r="D549" s="229"/>
      <c r="E549" s="230">
        <v>11.608000000000001</v>
      </c>
      <c r="F549" s="224"/>
      <c r="G549" s="224"/>
      <c r="H549" s="224"/>
      <c r="I549" s="224"/>
      <c r="J549" s="224"/>
      <c r="K549" s="224"/>
      <c r="L549" s="224"/>
      <c r="M549" s="224"/>
      <c r="N549" s="223"/>
      <c r="O549" s="223"/>
      <c r="P549" s="223"/>
      <c r="Q549" s="223"/>
      <c r="R549" s="224"/>
      <c r="S549" s="224"/>
      <c r="T549" s="224"/>
      <c r="U549" s="224"/>
      <c r="V549" s="224"/>
      <c r="W549" s="224"/>
      <c r="X549" s="224"/>
      <c r="Y549" s="224"/>
      <c r="Z549" s="213"/>
      <c r="AA549" s="213"/>
      <c r="AB549" s="213"/>
      <c r="AC549" s="213"/>
      <c r="AD549" s="213"/>
      <c r="AE549" s="213"/>
      <c r="AF549" s="213"/>
      <c r="AG549" s="213" t="s">
        <v>290</v>
      </c>
      <c r="AH549" s="213">
        <v>0</v>
      </c>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3" x14ac:dyDescent="0.2">
      <c r="A550" s="220"/>
      <c r="B550" s="221"/>
      <c r="C550" s="263" t="s">
        <v>294</v>
      </c>
      <c r="D550" s="231"/>
      <c r="E550" s="232">
        <v>11.608000000000001</v>
      </c>
      <c r="F550" s="224"/>
      <c r="G550" s="224"/>
      <c r="H550" s="224"/>
      <c r="I550" s="224"/>
      <c r="J550" s="224"/>
      <c r="K550" s="224"/>
      <c r="L550" s="224"/>
      <c r="M550" s="224"/>
      <c r="N550" s="223"/>
      <c r="O550" s="223"/>
      <c r="P550" s="223"/>
      <c r="Q550" s="223"/>
      <c r="R550" s="224"/>
      <c r="S550" s="224"/>
      <c r="T550" s="224"/>
      <c r="U550" s="224"/>
      <c r="V550" s="224"/>
      <c r="W550" s="224"/>
      <c r="X550" s="224"/>
      <c r="Y550" s="224"/>
      <c r="Z550" s="213"/>
      <c r="AA550" s="213"/>
      <c r="AB550" s="213"/>
      <c r="AC550" s="213"/>
      <c r="AD550" s="213"/>
      <c r="AE550" s="213"/>
      <c r="AF550" s="213"/>
      <c r="AG550" s="213" t="s">
        <v>290</v>
      </c>
      <c r="AH550" s="213">
        <v>1</v>
      </c>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ht="33.75" outlineLevel="1" x14ac:dyDescent="0.2">
      <c r="A551" s="241">
        <v>67</v>
      </c>
      <c r="B551" s="242" t="s">
        <v>2712</v>
      </c>
      <c r="C551" s="259" t="s">
        <v>2713</v>
      </c>
      <c r="D551" s="243" t="s">
        <v>473</v>
      </c>
      <c r="E551" s="244">
        <v>5.8040000000000003</v>
      </c>
      <c r="F551" s="245"/>
      <c r="G551" s="246">
        <f>ROUND(E551*F551,2)</f>
        <v>0</v>
      </c>
      <c r="H551" s="245"/>
      <c r="I551" s="246">
        <f>ROUND(E551*H551,2)</f>
        <v>0</v>
      </c>
      <c r="J551" s="245"/>
      <c r="K551" s="246">
        <f>ROUND(E551*J551,2)</f>
        <v>0</v>
      </c>
      <c r="L551" s="246">
        <v>21</v>
      </c>
      <c r="M551" s="246">
        <f>G551*(1+L551/100)</f>
        <v>0</v>
      </c>
      <c r="N551" s="244">
        <v>5.1999999999999995E-4</v>
      </c>
      <c r="O551" s="244">
        <f>ROUND(E551*N551,2)</f>
        <v>0</v>
      </c>
      <c r="P551" s="244">
        <v>0</v>
      </c>
      <c r="Q551" s="244">
        <f>ROUND(E551*P551,2)</f>
        <v>0</v>
      </c>
      <c r="R551" s="246" t="s">
        <v>952</v>
      </c>
      <c r="S551" s="246" t="s">
        <v>298</v>
      </c>
      <c r="T551" s="247" t="s">
        <v>364</v>
      </c>
      <c r="U551" s="224">
        <v>4.9000000000000002E-2</v>
      </c>
      <c r="V551" s="224">
        <f>ROUND(E551*U551,2)</f>
        <v>0.28000000000000003</v>
      </c>
      <c r="W551" s="224"/>
      <c r="X551" s="224" t="s">
        <v>283</v>
      </c>
      <c r="Y551" s="224" t="s">
        <v>284</v>
      </c>
      <c r="Z551" s="213"/>
      <c r="AA551" s="213"/>
      <c r="AB551" s="213"/>
      <c r="AC551" s="213"/>
      <c r="AD551" s="213"/>
      <c r="AE551" s="213"/>
      <c r="AF551" s="213"/>
      <c r="AG551" s="213" t="s">
        <v>285</v>
      </c>
      <c r="AH551" s="213"/>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2" x14ac:dyDescent="0.2">
      <c r="A552" s="220"/>
      <c r="B552" s="221"/>
      <c r="C552" s="262" t="s">
        <v>2714</v>
      </c>
      <c r="D552" s="229"/>
      <c r="E552" s="230">
        <v>5.8040000000000003</v>
      </c>
      <c r="F552" s="224"/>
      <c r="G552" s="224"/>
      <c r="H552" s="224"/>
      <c r="I552" s="224"/>
      <c r="J552" s="224"/>
      <c r="K552" s="224"/>
      <c r="L552" s="224"/>
      <c r="M552" s="224"/>
      <c r="N552" s="223"/>
      <c r="O552" s="223"/>
      <c r="P552" s="223"/>
      <c r="Q552" s="223"/>
      <c r="R552" s="224"/>
      <c r="S552" s="224"/>
      <c r="T552" s="224"/>
      <c r="U552" s="224"/>
      <c r="V552" s="224"/>
      <c r="W552" s="224"/>
      <c r="X552" s="224"/>
      <c r="Y552" s="224"/>
      <c r="Z552" s="213"/>
      <c r="AA552" s="213"/>
      <c r="AB552" s="213"/>
      <c r="AC552" s="213"/>
      <c r="AD552" s="213"/>
      <c r="AE552" s="213"/>
      <c r="AF552" s="213"/>
      <c r="AG552" s="213" t="s">
        <v>290</v>
      </c>
      <c r="AH552" s="213">
        <v>0</v>
      </c>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3" x14ac:dyDescent="0.2">
      <c r="A553" s="220"/>
      <c r="B553" s="221"/>
      <c r="C553" s="263" t="s">
        <v>294</v>
      </c>
      <c r="D553" s="231"/>
      <c r="E553" s="232">
        <v>5.8040000000000003</v>
      </c>
      <c r="F553" s="224"/>
      <c r="G553" s="224"/>
      <c r="H553" s="224"/>
      <c r="I553" s="224"/>
      <c r="J553" s="224"/>
      <c r="K553" s="224"/>
      <c r="L553" s="224"/>
      <c r="M553" s="224"/>
      <c r="N553" s="223"/>
      <c r="O553" s="223"/>
      <c r="P553" s="223"/>
      <c r="Q553" s="223"/>
      <c r="R553" s="224"/>
      <c r="S553" s="224"/>
      <c r="T553" s="224"/>
      <c r="U553" s="224"/>
      <c r="V553" s="224"/>
      <c r="W553" s="224"/>
      <c r="X553" s="224"/>
      <c r="Y553" s="224"/>
      <c r="Z553" s="213"/>
      <c r="AA553" s="213"/>
      <c r="AB553" s="213"/>
      <c r="AC553" s="213"/>
      <c r="AD553" s="213"/>
      <c r="AE553" s="213"/>
      <c r="AF553" s="213"/>
      <c r="AG553" s="213" t="s">
        <v>290</v>
      </c>
      <c r="AH553" s="213">
        <v>1</v>
      </c>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ht="22.5" outlineLevel="1" x14ac:dyDescent="0.2">
      <c r="A554" s="241">
        <v>68</v>
      </c>
      <c r="B554" s="242" t="s">
        <v>2715</v>
      </c>
      <c r="C554" s="259" t="s">
        <v>2716</v>
      </c>
      <c r="D554" s="243" t="s">
        <v>473</v>
      </c>
      <c r="E554" s="244">
        <v>11.608000000000001</v>
      </c>
      <c r="F554" s="245"/>
      <c r="G554" s="246">
        <f>ROUND(E554*F554,2)</f>
        <v>0</v>
      </c>
      <c r="H554" s="245"/>
      <c r="I554" s="246">
        <f>ROUND(E554*H554,2)</f>
        <v>0</v>
      </c>
      <c r="J554" s="245"/>
      <c r="K554" s="246">
        <f>ROUND(E554*J554,2)</f>
        <v>0</v>
      </c>
      <c r="L554" s="246">
        <v>21</v>
      </c>
      <c r="M554" s="246">
        <f>G554*(1+L554/100)</f>
        <v>0</v>
      </c>
      <c r="N554" s="244">
        <v>4.0999999999999999E-4</v>
      </c>
      <c r="O554" s="244">
        <f>ROUND(E554*N554,2)</f>
        <v>0</v>
      </c>
      <c r="P554" s="244">
        <v>0</v>
      </c>
      <c r="Q554" s="244">
        <f>ROUND(E554*P554,2)</f>
        <v>0</v>
      </c>
      <c r="R554" s="246" t="s">
        <v>952</v>
      </c>
      <c r="S554" s="246" t="s">
        <v>298</v>
      </c>
      <c r="T554" s="247" t="s">
        <v>364</v>
      </c>
      <c r="U554" s="224">
        <v>0.22991</v>
      </c>
      <c r="V554" s="224">
        <f>ROUND(E554*U554,2)</f>
        <v>2.67</v>
      </c>
      <c r="W554" s="224"/>
      <c r="X554" s="224" t="s">
        <v>283</v>
      </c>
      <c r="Y554" s="224" t="s">
        <v>284</v>
      </c>
      <c r="Z554" s="213"/>
      <c r="AA554" s="213"/>
      <c r="AB554" s="213"/>
      <c r="AC554" s="213"/>
      <c r="AD554" s="213"/>
      <c r="AE554" s="213"/>
      <c r="AF554" s="213"/>
      <c r="AG554" s="213" t="s">
        <v>285</v>
      </c>
      <c r="AH554" s="213"/>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outlineLevel="2" x14ac:dyDescent="0.2">
      <c r="A555" s="220"/>
      <c r="B555" s="221"/>
      <c r="C555" s="262" t="s">
        <v>2652</v>
      </c>
      <c r="D555" s="229"/>
      <c r="E555" s="230">
        <v>11.608000000000001</v>
      </c>
      <c r="F555" s="224"/>
      <c r="G555" s="224"/>
      <c r="H555" s="224"/>
      <c r="I555" s="224"/>
      <c r="J555" s="224"/>
      <c r="K555" s="224"/>
      <c r="L555" s="224"/>
      <c r="M555" s="224"/>
      <c r="N555" s="223"/>
      <c r="O555" s="223"/>
      <c r="P555" s="223"/>
      <c r="Q555" s="223"/>
      <c r="R555" s="224"/>
      <c r="S555" s="224"/>
      <c r="T555" s="224"/>
      <c r="U555" s="224"/>
      <c r="V555" s="224"/>
      <c r="W555" s="224"/>
      <c r="X555" s="224"/>
      <c r="Y555" s="224"/>
      <c r="Z555" s="213"/>
      <c r="AA555" s="213"/>
      <c r="AB555" s="213"/>
      <c r="AC555" s="213"/>
      <c r="AD555" s="213"/>
      <c r="AE555" s="213"/>
      <c r="AF555" s="213"/>
      <c r="AG555" s="213" t="s">
        <v>290</v>
      </c>
      <c r="AH555" s="213">
        <v>0</v>
      </c>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outlineLevel="3" x14ac:dyDescent="0.2">
      <c r="A556" s="220"/>
      <c r="B556" s="221"/>
      <c r="C556" s="263" t="s">
        <v>294</v>
      </c>
      <c r="D556" s="231"/>
      <c r="E556" s="232">
        <v>11.608000000000001</v>
      </c>
      <c r="F556" s="224"/>
      <c r="G556" s="224"/>
      <c r="H556" s="224"/>
      <c r="I556" s="224"/>
      <c r="J556" s="224"/>
      <c r="K556" s="224"/>
      <c r="L556" s="224"/>
      <c r="M556" s="224"/>
      <c r="N556" s="223"/>
      <c r="O556" s="223"/>
      <c r="P556" s="223"/>
      <c r="Q556" s="223"/>
      <c r="R556" s="224"/>
      <c r="S556" s="224"/>
      <c r="T556" s="224"/>
      <c r="U556" s="224"/>
      <c r="V556" s="224"/>
      <c r="W556" s="224"/>
      <c r="X556" s="224"/>
      <c r="Y556" s="224"/>
      <c r="Z556" s="213"/>
      <c r="AA556" s="213"/>
      <c r="AB556" s="213"/>
      <c r="AC556" s="213"/>
      <c r="AD556" s="213"/>
      <c r="AE556" s="213"/>
      <c r="AF556" s="213"/>
      <c r="AG556" s="213" t="s">
        <v>290</v>
      </c>
      <c r="AH556" s="213">
        <v>1</v>
      </c>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ht="22.5" outlineLevel="1" x14ac:dyDescent="0.2">
      <c r="A557" s="241">
        <v>69</v>
      </c>
      <c r="B557" s="242" t="s">
        <v>2717</v>
      </c>
      <c r="C557" s="259" t="s">
        <v>2718</v>
      </c>
      <c r="D557" s="243" t="s">
        <v>473</v>
      </c>
      <c r="E557" s="244">
        <v>5.8040000000000003</v>
      </c>
      <c r="F557" s="245"/>
      <c r="G557" s="246">
        <f>ROUND(E557*F557,2)</f>
        <v>0</v>
      </c>
      <c r="H557" s="245"/>
      <c r="I557" s="246">
        <f>ROUND(E557*H557,2)</f>
        <v>0</v>
      </c>
      <c r="J557" s="245"/>
      <c r="K557" s="246">
        <f>ROUND(E557*J557,2)</f>
        <v>0</v>
      </c>
      <c r="L557" s="246">
        <v>21</v>
      </c>
      <c r="M557" s="246">
        <f>G557*(1+L557/100)</f>
        <v>0</v>
      </c>
      <c r="N557" s="244">
        <v>5.8E-4</v>
      </c>
      <c r="O557" s="244">
        <f>ROUND(E557*N557,2)</f>
        <v>0</v>
      </c>
      <c r="P557" s="244">
        <v>0</v>
      </c>
      <c r="Q557" s="244">
        <f>ROUND(E557*P557,2)</f>
        <v>0</v>
      </c>
      <c r="R557" s="246" t="s">
        <v>952</v>
      </c>
      <c r="S557" s="246" t="s">
        <v>298</v>
      </c>
      <c r="T557" s="247" t="s">
        <v>364</v>
      </c>
      <c r="U557" s="224">
        <v>0.26600000000000001</v>
      </c>
      <c r="V557" s="224">
        <f>ROUND(E557*U557,2)</f>
        <v>1.54</v>
      </c>
      <c r="W557" s="224"/>
      <c r="X557" s="224" t="s">
        <v>283</v>
      </c>
      <c r="Y557" s="224" t="s">
        <v>284</v>
      </c>
      <c r="Z557" s="213"/>
      <c r="AA557" s="213"/>
      <c r="AB557" s="213"/>
      <c r="AC557" s="213"/>
      <c r="AD557" s="213"/>
      <c r="AE557" s="213"/>
      <c r="AF557" s="213"/>
      <c r="AG557" s="213" t="s">
        <v>285</v>
      </c>
      <c r="AH557" s="213"/>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row>
    <row r="558" spans="1:60" outlineLevel="2" x14ac:dyDescent="0.2">
      <c r="A558" s="220"/>
      <c r="B558" s="221"/>
      <c r="C558" s="262" t="s">
        <v>2714</v>
      </c>
      <c r="D558" s="229"/>
      <c r="E558" s="230">
        <v>5.8040000000000003</v>
      </c>
      <c r="F558" s="224"/>
      <c r="G558" s="224"/>
      <c r="H558" s="224"/>
      <c r="I558" s="224"/>
      <c r="J558" s="224"/>
      <c r="K558" s="224"/>
      <c r="L558" s="224"/>
      <c r="M558" s="224"/>
      <c r="N558" s="223"/>
      <c r="O558" s="223"/>
      <c r="P558" s="223"/>
      <c r="Q558" s="223"/>
      <c r="R558" s="224"/>
      <c r="S558" s="224"/>
      <c r="T558" s="224"/>
      <c r="U558" s="224"/>
      <c r="V558" s="224"/>
      <c r="W558" s="224"/>
      <c r="X558" s="224"/>
      <c r="Y558" s="224"/>
      <c r="Z558" s="213"/>
      <c r="AA558" s="213"/>
      <c r="AB558" s="213"/>
      <c r="AC558" s="213"/>
      <c r="AD558" s="213"/>
      <c r="AE558" s="213"/>
      <c r="AF558" s="213"/>
      <c r="AG558" s="213" t="s">
        <v>290</v>
      </c>
      <c r="AH558" s="213">
        <v>0</v>
      </c>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outlineLevel="3" x14ac:dyDescent="0.2">
      <c r="A559" s="220"/>
      <c r="B559" s="221"/>
      <c r="C559" s="263" t="s">
        <v>294</v>
      </c>
      <c r="D559" s="231"/>
      <c r="E559" s="232">
        <v>5.8040000000000003</v>
      </c>
      <c r="F559" s="224"/>
      <c r="G559" s="224"/>
      <c r="H559" s="224"/>
      <c r="I559" s="224"/>
      <c r="J559" s="224"/>
      <c r="K559" s="224"/>
      <c r="L559" s="224"/>
      <c r="M559" s="224"/>
      <c r="N559" s="223"/>
      <c r="O559" s="223"/>
      <c r="P559" s="223"/>
      <c r="Q559" s="223"/>
      <c r="R559" s="224"/>
      <c r="S559" s="224"/>
      <c r="T559" s="224"/>
      <c r="U559" s="224"/>
      <c r="V559" s="224"/>
      <c r="W559" s="224"/>
      <c r="X559" s="224"/>
      <c r="Y559" s="224"/>
      <c r="Z559" s="213"/>
      <c r="AA559" s="213"/>
      <c r="AB559" s="213"/>
      <c r="AC559" s="213"/>
      <c r="AD559" s="213"/>
      <c r="AE559" s="213"/>
      <c r="AF559" s="213"/>
      <c r="AG559" s="213" t="s">
        <v>290</v>
      </c>
      <c r="AH559" s="213">
        <v>1</v>
      </c>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ht="22.5" outlineLevel="1" x14ac:dyDescent="0.2">
      <c r="A560" s="241">
        <v>70</v>
      </c>
      <c r="B560" s="242" t="s">
        <v>2719</v>
      </c>
      <c r="C560" s="259" t="s">
        <v>2720</v>
      </c>
      <c r="D560" s="243" t="s">
        <v>473</v>
      </c>
      <c r="E560" s="244">
        <v>20.894400000000001</v>
      </c>
      <c r="F560" s="245"/>
      <c r="G560" s="246">
        <f>ROUND(E560*F560,2)</f>
        <v>0</v>
      </c>
      <c r="H560" s="245"/>
      <c r="I560" s="246">
        <f>ROUND(E560*H560,2)</f>
        <v>0</v>
      </c>
      <c r="J560" s="245"/>
      <c r="K560" s="246">
        <f>ROUND(E560*J560,2)</f>
        <v>0</v>
      </c>
      <c r="L560" s="246">
        <v>21</v>
      </c>
      <c r="M560" s="246">
        <f>G560*(1+L560/100)</f>
        <v>0</v>
      </c>
      <c r="N560" s="244">
        <v>5.9999999999999995E-4</v>
      </c>
      <c r="O560" s="244">
        <f>ROUND(E560*N560,2)</f>
        <v>0.01</v>
      </c>
      <c r="P560" s="244">
        <v>0</v>
      </c>
      <c r="Q560" s="244">
        <f>ROUND(E560*P560,2)</f>
        <v>0</v>
      </c>
      <c r="R560" s="246" t="s">
        <v>1032</v>
      </c>
      <c r="S560" s="246" t="s">
        <v>298</v>
      </c>
      <c r="T560" s="247" t="s">
        <v>364</v>
      </c>
      <c r="U560" s="224">
        <v>0</v>
      </c>
      <c r="V560" s="224">
        <f>ROUND(E560*U560,2)</f>
        <v>0</v>
      </c>
      <c r="W560" s="224"/>
      <c r="X560" s="224" t="s">
        <v>1034</v>
      </c>
      <c r="Y560" s="224" t="s">
        <v>284</v>
      </c>
      <c r="Z560" s="213"/>
      <c r="AA560" s="213"/>
      <c r="AB560" s="213"/>
      <c r="AC560" s="213"/>
      <c r="AD560" s="213"/>
      <c r="AE560" s="213"/>
      <c r="AF560" s="213"/>
      <c r="AG560" s="213" t="s">
        <v>1035</v>
      </c>
      <c r="AH560" s="213"/>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outlineLevel="2" x14ac:dyDescent="0.2">
      <c r="A561" s="220"/>
      <c r="B561" s="221"/>
      <c r="C561" s="262" t="s">
        <v>2721</v>
      </c>
      <c r="D561" s="229"/>
      <c r="E561" s="230">
        <v>13.929600000000001</v>
      </c>
      <c r="F561" s="224"/>
      <c r="G561" s="224"/>
      <c r="H561" s="224"/>
      <c r="I561" s="224"/>
      <c r="J561" s="224"/>
      <c r="K561" s="224"/>
      <c r="L561" s="224"/>
      <c r="M561" s="224"/>
      <c r="N561" s="223"/>
      <c r="O561" s="223"/>
      <c r="P561" s="223"/>
      <c r="Q561" s="223"/>
      <c r="R561" s="224"/>
      <c r="S561" s="224"/>
      <c r="T561" s="224"/>
      <c r="U561" s="224"/>
      <c r="V561" s="224"/>
      <c r="W561" s="224"/>
      <c r="X561" s="224"/>
      <c r="Y561" s="224"/>
      <c r="Z561" s="213"/>
      <c r="AA561" s="213"/>
      <c r="AB561" s="213"/>
      <c r="AC561" s="213"/>
      <c r="AD561" s="213"/>
      <c r="AE561" s="213"/>
      <c r="AF561" s="213"/>
      <c r="AG561" s="213" t="s">
        <v>290</v>
      </c>
      <c r="AH561" s="213">
        <v>5</v>
      </c>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outlineLevel="3" x14ac:dyDescent="0.2">
      <c r="A562" s="220"/>
      <c r="B562" s="221"/>
      <c r="C562" s="262" t="s">
        <v>2722</v>
      </c>
      <c r="D562" s="229"/>
      <c r="E562" s="230">
        <v>6.9648000000000003</v>
      </c>
      <c r="F562" s="224"/>
      <c r="G562" s="224"/>
      <c r="H562" s="224"/>
      <c r="I562" s="224"/>
      <c r="J562" s="224"/>
      <c r="K562" s="224"/>
      <c r="L562" s="224"/>
      <c r="M562" s="224"/>
      <c r="N562" s="223"/>
      <c r="O562" s="223"/>
      <c r="P562" s="223"/>
      <c r="Q562" s="223"/>
      <c r="R562" s="224"/>
      <c r="S562" s="224"/>
      <c r="T562" s="224"/>
      <c r="U562" s="224"/>
      <c r="V562" s="224"/>
      <c r="W562" s="224"/>
      <c r="X562" s="224"/>
      <c r="Y562" s="224"/>
      <c r="Z562" s="213"/>
      <c r="AA562" s="213"/>
      <c r="AB562" s="213"/>
      <c r="AC562" s="213"/>
      <c r="AD562" s="213"/>
      <c r="AE562" s="213"/>
      <c r="AF562" s="213"/>
      <c r="AG562" s="213" t="s">
        <v>290</v>
      </c>
      <c r="AH562" s="213">
        <v>5</v>
      </c>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row>
    <row r="563" spans="1:60" outlineLevel="1" x14ac:dyDescent="0.2">
      <c r="A563" s="220">
        <v>71</v>
      </c>
      <c r="B563" s="221" t="s">
        <v>1036</v>
      </c>
      <c r="C563" s="272" t="s">
        <v>1037</v>
      </c>
      <c r="D563" s="222" t="s">
        <v>0</v>
      </c>
      <c r="E563" s="269"/>
      <c r="F563" s="225"/>
      <c r="G563" s="224">
        <f>ROUND(E563*F563,2)</f>
        <v>0</v>
      </c>
      <c r="H563" s="225"/>
      <c r="I563" s="224">
        <f>ROUND(E563*H563,2)</f>
        <v>0</v>
      </c>
      <c r="J563" s="225"/>
      <c r="K563" s="224">
        <f>ROUND(E563*J563,2)</f>
        <v>0</v>
      </c>
      <c r="L563" s="224">
        <v>21</v>
      </c>
      <c r="M563" s="224">
        <f>G563*(1+L563/100)</f>
        <v>0</v>
      </c>
      <c r="N563" s="223">
        <v>0</v>
      </c>
      <c r="O563" s="223">
        <f>ROUND(E563*N563,2)</f>
        <v>0</v>
      </c>
      <c r="P563" s="223">
        <v>0</v>
      </c>
      <c r="Q563" s="223">
        <f>ROUND(E563*P563,2)</f>
        <v>0</v>
      </c>
      <c r="R563" s="224" t="s">
        <v>952</v>
      </c>
      <c r="S563" s="224" t="s">
        <v>298</v>
      </c>
      <c r="T563" s="224" t="s">
        <v>364</v>
      </c>
      <c r="U563" s="224">
        <v>0</v>
      </c>
      <c r="V563" s="224">
        <f>ROUND(E563*U563,2)</f>
        <v>0</v>
      </c>
      <c r="W563" s="224"/>
      <c r="X563" s="224" t="s">
        <v>944</v>
      </c>
      <c r="Y563" s="224" t="s">
        <v>284</v>
      </c>
      <c r="Z563" s="213"/>
      <c r="AA563" s="213"/>
      <c r="AB563" s="213"/>
      <c r="AC563" s="213"/>
      <c r="AD563" s="213"/>
      <c r="AE563" s="213"/>
      <c r="AF563" s="213"/>
      <c r="AG563" s="213" t="s">
        <v>945</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2" x14ac:dyDescent="0.2">
      <c r="A564" s="220"/>
      <c r="B564" s="221"/>
      <c r="C564" s="273" t="s">
        <v>1038</v>
      </c>
      <c r="D564" s="270"/>
      <c r="E564" s="270"/>
      <c r="F564" s="270"/>
      <c r="G564" s="270"/>
      <c r="H564" s="224"/>
      <c r="I564" s="224"/>
      <c r="J564" s="224"/>
      <c r="K564" s="224"/>
      <c r="L564" s="224"/>
      <c r="M564" s="224"/>
      <c r="N564" s="223"/>
      <c r="O564" s="223"/>
      <c r="P564" s="223"/>
      <c r="Q564" s="223"/>
      <c r="R564" s="224"/>
      <c r="S564" s="224"/>
      <c r="T564" s="224"/>
      <c r="U564" s="224"/>
      <c r="V564" s="224"/>
      <c r="W564" s="224"/>
      <c r="X564" s="224"/>
      <c r="Y564" s="224"/>
      <c r="Z564" s="213"/>
      <c r="AA564" s="213"/>
      <c r="AB564" s="213"/>
      <c r="AC564" s="213"/>
      <c r="AD564" s="213"/>
      <c r="AE564" s="213"/>
      <c r="AF564" s="213"/>
      <c r="AG564" s="213" t="s">
        <v>366</v>
      </c>
      <c r="AH564" s="213"/>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x14ac:dyDescent="0.2">
      <c r="A565" s="234" t="s">
        <v>276</v>
      </c>
      <c r="B565" s="235" t="s">
        <v>208</v>
      </c>
      <c r="C565" s="258" t="s">
        <v>209</v>
      </c>
      <c r="D565" s="236"/>
      <c r="E565" s="237"/>
      <c r="F565" s="238"/>
      <c r="G565" s="238">
        <f>SUMIF(AG566:AG589,"&lt;&gt;NOR",G566:G589)</f>
        <v>0</v>
      </c>
      <c r="H565" s="238"/>
      <c r="I565" s="238">
        <f>SUM(I566:I589)</f>
        <v>0</v>
      </c>
      <c r="J565" s="238"/>
      <c r="K565" s="238">
        <f>SUM(K566:K589)</f>
        <v>0</v>
      </c>
      <c r="L565" s="238"/>
      <c r="M565" s="238">
        <f>SUM(M566:M589)</f>
        <v>0</v>
      </c>
      <c r="N565" s="237"/>
      <c r="O565" s="237">
        <f>SUM(O566:O589)</f>
        <v>0.15000000000000002</v>
      </c>
      <c r="P565" s="237"/>
      <c r="Q565" s="237">
        <f>SUM(Q566:Q589)</f>
        <v>0.15</v>
      </c>
      <c r="R565" s="238"/>
      <c r="S565" s="238"/>
      <c r="T565" s="239"/>
      <c r="U565" s="233"/>
      <c r="V565" s="233">
        <f>SUM(V566:V589)</f>
        <v>29.799999999999997</v>
      </c>
      <c r="W565" s="233"/>
      <c r="X565" s="233"/>
      <c r="Y565" s="233"/>
      <c r="AG565" t="s">
        <v>277</v>
      </c>
    </row>
    <row r="566" spans="1:60" outlineLevel="1" x14ac:dyDescent="0.2">
      <c r="A566" s="241">
        <v>72</v>
      </c>
      <c r="B566" s="242" t="s">
        <v>1702</v>
      </c>
      <c r="C566" s="259" t="s">
        <v>1703</v>
      </c>
      <c r="D566" s="243" t="s">
        <v>780</v>
      </c>
      <c r="E566" s="244">
        <v>5</v>
      </c>
      <c r="F566" s="245"/>
      <c r="G566" s="246">
        <f>ROUND(E566*F566,2)</f>
        <v>0</v>
      </c>
      <c r="H566" s="245"/>
      <c r="I566" s="246">
        <f>ROUND(E566*H566,2)</f>
        <v>0</v>
      </c>
      <c r="J566" s="245"/>
      <c r="K566" s="246">
        <f>ROUND(E566*J566,2)</f>
        <v>0</v>
      </c>
      <c r="L566" s="246">
        <v>21</v>
      </c>
      <c r="M566" s="246">
        <f>G566*(1+L566/100)</f>
        <v>0</v>
      </c>
      <c r="N566" s="244">
        <v>2.0899999999999998E-3</v>
      </c>
      <c r="O566" s="244">
        <f>ROUND(E566*N566,2)</f>
        <v>0.01</v>
      </c>
      <c r="P566" s="244">
        <v>0</v>
      </c>
      <c r="Q566" s="244">
        <f>ROUND(E566*P566,2)</f>
        <v>0</v>
      </c>
      <c r="R566" s="246" t="s">
        <v>1571</v>
      </c>
      <c r="S566" s="246" t="s">
        <v>298</v>
      </c>
      <c r="T566" s="247" t="s">
        <v>364</v>
      </c>
      <c r="U566" s="224">
        <v>1.74</v>
      </c>
      <c r="V566" s="224">
        <f>ROUND(E566*U566,2)</f>
        <v>8.6999999999999993</v>
      </c>
      <c r="W566" s="224"/>
      <c r="X566" s="224" t="s">
        <v>283</v>
      </c>
      <c r="Y566" s="224" t="s">
        <v>768</v>
      </c>
      <c r="Z566" s="213"/>
      <c r="AA566" s="213"/>
      <c r="AB566" s="213"/>
      <c r="AC566" s="213"/>
      <c r="AD566" s="213"/>
      <c r="AE566" s="213"/>
      <c r="AF566" s="213"/>
      <c r="AG566" s="213" t="s">
        <v>285</v>
      </c>
      <c r="AH566" s="213"/>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outlineLevel="2" x14ac:dyDescent="0.2">
      <c r="A567" s="220"/>
      <c r="B567" s="221"/>
      <c r="C567" s="260" t="s">
        <v>286</v>
      </c>
      <c r="D567" s="248"/>
      <c r="E567" s="248"/>
      <c r="F567" s="248"/>
      <c r="G567" s="248"/>
      <c r="H567" s="224"/>
      <c r="I567" s="224"/>
      <c r="J567" s="224"/>
      <c r="K567" s="224"/>
      <c r="L567" s="224"/>
      <c r="M567" s="224"/>
      <c r="N567" s="223"/>
      <c r="O567" s="223"/>
      <c r="P567" s="223"/>
      <c r="Q567" s="223"/>
      <c r="R567" s="224"/>
      <c r="S567" s="224"/>
      <c r="T567" s="224"/>
      <c r="U567" s="224"/>
      <c r="V567" s="224"/>
      <c r="W567" s="224"/>
      <c r="X567" s="224"/>
      <c r="Y567" s="224"/>
      <c r="Z567" s="213"/>
      <c r="AA567" s="213"/>
      <c r="AB567" s="213"/>
      <c r="AC567" s="213"/>
      <c r="AD567" s="213"/>
      <c r="AE567" s="213"/>
      <c r="AF567" s="213"/>
      <c r="AG567" s="213" t="s">
        <v>287</v>
      </c>
      <c r="AH567" s="213"/>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3" x14ac:dyDescent="0.2">
      <c r="A568" s="220"/>
      <c r="B568" s="221"/>
      <c r="C568" s="261" t="s">
        <v>2723</v>
      </c>
      <c r="D568" s="250"/>
      <c r="E568" s="250"/>
      <c r="F568" s="250"/>
      <c r="G568" s="250"/>
      <c r="H568" s="224"/>
      <c r="I568" s="224"/>
      <c r="J568" s="224"/>
      <c r="K568" s="224"/>
      <c r="L568" s="224"/>
      <c r="M568" s="224"/>
      <c r="N568" s="223"/>
      <c r="O568" s="223"/>
      <c r="P568" s="223"/>
      <c r="Q568" s="223"/>
      <c r="R568" s="224"/>
      <c r="S568" s="224"/>
      <c r="T568" s="224"/>
      <c r="U568" s="224"/>
      <c r="V568" s="224"/>
      <c r="W568" s="224"/>
      <c r="X568" s="224"/>
      <c r="Y568" s="224"/>
      <c r="Z568" s="213"/>
      <c r="AA568" s="213"/>
      <c r="AB568" s="213"/>
      <c r="AC568" s="213"/>
      <c r="AD568" s="213"/>
      <c r="AE568" s="213"/>
      <c r="AF568" s="213"/>
      <c r="AG568" s="213" t="s">
        <v>287</v>
      </c>
      <c r="AH568" s="213"/>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2" x14ac:dyDescent="0.2">
      <c r="A569" s="220"/>
      <c r="B569" s="221"/>
      <c r="C569" s="262" t="s">
        <v>2724</v>
      </c>
      <c r="D569" s="229"/>
      <c r="E569" s="230">
        <v>5</v>
      </c>
      <c r="F569" s="224"/>
      <c r="G569" s="224"/>
      <c r="H569" s="224"/>
      <c r="I569" s="224"/>
      <c r="J569" s="224"/>
      <c r="K569" s="224"/>
      <c r="L569" s="224"/>
      <c r="M569" s="224"/>
      <c r="N569" s="223"/>
      <c r="O569" s="223"/>
      <c r="P569" s="223"/>
      <c r="Q569" s="223"/>
      <c r="R569" s="224"/>
      <c r="S569" s="224"/>
      <c r="T569" s="224"/>
      <c r="U569" s="224"/>
      <c r="V569" s="224"/>
      <c r="W569" s="224"/>
      <c r="X569" s="224"/>
      <c r="Y569" s="224"/>
      <c r="Z569" s="213"/>
      <c r="AA569" s="213"/>
      <c r="AB569" s="213"/>
      <c r="AC569" s="213"/>
      <c r="AD569" s="213"/>
      <c r="AE569" s="213"/>
      <c r="AF569" s="213"/>
      <c r="AG569" s="213" t="s">
        <v>290</v>
      </c>
      <c r="AH569" s="213">
        <v>0</v>
      </c>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1" x14ac:dyDescent="0.2">
      <c r="A570" s="241">
        <v>73</v>
      </c>
      <c r="B570" s="242" t="s">
        <v>2725</v>
      </c>
      <c r="C570" s="259" t="s">
        <v>2726</v>
      </c>
      <c r="D570" s="243" t="s">
        <v>598</v>
      </c>
      <c r="E570" s="244">
        <v>5</v>
      </c>
      <c r="F570" s="245"/>
      <c r="G570" s="246">
        <f>ROUND(E570*F570,2)</f>
        <v>0</v>
      </c>
      <c r="H570" s="245"/>
      <c r="I570" s="246">
        <f>ROUND(E570*H570,2)</f>
        <v>0</v>
      </c>
      <c r="J570" s="245"/>
      <c r="K570" s="246">
        <f>ROUND(E570*J570,2)</f>
        <v>0</v>
      </c>
      <c r="L570" s="246">
        <v>21</v>
      </c>
      <c r="M570" s="246">
        <f>G570*(1+L570/100)</f>
        <v>0</v>
      </c>
      <c r="N570" s="244">
        <v>0</v>
      </c>
      <c r="O570" s="244">
        <f>ROUND(E570*N570,2)</f>
        <v>0</v>
      </c>
      <c r="P570" s="244">
        <v>3.065E-2</v>
      </c>
      <c r="Q570" s="244">
        <f>ROUND(E570*P570,2)</f>
        <v>0.15</v>
      </c>
      <c r="R570" s="246" t="s">
        <v>1571</v>
      </c>
      <c r="S570" s="246" t="s">
        <v>298</v>
      </c>
      <c r="T570" s="247" t="s">
        <v>364</v>
      </c>
      <c r="U570" s="224">
        <v>0.57599999999999996</v>
      </c>
      <c r="V570" s="224">
        <f>ROUND(E570*U570,2)</f>
        <v>2.88</v>
      </c>
      <c r="W570" s="224"/>
      <c r="X570" s="224" t="s">
        <v>283</v>
      </c>
      <c r="Y570" s="224" t="s">
        <v>284</v>
      </c>
      <c r="Z570" s="213"/>
      <c r="AA570" s="213"/>
      <c r="AB570" s="213"/>
      <c r="AC570" s="213"/>
      <c r="AD570" s="213"/>
      <c r="AE570" s="213"/>
      <c r="AF570" s="213"/>
      <c r="AG570" s="213" t="s">
        <v>285</v>
      </c>
      <c r="AH570" s="213"/>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outlineLevel="2" x14ac:dyDescent="0.2">
      <c r="A571" s="220"/>
      <c r="B571" s="221"/>
      <c r="C571" s="271" t="s">
        <v>2727</v>
      </c>
      <c r="D571" s="268"/>
      <c r="E571" s="268"/>
      <c r="F571" s="268"/>
      <c r="G571" s="268"/>
      <c r="H571" s="224"/>
      <c r="I571" s="224"/>
      <c r="J571" s="224"/>
      <c r="K571" s="224"/>
      <c r="L571" s="224"/>
      <c r="M571" s="224"/>
      <c r="N571" s="223"/>
      <c r="O571" s="223"/>
      <c r="P571" s="223"/>
      <c r="Q571" s="223"/>
      <c r="R571" s="224"/>
      <c r="S571" s="224"/>
      <c r="T571" s="224"/>
      <c r="U571" s="224"/>
      <c r="V571" s="224"/>
      <c r="W571" s="224"/>
      <c r="X571" s="224"/>
      <c r="Y571" s="224"/>
      <c r="Z571" s="213"/>
      <c r="AA571" s="213"/>
      <c r="AB571" s="213"/>
      <c r="AC571" s="213"/>
      <c r="AD571" s="213"/>
      <c r="AE571" s="213"/>
      <c r="AF571" s="213"/>
      <c r="AG571" s="213" t="s">
        <v>366</v>
      </c>
      <c r="AH571" s="213"/>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outlineLevel="2" x14ac:dyDescent="0.2">
      <c r="A572" s="220"/>
      <c r="B572" s="221"/>
      <c r="C572" s="262" t="s">
        <v>2724</v>
      </c>
      <c r="D572" s="229"/>
      <c r="E572" s="230">
        <v>5</v>
      </c>
      <c r="F572" s="224"/>
      <c r="G572" s="224"/>
      <c r="H572" s="224"/>
      <c r="I572" s="224"/>
      <c r="J572" s="224"/>
      <c r="K572" s="224"/>
      <c r="L572" s="224"/>
      <c r="M572" s="224"/>
      <c r="N572" s="223"/>
      <c r="O572" s="223"/>
      <c r="P572" s="223"/>
      <c r="Q572" s="223"/>
      <c r="R572" s="224"/>
      <c r="S572" s="224"/>
      <c r="T572" s="224"/>
      <c r="U572" s="224"/>
      <c r="V572" s="224"/>
      <c r="W572" s="224"/>
      <c r="X572" s="224"/>
      <c r="Y572" s="224"/>
      <c r="Z572" s="213"/>
      <c r="AA572" s="213"/>
      <c r="AB572" s="213"/>
      <c r="AC572" s="213"/>
      <c r="AD572" s="213"/>
      <c r="AE572" s="213"/>
      <c r="AF572" s="213"/>
      <c r="AG572" s="213" t="s">
        <v>290</v>
      </c>
      <c r="AH572" s="213">
        <v>0</v>
      </c>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1" x14ac:dyDescent="0.2">
      <c r="A573" s="241">
        <v>74</v>
      </c>
      <c r="B573" s="242" t="s">
        <v>2728</v>
      </c>
      <c r="C573" s="259" t="s">
        <v>2729</v>
      </c>
      <c r="D573" s="243" t="s">
        <v>780</v>
      </c>
      <c r="E573" s="244">
        <v>5</v>
      </c>
      <c r="F573" s="245"/>
      <c r="G573" s="246">
        <f>ROUND(E573*F573,2)</f>
        <v>0</v>
      </c>
      <c r="H573" s="245"/>
      <c r="I573" s="246">
        <f>ROUND(E573*H573,2)</f>
        <v>0</v>
      </c>
      <c r="J573" s="245"/>
      <c r="K573" s="246">
        <f>ROUND(E573*J573,2)</f>
        <v>0</v>
      </c>
      <c r="L573" s="246">
        <v>21</v>
      </c>
      <c r="M573" s="246">
        <f>G573*(1+L573/100)</f>
        <v>0</v>
      </c>
      <c r="N573" s="244">
        <v>0</v>
      </c>
      <c r="O573" s="244">
        <f>ROUND(E573*N573,2)</f>
        <v>0</v>
      </c>
      <c r="P573" s="244">
        <v>0</v>
      </c>
      <c r="Q573" s="244">
        <f>ROUND(E573*P573,2)</f>
        <v>0</v>
      </c>
      <c r="R573" s="246" t="s">
        <v>1571</v>
      </c>
      <c r="S573" s="246" t="s">
        <v>298</v>
      </c>
      <c r="T573" s="247" t="s">
        <v>364</v>
      </c>
      <c r="U573" s="224">
        <v>1.42</v>
      </c>
      <c r="V573" s="224">
        <f>ROUND(E573*U573,2)</f>
        <v>7.1</v>
      </c>
      <c r="W573" s="224"/>
      <c r="X573" s="224" t="s">
        <v>283</v>
      </c>
      <c r="Y573" s="224" t="s">
        <v>768</v>
      </c>
      <c r="Z573" s="213"/>
      <c r="AA573" s="213"/>
      <c r="AB573" s="213"/>
      <c r="AC573" s="213"/>
      <c r="AD573" s="213"/>
      <c r="AE573" s="213"/>
      <c r="AF573" s="213"/>
      <c r="AG573" s="213" t="s">
        <v>285</v>
      </c>
      <c r="AH573" s="213"/>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2" x14ac:dyDescent="0.2">
      <c r="A574" s="220"/>
      <c r="B574" s="221"/>
      <c r="C574" s="260" t="s">
        <v>286</v>
      </c>
      <c r="D574" s="248"/>
      <c r="E574" s="248"/>
      <c r="F574" s="248"/>
      <c r="G574" s="248"/>
      <c r="H574" s="224"/>
      <c r="I574" s="224"/>
      <c r="J574" s="224"/>
      <c r="K574" s="224"/>
      <c r="L574" s="224"/>
      <c r="M574" s="224"/>
      <c r="N574" s="223"/>
      <c r="O574" s="223"/>
      <c r="P574" s="223"/>
      <c r="Q574" s="223"/>
      <c r="R574" s="224"/>
      <c r="S574" s="224"/>
      <c r="T574" s="224"/>
      <c r="U574" s="224"/>
      <c r="V574" s="224"/>
      <c r="W574" s="224"/>
      <c r="X574" s="224"/>
      <c r="Y574" s="224"/>
      <c r="Z574" s="213"/>
      <c r="AA574" s="213"/>
      <c r="AB574" s="213"/>
      <c r="AC574" s="213"/>
      <c r="AD574" s="213"/>
      <c r="AE574" s="213"/>
      <c r="AF574" s="213"/>
      <c r="AG574" s="213" t="s">
        <v>287</v>
      </c>
      <c r="AH574" s="213"/>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3" x14ac:dyDescent="0.2">
      <c r="A575" s="220"/>
      <c r="B575" s="221"/>
      <c r="C575" s="261" t="s">
        <v>2730</v>
      </c>
      <c r="D575" s="250"/>
      <c r="E575" s="250"/>
      <c r="F575" s="250"/>
      <c r="G575" s="250"/>
      <c r="H575" s="224"/>
      <c r="I575" s="224"/>
      <c r="J575" s="224"/>
      <c r="K575" s="224"/>
      <c r="L575" s="224"/>
      <c r="M575" s="224"/>
      <c r="N575" s="223"/>
      <c r="O575" s="223"/>
      <c r="P575" s="223"/>
      <c r="Q575" s="223"/>
      <c r="R575" s="224"/>
      <c r="S575" s="224"/>
      <c r="T575" s="224"/>
      <c r="U575" s="224"/>
      <c r="V575" s="224"/>
      <c r="W575" s="224"/>
      <c r="X575" s="224"/>
      <c r="Y575" s="224"/>
      <c r="Z575" s="213"/>
      <c r="AA575" s="213"/>
      <c r="AB575" s="213"/>
      <c r="AC575" s="213"/>
      <c r="AD575" s="213"/>
      <c r="AE575" s="213"/>
      <c r="AF575" s="213"/>
      <c r="AG575" s="213" t="s">
        <v>287</v>
      </c>
      <c r="AH575" s="213"/>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outlineLevel="2" x14ac:dyDescent="0.2">
      <c r="A576" s="220"/>
      <c r="B576" s="221"/>
      <c r="C576" s="262" t="s">
        <v>2724</v>
      </c>
      <c r="D576" s="229"/>
      <c r="E576" s="230">
        <v>5</v>
      </c>
      <c r="F576" s="224"/>
      <c r="G576" s="224"/>
      <c r="H576" s="224"/>
      <c r="I576" s="224"/>
      <c r="J576" s="224"/>
      <c r="K576" s="224"/>
      <c r="L576" s="224"/>
      <c r="M576" s="224"/>
      <c r="N576" s="223"/>
      <c r="O576" s="223"/>
      <c r="P576" s="223"/>
      <c r="Q576" s="223"/>
      <c r="R576" s="224"/>
      <c r="S576" s="224"/>
      <c r="T576" s="224"/>
      <c r="U576" s="224"/>
      <c r="V576" s="224"/>
      <c r="W576" s="224"/>
      <c r="X576" s="224"/>
      <c r="Y576" s="224"/>
      <c r="Z576" s="213"/>
      <c r="AA576" s="213"/>
      <c r="AB576" s="213"/>
      <c r="AC576" s="213"/>
      <c r="AD576" s="213"/>
      <c r="AE576" s="213"/>
      <c r="AF576" s="213"/>
      <c r="AG576" s="213" t="s">
        <v>290</v>
      </c>
      <c r="AH576" s="213">
        <v>0</v>
      </c>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outlineLevel="1" x14ac:dyDescent="0.2">
      <c r="A577" s="241">
        <v>75</v>
      </c>
      <c r="B577" s="242" t="s">
        <v>2731</v>
      </c>
      <c r="C577" s="259" t="s">
        <v>2732</v>
      </c>
      <c r="D577" s="243" t="s">
        <v>780</v>
      </c>
      <c r="E577" s="244">
        <v>5</v>
      </c>
      <c r="F577" s="245"/>
      <c r="G577" s="246">
        <f>ROUND(E577*F577,2)</f>
        <v>0</v>
      </c>
      <c r="H577" s="245"/>
      <c r="I577" s="246">
        <f>ROUND(E577*H577,2)</f>
        <v>0</v>
      </c>
      <c r="J577" s="245"/>
      <c r="K577" s="246">
        <f>ROUND(E577*J577,2)</f>
        <v>0</v>
      </c>
      <c r="L577" s="246">
        <v>21</v>
      </c>
      <c r="M577" s="246">
        <f>G577*(1+L577/100)</f>
        <v>0</v>
      </c>
      <c r="N577" s="244">
        <v>2.8250000000000001E-2</v>
      </c>
      <c r="O577" s="244">
        <f>ROUND(E577*N577,2)</f>
        <v>0.14000000000000001</v>
      </c>
      <c r="P577" s="244">
        <v>0</v>
      </c>
      <c r="Q577" s="244">
        <f>ROUND(E577*P577,2)</f>
        <v>0</v>
      </c>
      <c r="R577" s="246" t="s">
        <v>1571</v>
      </c>
      <c r="S577" s="246" t="s">
        <v>298</v>
      </c>
      <c r="T577" s="247" t="s">
        <v>364</v>
      </c>
      <c r="U577" s="224">
        <v>0.80400000000000005</v>
      </c>
      <c r="V577" s="224">
        <f>ROUND(E577*U577,2)</f>
        <v>4.0199999999999996</v>
      </c>
      <c r="W577" s="224"/>
      <c r="X577" s="224" t="s">
        <v>283</v>
      </c>
      <c r="Y577" s="224" t="s">
        <v>284</v>
      </c>
      <c r="Z577" s="213"/>
      <c r="AA577" s="213"/>
      <c r="AB577" s="213"/>
      <c r="AC577" s="213"/>
      <c r="AD577" s="213"/>
      <c r="AE577" s="213"/>
      <c r="AF577" s="213"/>
      <c r="AG577" s="213" t="s">
        <v>285</v>
      </c>
      <c r="AH577" s="213"/>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outlineLevel="2" x14ac:dyDescent="0.2">
      <c r="A578" s="220"/>
      <c r="B578" s="221"/>
      <c r="C578" s="262" t="s">
        <v>2724</v>
      </c>
      <c r="D578" s="229"/>
      <c r="E578" s="230">
        <v>5</v>
      </c>
      <c r="F578" s="224"/>
      <c r="G578" s="224"/>
      <c r="H578" s="224"/>
      <c r="I578" s="224"/>
      <c r="J578" s="224"/>
      <c r="K578" s="224"/>
      <c r="L578" s="224"/>
      <c r="M578" s="224"/>
      <c r="N578" s="223"/>
      <c r="O578" s="223"/>
      <c r="P578" s="223"/>
      <c r="Q578" s="223"/>
      <c r="R578" s="224"/>
      <c r="S578" s="224"/>
      <c r="T578" s="224"/>
      <c r="U578" s="224"/>
      <c r="V578" s="224"/>
      <c r="W578" s="224"/>
      <c r="X578" s="224"/>
      <c r="Y578" s="224"/>
      <c r="Z578" s="213"/>
      <c r="AA578" s="213"/>
      <c r="AB578" s="213"/>
      <c r="AC578" s="213"/>
      <c r="AD578" s="213"/>
      <c r="AE578" s="213"/>
      <c r="AF578" s="213"/>
      <c r="AG578" s="213" t="s">
        <v>290</v>
      </c>
      <c r="AH578" s="213">
        <v>0</v>
      </c>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outlineLevel="1" x14ac:dyDescent="0.2">
      <c r="A579" s="241">
        <v>76</v>
      </c>
      <c r="B579" s="242" t="s">
        <v>2733</v>
      </c>
      <c r="C579" s="259" t="s">
        <v>2734</v>
      </c>
      <c r="D579" s="243" t="s">
        <v>780</v>
      </c>
      <c r="E579" s="244">
        <v>5</v>
      </c>
      <c r="F579" s="245"/>
      <c r="G579" s="246">
        <f>ROUND(E579*F579,2)</f>
        <v>0</v>
      </c>
      <c r="H579" s="245"/>
      <c r="I579" s="246">
        <f>ROUND(E579*H579,2)</f>
        <v>0</v>
      </c>
      <c r="J579" s="245"/>
      <c r="K579" s="246">
        <f>ROUND(E579*J579,2)</f>
        <v>0</v>
      </c>
      <c r="L579" s="246">
        <v>21</v>
      </c>
      <c r="M579" s="246">
        <f>G579*(1+L579/100)</f>
        <v>0</v>
      </c>
      <c r="N579" s="244">
        <v>0</v>
      </c>
      <c r="O579" s="244">
        <f>ROUND(E579*N579,2)</f>
        <v>0</v>
      </c>
      <c r="P579" s="244">
        <v>0</v>
      </c>
      <c r="Q579" s="244">
        <f>ROUND(E579*P579,2)</f>
        <v>0</v>
      </c>
      <c r="R579" s="246"/>
      <c r="S579" s="246" t="s">
        <v>281</v>
      </c>
      <c r="T579" s="247" t="s">
        <v>282</v>
      </c>
      <c r="U579" s="224">
        <v>1.42</v>
      </c>
      <c r="V579" s="224">
        <f>ROUND(E579*U579,2)</f>
        <v>7.1</v>
      </c>
      <c r="W579" s="224"/>
      <c r="X579" s="224" t="s">
        <v>283</v>
      </c>
      <c r="Y579" s="224" t="s">
        <v>284</v>
      </c>
      <c r="Z579" s="213"/>
      <c r="AA579" s="213"/>
      <c r="AB579" s="213"/>
      <c r="AC579" s="213"/>
      <c r="AD579" s="213"/>
      <c r="AE579" s="213"/>
      <c r="AF579" s="213"/>
      <c r="AG579" s="213" t="s">
        <v>285</v>
      </c>
      <c r="AH579" s="213"/>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2" x14ac:dyDescent="0.2">
      <c r="A580" s="220"/>
      <c r="B580" s="221"/>
      <c r="C580" s="260" t="s">
        <v>286</v>
      </c>
      <c r="D580" s="248"/>
      <c r="E580" s="248"/>
      <c r="F580" s="248"/>
      <c r="G580" s="248"/>
      <c r="H580" s="224"/>
      <c r="I580" s="224"/>
      <c r="J580" s="224"/>
      <c r="K580" s="224"/>
      <c r="L580" s="224"/>
      <c r="M580" s="224"/>
      <c r="N580" s="223"/>
      <c r="O580" s="223"/>
      <c r="P580" s="223"/>
      <c r="Q580" s="223"/>
      <c r="R580" s="224"/>
      <c r="S580" s="224"/>
      <c r="T580" s="224"/>
      <c r="U580" s="224"/>
      <c r="V580" s="224"/>
      <c r="W580" s="224"/>
      <c r="X580" s="224"/>
      <c r="Y580" s="224"/>
      <c r="Z580" s="213"/>
      <c r="AA580" s="213"/>
      <c r="AB580" s="213"/>
      <c r="AC580" s="213"/>
      <c r="AD580" s="213"/>
      <c r="AE580" s="213"/>
      <c r="AF580" s="213"/>
      <c r="AG580" s="213" t="s">
        <v>287</v>
      </c>
      <c r="AH580" s="213"/>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outlineLevel="3" x14ac:dyDescent="0.2">
      <c r="A581" s="220"/>
      <c r="B581" s="221"/>
      <c r="C581" s="261" t="s">
        <v>2735</v>
      </c>
      <c r="D581" s="250"/>
      <c r="E581" s="250"/>
      <c r="F581" s="250"/>
      <c r="G581" s="250"/>
      <c r="H581" s="224"/>
      <c r="I581" s="224"/>
      <c r="J581" s="224"/>
      <c r="K581" s="224"/>
      <c r="L581" s="224"/>
      <c r="M581" s="224"/>
      <c r="N581" s="223"/>
      <c r="O581" s="223"/>
      <c r="P581" s="223"/>
      <c r="Q581" s="223"/>
      <c r="R581" s="224"/>
      <c r="S581" s="224"/>
      <c r="T581" s="224"/>
      <c r="U581" s="224"/>
      <c r="V581" s="224"/>
      <c r="W581" s="224"/>
      <c r="X581" s="224"/>
      <c r="Y581" s="224"/>
      <c r="Z581" s="213"/>
      <c r="AA581" s="213"/>
      <c r="AB581" s="213"/>
      <c r="AC581" s="213"/>
      <c r="AD581" s="213"/>
      <c r="AE581" s="213"/>
      <c r="AF581" s="213"/>
      <c r="AG581" s="213" t="s">
        <v>287</v>
      </c>
      <c r="AH581" s="213"/>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outlineLevel="3" x14ac:dyDescent="0.2">
      <c r="A582" s="220"/>
      <c r="B582" s="221"/>
      <c r="C582" s="261" t="s">
        <v>2736</v>
      </c>
      <c r="D582" s="250"/>
      <c r="E582" s="250"/>
      <c r="F582" s="250"/>
      <c r="G582" s="250"/>
      <c r="H582" s="224"/>
      <c r="I582" s="224"/>
      <c r="J582" s="224"/>
      <c r="K582" s="224"/>
      <c r="L582" s="224"/>
      <c r="M582" s="224"/>
      <c r="N582" s="223"/>
      <c r="O582" s="223"/>
      <c r="P582" s="223"/>
      <c r="Q582" s="223"/>
      <c r="R582" s="224"/>
      <c r="S582" s="224"/>
      <c r="T582" s="224"/>
      <c r="U582" s="224"/>
      <c r="V582" s="224"/>
      <c r="W582" s="224"/>
      <c r="X582" s="224"/>
      <c r="Y582" s="224"/>
      <c r="Z582" s="213"/>
      <c r="AA582" s="213"/>
      <c r="AB582" s="213"/>
      <c r="AC582" s="213"/>
      <c r="AD582" s="213"/>
      <c r="AE582" s="213"/>
      <c r="AF582" s="213"/>
      <c r="AG582" s="213" t="s">
        <v>287</v>
      </c>
      <c r="AH582" s="213"/>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outlineLevel="3" x14ac:dyDescent="0.2">
      <c r="A583" s="220"/>
      <c r="B583" s="221"/>
      <c r="C583" s="261" t="s">
        <v>2737</v>
      </c>
      <c r="D583" s="250"/>
      <c r="E583" s="250"/>
      <c r="F583" s="250"/>
      <c r="G583" s="250"/>
      <c r="H583" s="224"/>
      <c r="I583" s="224"/>
      <c r="J583" s="224"/>
      <c r="K583" s="224"/>
      <c r="L583" s="224"/>
      <c r="M583" s="224"/>
      <c r="N583" s="223"/>
      <c r="O583" s="223"/>
      <c r="P583" s="223"/>
      <c r="Q583" s="223"/>
      <c r="R583" s="224"/>
      <c r="S583" s="224"/>
      <c r="T583" s="224"/>
      <c r="U583" s="224"/>
      <c r="V583" s="224"/>
      <c r="W583" s="224"/>
      <c r="X583" s="224"/>
      <c r="Y583" s="224"/>
      <c r="Z583" s="213"/>
      <c r="AA583" s="213"/>
      <c r="AB583" s="213"/>
      <c r="AC583" s="213"/>
      <c r="AD583" s="213"/>
      <c r="AE583" s="213"/>
      <c r="AF583" s="213"/>
      <c r="AG583" s="213" t="s">
        <v>287</v>
      </c>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ht="22.5" outlineLevel="3" x14ac:dyDescent="0.2">
      <c r="A584" s="220"/>
      <c r="B584" s="221"/>
      <c r="C584" s="261" t="s">
        <v>355</v>
      </c>
      <c r="D584" s="250"/>
      <c r="E584" s="250"/>
      <c r="F584" s="250"/>
      <c r="G584" s="250"/>
      <c r="H584" s="224"/>
      <c r="I584" s="224"/>
      <c r="J584" s="224"/>
      <c r="K584" s="224"/>
      <c r="L584" s="224"/>
      <c r="M584" s="224"/>
      <c r="N584" s="223"/>
      <c r="O584" s="223"/>
      <c r="P584" s="223"/>
      <c r="Q584" s="223"/>
      <c r="R584" s="224"/>
      <c r="S584" s="224"/>
      <c r="T584" s="224"/>
      <c r="U584" s="224"/>
      <c r="V584" s="224"/>
      <c r="W584" s="224"/>
      <c r="X584" s="224"/>
      <c r="Y584" s="224"/>
      <c r="Z584" s="213"/>
      <c r="AA584" s="213"/>
      <c r="AB584" s="213"/>
      <c r="AC584" s="213"/>
      <c r="AD584" s="213"/>
      <c r="AE584" s="213"/>
      <c r="AF584" s="213"/>
      <c r="AG584" s="213" t="s">
        <v>287</v>
      </c>
      <c r="AH584" s="213"/>
      <c r="AI584" s="213"/>
      <c r="AJ584" s="213"/>
      <c r="AK584" s="213"/>
      <c r="AL584" s="213"/>
      <c r="AM584" s="213"/>
      <c r="AN584" s="213"/>
      <c r="AO584" s="213"/>
      <c r="AP584" s="213"/>
      <c r="AQ584" s="213"/>
      <c r="AR584" s="213"/>
      <c r="AS584" s="213"/>
      <c r="AT584" s="213"/>
      <c r="AU584" s="213"/>
      <c r="AV584" s="213"/>
      <c r="AW584" s="213"/>
      <c r="AX584" s="213"/>
      <c r="AY584" s="213"/>
      <c r="AZ584" s="213"/>
      <c r="BA584" s="249" t="str">
        <f>C584</f>
        <v>Kompletní provedení dle veškerých informací obsažených v PD (textová i výkresová část, technologické postupy, restaurátorské záměry atd.).</v>
      </c>
      <c r="BB584" s="213"/>
      <c r="BC584" s="213"/>
      <c r="BD584" s="213"/>
      <c r="BE584" s="213"/>
      <c r="BF584" s="213"/>
      <c r="BG584" s="213"/>
      <c r="BH584" s="213"/>
    </row>
    <row r="585" spans="1:60" ht="22.5" outlineLevel="3" x14ac:dyDescent="0.2">
      <c r="A585" s="220"/>
      <c r="B585" s="221"/>
      <c r="C585" s="261" t="s">
        <v>3165</v>
      </c>
      <c r="D585" s="250"/>
      <c r="E585" s="250"/>
      <c r="F585" s="250"/>
      <c r="G585" s="250"/>
      <c r="H585" s="224"/>
      <c r="I585" s="224"/>
      <c r="J585" s="224"/>
      <c r="K585" s="224"/>
      <c r="L585" s="224"/>
      <c r="M585" s="224"/>
      <c r="N585" s="223"/>
      <c r="O585" s="223"/>
      <c r="P585" s="223"/>
      <c r="Q585" s="223"/>
      <c r="R585" s="224"/>
      <c r="S585" s="224"/>
      <c r="T585" s="224"/>
      <c r="U585" s="224"/>
      <c r="V585" s="224"/>
      <c r="W585" s="224"/>
      <c r="X585" s="224"/>
      <c r="Y585" s="224"/>
      <c r="Z585" s="213"/>
      <c r="AA585" s="213"/>
      <c r="AB585" s="213"/>
      <c r="AC585" s="213"/>
      <c r="AD585" s="213"/>
      <c r="AE585" s="213"/>
      <c r="AF585" s="213"/>
      <c r="AG585" s="213" t="s">
        <v>287</v>
      </c>
      <c r="AH585" s="213"/>
      <c r="AI585" s="213"/>
      <c r="AJ585" s="213"/>
      <c r="AK585" s="213"/>
      <c r="AL585" s="213"/>
      <c r="AM585" s="213"/>
      <c r="AN585" s="213"/>
      <c r="AO585" s="213"/>
      <c r="AP585" s="213"/>
      <c r="AQ585" s="213"/>
      <c r="AR585" s="213"/>
      <c r="AS585" s="213"/>
      <c r="AT585" s="213"/>
      <c r="AU585" s="213"/>
      <c r="AV585" s="213"/>
      <c r="AW585" s="213"/>
      <c r="AX585" s="213"/>
      <c r="AY585" s="213"/>
      <c r="AZ585" s="213"/>
      <c r="BA585" s="249" t="str">
        <f>C585</f>
        <v>Provedení je včetně montáže, demontáže původních konstrukcí, dodávky, přesunu hmot, přesunu a likvidace suti, povrchové úpravy, repasí, restaurátorských záměrů,</v>
      </c>
      <c r="BB585" s="213"/>
      <c r="BC585" s="213"/>
      <c r="BD585" s="213"/>
      <c r="BE585" s="213"/>
      <c r="BF585" s="213"/>
      <c r="BG585" s="213"/>
      <c r="BH585" s="213"/>
    </row>
    <row r="586" spans="1:60" ht="22.5" outlineLevel="3" x14ac:dyDescent="0.2">
      <c r="A586" s="220"/>
      <c r="B586" s="221"/>
      <c r="C586" s="261" t="s">
        <v>288</v>
      </c>
      <c r="D586" s="250"/>
      <c r="E586" s="250"/>
      <c r="F586" s="250"/>
      <c r="G586" s="250"/>
      <c r="H586" s="224"/>
      <c r="I586" s="224"/>
      <c r="J586" s="224"/>
      <c r="K586" s="224"/>
      <c r="L586" s="224"/>
      <c r="M586" s="224"/>
      <c r="N586" s="223"/>
      <c r="O586" s="223"/>
      <c r="P586" s="223"/>
      <c r="Q586" s="223"/>
      <c r="R586" s="224"/>
      <c r="S586" s="224"/>
      <c r="T586" s="224"/>
      <c r="U586" s="224"/>
      <c r="V586" s="224"/>
      <c r="W586" s="224"/>
      <c r="X586" s="224"/>
      <c r="Y586" s="224"/>
      <c r="Z586" s="213"/>
      <c r="AA586" s="213"/>
      <c r="AB586" s="213"/>
      <c r="AC586" s="213"/>
      <c r="AD586" s="213"/>
      <c r="AE586" s="213"/>
      <c r="AF586" s="213"/>
      <c r="AG586" s="213" t="s">
        <v>287</v>
      </c>
      <c r="AH586" s="213"/>
      <c r="AI586" s="213"/>
      <c r="AJ586" s="213"/>
      <c r="AK586" s="213"/>
      <c r="AL586" s="213"/>
      <c r="AM586" s="213"/>
      <c r="AN586" s="213"/>
      <c r="AO586" s="213"/>
      <c r="AP586" s="213"/>
      <c r="AQ586" s="213"/>
      <c r="AR586" s="213"/>
      <c r="AS586" s="213"/>
      <c r="AT586" s="213"/>
      <c r="AU586" s="213"/>
      <c r="AV586" s="213"/>
      <c r="AW586" s="213"/>
      <c r="AX586" s="213"/>
      <c r="AY586" s="213"/>
      <c r="AZ586" s="213"/>
      <c r="BA586" s="249" t="str">
        <f>C586</f>
        <v>restaurátorských závěrečných zpráv, dílenských dokumentací, vzorkování a veškerých dalších nutných souvisejících plnění a dodávek potřeb.</v>
      </c>
      <c r="BB586" s="213"/>
      <c r="BC586" s="213"/>
      <c r="BD586" s="213"/>
      <c r="BE586" s="213"/>
      <c r="BF586" s="213"/>
      <c r="BG586" s="213"/>
      <c r="BH586" s="213"/>
    </row>
    <row r="587" spans="1:60" outlineLevel="2" x14ac:dyDescent="0.2">
      <c r="A587" s="220"/>
      <c r="B587" s="221"/>
      <c r="C587" s="262" t="s">
        <v>2724</v>
      </c>
      <c r="D587" s="229"/>
      <c r="E587" s="230">
        <v>5</v>
      </c>
      <c r="F587" s="224"/>
      <c r="G587" s="224"/>
      <c r="H587" s="224"/>
      <c r="I587" s="224"/>
      <c r="J587" s="224"/>
      <c r="K587" s="224"/>
      <c r="L587" s="224"/>
      <c r="M587" s="224"/>
      <c r="N587" s="223"/>
      <c r="O587" s="223"/>
      <c r="P587" s="223"/>
      <c r="Q587" s="223"/>
      <c r="R587" s="224"/>
      <c r="S587" s="224"/>
      <c r="T587" s="224"/>
      <c r="U587" s="224"/>
      <c r="V587" s="224"/>
      <c r="W587" s="224"/>
      <c r="X587" s="224"/>
      <c r="Y587" s="224"/>
      <c r="Z587" s="213"/>
      <c r="AA587" s="213"/>
      <c r="AB587" s="213"/>
      <c r="AC587" s="213"/>
      <c r="AD587" s="213"/>
      <c r="AE587" s="213"/>
      <c r="AF587" s="213"/>
      <c r="AG587" s="213" t="s">
        <v>290</v>
      </c>
      <c r="AH587" s="213">
        <v>0</v>
      </c>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outlineLevel="1" x14ac:dyDescent="0.2">
      <c r="A588" s="220">
        <v>77</v>
      </c>
      <c r="B588" s="221" t="s">
        <v>2738</v>
      </c>
      <c r="C588" s="272" t="s">
        <v>1728</v>
      </c>
      <c r="D588" s="222" t="s">
        <v>0</v>
      </c>
      <c r="E588" s="269"/>
      <c r="F588" s="225"/>
      <c r="G588" s="224">
        <f>ROUND(E588*F588,2)</f>
        <v>0</v>
      </c>
      <c r="H588" s="225"/>
      <c r="I588" s="224">
        <f>ROUND(E588*H588,2)</f>
        <v>0</v>
      </c>
      <c r="J588" s="225"/>
      <c r="K588" s="224">
        <f>ROUND(E588*J588,2)</f>
        <v>0</v>
      </c>
      <c r="L588" s="224">
        <v>21</v>
      </c>
      <c r="M588" s="224">
        <f>G588*(1+L588/100)</f>
        <v>0</v>
      </c>
      <c r="N588" s="223">
        <v>0</v>
      </c>
      <c r="O588" s="223">
        <f>ROUND(E588*N588,2)</f>
        <v>0</v>
      </c>
      <c r="P588" s="223">
        <v>0</v>
      </c>
      <c r="Q588" s="223">
        <f>ROUND(E588*P588,2)</f>
        <v>0</v>
      </c>
      <c r="R588" s="224" t="s">
        <v>1571</v>
      </c>
      <c r="S588" s="224" t="s">
        <v>298</v>
      </c>
      <c r="T588" s="224" t="s">
        <v>364</v>
      </c>
      <c r="U588" s="224">
        <v>0</v>
      </c>
      <c r="V588" s="224">
        <f>ROUND(E588*U588,2)</f>
        <v>0</v>
      </c>
      <c r="W588" s="224"/>
      <c r="X588" s="224" t="s">
        <v>944</v>
      </c>
      <c r="Y588" s="224" t="s">
        <v>284</v>
      </c>
      <c r="Z588" s="213"/>
      <c r="AA588" s="213"/>
      <c r="AB588" s="213"/>
      <c r="AC588" s="213"/>
      <c r="AD588" s="213"/>
      <c r="AE588" s="213"/>
      <c r="AF588" s="213"/>
      <c r="AG588" s="213" t="s">
        <v>945</v>
      </c>
      <c r="AH588" s="213"/>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outlineLevel="2" x14ac:dyDescent="0.2">
      <c r="A589" s="220"/>
      <c r="B589" s="221"/>
      <c r="C589" s="273" t="s">
        <v>1729</v>
      </c>
      <c r="D589" s="270"/>
      <c r="E589" s="270"/>
      <c r="F589" s="270"/>
      <c r="G589" s="270"/>
      <c r="H589" s="224"/>
      <c r="I589" s="224"/>
      <c r="J589" s="224"/>
      <c r="K589" s="224"/>
      <c r="L589" s="224"/>
      <c r="M589" s="224"/>
      <c r="N589" s="223"/>
      <c r="O589" s="223"/>
      <c r="P589" s="223"/>
      <c r="Q589" s="223"/>
      <c r="R589" s="224"/>
      <c r="S589" s="224"/>
      <c r="T589" s="224"/>
      <c r="U589" s="224"/>
      <c r="V589" s="224"/>
      <c r="W589" s="224"/>
      <c r="X589" s="224"/>
      <c r="Y589" s="224"/>
      <c r="Z589" s="213"/>
      <c r="AA589" s="213"/>
      <c r="AB589" s="213"/>
      <c r="AC589" s="213"/>
      <c r="AD589" s="213"/>
      <c r="AE589" s="213"/>
      <c r="AF589" s="213"/>
      <c r="AG589" s="213" t="s">
        <v>366</v>
      </c>
      <c r="AH589" s="213"/>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x14ac:dyDescent="0.2">
      <c r="A590" s="234" t="s">
        <v>276</v>
      </c>
      <c r="B590" s="235" t="s">
        <v>214</v>
      </c>
      <c r="C590" s="258" t="s">
        <v>215</v>
      </c>
      <c r="D590" s="236"/>
      <c r="E590" s="237"/>
      <c r="F590" s="238"/>
      <c r="G590" s="238">
        <f>SUMIF(AG591:AG596,"&lt;&gt;NOR",G591:G596)</f>
        <v>0</v>
      </c>
      <c r="H590" s="238"/>
      <c r="I590" s="238">
        <f>SUM(I591:I596)</f>
        <v>0</v>
      </c>
      <c r="J590" s="238"/>
      <c r="K590" s="238">
        <f>SUM(K591:K596)</f>
        <v>0</v>
      </c>
      <c r="L590" s="238"/>
      <c r="M590" s="238">
        <f>SUM(M591:M596)</f>
        <v>0</v>
      </c>
      <c r="N590" s="237"/>
      <c r="O590" s="237">
        <f>SUM(O591:O596)</f>
        <v>0.33</v>
      </c>
      <c r="P590" s="237"/>
      <c r="Q590" s="237">
        <f>SUM(Q591:Q596)</f>
        <v>0.35</v>
      </c>
      <c r="R590" s="238"/>
      <c r="S590" s="238"/>
      <c r="T590" s="239"/>
      <c r="U590" s="233"/>
      <c r="V590" s="233">
        <f>SUM(V591:V596)</f>
        <v>13.4</v>
      </c>
      <c r="W590" s="233"/>
      <c r="X590" s="233"/>
      <c r="Y590" s="233"/>
      <c r="AG590" t="s">
        <v>277</v>
      </c>
    </row>
    <row r="591" spans="1:60" ht="22.5" outlineLevel="1" x14ac:dyDescent="0.2">
      <c r="A591" s="241">
        <v>78</v>
      </c>
      <c r="B591" s="242" t="s">
        <v>2739</v>
      </c>
      <c r="C591" s="259" t="s">
        <v>2740</v>
      </c>
      <c r="D591" s="243" t="s">
        <v>473</v>
      </c>
      <c r="E591" s="244">
        <v>50</v>
      </c>
      <c r="F591" s="245"/>
      <c r="G591" s="246">
        <f>ROUND(E591*F591,2)</f>
        <v>0</v>
      </c>
      <c r="H591" s="245"/>
      <c r="I591" s="246">
        <f>ROUND(E591*H591,2)</f>
        <v>0</v>
      </c>
      <c r="J591" s="245"/>
      <c r="K591" s="246">
        <f>ROUND(E591*J591,2)</f>
        <v>0</v>
      </c>
      <c r="L591" s="246">
        <v>21</v>
      </c>
      <c r="M591" s="246">
        <f>G591*(1+L591/100)</f>
        <v>0</v>
      </c>
      <c r="N591" s="244">
        <v>6.6E-3</v>
      </c>
      <c r="O591" s="244">
        <f>ROUND(E591*N591,2)</f>
        <v>0.33</v>
      </c>
      <c r="P591" s="244">
        <v>0</v>
      </c>
      <c r="Q591" s="244">
        <f>ROUND(E591*P591,2)</f>
        <v>0</v>
      </c>
      <c r="R591" s="246" t="s">
        <v>1041</v>
      </c>
      <c r="S591" s="246" t="s">
        <v>298</v>
      </c>
      <c r="T591" s="247" t="s">
        <v>364</v>
      </c>
      <c r="U591" s="224">
        <v>0.20799999999999999</v>
      </c>
      <c r="V591" s="224">
        <f>ROUND(E591*U591,2)</f>
        <v>10.4</v>
      </c>
      <c r="W591" s="224"/>
      <c r="X591" s="224" t="s">
        <v>283</v>
      </c>
      <c r="Y591" s="224" t="s">
        <v>284</v>
      </c>
      <c r="Z591" s="213"/>
      <c r="AA591" s="213"/>
      <c r="AB591" s="213"/>
      <c r="AC591" s="213"/>
      <c r="AD591" s="213"/>
      <c r="AE591" s="213"/>
      <c r="AF591" s="213"/>
      <c r="AG591" s="213" t="s">
        <v>285</v>
      </c>
      <c r="AH591" s="213"/>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2" x14ac:dyDescent="0.2">
      <c r="A592" s="220"/>
      <c r="B592" s="221"/>
      <c r="C592" s="262" t="s">
        <v>2741</v>
      </c>
      <c r="D592" s="229"/>
      <c r="E592" s="230">
        <v>50</v>
      </c>
      <c r="F592" s="224"/>
      <c r="G592" s="224"/>
      <c r="H592" s="224"/>
      <c r="I592" s="224"/>
      <c r="J592" s="224"/>
      <c r="K592" s="224"/>
      <c r="L592" s="224"/>
      <c r="M592" s="224"/>
      <c r="N592" s="223"/>
      <c r="O592" s="223"/>
      <c r="P592" s="223"/>
      <c r="Q592" s="223"/>
      <c r="R592" s="224"/>
      <c r="S592" s="224"/>
      <c r="T592" s="224"/>
      <c r="U592" s="224"/>
      <c r="V592" s="224"/>
      <c r="W592" s="224"/>
      <c r="X592" s="224"/>
      <c r="Y592" s="224"/>
      <c r="Z592" s="213"/>
      <c r="AA592" s="213"/>
      <c r="AB592" s="213"/>
      <c r="AC592" s="213"/>
      <c r="AD592" s="213"/>
      <c r="AE592" s="213"/>
      <c r="AF592" s="213"/>
      <c r="AG592" s="213" t="s">
        <v>290</v>
      </c>
      <c r="AH592" s="213">
        <v>0</v>
      </c>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ht="22.5" outlineLevel="1" x14ac:dyDescent="0.2">
      <c r="A593" s="241">
        <v>79</v>
      </c>
      <c r="B593" s="242" t="s">
        <v>2742</v>
      </c>
      <c r="C593" s="259" t="s">
        <v>2743</v>
      </c>
      <c r="D593" s="243" t="s">
        <v>473</v>
      </c>
      <c r="E593" s="244">
        <v>50</v>
      </c>
      <c r="F593" s="245"/>
      <c r="G593" s="246">
        <f>ROUND(E593*F593,2)</f>
        <v>0</v>
      </c>
      <c r="H593" s="245"/>
      <c r="I593" s="246">
        <f>ROUND(E593*H593,2)</f>
        <v>0</v>
      </c>
      <c r="J593" s="245"/>
      <c r="K593" s="246">
        <f>ROUND(E593*J593,2)</f>
        <v>0</v>
      </c>
      <c r="L593" s="246">
        <v>21</v>
      </c>
      <c r="M593" s="246">
        <f>G593*(1+L593/100)</f>
        <v>0</v>
      </c>
      <c r="N593" s="244">
        <v>0</v>
      </c>
      <c r="O593" s="244">
        <f>ROUND(E593*N593,2)</f>
        <v>0</v>
      </c>
      <c r="P593" s="244">
        <v>7.0000000000000001E-3</v>
      </c>
      <c r="Q593" s="244">
        <f>ROUND(E593*P593,2)</f>
        <v>0.35</v>
      </c>
      <c r="R593" s="246" t="s">
        <v>1041</v>
      </c>
      <c r="S593" s="246" t="s">
        <v>298</v>
      </c>
      <c r="T593" s="247" t="s">
        <v>364</v>
      </c>
      <c r="U593" s="224">
        <v>0.06</v>
      </c>
      <c r="V593" s="224">
        <f>ROUND(E593*U593,2)</f>
        <v>3</v>
      </c>
      <c r="W593" s="224"/>
      <c r="X593" s="224" t="s">
        <v>283</v>
      </c>
      <c r="Y593" s="224" t="s">
        <v>284</v>
      </c>
      <c r="Z593" s="213"/>
      <c r="AA593" s="213"/>
      <c r="AB593" s="213"/>
      <c r="AC593" s="213"/>
      <c r="AD593" s="213"/>
      <c r="AE593" s="213"/>
      <c r="AF593" s="213"/>
      <c r="AG593" s="213" t="s">
        <v>285</v>
      </c>
      <c r="AH593" s="213"/>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2" x14ac:dyDescent="0.2">
      <c r="A594" s="220"/>
      <c r="B594" s="221"/>
      <c r="C594" s="262" t="s">
        <v>2741</v>
      </c>
      <c r="D594" s="229"/>
      <c r="E594" s="230">
        <v>50</v>
      </c>
      <c r="F594" s="224"/>
      <c r="G594" s="224"/>
      <c r="H594" s="224"/>
      <c r="I594" s="224"/>
      <c r="J594" s="224"/>
      <c r="K594" s="224"/>
      <c r="L594" s="224"/>
      <c r="M594" s="224"/>
      <c r="N594" s="223"/>
      <c r="O594" s="223"/>
      <c r="P594" s="223"/>
      <c r="Q594" s="223"/>
      <c r="R594" s="224"/>
      <c r="S594" s="224"/>
      <c r="T594" s="224"/>
      <c r="U594" s="224"/>
      <c r="V594" s="224"/>
      <c r="W594" s="224"/>
      <c r="X594" s="224"/>
      <c r="Y594" s="224"/>
      <c r="Z594" s="213"/>
      <c r="AA594" s="213"/>
      <c r="AB594" s="213"/>
      <c r="AC594" s="213"/>
      <c r="AD594" s="213"/>
      <c r="AE594" s="213"/>
      <c r="AF594" s="213"/>
      <c r="AG594" s="213" t="s">
        <v>290</v>
      </c>
      <c r="AH594" s="213">
        <v>0</v>
      </c>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outlineLevel="1" x14ac:dyDescent="0.2">
      <c r="A595" s="220">
        <v>80</v>
      </c>
      <c r="B595" s="221" t="s">
        <v>2744</v>
      </c>
      <c r="C595" s="272" t="s">
        <v>2745</v>
      </c>
      <c r="D595" s="222" t="s">
        <v>0</v>
      </c>
      <c r="E595" s="269"/>
      <c r="F595" s="225"/>
      <c r="G595" s="224">
        <f>ROUND(E595*F595,2)</f>
        <v>0</v>
      </c>
      <c r="H595" s="225"/>
      <c r="I595" s="224">
        <f>ROUND(E595*H595,2)</f>
        <v>0</v>
      </c>
      <c r="J595" s="225"/>
      <c r="K595" s="224">
        <f>ROUND(E595*J595,2)</f>
        <v>0</v>
      </c>
      <c r="L595" s="224">
        <v>21</v>
      </c>
      <c r="M595" s="224">
        <f>G595*(1+L595/100)</f>
        <v>0</v>
      </c>
      <c r="N595" s="223">
        <v>0</v>
      </c>
      <c r="O595" s="223">
        <f>ROUND(E595*N595,2)</f>
        <v>0</v>
      </c>
      <c r="P595" s="223">
        <v>0</v>
      </c>
      <c r="Q595" s="223">
        <f>ROUND(E595*P595,2)</f>
        <v>0</v>
      </c>
      <c r="R595" s="224" t="s">
        <v>1041</v>
      </c>
      <c r="S595" s="224" t="s">
        <v>298</v>
      </c>
      <c r="T595" s="224" t="s">
        <v>364</v>
      </c>
      <c r="U595" s="224">
        <v>0</v>
      </c>
      <c r="V595" s="224">
        <f>ROUND(E595*U595,2)</f>
        <v>0</v>
      </c>
      <c r="W595" s="224"/>
      <c r="X595" s="224" t="s">
        <v>944</v>
      </c>
      <c r="Y595" s="224" t="s">
        <v>284</v>
      </c>
      <c r="Z595" s="213"/>
      <c r="AA595" s="213"/>
      <c r="AB595" s="213"/>
      <c r="AC595" s="213"/>
      <c r="AD595" s="213"/>
      <c r="AE595" s="213"/>
      <c r="AF595" s="213"/>
      <c r="AG595" s="213" t="s">
        <v>945</v>
      </c>
      <c r="AH595" s="213"/>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2" x14ac:dyDescent="0.2">
      <c r="A596" s="220"/>
      <c r="B596" s="221"/>
      <c r="C596" s="273" t="s">
        <v>1118</v>
      </c>
      <c r="D596" s="270"/>
      <c r="E596" s="270"/>
      <c r="F596" s="270"/>
      <c r="G596" s="270"/>
      <c r="H596" s="224"/>
      <c r="I596" s="224"/>
      <c r="J596" s="224"/>
      <c r="K596" s="224"/>
      <c r="L596" s="224"/>
      <c r="M596" s="224"/>
      <c r="N596" s="223"/>
      <c r="O596" s="223"/>
      <c r="P596" s="223"/>
      <c r="Q596" s="223"/>
      <c r="R596" s="224"/>
      <c r="S596" s="224"/>
      <c r="T596" s="224"/>
      <c r="U596" s="224"/>
      <c r="V596" s="224"/>
      <c r="W596" s="224"/>
      <c r="X596" s="224"/>
      <c r="Y596" s="224"/>
      <c r="Z596" s="213"/>
      <c r="AA596" s="213"/>
      <c r="AB596" s="213"/>
      <c r="AC596" s="213"/>
      <c r="AD596" s="213"/>
      <c r="AE596" s="213"/>
      <c r="AF596" s="213"/>
      <c r="AG596" s="213" t="s">
        <v>366</v>
      </c>
      <c r="AH596" s="213"/>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x14ac:dyDescent="0.2">
      <c r="A597" s="234" t="s">
        <v>276</v>
      </c>
      <c r="B597" s="235" t="s">
        <v>216</v>
      </c>
      <c r="C597" s="258" t="s">
        <v>217</v>
      </c>
      <c r="D597" s="236"/>
      <c r="E597" s="237"/>
      <c r="F597" s="238"/>
      <c r="G597" s="238">
        <f>SUMIF(AG598:AG733,"&lt;&gt;NOR",G598:G733)</f>
        <v>0</v>
      </c>
      <c r="H597" s="238"/>
      <c r="I597" s="238">
        <f>SUM(I598:I733)</f>
        <v>0</v>
      </c>
      <c r="J597" s="238"/>
      <c r="K597" s="238">
        <f>SUM(K598:K733)</f>
        <v>0</v>
      </c>
      <c r="L597" s="238"/>
      <c r="M597" s="238">
        <f>SUM(M598:M733)</f>
        <v>0</v>
      </c>
      <c r="N597" s="237"/>
      <c r="O597" s="237">
        <f>SUM(O598:O733)</f>
        <v>0.21</v>
      </c>
      <c r="P597" s="237"/>
      <c r="Q597" s="237">
        <f>SUM(Q598:Q733)</f>
        <v>0.13</v>
      </c>
      <c r="R597" s="238"/>
      <c r="S597" s="238"/>
      <c r="T597" s="239"/>
      <c r="U597" s="233"/>
      <c r="V597" s="233">
        <f>SUM(V598:V733)</f>
        <v>40.94</v>
      </c>
      <c r="W597" s="233"/>
      <c r="X597" s="233"/>
      <c r="Y597" s="233"/>
      <c r="AG597" t="s">
        <v>277</v>
      </c>
    </row>
    <row r="598" spans="1:60" ht="33.75" outlineLevel="1" x14ac:dyDescent="0.2">
      <c r="A598" s="241">
        <v>81</v>
      </c>
      <c r="B598" s="242" t="s">
        <v>2746</v>
      </c>
      <c r="C598" s="259" t="s">
        <v>2747</v>
      </c>
      <c r="D598" s="243" t="s">
        <v>598</v>
      </c>
      <c r="E598" s="244">
        <v>7.8</v>
      </c>
      <c r="F598" s="245"/>
      <c r="G598" s="246">
        <f>ROUND(E598*F598,2)</f>
        <v>0</v>
      </c>
      <c r="H598" s="245"/>
      <c r="I598" s="246">
        <f>ROUND(E598*H598,2)</f>
        <v>0</v>
      </c>
      <c r="J598" s="245"/>
      <c r="K598" s="246">
        <f>ROUND(E598*J598,2)</f>
        <v>0</v>
      </c>
      <c r="L598" s="246">
        <v>21</v>
      </c>
      <c r="M598" s="246">
        <f>G598*(1+L598/100)</f>
        <v>0</v>
      </c>
      <c r="N598" s="244">
        <v>3.46E-3</v>
      </c>
      <c r="O598" s="244">
        <f>ROUND(E598*N598,2)</f>
        <v>0.03</v>
      </c>
      <c r="P598" s="244">
        <v>0</v>
      </c>
      <c r="Q598" s="244">
        <f>ROUND(E598*P598,2)</f>
        <v>0</v>
      </c>
      <c r="R598" s="246" t="s">
        <v>2748</v>
      </c>
      <c r="S598" s="246" t="s">
        <v>298</v>
      </c>
      <c r="T598" s="247" t="s">
        <v>364</v>
      </c>
      <c r="U598" s="224">
        <v>0.68</v>
      </c>
      <c r="V598" s="224">
        <f>ROUND(E598*U598,2)</f>
        <v>5.3</v>
      </c>
      <c r="W598" s="224"/>
      <c r="X598" s="224" t="s">
        <v>283</v>
      </c>
      <c r="Y598" s="224" t="s">
        <v>284</v>
      </c>
      <c r="Z598" s="213"/>
      <c r="AA598" s="213"/>
      <c r="AB598" s="213"/>
      <c r="AC598" s="213"/>
      <c r="AD598" s="213"/>
      <c r="AE598" s="213"/>
      <c r="AF598" s="213"/>
      <c r="AG598" s="213" t="s">
        <v>285</v>
      </c>
      <c r="AH598" s="213"/>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2" x14ac:dyDescent="0.2">
      <c r="A599" s="220"/>
      <c r="B599" s="221"/>
      <c r="C599" s="262" t="s">
        <v>2749</v>
      </c>
      <c r="D599" s="229"/>
      <c r="E599" s="230">
        <v>7.8</v>
      </c>
      <c r="F599" s="224"/>
      <c r="G599" s="224"/>
      <c r="H599" s="224"/>
      <c r="I599" s="224"/>
      <c r="J599" s="224"/>
      <c r="K599" s="224"/>
      <c r="L599" s="224"/>
      <c r="M599" s="224"/>
      <c r="N599" s="223"/>
      <c r="O599" s="223"/>
      <c r="P599" s="223"/>
      <c r="Q599" s="223"/>
      <c r="R599" s="224"/>
      <c r="S599" s="224"/>
      <c r="T599" s="224"/>
      <c r="U599" s="224"/>
      <c r="V599" s="224"/>
      <c r="W599" s="224"/>
      <c r="X599" s="224"/>
      <c r="Y599" s="224"/>
      <c r="Z599" s="213"/>
      <c r="AA599" s="213"/>
      <c r="AB599" s="213"/>
      <c r="AC599" s="213"/>
      <c r="AD599" s="213"/>
      <c r="AE599" s="213"/>
      <c r="AF599" s="213"/>
      <c r="AG599" s="213" t="s">
        <v>290</v>
      </c>
      <c r="AH599" s="213">
        <v>0</v>
      </c>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ht="33.75" outlineLevel="1" x14ac:dyDescent="0.2">
      <c r="A600" s="241">
        <v>82</v>
      </c>
      <c r="B600" s="242" t="s">
        <v>2750</v>
      </c>
      <c r="C600" s="259" t="s">
        <v>2751</v>
      </c>
      <c r="D600" s="243" t="s">
        <v>598</v>
      </c>
      <c r="E600" s="244">
        <v>44</v>
      </c>
      <c r="F600" s="245"/>
      <c r="G600" s="246">
        <f>ROUND(E600*F600,2)</f>
        <v>0</v>
      </c>
      <c r="H600" s="245"/>
      <c r="I600" s="246">
        <f>ROUND(E600*H600,2)</f>
        <v>0</v>
      </c>
      <c r="J600" s="245"/>
      <c r="K600" s="246">
        <f>ROUND(E600*J600,2)</f>
        <v>0</v>
      </c>
      <c r="L600" s="246">
        <v>21</v>
      </c>
      <c r="M600" s="246">
        <f>G600*(1+L600/100)</f>
        <v>0</v>
      </c>
      <c r="N600" s="244">
        <v>4.1999999999999997E-3</v>
      </c>
      <c r="O600" s="244">
        <f>ROUND(E600*N600,2)</f>
        <v>0.18</v>
      </c>
      <c r="P600" s="244">
        <v>0</v>
      </c>
      <c r="Q600" s="244">
        <f>ROUND(E600*P600,2)</f>
        <v>0</v>
      </c>
      <c r="R600" s="246" t="s">
        <v>2748</v>
      </c>
      <c r="S600" s="246" t="s">
        <v>298</v>
      </c>
      <c r="T600" s="247" t="s">
        <v>364</v>
      </c>
      <c r="U600" s="224">
        <v>0.74</v>
      </c>
      <c r="V600" s="224">
        <f>ROUND(E600*U600,2)</f>
        <v>32.56</v>
      </c>
      <c r="W600" s="224"/>
      <c r="X600" s="224" t="s">
        <v>283</v>
      </c>
      <c r="Y600" s="224" t="s">
        <v>284</v>
      </c>
      <c r="Z600" s="213"/>
      <c r="AA600" s="213"/>
      <c r="AB600" s="213"/>
      <c r="AC600" s="213"/>
      <c r="AD600" s="213"/>
      <c r="AE600" s="213"/>
      <c r="AF600" s="213"/>
      <c r="AG600" s="213" t="s">
        <v>285</v>
      </c>
      <c r="AH600" s="213"/>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2" x14ac:dyDescent="0.2">
      <c r="A601" s="220"/>
      <c r="B601" s="221"/>
      <c r="C601" s="262" t="s">
        <v>2752</v>
      </c>
      <c r="D601" s="229"/>
      <c r="E601" s="230">
        <v>44</v>
      </c>
      <c r="F601" s="224"/>
      <c r="G601" s="224"/>
      <c r="H601" s="224"/>
      <c r="I601" s="224"/>
      <c r="J601" s="224"/>
      <c r="K601" s="224"/>
      <c r="L601" s="224"/>
      <c r="M601" s="224"/>
      <c r="N601" s="223"/>
      <c r="O601" s="223"/>
      <c r="P601" s="223"/>
      <c r="Q601" s="223"/>
      <c r="R601" s="224"/>
      <c r="S601" s="224"/>
      <c r="T601" s="224"/>
      <c r="U601" s="224"/>
      <c r="V601" s="224"/>
      <c r="W601" s="224"/>
      <c r="X601" s="224"/>
      <c r="Y601" s="224"/>
      <c r="Z601" s="213"/>
      <c r="AA601" s="213"/>
      <c r="AB601" s="213"/>
      <c r="AC601" s="213"/>
      <c r="AD601" s="213"/>
      <c r="AE601" s="213"/>
      <c r="AF601" s="213"/>
      <c r="AG601" s="213" t="s">
        <v>290</v>
      </c>
      <c r="AH601" s="213">
        <v>0</v>
      </c>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outlineLevel="3" x14ac:dyDescent="0.2">
      <c r="A602" s="220"/>
      <c r="B602" s="221"/>
      <c r="C602" s="263" t="s">
        <v>294</v>
      </c>
      <c r="D602" s="231"/>
      <c r="E602" s="232">
        <v>44</v>
      </c>
      <c r="F602" s="224"/>
      <c r="G602" s="224"/>
      <c r="H602" s="224"/>
      <c r="I602" s="224"/>
      <c r="J602" s="224"/>
      <c r="K602" s="224"/>
      <c r="L602" s="224"/>
      <c r="M602" s="224"/>
      <c r="N602" s="223"/>
      <c r="O602" s="223"/>
      <c r="P602" s="223"/>
      <c r="Q602" s="223"/>
      <c r="R602" s="224"/>
      <c r="S602" s="224"/>
      <c r="T602" s="224"/>
      <c r="U602" s="224"/>
      <c r="V602" s="224"/>
      <c r="W602" s="224"/>
      <c r="X602" s="224"/>
      <c r="Y602" s="224"/>
      <c r="Z602" s="213"/>
      <c r="AA602" s="213"/>
      <c r="AB602" s="213"/>
      <c r="AC602" s="213"/>
      <c r="AD602" s="213"/>
      <c r="AE602" s="213"/>
      <c r="AF602" s="213"/>
      <c r="AG602" s="213" t="s">
        <v>290</v>
      </c>
      <c r="AH602" s="213">
        <v>1</v>
      </c>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outlineLevel="1" x14ac:dyDescent="0.2">
      <c r="A603" s="241">
        <v>83</v>
      </c>
      <c r="B603" s="242" t="s">
        <v>2753</v>
      </c>
      <c r="C603" s="259" t="s">
        <v>2754</v>
      </c>
      <c r="D603" s="243" t="s">
        <v>598</v>
      </c>
      <c r="E603" s="244">
        <v>44</v>
      </c>
      <c r="F603" s="245"/>
      <c r="G603" s="246">
        <f>ROUND(E603*F603,2)</f>
        <v>0</v>
      </c>
      <c r="H603" s="245"/>
      <c r="I603" s="246">
        <f>ROUND(E603*H603,2)</f>
        <v>0</v>
      </c>
      <c r="J603" s="245"/>
      <c r="K603" s="246">
        <f>ROUND(E603*J603,2)</f>
        <v>0</v>
      </c>
      <c r="L603" s="246">
        <v>21</v>
      </c>
      <c r="M603" s="246">
        <f>G603*(1+L603/100)</f>
        <v>0</v>
      </c>
      <c r="N603" s="244">
        <v>0</v>
      </c>
      <c r="O603" s="244">
        <f>ROUND(E603*N603,2)</f>
        <v>0</v>
      </c>
      <c r="P603" s="244">
        <v>2.8500000000000001E-3</v>
      </c>
      <c r="Q603" s="244">
        <f>ROUND(E603*P603,2)</f>
        <v>0.13</v>
      </c>
      <c r="R603" s="246" t="s">
        <v>2748</v>
      </c>
      <c r="S603" s="246" t="s">
        <v>298</v>
      </c>
      <c r="T603" s="247" t="s">
        <v>364</v>
      </c>
      <c r="U603" s="224">
        <v>7.0000000000000007E-2</v>
      </c>
      <c r="V603" s="224">
        <f>ROUND(E603*U603,2)</f>
        <v>3.08</v>
      </c>
      <c r="W603" s="224"/>
      <c r="X603" s="224" t="s">
        <v>283</v>
      </c>
      <c r="Y603" s="224" t="s">
        <v>284</v>
      </c>
      <c r="Z603" s="213"/>
      <c r="AA603" s="213"/>
      <c r="AB603" s="213"/>
      <c r="AC603" s="213"/>
      <c r="AD603" s="213"/>
      <c r="AE603" s="213"/>
      <c r="AF603" s="213"/>
      <c r="AG603" s="213" t="s">
        <v>285</v>
      </c>
      <c r="AH603" s="213"/>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2" x14ac:dyDescent="0.2">
      <c r="A604" s="220"/>
      <c r="B604" s="221"/>
      <c r="C604" s="262" t="s">
        <v>2752</v>
      </c>
      <c r="D604" s="229"/>
      <c r="E604" s="230">
        <v>44</v>
      </c>
      <c r="F604" s="224"/>
      <c r="G604" s="224"/>
      <c r="H604" s="224"/>
      <c r="I604" s="224"/>
      <c r="J604" s="224"/>
      <c r="K604" s="224"/>
      <c r="L604" s="224"/>
      <c r="M604" s="224"/>
      <c r="N604" s="223"/>
      <c r="O604" s="223"/>
      <c r="P604" s="223"/>
      <c r="Q604" s="223"/>
      <c r="R604" s="224"/>
      <c r="S604" s="224"/>
      <c r="T604" s="224"/>
      <c r="U604" s="224"/>
      <c r="V604" s="224"/>
      <c r="W604" s="224"/>
      <c r="X604" s="224"/>
      <c r="Y604" s="224"/>
      <c r="Z604" s="213"/>
      <c r="AA604" s="213"/>
      <c r="AB604" s="213"/>
      <c r="AC604" s="213"/>
      <c r="AD604" s="213"/>
      <c r="AE604" s="213"/>
      <c r="AF604" s="213"/>
      <c r="AG604" s="213" t="s">
        <v>290</v>
      </c>
      <c r="AH604" s="213">
        <v>0</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outlineLevel="3" x14ac:dyDescent="0.2">
      <c r="A605" s="220"/>
      <c r="B605" s="221"/>
      <c r="C605" s="263" t="s">
        <v>294</v>
      </c>
      <c r="D605" s="231"/>
      <c r="E605" s="232">
        <v>44</v>
      </c>
      <c r="F605" s="224"/>
      <c r="G605" s="224"/>
      <c r="H605" s="224"/>
      <c r="I605" s="224"/>
      <c r="J605" s="224"/>
      <c r="K605" s="224"/>
      <c r="L605" s="224"/>
      <c r="M605" s="224"/>
      <c r="N605" s="223"/>
      <c r="O605" s="223"/>
      <c r="P605" s="223"/>
      <c r="Q605" s="223"/>
      <c r="R605" s="224"/>
      <c r="S605" s="224"/>
      <c r="T605" s="224"/>
      <c r="U605" s="224"/>
      <c r="V605" s="224"/>
      <c r="W605" s="224"/>
      <c r="X605" s="224"/>
      <c r="Y605" s="224"/>
      <c r="Z605" s="213"/>
      <c r="AA605" s="213"/>
      <c r="AB605" s="213"/>
      <c r="AC605" s="213"/>
      <c r="AD605" s="213"/>
      <c r="AE605" s="213"/>
      <c r="AF605" s="213"/>
      <c r="AG605" s="213" t="s">
        <v>290</v>
      </c>
      <c r="AH605" s="213">
        <v>1</v>
      </c>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1" x14ac:dyDescent="0.2">
      <c r="A606" s="241">
        <v>84</v>
      </c>
      <c r="B606" s="242" t="s">
        <v>2755</v>
      </c>
      <c r="C606" s="259" t="s">
        <v>2756</v>
      </c>
      <c r="D606" s="243" t="s">
        <v>1055</v>
      </c>
      <c r="E606" s="244">
        <v>1</v>
      </c>
      <c r="F606" s="245"/>
      <c r="G606" s="246">
        <f>ROUND(E606*F606,2)</f>
        <v>0</v>
      </c>
      <c r="H606" s="245"/>
      <c r="I606" s="246">
        <f>ROUND(E606*H606,2)</f>
        <v>0</v>
      </c>
      <c r="J606" s="245"/>
      <c r="K606" s="246">
        <f>ROUND(E606*J606,2)</f>
        <v>0</v>
      </c>
      <c r="L606" s="246">
        <v>21</v>
      </c>
      <c r="M606" s="246">
        <f>G606*(1+L606/100)</f>
        <v>0</v>
      </c>
      <c r="N606" s="244">
        <v>0</v>
      </c>
      <c r="O606" s="244">
        <f>ROUND(E606*N606,2)</f>
        <v>0</v>
      </c>
      <c r="P606" s="244">
        <v>0</v>
      </c>
      <c r="Q606" s="244">
        <f>ROUND(E606*P606,2)</f>
        <v>0</v>
      </c>
      <c r="R606" s="246"/>
      <c r="S606" s="246" t="s">
        <v>281</v>
      </c>
      <c r="T606" s="247" t="s">
        <v>282</v>
      </c>
      <c r="U606" s="224">
        <v>0</v>
      </c>
      <c r="V606" s="224">
        <f>ROUND(E606*U606,2)</f>
        <v>0</v>
      </c>
      <c r="W606" s="224"/>
      <c r="X606" s="224" t="s">
        <v>283</v>
      </c>
      <c r="Y606" s="224" t="s">
        <v>284</v>
      </c>
      <c r="Z606" s="213"/>
      <c r="AA606" s="213"/>
      <c r="AB606" s="213"/>
      <c r="AC606" s="213"/>
      <c r="AD606" s="213"/>
      <c r="AE606" s="213"/>
      <c r="AF606" s="213"/>
      <c r="AG606" s="213" t="s">
        <v>285</v>
      </c>
      <c r="AH606" s="213"/>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outlineLevel="2" x14ac:dyDescent="0.2">
      <c r="A607" s="220"/>
      <c r="B607" s="221"/>
      <c r="C607" s="260" t="s">
        <v>286</v>
      </c>
      <c r="D607" s="248"/>
      <c r="E607" s="248"/>
      <c r="F607" s="248"/>
      <c r="G607" s="248"/>
      <c r="H607" s="224"/>
      <c r="I607" s="224"/>
      <c r="J607" s="224"/>
      <c r="K607" s="224"/>
      <c r="L607" s="224"/>
      <c r="M607" s="224"/>
      <c r="N607" s="223"/>
      <c r="O607" s="223"/>
      <c r="P607" s="223"/>
      <c r="Q607" s="223"/>
      <c r="R607" s="224"/>
      <c r="S607" s="224"/>
      <c r="T607" s="224"/>
      <c r="U607" s="224"/>
      <c r="V607" s="224"/>
      <c r="W607" s="224"/>
      <c r="X607" s="224"/>
      <c r="Y607" s="224"/>
      <c r="Z607" s="213"/>
      <c r="AA607" s="213"/>
      <c r="AB607" s="213"/>
      <c r="AC607" s="213"/>
      <c r="AD607" s="213"/>
      <c r="AE607" s="213"/>
      <c r="AF607" s="213"/>
      <c r="AG607" s="213" t="s">
        <v>287</v>
      </c>
      <c r="AH607" s="213"/>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3" x14ac:dyDescent="0.2">
      <c r="A608" s="220"/>
      <c r="B608" s="221"/>
      <c r="C608" s="261" t="s">
        <v>2757</v>
      </c>
      <c r="D608" s="250"/>
      <c r="E608" s="250"/>
      <c r="F608" s="250"/>
      <c r="G608" s="250"/>
      <c r="H608" s="224"/>
      <c r="I608" s="224"/>
      <c r="J608" s="224"/>
      <c r="K608" s="224"/>
      <c r="L608" s="224"/>
      <c r="M608" s="224"/>
      <c r="N608" s="223"/>
      <c r="O608" s="223"/>
      <c r="P608" s="223"/>
      <c r="Q608" s="223"/>
      <c r="R608" s="224"/>
      <c r="S608" s="224"/>
      <c r="T608" s="224"/>
      <c r="U608" s="224"/>
      <c r="V608" s="224"/>
      <c r="W608" s="224"/>
      <c r="X608" s="224"/>
      <c r="Y608" s="224"/>
      <c r="Z608" s="213"/>
      <c r="AA608" s="213"/>
      <c r="AB608" s="213"/>
      <c r="AC608" s="213"/>
      <c r="AD608" s="213"/>
      <c r="AE608" s="213"/>
      <c r="AF608" s="213"/>
      <c r="AG608" s="213" t="s">
        <v>287</v>
      </c>
      <c r="AH608" s="213"/>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3" x14ac:dyDescent="0.2">
      <c r="A609" s="220"/>
      <c r="B609" s="221"/>
      <c r="C609" s="261" t="s">
        <v>3166</v>
      </c>
      <c r="D609" s="250"/>
      <c r="E609" s="250"/>
      <c r="F609" s="250"/>
      <c r="G609" s="250"/>
      <c r="H609" s="224"/>
      <c r="I609" s="224"/>
      <c r="J609" s="224"/>
      <c r="K609" s="224"/>
      <c r="L609" s="224"/>
      <c r="M609" s="224"/>
      <c r="N609" s="223"/>
      <c r="O609" s="223"/>
      <c r="P609" s="223"/>
      <c r="Q609" s="223"/>
      <c r="R609" s="224"/>
      <c r="S609" s="224"/>
      <c r="T609" s="224"/>
      <c r="U609" s="224"/>
      <c r="V609" s="224"/>
      <c r="W609" s="224"/>
      <c r="X609" s="224"/>
      <c r="Y609" s="224"/>
      <c r="Z609" s="213"/>
      <c r="AA609" s="213"/>
      <c r="AB609" s="213"/>
      <c r="AC609" s="213"/>
      <c r="AD609" s="213"/>
      <c r="AE609" s="213"/>
      <c r="AF609" s="213"/>
      <c r="AG609" s="213" t="s">
        <v>287</v>
      </c>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outlineLevel="3" x14ac:dyDescent="0.2">
      <c r="A610" s="220"/>
      <c r="B610" s="221"/>
      <c r="C610" s="261" t="s">
        <v>3167</v>
      </c>
      <c r="D610" s="250"/>
      <c r="E610" s="250"/>
      <c r="F610" s="250"/>
      <c r="G610" s="250"/>
      <c r="H610" s="224"/>
      <c r="I610" s="224"/>
      <c r="J610" s="224"/>
      <c r="K610" s="224"/>
      <c r="L610" s="224"/>
      <c r="M610" s="224"/>
      <c r="N610" s="223"/>
      <c r="O610" s="223"/>
      <c r="P610" s="223"/>
      <c r="Q610" s="223"/>
      <c r="R610" s="224"/>
      <c r="S610" s="224"/>
      <c r="T610" s="224"/>
      <c r="U610" s="224"/>
      <c r="V610" s="224"/>
      <c r="W610" s="224"/>
      <c r="X610" s="224"/>
      <c r="Y610" s="224"/>
      <c r="Z610" s="213"/>
      <c r="AA610" s="213"/>
      <c r="AB610" s="213"/>
      <c r="AC610" s="213"/>
      <c r="AD610" s="213"/>
      <c r="AE610" s="213"/>
      <c r="AF610" s="213"/>
      <c r="AG610" s="213" t="s">
        <v>287</v>
      </c>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outlineLevel="3" x14ac:dyDescent="0.2">
      <c r="A611" s="220"/>
      <c r="B611" s="221"/>
      <c r="C611" s="261" t="s">
        <v>2758</v>
      </c>
      <c r="D611" s="250"/>
      <c r="E611" s="250"/>
      <c r="F611" s="250"/>
      <c r="G611" s="250"/>
      <c r="H611" s="224"/>
      <c r="I611" s="224"/>
      <c r="J611" s="224"/>
      <c r="K611" s="224"/>
      <c r="L611" s="224"/>
      <c r="M611" s="224"/>
      <c r="N611" s="223"/>
      <c r="O611" s="223"/>
      <c r="P611" s="223"/>
      <c r="Q611" s="223"/>
      <c r="R611" s="224"/>
      <c r="S611" s="224"/>
      <c r="T611" s="224"/>
      <c r="U611" s="224"/>
      <c r="V611" s="224"/>
      <c r="W611" s="224"/>
      <c r="X611" s="224"/>
      <c r="Y611" s="224"/>
      <c r="Z611" s="213"/>
      <c r="AA611" s="213"/>
      <c r="AB611" s="213"/>
      <c r="AC611" s="213"/>
      <c r="AD611" s="213"/>
      <c r="AE611" s="213"/>
      <c r="AF611" s="213"/>
      <c r="AG611" s="213" t="s">
        <v>287</v>
      </c>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3" x14ac:dyDescent="0.2">
      <c r="A612" s="220"/>
      <c r="B612" s="221"/>
      <c r="C612" s="274" t="s">
        <v>1063</v>
      </c>
      <c r="D612" s="226"/>
      <c r="E612" s="227"/>
      <c r="F612" s="228"/>
      <c r="G612" s="228"/>
      <c r="H612" s="224"/>
      <c r="I612" s="224"/>
      <c r="J612" s="224"/>
      <c r="K612" s="224"/>
      <c r="L612" s="224"/>
      <c r="M612" s="224"/>
      <c r="N612" s="223"/>
      <c r="O612" s="223"/>
      <c r="P612" s="223"/>
      <c r="Q612" s="223"/>
      <c r="R612" s="224"/>
      <c r="S612" s="224"/>
      <c r="T612" s="224"/>
      <c r="U612" s="224"/>
      <c r="V612" s="224"/>
      <c r="W612" s="224"/>
      <c r="X612" s="224"/>
      <c r="Y612" s="224"/>
      <c r="Z612" s="213"/>
      <c r="AA612" s="213"/>
      <c r="AB612" s="213"/>
      <c r="AC612" s="213"/>
      <c r="AD612" s="213"/>
      <c r="AE612" s="213"/>
      <c r="AF612" s="213"/>
      <c r="AG612" s="213" t="s">
        <v>287</v>
      </c>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outlineLevel="3" x14ac:dyDescent="0.2">
      <c r="A613" s="220"/>
      <c r="B613" s="221"/>
      <c r="C613" s="261" t="s">
        <v>3168</v>
      </c>
      <c r="D613" s="250"/>
      <c r="E613" s="250"/>
      <c r="F613" s="250"/>
      <c r="G613" s="250"/>
      <c r="H613" s="224"/>
      <c r="I613" s="224"/>
      <c r="J613" s="224"/>
      <c r="K613" s="224"/>
      <c r="L613" s="224"/>
      <c r="M613" s="224"/>
      <c r="N613" s="223"/>
      <c r="O613" s="223"/>
      <c r="P613" s="223"/>
      <c r="Q613" s="223"/>
      <c r="R613" s="224"/>
      <c r="S613" s="224"/>
      <c r="T613" s="224"/>
      <c r="U613" s="224"/>
      <c r="V613" s="224"/>
      <c r="W613" s="224"/>
      <c r="X613" s="224"/>
      <c r="Y613" s="224"/>
      <c r="Z613" s="213"/>
      <c r="AA613" s="213"/>
      <c r="AB613" s="213"/>
      <c r="AC613" s="213"/>
      <c r="AD613" s="213"/>
      <c r="AE613" s="213"/>
      <c r="AF613" s="213"/>
      <c r="AG613" s="213" t="s">
        <v>287</v>
      </c>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outlineLevel="3" x14ac:dyDescent="0.2">
      <c r="A614" s="220"/>
      <c r="B614" s="221"/>
      <c r="C614" s="274" t="s">
        <v>1063</v>
      </c>
      <c r="D614" s="226"/>
      <c r="E614" s="227"/>
      <c r="F614" s="228"/>
      <c r="G614" s="228"/>
      <c r="H614" s="224"/>
      <c r="I614" s="224"/>
      <c r="J614" s="224"/>
      <c r="K614" s="224"/>
      <c r="L614" s="224"/>
      <c r="M614" s="224"/>
      <c r="N614" s="223"/>
      <c r="O614" s="223"/>
      <c r="P614" s="223"/>
      <c r="Q614" s="223"/>
      <c r="R614" s="224"/>
      <c r="S614" s="224"/>
      <c r="T614" s="224"/>
      <c r="U614" s="224"/>
      <c r="V614" s="224"/>
      <c r="W614" s="224"/>
      <c r="X614" s="224"/>
      <c r="Y614" s="224"/>
      <c r="Z614" s="213"/>
      <c r="AA614" s="213"/>
      <c r="AB614" s="213"/>
      <c r="AC614" s="213"/>
      <c r="AD614" s="213"/>
      <c r="AE614" s="213"/>
      <c r="AF614" s="213"/>
      <c r="AG614" s="213" t="s">
        <v>287</v>
      </c>
      <c r="AH614" s="213"/>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outlineLevel="3" x14ac:dyDescent="0.2">
      <c r="A615" s="220"/>
      <c r="B615" s="221"/>
      <c r="C615" s="261" t="s">
        <v>2759</v>
      </c>
      <c r="D615" s="250"/>
      <c r="E615" s="250"/>
      <c r="F615" s="250"/>
      <c r="G615" s="250"/>
      <c r="H615" s="224"/>
      <c r="I615" s="224"/>
      <c r="J615" s="224"/>
      <c r="K615" s="224"/>
      <c r="L615" s="224"/>
      <c r="M615" s="224"/>
      <c r="N615" s="223"/>
      <c r="O615" s="223"/>
      <c r="P615" s="223"/>
      <c r="Q615" s="223"/>
      <c r="R615" s="224"/>
      <c r="S615" s="224"/>
      <c r="T615" s="224"/>
      <c r="U615" s="224"/>
      <c r="V615" s="224"/>
      <c r="W615" s="224"/>
      <c r="X615" s="224"/>
      <c r="Y615" s="224"/>
      <c r="Z615" s="213"/>
      <c r="AA615" s="213"/>
      <c r="AB615" s="213"/>
      <c r="AC615" s="213"/>
      <c r="AD615" s="213"/>
      <c r="AE615" s="213"/>
      <c r="AF615" s="213"/>
      <c r="AG615" s="213" t="s">
        <v>287</v>
      </c>
      <c r="AH615" s="213"/>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outlineLevel="3" x14ac:dyDescent="0.2">
      <c r="A616" s="220"/>
      <c r="B616" s="221"/>
      <c r="C616" s="261" t="s">
        <v>2760</v>
      </c>
      <c r="D616" s="250"/>
      <c r="E616" s="250"/>
      <c r="F616" s="250"/>
      <c r="G616" s="250"/>
      <c r="H616" s="224"/>
      <c r="I616" s="224"/>
      <c r="J616" s="224"/>
      <c r="K616" s="224"/>
      <c r="L616" s="224"/>
      <c r="M616" s="224"/>
      <c r="N616" s="223"/>
      <c r="O616" s="223"/>
      <c r="P616" s="223"/>
      <c r="Q616" s="223"/>
      <c r="R616" s="224"/>
      <c r="S616" s="224"/>
      <c r="T616" s="224"/>
      <c r="U616" s="224"/>
      <c r="V616" s="224"/>
      <c r="W616" s="224"/>
      <c r="X616" s="224"/>
      <c r="Y616" s="224"/>
      <c r="Z616" s="213"/>
      <c r="AA616" s="213"/>
      <c r="AB616" s="213"/>
      <c r="AC616" s="213"/>
      <c r="AD616" s="213"/>
      <c r="AE616" s="213"/>
      <c r="AF616" s="213"/>
      <c r="AG616" s="213" t="s">
        <v>287</v>
      </c>
      <c r="AH616" s="213"/>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3" x14ac:dyDescent="0.2">
      <c r="A617" s="220"/>
      <c r="B617" s="221"/>
      <c r="C617" s="261" t="s">
        <v>2761</v>
      </c>
      <c r="D617" s="250"/>
      <c r="E617" s="250"/>
      <c r="F617" s="250"/>
      <c r="G617" s="250"/>
      <c r="H617" s="224"/>
      <c r="I617" s="224"/>
      <c r="J617" s="224"/>
      <c r="K617" s="224"/>
      <c r="L617" s="224"/>
      <c r="M617" s="224"/>
      <c r="N617" s="223"/>
      <c r="O617" s="223"/>
      <c r="P617" s="223"/>
      <c r="Q617" s="223"/>
      <c r="R617" s="224"/>
      <c r="S617" s="224"/>
      <c r="T617" s="224"/>
      <c r="U617" s="224"/>
      <c r="V617" s="224"/>
      <c r="W617" s="224"/>
      <c r="X617" s="224"/>
      <c r="Y617" s="224"/>
      <c r="Z617" s="213"/>
      <c r="AA617" s="213"/>
      <c r="AB617" s="213"/>
      <c r="AC617" s="213"/>
      <c r="AD617" s="213"/>
      <c r="AE617" s="213"/>
      <c r="AF617" s="213"/>
      <c r="AG617" s="213" t="s">
        <v>287</v>
      </c>
      <c r="AH617" s="213"/>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outlineLevel="3" x14ac:dyDescent="0.2">
      <c r="A618" s="220"/>
      <c r="B618" s="221"/>
      <c r="C618" s="261" t="s">
        <v>2762</v>
      </c>
      <c r="D618" s="250"/>
      <c r="E618" s="250"/>
      <c r="F618" s="250"/>
      <c r="G618" s="250"/>
      <c r="H618" s="224"/>
      <c r="I618" s="224"/>
      <c r="J618" s="224"/>
      <c r="K618" s="224"/>
      <c r="L618" s="224"/>
      <c r="M618" s="224"/>
      <c r="N618" s="223"/>
      <c r="O618" s="223"/>
      <c r="P618" s="223"/>
      <c r="Q618" s="223"/>
      <c r="R618" s="224"/>
      <c r="S618" s="224"/>
      <c r="T618" s="224"/>
      <c r="U618" s="224"/>
      <c r="V618" s="224"/>
      <c r="W618" s="224"/>
      <c r="X618" s="224"/>
      <c r="Y618" s="224"/>
      <c r="Z618" s="213"/>
      <c r="AA618" s="213"/>
      <c r="AB618" s="213"/>
      <c r="AC618" s="213"/>
      <c r="AD618" s="213"/>
      <c r="AE618" s="213"/>
      <c r="AF618" s="213"/>
      <c r="AG618" s="213" t="s">
        <v>287</v>
      </c>
      <c r="AH618" s="213"/>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3" x14ac:dyDescent="0.2">
      <c r="A619" s="220"/>
      <c r="B619" s="221"/>
      <c r="C619" s="274" t="s">
        <v>1063</v>
      </c>
      <c r="D619" s="226"/>
      <c r="E619" s="227"/>
      <c r="F619" s="228"/>
      <c r="G619" s="228"/>
      <c r="H619" s="224"/>
      <c r="I619" s="224"/>
      <c r="J619" s="224"/>
      <c r="K619" s="224"/>
      <c r="L619" s="224"/>
      <c r="M619" s="224"/>
      <c r="N619" s="223"/>
      <c r="O619" s="223"/>
      <c r="P619" s="223"/>
      <c r="Q619" s="223"/>
      <c r="R619" s="224"/>
      <c r="S619" s="224"/>
      <c r="T619" s="224"/>
      <c r="U619" s="224"/>
      <c r="V619" s="224"/>
      <c r="W619" s="224"/>
      <c r="X619" s="224"/>
      <c r="Y619" s="224"/>
      <c r="Z619" s="213"/>
      <c r="AA619" s="213"/>
      <c r="AB619" s="213"/>
      <c r="AC619" s="213"/>
      <c r="AD619" s="213"/>
      <c r="AE619" s="213"/>
      <c r="AF619" s="213"/>
      <c r="AG619" s="213" t="s">
        <v>287</v>
      </c>
      <c r="AH619" s="213"/>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ht="22.5" outlineLevel="3" x14ac:dyDescent="0.2">
      <c r="A620" s="220"/>
      <c r="B620" s="221"/>
      <c r="C620" s="261" t="s">
        <v>355</v>
      </c>
      <c r="D620" s="250"/>
      <c r="E620" s="250"/>
      <c r="F620" s="250"/>
      <c r="G620" s="250"/>
      <c r="H620" s="224"/>
      <c r="I620" s="224"/>
      <c r="J620" s="224"/>
      <c r="K620" s="224"/>
      <c r="L620" s="224"/>
      <c r="M620" s="224"/>
      <c r="N620" s="223"/>
      <c r="O620" s="223"/>
      <c r="P620" s="223"/>
      <c r="Q620" s="223"/>
      <c r="R620" s="224"/>
      <c r="S620" s="224"/>
      <c r="T620" s="224"/>
      <c r="U620" s="224"/>
      <c r="V620" s="224"/>
      <c r="W620" s="224"/>
      <c r="X620" s="224"/>
      <c r="Y620" s="224"/>
      <c r="Z620" s="213"/>
      <c r="AA620" s="213"/>
      <c r="AB620" s="213"/>
      <c r="AC620" s="213"/>
      <c r="AD620" s="213"/>
      <c r="AE620" s="213"/>
      <c r="AF620" s="213"/>
      <c r="AG620" s="213" t="s">
        <v>287</v>
      </c>
      <c r="AH620" s="213"/>
      <c r="AI620" s="213"/>
      <c r="AJ620" s="213"/>
      <c r="AK620" s="213"/>
      <c r="AL620" s="213"/>
      <c r="AM620" s="213"/>
      <c r="AN620" s="213"/>
      <c r="AO620" s="213"/>
      <c r="AP620" s="213"/>
      <c r="AQ620" s="213"/>
      <c r="AR620" s="213"/>
      <c r="AS620" s="213"/>
      <c r="AT620" s="213"/>
      <c r="AU620" s="213"/>
      <c r="AV620" s="213"/>
      <c r="AW620" s="213"/>
      <c r="AX620" s="213"/>
      <c r="AY620" s="213"/>
      <c r="AZ620" s="213"/>
      <c r="BA620" s="249" t="str">
        <f>C620</f>
        <v>Kompletní provedení dle veškerých informací obsažených v PD (textová i výkresová část, technologické postupy, restaurátorské záměry atd.).</v>
      </c>
      <c r="BB620" s="213"/>
      <c r="BC620" s="213"/>
      <c r="BD620" s="213"/>
      <c r="BE620" s="213"/>
      <c r="BF620" s="213"/>
      <c r="BG620" s="213"/>
      <c r="BH620" s="213"/>
    </row>
    <row r="621" spans="1:60" ht="22.5" outlineLevel="3" x14ac:dyDescent="0.2">
      <c r="A621" s="220"/>
      <c r="B621" s="221"/>
      <c r="C621" s="261" t="s">
        <v>3165</v>
      </c>
      <c r="D621" s="250"/>
      <c r="E621" s="250"/>
      <c r="F621" s="250"/>
      <c r="G621" s="250"/>
      <c r="H621" s="224"/>
      <c r="I621" s="224"/>
      <c r="J621" s="224"/>
      <c r="K621" s="224"/>
      <c r="L621" s="224"/>
      <c r="M621" s="224"/>
      <c r="N621" s="223"/>
      <c r="O621" s="223"/>
      <c r="P621" s="223"/>
      <c r="Q621" s="223"/>
      <c r="R621" s="224"/>
      <c r="S621" s="224"/>
      <c r="T621" s="224"/>
      <c r="U621" s="224"/>
      <c r="V621" s="224"/>
      <c r="W621" s="224"/>
      <c r="X621" s="224"/>
      <c r="Y621" s="224"/>
      <c r="Z621" s="213"/>
      <c r="AA621" s="213"/>
      <c r="AB621" s="213"/>
      <c r="AC621" s="213"/>
      <c r="AD621" s="213"/>
      <c r="AE621" s="213"/>
      <c r="AF621" s="213"/>
      <c r="AG621" s="213" t="s">
        <v>287</v>
      </c>
      <c r="AH621" s="213"/>
      <c r="AI621" s="213"/>
      <c r="AJ621" s="213"/>
      <c r="AK621" s="213"/>
      <c r="AL621" s="213"/>
      <c r="AM621" s="213"/>
      <c r="AN621" s="213"/>
      <c r="AO621" s="213"/>
      <c r="AP621" s="213"/>
      <c r="AQ621" s="213"/>
      <c r="AR621" s="213"/>
      <c r="AS621" s="213"/>
      <c r="AT621" s="213"/>
      <c r="AU621" s="213"/>
      <c r="AV621" s="213"/>
      <c r="AW621" s="213"/>
      <c r="AX621" s="213"/>
      <c r="AY621" s="213"/>
      <c r="AZ621" s="213"/>
      <c r="BA621" s="249" t="str">
        <f>C621</f>
        <v>Provedení je včetně montáže, demontáže původních konstrukcí, dodávky, přesunu hmot, přesunu a likvidace suti, povrchové úpravy, repasí, restaurátorských záměrů,</v>
      </c>
      <c r="BB621" s="213"/>
      <c r="BC621" s="213"/>
      <c r="BD621" s="213"/>
      <c r="BE621" s="213"/>
      <c r="BF621" s="213"/>
      <c r="BG621" s="213"/>
      <c r="BH621" s="213"/>
    </row>
    <row r="622" spans="1:60" ht="22.5" outlineLevel="3" x14ac:dyDescent="0.2">
      <c r="A622" s="220"/>
      <c r="B622" s="221"/>
      <c r="C622" s="261" t="s">
        <v>288</v>
      </c>
      <c r="D622" s="250"/>
      <c r="E622" s="250"/>
      <c r="F622" s="250"/>
      <c r="G622" s="250"/>
      <c r="H622" s="224"/>
      <c r="I622" s="224"/>
      <c r="J622" s="224"/>
      <c r="K622" s="224"/>
      <c r="L622" s="224"/>
      <c r="M622" s="224"/>
      <c r="N622" s="223"/>
      <c r="O622" s="223"/>
      <c r="P622" s="223"/>
      <c r="Q622" s="223"/>
      <c r="R622" s="224"/>
      <c r="S622" s="224"/>
      <c r="T622" s="224"/>
      <c r="U622" s="224"/>
      <c r="V622" s="224"/>
      <c r="W622" s="224"/>
      <c r="X622" s="224"/>
      <c r="Y622" s="224"/>
      <c r="Z622" s="213"/>
      <c r="AA622" s="213"/>
      <c r="AB622" s="213"/>
      <c r="AC622" s="213"/>
      <c r="AD622" s="213"/>
      <c r="AE622" s="213"/>
      <c r="AF622" s="213"/>
      <c r="AG622" s="213" t="s">
        <v>287</v>
      </c>
      <c r="AH622" s="213"/>
      <c r="AI622" s="213"/>
      <c r="AJ622" s="213"/>
      <c r="AK622" s="213"/>
      <c r="AL622" s="213"/>
      <c r="AM622" s="213"/>
      <c r="AN622" s="213"/>
      <c r="AO622" s="213"/>
      <c r="AP622" s="213"/>
      <c r="AQ622" s="213"/>
      <c r="AR622" s="213"/>
      <c r="AS622" s="213"/>
      <c r="AT622" s="213"/>
      <c r="AU622" s="213"/>
      <c r="AV622" s="213"/>
      <c r="AW622" s="213"/>
      <c r="AX622" s="213"/>
      <c r="AY622" s="213"/>
      <c r="AZ622" s="213"/>
      <c r="BA622" s="249" t="str">
        <f>C622</f>
        <v>restaurátorských závěrečných zpráv, dílenských dokumentací, vzorkování a veškerých dalších nutných souvisejících plnění a dodávek potřeb.</v>
      </c>
      <c r="BB622" s="213"/>
      <c r="BC622" s="213"/>
      <c r="BD622" s="213"/>
      <c r="BE622" s="213"/>
      <c r="BF622" s="213"/>
      <c r="BG622" s="213"/>
      <c r="BH622" s="213"/>
    </row>
    <row r="623" spans="1:60" outlineLevel="1" x14ac:dyDescent="0.2">
      <c r="A623" s="241">
        <v>85</v>
      </c>
      <c r="B623" s="242" t="s">
        <v>2763</v>
      </c>
      <c r="C623" s="259" t="s">
        <v>2764</v>
      </c>
      <c r="D623" s="243" t="s">
        <v>1055</v>
      </c>
      <c r="E623" s="244">
        <v>4</v>
      </c>
      <c r="F623" s="245"/>
      <c r="G623" s="246">
        <f>ROUND(E623*F623,2)</f>
        <v>0</v>
      </c>
      <c r="H623" s="245"/>
      <c r="I623" s="246">
        <f>ROUND(E623*H623,2)</f>
        <v>0</v>
      </c>
      <c r="J623" s="245"/>
      <c r="K623" s="246">
        <f>ROUND(E623*J623,2)</f>
        <v>0</v>
      </c>
      <c r="L623" s="246">
        <v>21</v>
      </c>
      <c r="M623" s="246">
        <f>G623*(1+L623/100)</f>
        <v>0</v>
      </c>
      <c r="N623" s="244">
        <v>0</v>
      </c>
      <c r="O623" s="244">
        <f>ROUND(E623*N623,2)</f>
        <v>0</v>
      </c>
      <c r="P623" s="244">
        <v>0</v>
      </c>
      <c r="Q623" s="244">
        <f>ROUND(E623*P623,2)</f>
        <v>0</v>
      </c>
      <c r="R623" s="246"/>
      <c r="S623" s="246" t="s">
        <v>281</v>
      </c>
      <c r="T623" s="247" t="s">
        <v>282</v>
      </c>
      <c r="U623" s="224">
        <v>0</v>
      </c>
      <c r="V623" s="224">
        <f>ROUND(E623*U623,2)</f>
        <v>0</v>
      </c>
      <c r="W623" s="224"/>
      <c r="X623" s="224" t="s">
        <v>283</v>
      </c>
      <c r="Y623" s="224" t="s">
        <v>284</v>
      </c>
      <c r="Z623" s="213"/>
      <c r="AA623" s="213"/>
      <c r="AB623" s="213"/>
      <c r="AC623" s="213"/>
      <c r="AD623" s="213"/>
      <c r="AE623" s="213"/>
      <c r="AF623" s="213"/>
      <c r="AG623" s="213" t="s">
        <v>285</v>
      </c>
      <c r="AH623" s="213"/>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2" x14ac:dyDescent="0.2">
      <c r="A624" s="220"/>
      <c r="B624" s="221"/>
      <c r="C624" s="260" t="s">
        <v>286</v>
      </c>
      <c r="D624" s="248"/>
      <c r="E624" s="248"/>
      <c r="F624" s="248"/>
      <c r="G624" s="248"/>
      <c r="H624" s="224"/>
      <c r="I624" s="224"/>
      <c r="J624" s="224"/>
      <c r="K624" s="224"/>
      <c r="L624" s="224"/>
      <c r="M624" s="224"/>
      <c r="N624" s="223"/>
      <c r="O624" s="223"/>
      <c r="P624" s="223"/>
      <c r="Q624" s="223"/>
      <c r="R624" s="224"/>
      <c r="S624" s="224"/>
      <c r="T624" s="224"/>
      <c r="U624" s="224"/>
      <c r="V624" s="224"/>
      <c r="W624" s="224"/>
      <c r="X624" s="224"/>
      <c r="Y624" s="224"/>
      <c r="Z624" s="213"/>
      <c r="AA624" s="213"/>
      <c r="AB624" s="213"/>
      <c r="AC624" s="213"/>
      <c r="AD624" s="213"/>
      <c r="AE624" s="213"/>
      <c r="AF624" s="213"/>
      <c r="AG624" s="213" t="s">
        <v>287</v>
      </c>
      <c r="AH624" s="213"/>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outlineLevel="3" x14ac:dyDescent="0.2">
      <c r="A625" s="220"/>
      <c r="B625" s="221"/>
      <c r="C625" s="261" t="s">
        <v>2757</v>
      </c>
      <c r="D625" s="250"/>
      <c r="E625" s="250"/>
      <c r="F625" s="250"/>
      <c r="G625" s="250"/>
      <c r="H625" s="224"/>
      <c r="I625" s="224"/>
      <c r="J625" s="224"/>
      <c r="K625" s="224"/>
      <c r="L625" s="224"/>
      <c r="M625" s="224"/>
      <c r="N625" s="223"/>
      <c r="O625" s="223"/>
      <c r="P625" s="223"/>
      <c r="Q625" s="223"/>
      <c r="R625" s="224"/>
      <c r="S625" s="224"/>
      <c r="T625" s="224"/>
      <c r="U625" s="224"/>
      <c r="V625" s="224"/>
      <c r="W625" s="224"/>
      <c r="X625" s="224"/>
      <c r="Y625" s="224"/>
      <c r="Z625" s="213"/>
      <c r="AA625" s="213"/>
      <c r="AB625" s="213"/>
      <c r="AC625" s="213"/>
      <c r="AD625" s="213"/>
      <c r="AE625" s="213"/>
      <c r="AF625" s="213"/>
      <c r="AG625" s="213" t="s">
        <v>287</v>
      </c>
      <c r="AH625" s="213"/>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outlineLevel="3" x14ac:dyDescent="0.2">
      <c r="A626" s="220"/>
      <c r="B626" s="221"/>
      <c r="C626" s="261" t="s">
        <v>2760</v>
      </c>
      <c r="D626" s="250"/>
      <c r="E626" s="250"/>
      <c r="F626" s="250"/>
      <c r="G626" s="250"/>
      <c r="H626" s="224"/>
      <c r="I626" s="224"/>
      <c r="J626" s="224"/>
      <c r="K626" s="224"/>
      <c r="L626" s="224"/>
      <c r="M626" s="224"/>
      <c r="N626" s="223"/>
      <c r="O626" s="223"/>
      <c r="P626" s="223"/>
      <c r="Q626" s="223"/>
      <c r="R626" s="224"/>
      <c r="S626" s="224"/>
      <c r="T626" s="224"/>
      <c r="U626" s="224"/>
      <c r="V626" s="224"/>
      <c r="W626" s="224"/>
      <c r="X626" s="224"/>
      <c r="Y626" s="224"/>
      <c r="Z626" s="213"/>
      <c r="AA626" s="213"/>
      <c r="AB626" s="213"/>
      <c r="AC626" s="213"/>
      <c r="AD626" s="213"/>
      <c r="AE626" s="213"/>
      <c r="AF626" s="213"/>
      <c r="AG626" s="213" t="s">
        <v>287</v>
      </c>
      <c r="AH626" s="213"/>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outlineLevel="3" x14ac:dyDescent="0.2">
      <c r="A627" s="220"/>
      <c r="B627" s="221"/>
      <c r="C627" s="261" t="s">
        <v>2761</v>
      </c>
      <c r="D627" s="250"/>
      <c r="E627" s="250"/>
      <c r="F627" s="250"/>
      <c r="G627" s="250"/>
      <c r="H627" s="224"/>
      <c r="I627" s="224"/>
      <c r="J627" s="224"/>
      <c r="K627" s="224"/>
      <c r="L627" s="224"/>
      <c r="M627" s="224"/>
      <c r="N627" s="223"/>
      <c r="O627" s="223"/>
      <c r="P627" s="223"/>
      <c r="Q627" s="223"/>
      <c r="R627" s="224"/>
      <c r="S627" s="224"/>
      <c r="T627" s="224"/>
      <c r="U627" s="224"/>
      <c r="V627" s="224"/>
      <c r="W627" s="224"/>
      <c r="X627" s="224"/>
      <c r="Y627" s="224"/>
      <c r="Z627" s="213"/>
      <c r="AA627" s="213"/>
      <c r="AB627" s="213"/>
      <c r="AC627" s="213"/>
      <c r="AD627" s="213"/>
      <c r="AE627" s="213"/>
      <c r="AF627" s="213"/>
      <c r="AG627" s="213" t="s">
        <v>287</v>
      </c>
      <c r="AH627" s="213"/>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outlineLevel="3" x14ac:dyDescent="0.2">
      <c r="A628" s="220"/>
      <c r="B628" s="221"/>
      <c r="C628" s="261" t="s">
        <v>2762</v>
      </c>
      <c r="D628" s="250"/>
      <c r="E628" s="250"/>
      <c r="F628" s="250"/>
      <c r="G628" s="250"/>
      <c r="H628" s="224"/>
      <c r="I628" s="224"/>
      <c r="J628" s="224"/>
      <c r="K628" s="224"/>
      <c r="L628" s="224"/>
      <c r="M628" s="224"/>
      <c r="N628" s="223"/>
      <c r="O628" s="223"/>
      <c r="P628" s="223"/>
      <c r="Q628" s="223"/>
      <c r="R628" s="224"/>
      <c r="S628" s="224"/>
      <c r="T628" s="224"/>
      <c r="U628" s="224"/>
      <c r="V628" s="224"/>
      <c r="W628" s="224"/>
      <c r="X628" s="224"/>
      <c r="Y628" s="224"/>
      <c r="Z628" s="213"/>
      <c r="AA628" s="213"/>
      <c r="AB628" s="213"/>
      <c r="AC628" s="213"/>
      <c r="AD628" s="213"/>
      <c r="AE628" s="213"/>
      <c r="AF628" s="213"/>
      <c r="AG628" s="213" t="s">
        <v>287</v>
      </c>
      <c r="AH628" s="213"/>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outlineLevel="3" x14ac:dyDescent="0.2">
      <c r="A629" s="220"/>
      <c r="B629" s="221"/>
      <c r="C629" s="274" t="s">
        <v>1063</v>
      </c>
      <c r="D629" s="226"/>
      <c r="E629" s="227"/>
      <c r="F629" s="228"/>
      <c r="G629" s="228"/>
      <c r="H629" s="224"/>
      <c r="I629" s="224"/>
      <c r="J629" s="224"/>
      <c r="K629" s="224"/>
      <c r="L629" s="224"/>
      <c r="M629" s="224"/>
      <c r="N629" s="223"/>
      <c r="O629" s="223"/>
      <c r="P629" s="223"/>
      <c r="Q629" s="223"/>
      <c r="R629" s="224"/>
      <c r="S629" s="224"/>
      <c r="T629" s="224"/>
      <c r="U629" s="224"/>
      <c r="V629" s="224"/>
      <c r="W629" s="224"/>
      <c r="X629" s="224"/>
      <c r="Y629" s="224"/>
      <c r="Z629" s="213"/>
      <c r="AA629" s="213"/>
      <c r="AB629" s="213"/>
      <c r="AC629" s="213"/>
      <c r="AD629" s="213"/>
      <c r="AE629" s="213"/>
      <c r="AF629" s="213"/>
      <c r="AG629" s="213" t="s">
        <v>287</v>
      </c>
      <c r="AH629" s="213"/>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outlineLevel="3" x14ac:dyDescent="0.2">
      <c r="A630" s="220"/>
      <c r="B630" s="221"/>
      <c r="C630" s="261" t="s">
        <v>3166</v>
      </c>
      <c r="D630" s="250"/>
      <c r="E630" s="250"/>
      <c r="F630" s="250"/>
      <c r="G630" s="250"/>
      <c r="H630" s="224"/>
      <c r="I630" s="224"/>
      <c r="J630" s="224"/>
      <c r="K630" s="224"/>
      <c r="L630" s="224"/>
      <c r="M630" s="224"/>
      <c r="N630" s="223"/>
      <c r="O630" s="223"/>
      <c r="P630" s="223"/>
      <c r="Q630" s="223"/>
      <c r="R630" s="224"/>
      <c r="S630" s="224"/>
      <c r="T630" s="224"/>
      <c r="U630" s="224"/>
      <c r="V630" s="224"/>
      <c r="W630" s="224"/>
      <c r="X630" s="224"/>
      <c r="Y630" s="224"/>
      <c r="Z630" s="213"/>
      <c r="AA630" s="213"/>
      <c r="AB630" s="213"/>
      <c r="AC630" s="213"/>
      <c r="AD630" s="213"/>
      <c r="AE630" s="213"/>
      <c r="AF630" s="213"/>
      <c r="AG630" s="213" t="s">
        <v>287</v>
      </c>
      <c r="AH630" s="213"/>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outlineLevel="3" x14ac:dyDescent="0.2">
      <c r="A631" s="220"/>
      <c r="B631" s="221"/>
      <c r="C631" s="261" t="s">
        <v>3167</v>
      </c>
      <c r="D631" s="250"/>
      <c r="E631" s="250"/>
      <c r="F631" s="250"/>
      <c r="G631" s="250"/>
      <c r="H631" s="224"/>
      <c r="I631" s="224"/>
      <c r="J631" s="224"/>
      <c r="K631" s="224"/>
      <c r="L631" s="224"/>
      <c r="M631" s="224"/>
      <c r="N631" s="223"/>
      <c r="O631" s="223"/>
      <c r="P631" s="223"/>
      <c r="Q631" s="223"/>
      <c r="R631" s="224"/>
      <c r="S631" s="224"/>
      <c r="T631" s="224"/>
      <c r="U631" s="224"/>
      <c r="V631" s="224"/>
      <c r="W631" s="224"/>
      <c r="X631" s="224"/>
      <c r="Y631" s="224"/>
      <c r="Z631" s="213"/>
      <c r="AA631" s="213"/>
      <c r="AB631" s="213"/>
      <c r="AC631" s="213"/>
      <c r="AD631" s="213"/>
      <c r="AE631" s="213"/>
      <c r="AF631" s="213"/>
      <c r="AG631" s="213" t="s">
        <v>287</v>
      </c>
      <c r="AH631" s="213"/>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outlineLevel="3" x14ac:dyDescent="0.2">
      <c r="A632" s="220"/>
      <c r="B632" s="221"/>
      <c r="C632" s="261" t="s">
        <v>2758</v>
      </c>
      <c r="D632" s="250"/>
      <c r="E632" s="250"/>
      <c r="F632" s="250"/>
      <c r="G632" s="250"/>
      <c r="H632" s="224"/>
      <c r="I632" s="224"/>
      <c r="J632" s="224"/>
      <c r="K632" s="224"/>
      <c r="L632" s="224"/>
      <c r="M632" s="224"/>
      <c r="N632" s="223"/>
      <c r="O632" s="223"/>
      <c r="P632" s="223"/>
      <c r="Q632" s="223"/>
      <c r="R632" s="224"/>
      <c r="S632" s="224"/>
      <c r="T632" s="224"/>
      <c r="U632" s="224"/>
      <c r="V632" s="224"/>
      <c r="W632" s="224"/>
      <c r="X632" s="224"/>
      <c r="Y632" s="224"/>
      <c r="Z632" s="213"/>
      <c r="AA632" s="213"/>
      <c r="AB632" s="213"/>
      <c r="AC632" s="213"/>
      <c r="AD632" s="213"/>
      <c r="AE632" s="213"/>
      <c r="AF632" s="213"/>
      <c r="AG632" s="213" t="s">
        <v>287</v>
      </c>
      <c r="AH632" s="213"/>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outlineLevel="3" x14ac:dyDescent="0.2">
      <c r="A633" s="220"/>
      <c r="B633" s="221"/>
      <c r="C633" s="274" t="s">
        <v>1063</v>
      </c>
      <c r="D633" s="226"/>
      <c r="E633" s="227"/>
      <c r="F633" s="228"/>
      <c r="G633" s="228"/>
      <c r="H633" s="224"/>
      <c r="I633" s="224"/>
      <c r="J633" s="224"/>
      <c r="K633" s="224"/>
      <c r="L633" s="224"/>
      <c r="M633" s="224"/>
      <c r="N633" s="223"/>
      <c r="O633" s="223"/>
      <c r="P633" s="223"/>
      <c r="Q633" s="223"/>
      <c r="R633" s="224"/>
      <c r="S633" s="224"/>
      <c r="T633" s="224"/>
      <c r="U633" s="224"/>
      <c r="V633" s="224"/>
      <c r="W633" s="224"/>
      <c r="X633" s="224"/>
      <c r="Y633" s="224"/>
      <c r="Z633" s="213"/>
      <c r="AA633" s="213"/>
      <c r="AB633" s="213"/>
      <c r="AC633" s="213"/>
      <c r="AD633" s="213"/>
      <c r="AE633" s="213"/>
      <c r="AF633" s="213"/>
      <c r="AG633" s="213" t="s">
        <v>287</v>
      </c>
      <c r="AH633" s="213"/>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3" x14ac:dyDescent="0.2">
      <c r="A634" s="220"/>
      <c r="B634" s="221"/>
      <c r="C634" s="261" t="s">
        <v>3168</v>
      </c>
      <c r="D634" s="250"/>
      <c r="E634" s="250"/>
      <c r="F634" s="250"/>
      <c r="G634" s="250"/>
      <c r="H634" s="224"/>
      <c r="I634" s="224"/>
      <c r="J634" s="224"/>
      <c r="K634" s="224"/>
      <c r="L634" s="224"/>
      <c r="M634" s="224"/>
      <c r="N634" s="223"/>
      <c r="O634" s="223"/>
      <c r="P634" s="223"/>
      <c r="Q634" s="223"/>
      <c r="R634" s="224"/>
      <c r="S634" s="224"/>
      <c r="T634" s="224"/>
      <c r="U634" s="224"/>
      <c r="V634" s="224"/>
      <c r="W634" s="224"/>
      <c r="X634" s="224"/>
      <c r="Y634" s="224"/>
      <c r="Z634" s="213"/>
      <c r="AA634" s="213"/>
      <c r="AB634" s="213"/>
      <c r="AC634" s="213"/>
      <c r="AD634" s="213"/>
      <c r="AE634" s="213"/>
      <c r="AF634" s="213"/>
      <c r="AG634" s="213" t="s">
        <v>287</v>
      </c>
      <c r="AH634" s="213"/>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outlineLevel="3" x14ac:dyDescent="0.2">
      <c r="A635" s="220"/>
      <c r="B635" s="221"/>
      <c r="C635" s="274" t="s">
        <v>1063</v>
      </c>
      <c r="D635" s="226"/>
      <c r="E635" s="227"/>
      <c r="F635" s="228"/>
      <c r="G635" s="228"/>
      <c r="H635" s="224"/>
      <c r="I635" s="224"/>
      <c r="J635" s="224"/>
      <c r="K635" s="224"/>
      <c r="L635" s="224"/>
      <c r="M635" s="224"/>
      <c r="N635" s="223"/>
      <c r="O635" s="223"/>
      <c r="P635" s="223"/>
      <c r="Q635" s="223"/>
      <c r="R635" s="224"/>
      <c r="S635" s="224"/>
      <c r="T635" s="224"/>
      <c r="U635" s="224"/>
      <c r="V635" s="224"/>
      <c r="W635" s="224"/>
      <c r="X635" s="224"/>
      <c r="Y635" s="224"/>
      <c r="Z635" s="213"/>
      <c r="AA635" s="213"/>
      <c r="AB635" s="213"/>
      <c r="AC635" s="213"/>
      <c r="AD635" s="213"/>
      <c r="AE635" s="213"/>
      <c r="AF635" s="213"/>
      <c r="AG635" s="213" t="s">
        <v>287</v>
      </c>
      <c r="AH635" s="213"/>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outlineLevel="3" x14ac:dyDescent="0.2">
      <c r="A636" s="220"/>
      <c r="B636" s="221"/>
      <c r="C636" s="261" t="s">
        <v>2765</v>
      </c>
      <c r="D636" s="250"/>
      <c r="E636" s="250"/>
      <c r="F636" s="250"/>
      <c r="G636" s="250"/>
      <c r="H636" s="224"/>
      <c r="I636" s="224"/>
      <c r="J636" s="224"/>
      <c r="K636" s="224"/>
      <c r="L636" s="224"/>
      <c r="M636" s="224"/>
      <c r="N636" s="223"/>
      <c r="O636" s="223"/>
      <c r="P636" s="223"/>
      <c r="Q636" s="223"/>
      <c r="R636" s="224"/>
      <c r="S636" s="224"/>
      <c r="T636" s="224"/>
      <c r="U636" s="224"/>
      <c r="V636" s="224"/>
      <c r="W636" s="224"/>
      <c r="X636" s="224"/>
      <c r="Y636" s="224"/>
      <c r="Z636" s="213"/>
      <c r="AA636" s="213"/>
      <c r="AB636" s="213"/>
      <c r="AC636" s="213"/>
      <c r="AD636" s="213"/>
      <c r="AE636" s="213"/>
      <c r="AF636" s="213"/>
      <c r="AG636" s="213" t="s">
        <v>287</v>
      </c>
      <c r="AH636" s="213"/>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outlineLevel="3" x14ac:dyDescent="0.2">
      <c r="A637" s="220"/>
      <c r="B637" s="221"/>
      <c r="C637" s="274" t="s">
        <v>1063</v>
      </c>
      <c r="D637" s="226"/>
      <c r="E637" s="227"/>
      <c r="F637" s="228"/>
      <c r="G637" s="228"/>
      <c r="H637" s="224"/>
      <c r="I637" s="224"/>
      <c r="J637" s="224"/>
      <c r="K637" s="224"/>
      <c r="L637" s="224"/>
      <c r="M637" s="224"/>
      <c r="N637" s="223"/>
      <c r="O637" s="223"/>
      <c r="P637" s="223"/>
      <c r="Q637" s="223"/>
      <c r="R637" s="224"/>
      <c r="S637" s="224"/>
      <c r="T637" s="224"/>
      <c r="U637" s="224"/>
      <c r="V637" s="224"/>
      <c r="W637" s="224"/>
      <c r="X637" s="224"/>
      <c r="Y637" s="224"/>
      <c r="Z637" s="213"/>
      <c r="AA637" s="213"/>
      <c r="AB637" s="213"/>
      <c r="AC637" s="213"/>
      <c r="AD637" s="213"/>
      <c r="AE637" s="213"/>
      <c r="AF637" s="213"/>
      <c r="AG637" s="213" t="s">
        <v>287</v>
      </c>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outlineLevel="3" x14ac:dyDescent="0.2">
      <c r="A638" s="220"/>
      <c r="B638" s="221"/>
      <c r="C638" s="261" t="s">
        <v>3169</v>
      </c>
      <c r="D638" s="250"/>
      <c r="E638" s="250"/>
      <c r="F638" s="250"/>
      <c r="G638" s="250"/>
      <c r="H638" s="224"/>
      <c r="I638" s="224"/>
      <c r="J638" s="224"/>
      <c r="K638" s="224"/>
      <c r="L638" s="224"/>
      <c r="M638" s="224"/>
      <c r="N638" s="223"/>
      <c r="O638" s="223"/>
      <c r="P638" s="223"/>
      <c r="Q638" s="223"/>
      <c r="R638" s="224"/>
      <c r="S638" s="224"/>
      <c r="T638" s="224"/>
      <c r="U638" s="224"/>
      <c r="V638" s="224"/>
      <c r="W638" s="224"/>
      <c r="X638" s="224"/>
      <c r="Y638" s="224"/>
      <c r="Z638" s="213"/>
      <c r="AA638" s="213"/>
      <c r="AB638" s="213"/>
      <c r="AC638" s="213"/>
      <c r="AD638" s="213"/>
      <c r="AE638" s="213"/>
      <c r="AF638" s="213"/>
      <c r="AG638" s="213" t="s">
        <v>287</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outlineLevel="3" x14ac:dyDescent="0.2">
      <c r="A639" s="220"/>
      <c r="B639" s="221"/>
      <c r="C639" s="261" t="s">
        <v>2766</v>
      </c>
      <c r="D639" s="250"/>
      <c r="E639" s="250"/>
      <c r="F639" s="250"/>
      <c r="G639" s="250"/>
      <c r="H639" s="224"/>
      <c r="I639" s="224"/>
      <c r="J639" s="224"/>
      <c r="K639" s="224"/>
      <c r="L639" s="224"/>
      <c r="M639" s="224"/>
      <c r="N639" s="223"/>
      <c r="O639" s="223"/>
      <c r="P639" s="223"/>
      <c r="Q639" s="223"/>
      <c r="R639" s="224"/>
      <c r="S639" s="224"/>
      <c r="T639" s="224"/>
      <c r="U639" s="224"/>
      <c r="V639" s="224"/>
      <c r="W639" s="224"/>
      <c r="X639" s="224"/>
      <c r="Y639" s="224"/>
      <c r="Z639" s="213"/>
      <c r="AA639" s="213"/>
      <c r="AB639" s="213"/>
      <c r="AC639" s="213"/>
      <c r="AD639" s="213"/>
      <c r="AE639" s="213"/>
      <c r="AF639" s="213"/>
      <c r="AG639" s="213" t="s">
        <v>287</v>
      </c>
      <c r="AH639" s="213"/>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outlineLevel="3" x14ac:dyDescent="0.2">
      <c r="A640" s="220"/>
      <c r="B640" s="221"/>
      <c r="C640" s="274" t="s">
        <v>1063</v>
      </c>
      <c r="D640" s="226"/>
      <c r="E640" s="227"/>
      <c r="F640" s="228"/>
      <c r="G640" s="228"/>
      <c r="H640" s="224"/>
      <c r="I640" s="224"/>
      <c r="J640" s="224"/>
      <c r="K640" s="224"/>
      <c r="L640" s="224"/>
      <c r="M640" s="224"/>
      <c r="N640" s="223"/>
      <c r="O640" s="223"/>
      <c r="P640" s="223"/>
      <c r="Q640" s="223"/>
      <c r="R640" s="224"/>
      <c r="S640" s="224"/>
      <c r="T640" s="224"/>
      <c r="U640" s="224"/>
      <c r="V640" s="224"/>
      <c r="W640" s="224"/>
      <c r="X640" s="224"/>
      <c r="Y640" s="224"/>
      <c r="Z640" s="213"/>
      <c r="AA640" s="213"/>
      <c r="AB640" s="213"/>
      <c r="AC640" s="213"/>
      <c r="AD640" s="213"/>
      <c r="AE640" s="213"/>
      <c r="AF640" s="213"/>
      <c r="AG640" s="213" t="s">
        <v>287</v>
      </c>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ht="22.5" outlineLevel="3" x14ac:dyDescent="0.2">
      <c r="A641" s="220"/>
      <c r="B641" s="221"/>
      <c r="C641" s="261" t="s">
        <v>355</v>
      </c>
      <c r="D641" s="250"/>
      <c r="E641" s="250"/>
      <c r="F641" s="250"/>
      <c r="G641" s="250"/>
      <c r="H641" s="224"/>
      <c r="I641" s="224"/>
      <c r="J641" s="224"/>
      <c r="K641" s="224"/>
      <c r="L641" s="224"/>
      <c r="M641" s="224"/>
      <c r="N641" s="223"/>
      <c r="O641" s="223"/>
      <c r="P641" s="223"/>
      <c r="Q641" s="223"/>
      <c r="R641" s="224"/>
      <c r="S641" s="224"/>
      <c r="T641" s="224"/>
      <c r="U641" s="224"/>
      <c r="V641" s="224"/>
      <c r="W641" s="224"/>
      <c r="X641" s="224"/>
      <c r="Y641" s="224"/>
      <c r="Z641" s="213"/>
      <c r="AA641" s="213"/>
      <c r="AB641" s="213"/>
      <c r="AC641" s="213"/>
      <c r="AD641" s="213"/>
      <c r="AE641" s="213"/>
      <c r="AF641" s="213"/>
      <c r="AG641" s="213" t="s">
        <v>287</v>
      </c>
      <c r="AH641" s="213"/>
      <c r="AI641" s="213"/>
      <c r="AJ641" s="213"/>
      <c r="AK641" s="213"/>
      <c r="AL641" s="213"/>
      <c r="AM641" s="213"/>
      <c r="AN641" s="213"/>
      <c r="AO641" s="213"/>
      <c r="AP641" s="213"/>
      <c r="AQ641" s="213"/>
      <c r="AR641" s="213"/>
      <c r="AS641" s="213"/>
      <c r="AT641" s="213"/>
      <c r="AU641" s="213"/>
      <c r="AV641" s="213"/>
      <c r="AW641" s="213"/>
      <c r="AX641" s="213"/>
      <c r="AY641" s="213"/>
      <c r="AZ641" s="213"/>
      <c r="BA641" s="249" t="str">
        <f>C641</f>
        <v>Kompletní provedení dle veškerých informací obsažených v PD (textová i výkresová část, technologické postupy, restaurátorské záměry atd.).</v>
      </c>
      <c r="BB641" s="213"/>
      <c r="BC641" s="213"/>
      <c r="BD641" s="213"/>
      <c r="BE641" s="213"/>
      <c r="BF641" s="213"/>
      <c r="BG641" s="213"/>
      <c r="BH641" s="213"/>
    </row>
    <row r="642" spans="1:60" ht="22.5" outlineLevel="3" x14ac:dyDescent="0.2">
      <c r="A642" s="220"/>
      <c r="B642" s="221"/>
      <c r="C642" s="261" t="s">
        <v>3165</v>
      </c>
      <c r="D642" s="250"/>
      <c r="E642" s="250"/>
      <c r="F642" s="250"/>
      <c r="G642" s="250"/>
      <c r="H642" s="224"/>
      <c r="I642" s="224"/>
      <c r="J642" s="224"/>
      <c r="K642" s="224"/>
      <c r="L642" s="224"/>
      <c r="M642" s="224"/>
      <c r="N642" s="223"/>
      <c r="O642" s="223"/>
      <c r="P642" s="223"/>
      <c r="Q642" s="223"/>
      <c r="R642" s="224"/>
      <c r="S642" s="224"/>
      <c r="T642" s="224"/>
      <c r="U642" s="224"/>
      <c r="V642" s="224"/>
      <c r="W642" s="224"/>
      <c r="X642" s="224"/>
      <c r="Y642" s="224"/>
      <c r="Z642" s="213"/>
      <c r="AA642" s="213"/>
      <c r="AB642" s="213"/>
      <c r="AC642" s="213"/>
      <c r="AD642" s="213"/>
      <c r="AE642" s="213"/>
      <c r="AF642" s="213"/>
      <c r="AG642" s="213" t="s">
        <v>287</v>
      </c>
      <c r="AH642" s="213"/>
      <c r="AI642" s="213"/>
      <c r="AJ642" s="213"/>
      <c r="AK642" s="213"/>
      <c r="AL642" s="213"/>
      <c r="AM642" s="213"/>
      <c r="AN642" s="213"/>
      <c r="AO642" s="213"/>
      <c r="AP642" s="213"/>
      <c r="AQ642" s="213"/>
      <c r="AR642" s="213"/>
      <c r="AS642" s="213"/>
      <c r="AT642" s="213"/>
      <c r="AU642" s="213"/>
      <c r="AV642" s="213"/>
      <c r="AW642" s="213"/>
      <c r="AX642" s="213"/>
      <c r="AY642" s="213"/>
      <c r="AZ642" s="213"/>
      <c r="BA642" s="249" t="str">
        <f>C642</f>
        <v>Provedení je včetně montáže, demontáže původních konstrukcí, dodávky, přesunu hmot, přesunu a likvidace suti, povrchové úpravy, repasí, restaurátorských záměrů,</v>
      </c>
      <c r="BB642" s="213"/>
      <c r="BC642" s="213"/>
      <c r="BD642" s="213"/>
      <c r="BE642" s="213"/>
      <c r="BF642" s="213"/>
      <c r="BG642" s="213"/>
      <c r="BH642" s="213"/>
    </row>
    <row r="643" spans="1:60" ht="22.5" outlineLevel="3" x14ac:dyDescent="0.2">
      <c r="A643" s="220"/>
      <c r="B643" s="221"/>
      <c r="C643" s="261" t="s">
        <v>288</v>
      </c>
      <c r="D643" s="250"/>
      <c r="E643" s="250"/>
      <c r="F643" s="250"/>
      <c r="G643" s="250"/>
      <c r="H643" s="224"/>
      <c r="I643" s="224"/>
      <c r="J643" s="224"/>
      <c r="K643" s="224"/>
      <c r="L643" s="224"/>
      <c r="M643" s="224"/>
      <c r="N643" s="223"/>
      <c r="O643" s="223"/>
      <c r="P643" s="223"/>
      <c r="Q643" s="223"/>
      <c r="R643" s="224"/>
      <c r="S643" s="224"/>
      <c r="T643" s="224"/>
      <c r="U643" s="224"/>
      <c r="V643" s="224"/>
      <c r="W643" s="224"/>
      <c r="X643" s="224"/>
      <c r="Y643" s="224"/>
      <c r="Z643" s="213"/>
      <c r="AA643" s="213"/>
      <c r="AB643" s="213"/>
      <c r="AC643" s="213"/>
      <c r="AD643" s="213"/>
      <c r="AE643" s="213"/>
      <c r="AF643" s="213"/>
      <c r="AG643" s="213" t="s">
        <v>287</v>
      </c>
      <c r="AH643" s="213"/>
      <c r="AI643" s="213"/>
      <c r="AJ643" s="213"/>
      <c r="AK643" s="213"/>
      <c r="AL643" s="213"/>
      <c r="AM643" s="213"/>
      <c r="AN643" s="213"/>
      <c r="AO643" s="213"/>
      <c r="AP643" s="213"/>
      <c r="AQ643" s="213"/>
      <c r="AR643" s="213"/>
      <c r="AS643" s="213"/>
      <c r="AT643" s="213"/>
      <c r="AU643" s="213"/>
      <c r="AV643" s="213"/>
      <c r="AW643" s="213"/>
      <c r="AX643" s="213"/>
      <c r="AY643" s="213"/>
      <c r="AZ643" s="213"/>
      <c r="BA643" s="249" t="str">
        <f>C643</f>
        <v>restaurátorských závěrečných zpráv, dílenských dokumentací, vzorkování a veškerých dalších nutných souvisejících plnění a dodávek potřeb.</v>
      </c>
      <c r="BB643" s="213"/>
      <c r="BC643" s="213"/>
      <c r="BD643" s="213"/>
      <c r="BE643" s="213"/>
      <c r="BF643" s="213"/>
      <c r="BG643" s="213"/>
      <c r="BH643" s="213"/>
    </row>
    <row r="644" spans="1:60" outlineLevel="1" x14ac:dyDescent="0.2">
      <c r="A644" s="241">
        <v>86</v>
      </c>
      <c r="B644" s="242" t="s">
        <v>2767</v>
      </c>
      <c r="C644" s="259" t="s">
        <v>2768</v>
      </c>
      <c r="D644" s="243" t="s">
        <v>598</v>
      </c>
      <c r="E644" s="244">
        <v>7.5</v>
      </c>
      <c r="F644" s="245"/>
      <c r="G644" s="246">
        <f>ROUND(E644*F644,2)</f>
        <v>0</v>
      </c>
      <c r="H644" s="245"/>
      <c r="I644" s="246">
        <f>ROUND(E644*H644,2)</f>
        <v>0</v>
      </c>
      <c r="J644" s="245"/>
      <c r="K644" s="246">
        <f>ROUND(E644*J644,2)</f>
        <v>0</v>
      </c>
      <c r="L644" s="246">
        <v>21</v>
      </c>
      <c r="M644" s="246">
        <f>G644*(1+L644/100)</f>
        <v>0</v>
      </c>
      <c r="N644" s="244">
        <v>0</v>
      </c>
      <c r="O644" s="244">
        <f>ROUND(E644*N644,2)</f>
        <v>0</v>
      </c>
      <c r="P644" s="244">
        <v>0</v>
      </c>
      <c r="Q644" s="244">
        <f>ROUND(E644*P644,2)</f>
        <v>0</v>
      </c>
      <c r="R644" s="246"/>
      <c r="S644" s="246" t="s">
        <v>281</v>
      </c>
      <c r="T644" s="247" t="s">
        <v>282</v>
      </c>
      <c r="U644" s="224">
        <v>0</v>
      </c>
      <c r="V644" s="224">
        <f>ROUND(E644*U644,2)</f>
        <v>0</v>
      </c>
      <c r="W644" s="224"/>
      <c r="X644" s="224" t="s">
        <v>283</v>
      </c>
      <c r="Y644" s="224" t="s">
        <v>284</v>
      </c>
      <c r="Z644" s="213"/>
      <c r="AA644" s="213"/>
      <c r="AB644" s="213"/>
      <c r="AC644" s="213"/>
      <c r="AD644" s="213"/>
      <c r="AE644" s="213"/>
      <c r="AF644" s="213"/>
      <c r="AG644" s="213" t="s">
        <v>285</v>
      </c>
      <c r="AH644" s="213"/>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outlineLevel="2" x14ac:dyDescent="0.2">
      <c r="A645" s="220"/>
      <c r="B645" s="221"/>
      <c r="C645" s="260" t="s">
        <v>286</v>
      </c>
      <c r="D645" s="248"/>
      <c r="E645" s="248"/>
      <c r="F645" s="248"/>
      <c r="G645" s="248"/>
      <c r="H645" s="224"/>
      <c r="I645" s="224"/>
      <c r="J645" s="224"/>
      <c r="K645" s="224"/>
      <c r="L645" s="224"/>
      <c r="M645" s="224"/>
      <c r="N645" s="223"/>
      <c r="O645" s="223"/>
      <c r="P645" s="223"/>
      <c r="Q645" s="223"/>
      <c r="R645" s="224"/>
      <c r="S645" s="224"/>
      <c r="T645" s="224"/>
      <c r="U645" s="224"/>
      <c r="V645" s="224"/>
      <c r="W645" s="224"/>
      <c r="X645" s="224"/>
      <c r="Y645" s="224"/>
      <c r="Z645" s="213"/>
      <c r="AA645" s="213"/>
      <c r="AB645" s="213"/>
      <c r="AC645" s="213"/>
      <c r="AD645" s="213"/>
      <c r="AE645" s="213"/>
      <c r="AF645" s="213"/>
      <c r="AG645" s="213" t="s">
        <v>287</v>
      </c>
      <c r="AH645" s="213"/>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213"/>
      <c r="BE645" s="213"/>
      <c r="BF645" s="213"/>
      <c r="BG645" s="213"/>
      <c r="BH645" s="213"/>
    </row>
    <row r="646" spans="1:60" outlineLevel="3" x14ac:dyDescent="0.2">
      <c r="A646" s="220"/>
      <c r="B646" s="221"/>
      <c r="C646" s="261" t="s">
        <v>2769</v>
      </c>
      <c r="D646" s="250"/>
      <c r="E646" s="250"/>
      <c r="F646" s="250"/>
      <c r="G646" s="250"/>
      <c r="H646" s="224"/>
      <c r="I646" s="224"/>
      <c r="J646" s="224"/>
      <c r="K646" s="224"/>
      <c r="L646" s="224"/>
      <c r="M646" s="224"/>
      <c r="N646" s="223"/>
      <c r="O646" s="223"/>
      <c r="P646" s="223"/>
      <c r="Q646" s="223"/>
      <c r="R646" s="224"/>
      <c r="S646" s="224"/>
      <c r="T646" s="224"/>
      <c r="U646" s="224"/>
      <c r="V646" s="224"/>
      <c r="W646" s="224"/>
      <c r="X646" s="224"/>
      <c r="Y646" s="224"/>
      <c r="Z646" s="213"/>
      <c r="AA646" s="213"/>
      <c r="AB646" s="213"/>
      <c r="AC646" s="213"/>
      <c r="AD646" s="213"/>
      <c r="AE646" s="213"/>
      <c r="AF646" s="213"/>
      <c r="AG646" s="213" t="s">
        <v>287</v>
      </c>
      <c r="AH646" s="213"/>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3" x14ac:dyDescent="0.2">
      <c r="A647" s="220"/>
      <c r="B647" s="221"/>
      <c r="C647" s="274" t="s">
        <v>1063</v>
      </c>
      <c r="D647" s="226"/>
      <c r="E647" s="227"/>
      <c r="F647" s="228"/>
      <c r="G647" s="228"/>
      <c r="H647" s="224"/>
      <c r="I647" s="224"/>
      <c r="J647" s="224"/>
      <c r="K647" s="224"/>
      <c r="L647" s="224"/>
      <c r="M647" s="224"/>
      <c r="N647" s="223"/>
      <c r="O647" s="223"/>
      <c r="P647" s="223"/>
      <c r="Q647" s="223"/>
      <c r="R647" s="224"/>
      <c r="S647" s="224"/>
      <c r="T647" s="224"/>
      <c r="U647" s="224"/>
      <c r="V647" s="224"/>
      <c r="W647" s="224"/>
      <c r="X647" s="224"/>
      <c r="Y647" s="224"/>
      <c r="Z647" s="213"/>
      <c r="AA647" s="213"/>
      <c r="AB647" s="213"/>
      <c r="AC647" s="213"/>
      <c r="AD647" s="213"/>
      <c r="AE647" s="213"/>
      <c r="AF647" s="213"/>
      <c r="AG647" s="213" t="s">
        <v>287</v>
      </c>
      <c r="AH647" s="213"/>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3" x14ac:dyDescent="0.2">
      <c r="A648" s="220"/>
      <c r="B648" s="221"/>
      <c r="C648" s="261" t="s">
        <v>3170</v>
      </c>
      <c r="D648" s="250"/>
      <c r="E648" s="250"/>
      <c r="F648" s="250"/>
      <c r="G648" s="250"/>
      <c r="H648" s="224"/>
      <c r="I648" s="224"/>
      <c r="J648" s="224"/>
      <c r="K648" s="224"/>
      <c r="L648" s="224"/>
      <c r="M648" s="224"/>
      <c r="N648" s="223"/>
      <c r="O648" s="223"/>
      <c r="P648" s="223"/>
      <c r="Q648" s="223"/>
      <c r="R648" s="224"/>
      <c r="S648" s="224"/>
      <c r="T648" s="224"/>
      <c r="U648" s="224"/>
      <c r="V648" s="224"/>
      <c r="W648" s="224"/>
      <c r="X648" s="224"/>
      <c r="Y648" s="224"/>
      <c r="Z648" s="213"/>
      <c r="AA648" s="213"/>
      <c r="AB648" s="213"/>
      <c r="AC648" s="213"/>
      <c r="AD648" s="213"/>
      <c r="AE648" s="213"/>
      <c r="AF648" s="213"/>
      <c r="AG648" s="213" t="s">
        <v>287</v>
      </c>
      <c r="AH648" s="213"/>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3" x14ac:dyDescent="0.2">
      <c r="A649" s="220"/>
      <c r="B649" s="221"/>
      <c r="C649" s="261" t="s">
        <v>2758</v>
      </c>
      <c r="D649" s="250"/>
      <c r="E649" s="250"/>
      <c r="F649" s="250"/>
      <c r="G649" s="250"/>
      <c r="H649" s="224"/>
      <c r="I649" s="224"/>
      <c r="J649" s="224"/>
      <c r="K649" s="224"/>
      <c r="L649" s="224"/>
      <c r="M649" s="224"/>
      <c r="N649" s="223"/>
      <c r="O649" s="223"/>
      <c r="P649" s="223"/>
      <c r="Q649" s="223"/>
      <c r="R649" s="224"/>
      <c r="S649" s="224"/>
      <c r="T649" s="224"/>
      <c r="U649" s="224"/>
      <c r="V649" s="224"/>
      <c r="W649" s="224"/>
      <c r="X649" s="224"/>
      <c r="Y649" s="224"/>
      <c r="Z649" s="213"/>
      <c r="AA649" s="213"/>
      <c r="AB649" s="213"/>
      <c r="AC649" s="213"/>
      <c r="AD649" s="213"/>
      <c r="AE649" s="213"/>
      <c r="AF649" s="213"/>
      <c r="AG649" s="213" t="s">
        <v>287</v>
      </c>
      <c r="AH649" s="213"/>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3" x14ac:dyDescent="0.2">
      <c r="A650" s="220"/>
      <c r="B650" s="221"/>
      <c r="C650" s="261" t="s">
        <v>3171</v>
      </c>
      <c r="D650" s="250"/>
      <c r="E650" s="250"/>
      <c r="F650" s="250"/>
      <c r="G650" s="250"/>
      <c r="H650" s="224"/>
      <c r="I650" s="224"/>
      <c r="J650" s="224"/>
      <c r="K650" s="224"/>
      <c r="L650" s="224"/>
      <c r="M650" s="224"/>
      <c r="N650" s="223"/>
      <c r="O650" s="223"/>
      <c r="P650" s="223"/>
      <c r="Q650" s="223"/>
      <c r="R650" s="224"/>
      <c r="S650" s="224"/>
      <c r="T650" s="224"/>
      <c r="U650" s="224"/>
      <c r="V650" s="224"/>
      <c r="W650" s="224"/>
      <c r="X650" s="224"/>
      <c r="Y650" s="224"/>
      <c r="Z650" s="213"/>
      <c r="AA650" s="213"/>
      <c r="AB650" s="213"/>
      <c r="AC650" s="213"/>
      <c r="AD650" s="213"/>
      <c r="AE650" s="213"/>
      <c r="AF650" s="213"/>
      <c r="AG650" s="213" t="s">
        <v>287</v>
      </c>
      <c r="AH650" s="213"/>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3" x14ac:dyDescent="0.2">
      <c r="A651" s="220"/>
      <c r="B651" s="221"/>
      <c r="C651" s="261" t="s">
        <v>2770</v>
      </c>
      <c r="D651" s="250"/>
      <c r="E651" s="250"/>
      <c r="F651" s="250"/>
      <c r="G651" s="250"/>
      <c r="H651" s="224"/>
      <c r="I651" s="224"/>
      <c r="J651" s="224"/>
      <c r="K651" s="224"/>
      <c r="L651" s="224"/>
      <c r="M651" s="224"/>
      <c r="N651" s="223"/>
      <c r="O651" s="223"/>
      <c r="P651" s="223"/>
      <c r="Q651" s="223"/>
      <c r="R651" s="224"/>
      <c r="S651" s="224"/>
      <c r="T651" s="224"/>
      <c r="U651" s="224"/>
      <c r="V651" s="224"/>
      <c r="W651" s="224"/>
      <c r="X651" s="224"/>
      <c r="Y651" s="224"/>
      <c r="Z651" s="213"/>
      <c r="AA651" s="213"/>
      <c r="AB651" s="213"/>
      <c r="AC651" s="213"/>
      <c r="AD651" s="213"/>
      <c r="AE651" s="213"/>
      <c r="AF651" s="213"/>
      <c r="AG651" s="213" t="s">
        <v>287</v>
      </c>
      <c r="AH651" s="213"/>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outlineLevel="3" x14ac:dyDescent="0.2">
      <c r="A652" s="220"/>
      <c r="B652" s="221"/>
      <c r="C652" s="274" t="s">
        <v>1063</v>
      </c>
      <c r="D652" s="226"/>
      <c r="E652" s="227"/>
      <c r="F652" s="228"/>
      <c r="G652" s="228"/>
      <c r="H652" s="224"/>
      <c r="I652" s="224"/>
      <c r="J652" s="224"/>
      <c r="K652" s="224"/>
      <c r="L652" s="224"/>
      <c r="M652" s="224"/>
      <c r="N652" s="223"/>
      <c r="O652" s="223"/>
      <c r="P652" s="223"/>
      <c r="Q652" s="223"/>
      <c r="R652" s="224"/>
      <c r="S652" s="224"/>
      <c r="T652" s="224"/>
      <c r="U652" s="224"/>
      <c r="V652" s="224"/>
      <c r="W652" s="224"/>
      <c r="X652" s="224"/>
      <c r="Y652" s="224"/>
      <c r="Z652" s="213"/>
      <c r="AA652" s="213"/>
      <c r="AB652" s="213"/>
      <c r="AC652" s="213"/>
      <c r="AD652" s="213"/>
      <c r="AE652" s="213"/>
      <c r="AF652" s="213"/>
      <c r="AG652" s="213" t="s">
        <v>287</v>
      </c>
      <c r="AH652" s="213"/>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ht="22.5" outlineLevel="3" x14ac:dyDescent="0.2">
      <c r="A653" s="220"/>
      <c r="B653" s="221"/>
      <c r="C653" s="261" t="s">
        <v>355</v>
      </c>
      <c r="D653" s="250"/>
      <c r="E653" s="250"/>
      <c r="F653" s="250"/>
      <c r="G653" s="250"/>
      <c r="H653" s="224"/>
      <c r="I653" s="224"/>
      <c r="J653" s="224"/>
      <c r="K653" s="224"/>
      <c r="L653" s="224"/>
      <c r="M653" s="224"/>
      <c r="N653" s="223"/>
      <c r="O653" s="223"/>
      <c r="P653" s="223"/>
      <c r="Q653" s="223"/>
      <c r="R653" s="224"/>
      <c r="S653" s="224"/>
      <c r="T653" s="224"/>
      <c r="U653" s="224"/>
      <c r="V653" s="224"/>
      <c r="W653" s="224"/>
      <c r="X653" s="224"/>
      <c r="Y653" s="224"/>
      <c r="Z653" s="213"/>
      <c r="AA653" s="213"/>
      <c r="AB653" s="213"/>
      <c r="AC653" s="213"/>
      <c r="AD653" s="213"/>
      <c r="AE653" s="213"/>
      <c r="AF653" s="213"/>
      <c r="AG653" s="213" t="s">
        <v>287</v>
      </c>
      <c r="AH653" s="213"/>
      <c r="AI653" s="213"/>
      <c r="AJ653" s="213"/>
      <c r="AK653" s="213"/>
      <c r="AL653" s="213"/>
      <c r="AM653" s="213"/>
      <c r="AN653" s="213"/>
      <c r="AO653" s="213"/>
      <c r="AP653" s="213"/>
      <c r="AQ653" s="213"/>
      <c r="AR653" s="213"/>
      <c r="AS653" s="213"/>
      <c r="AT653" s="213"/>
      <c r="AU653" s="213"/>
      <c r="AV653" s="213"/>
      <c r="AW653" s="213"/>
      <c r="AX653" s="213"/>
      <c r="AY653" s="213"/>
      <c r="AZ653" s="213"/>
      <c r="BA653" s="249" t="str">
        <f>C653</f>
        <v>Kompletní provedení dle veškerých informací obsažených v PD (textová i výkresová část, technologické postupy, restaurátorské záměry atd.).</v>
      </c>
      <c r="BB653" s="213"/>
      <c r="BC653" s="213"/>
      <c r="BD653" s="213"/>
      <c r="BE653" s="213"/>
      <c r="BF653" s="213"/>
      <c r="BG653" s="213"/>
      <c r="BH653" s="213"/>
    </row>
    <row r="654" spans="1:60" ht="22.5" outlineLevel="3" x14ac:dyDescent="0.2">
      <c r="A654" s="220"/>
      <c r="B654" s="221"/>
      <c r="C654" s="261" t="s">
        <v>3165</v>
      </c>
      <c r="D654" s="250"/>
      <c r="E654" s="250"/>
      <c r="F654" s="250"/>
      <c r="G654" s="250"/>
      <c r="H654" s="224"/>
      <c r="I654" s="224"/>
      <c r="J654" s="224"/>
      <c r="K654" s="224"/>
      <c r="L654" s="224"/>
      <c r="M654" s="224"/>
      <c r="N654" s="223"/>
      <c r="O654" s="223"/>
      <c r="P654" s="223"/>
      <c r="Q654" s="223"/>
      <c r="R654" s="224"/>
      <c r="S654" s="224"/>
      <c r="T654" s="224"/>
      <c r="U654" s="224"/>
      <c r="V654" s="224"/>
      <c r="W654" s="224"/>
      <c r="X654" s="224"/>
      <c r="Y654" s="224"/>
      <c r="Z654" s="213"/>
      <c r="AA654" s="213"/>
      <c r="AB654" s="213"/>
      <c r="AC654" s="213"/>
      <c r="AD654" s="213"/>
      <c r="AE654" s="213"/>
      <c r="AF654" s="213"/>
      <c r="AG654" s="213" t="s">
        <v>287</v>
      </c>
      <c r="AH654" s="213"/>
      <c r="AI654" s="213"/>
      <c r="AJ654" s="213"/>
      <c r="AK654" s="213"/>
      <c r="AL654" s="213"/>
      <c r="AM654" s="213"/>
      <c r="AN654" s="213"/>
      <c r="AO654" s="213"/>
      <c r="AP654" s="213"/>
      <c r="AQ654" s="213"/>
      <c r="AR654" s="213"/>
      <c r="AS654" s="213"/>
      <c r="AT654" s="213"/>
      <c r="AU654" s="213"/>
      <c r="AV654" s="213"/>
      <c r="AW654" s="213"/>
      <c r="AX654" s="213"/>
      <c r="AY654" s="213"/>
      <c r="AZ654" s="213"/>
      <c r="BA654" s="249" t="str">
        <f>C654</f>
        <v>Provedení je včetně montáže, demontáže původních konstrukcí, dodávky, přesunu hmot, přesunu a likvidace suti, povrchové úpravy, repasí, restaurátorských záměrů,</v>
      </c>
      <c r="BB654" s="213"/>
      <c r="BC654" s="213"/>
      <c r="BD654" s="213"/>
      <c r="BE654" s="213"/>
      <c r="BF654" s="213"/>
      <c r="BG654" s="213"/>
      <c r="BH654" s="213"/>
    </row>
    <row r="655" spans="1:60" ht="22.5" outlineLevel="3" x14ac:dyDescent="0.2">
      <c r="A655" s="220"/>
      <c r="B655" s="221"/>
      <c r="C655" s="261" t="s">
        <v>288</v>
      </c>
      <c r="D655" s="250"/>
      <c r="E655" s="250"/>
      <c r="F655" s="250"/>
      <c r="G655" s="250"/>
      <c r="H655" s="224"/>
      <c r="I655" s="224"/>
      <c r="J655" s="224"/>
      <c r="K655" s="224"/>
      <c r="L655" s="224"/>
      <c r="M655" s="224"/>
      <c r="N655" s="223"/>
      <c r="O655" s="223"/>
      <c r="P655" s="223"/>
      <c r="Q655" s="223"/>
      <c r="R655" s="224"/>
      <c r="S655" s="224"/>
      <c r="T655" s="224"/>
      <c r="U655" s="224"/>
      <c r="V655" s="224"/>
      <c r="W655" s="224"/>
      <c r="X655" s="224"/>
      <c r="Y655" s="224"/>
      <c r="Z655" s="213"/>
      <c r="AA655" s="213"/>
      <c r="AB655" s="213"/>
      <c r="AC655" s="213"/>
      <c r="AD655" s="213"/>
      <c r="AE655" s="213"/>
      <c r="AF655" s="213"/>
      <c r="AG655" s="213" t="s">
        <v>287</v>
      </c>
      <c r="AH655" s="213"/>
      <c r="AI655" s="213"/>
      <c r="AJ655" s="213"/>
      <c r="AK655" s="213"/>
      <c r="AL655" s="213"/>
      <c r="AM655" s="213"/>
      <c r="AN655" s="213"/>
      <c r="AO655" s="213"/>
      <c r="AP655" s="213"/>
      <c r="AQ655" s="213"/>
      <c r="AR655" s="213"/>
      <c r="AS655" s="213"/>
      <c r="AT655" s="213"/>
      <c r="AU655" s="213"/>
      <c r="AV655" s="213"/>
      <c r="AW655" s="213"/>
      <c r="AX655" s="213"/>
      <c r="AY655" s="213"/>
      <c r="AZ655" s="213"/>
      <c r="BA655" s="249" t="str">
        <f>C655</f>
        <v>restaurátorských závěrečných zpráv, dílenských dokumentací, vzorkování a veškerých dalších nutných souvisejících plnění a dodávek potřeb.</v>
      </c>
      <c r="BB655" s="213"/>
      <c r="BC655" s="213"/>
      <c r="BD655" s="213"/>
      <c r="BE655" s="213"/>
      <c r="BF655" s="213"/>
      <c r="BG655" s="213"/>
      <c r="BH655" s="213"/>
    </row>
    <row r="656" spans="1:60" outlineLevel="1" x14ac:dyDescent="0.2">
      <c r="A656" s="241">
        <v>87</v>
      </c>
      <c r="B656" s="242" t="s">
        <v>2771</v>
      </c>
      <c r="C656" s="259" t="s">
        <v>2772</v>
      </c>
      <c r="D656" s="243" t="s">
        <v>598</v>
      </c>
      <c r="E656" s="244">
        <v>36.1</v>
      </c>
      <c r="F656" s="245"/>
      <c r="G656" s="246">
        <f>ROUND(E656*F656,2)</f>
        <v>0</v>
      </c>
      <c r="H656" s="245"/>
      <c r="I656" s="246">
        <f>ROUND(E656*H656,2)</f>
        <v>0</v>
      </c>
      <c r="J656" s="245"/>
      <c r="K656" s="246">
        <f>ROUND(E656*J656,2)</f>
        <v>0</v>
      </c>
      <c r="L656" s="246">
        <v>21</v>
      </c>
      <c r="M656" s="246">
        <f>G656*(1+L656/100)</f>
        <v>0</v>
      </c>
      <c r="N656" s="244">
        <v>0</v>
      </c>
      <c r="O656" s="244">
        <f>ROUND(E656*N656,2)</f>
        <v>0</v>
      </c>
      <c r="P656" s="244">
        <v>0</v>
      </c>
      <c r="Q656" s="244">
        <f>ROUND(E656*P656,2)</f>
        <v>0</v>
      </c>
      <c r="R656" s="246"/>
      <c r="S656" s="246" t="s">
        <v>281</v>
      </c>
      <c r="T656" s="247" t="s">
        <v>282</v>
      </c>
      <c r="U656" s="224">
        <v>0</v>
      </c>
      <c r="V656" s="224">
        <f>ROUND(E656*U656,2)</f>
        <v>0</v>
      </c>
      <c r="W656" s="224"/>
      <c r="X656" s="224" t="s">
        <v>283</v>
      </c>
      <c r="Y656" s="224" t="s">
        <v>284</v>
      </c>
      <c r="Z656" s="213"/>
      <c r="AA656" s="213"/>
      <c r="AB656" s="213"/>
      <c r="AC656" s="213"/>
      <c r="AD656" s="213"/>
      <c r="AE656" s="213"/>
      <c r="AF656" s="213"/>
      <c r="AG656" s="213" t="s">
        <v>285</v>
      </c>
      <c r="AH656" s="213"/>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2" x14ac:dyDescent="0.2">
      <c r="A657" s="220"/>
      <c r="B657" s="221"/>
      <c r="C657" s="260" t="s">
        <v>286</v>
      </c>
      <c r="D657" s="248"/>
      <c r="E657" s="248"/>
      <c r="F657" s="248"/>
      <c r="G657" s="248"/>
      <c r="H657" s="224"/>
      <c r="I657" s="224"/>
      <c r="J657" s="224"/>
      <c r="K657" s="224"/>
      <c r="L657" s="224"/>
      <c r="M657" s="224"/>
      <c r="N657" s="223"/>
      <c r="O657" s="223"/>
      <c r="P657" s="223"/>
      <c r="Q657" s="223"/>
      <c r="R657" s="224"/>
      <c r="S657" s="224"/>
      <c r="T657" s="224"/>
      <c r="U657" s="224"/>
      <c r="V657" s="224"/>
      <c r="W657" s="224"/>
      <c r="X657" s="224"/>
      <c r="Y657" s="224"/>
      <c r="Z657" s="213"/>
      <c r="AA657" s="213"/>
      <c r="AB657" s="213"/>
      <c r="AC657" s="213"/>
      <c r="AD657" s="213"/>
      <c r="AE657" s="213"/>
      <c r="AF657" s="213"/>
      <c r="AG657" s="213" t="s">
        <v>287</v>
      </c>
      <c r="AH657" s="213"/>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outlineLevel="3" x14ac:dyDescent="0.2">
      <c r="A658" s="220"/>
      <c r="B658" s="221"/>
      <c r="C658" s="261" t="s">
        <v>2773</v>
      </c>
      <c r="D658" s="250"/>
      <c r="E658" s="250"/>
      <c r="F658" s="250"/>
      <c r="G658" s="250"/>
      <c r="H658" s="224"/>
      <c r="I658" s="224"/>
      <c r="J658" s="224"/>
      <c r="K658" s="224"/>
      <c r="L658" s="224"/>
      <c r="M658" s="224"/>
      <c r="N658" s="223"/>
      <c r="O658" s="223"/>
      <c r="P658" s="223"/>
      <c r="Q658" s="223"/>
      <c r="R658" s="224"/>
      <c r="S658" s="224"/>
      <c r="T658" s="224"/>
      <c r="U658" s="224"/>
      <c r="V658" s="224"/>
      <c r="W658" s="224"/>
      <c r="X658" s="224"/>
      <c r="Y658" s="224"/>
      <c r="Z658" s="213"/>
      <c r="AA658" s="213"/>
      <c r="AB658" s="213"/>
      <c r="AC658" s="213"/>
      <c r="AD658" s="213"/>
      <c r="AE658" s="213"/>
      <c r="AF658" s="213"/>
      <c r="AG658" s="213" t="s">
        <v>287</v>
      </c>
      <c r="AH658" s="213"/>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3" x14ac:dyDescent="0.2">
      <c r="A659" s="220"/>
      <c r="B659" s="221"/>
      <c r="C659" s="274" t="s">
        <v>1063</v>
      </c>
      <c r="D659" s="226"/>
      <c r="E659" s="227"/>
      <c r="F659" s="228"/>
      <c r="G659" s="228"/>
      <c r="H659" s="224"/>
      <c r="I659" s="224"/>
      <c r="J659" s="224"/>
      <c r="K659" s="224"/>
      <c r="L659" s="224"/>
      <c r="M659" s="224"/>
      <c r="N659" s="223"/>
      <c r="O659" s="223"/>
      <c r="P659" s="223"/>
      <c r="Q659" s="223"/>
      <c r="R659" s="224"/>
      <c r="S659" s="224"/>
      <c r="T659" s="224"/>
      <c r="U659" s="224"/>
      <c r="V659" s="224"/>
      <c r="W659" s="224"/>
      <c r="X659" s="224"/>
      <c r="Y659" s="224"/>
      <c r="Z659" s="213"/>
      <c r="AA659" s="213"/>
      <c r="AB659" s="213"/>
      <c r="AC659" s="213"/>
      <c r="AD659" s="213"/>
      <c r="AE659" s="213"/>
      <c r="AF659" s="213"/>
      <c r="AG659" s="213" t="s">
        <v>287</v>
      </c>
      <c r="AH659" s="213"/>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3" x14ac:dyDescent="0.2">
      <c r="A660" s="220"/>
      <c r="B660" s="221"/>
      <c r="C660" s="261" t="s">
        <v>3170</v>
      </c>
      <c r="D660" s="250"/>
      <c r="E660" s="250"/>
      <c r="F660" s="250"/>
      <c r="G660" s="250"/>
      <c r="H660" s="224"/>
      <c r="I660" s="224"/>
      <c r="J660" s="224"/>
      <c r="K660" s="224"/>
      <c r="L660" s="224"/>
      <c r="M660" s="224"/>
      <c r="N660" s="223"/>
      <c r="O660" s="223"/>
      <c r="P660" s="223"/>
      <c r="Q660" s="223"/>
      <c r="R660" s="224"/>
      <c r="S660" s="224"/>
      <c r="T660" s="224"/>
      <c r="U660" s="224"/>
      <c r="V660" s="224"/>
      <c r="W660" s="224"/>
      <c r="X660" s="224"/>
      <c r="Y660" s="224"/>
      <c r="Z660" s="213"/>
      <c r="AA660" s="213"/>
      <c r="AB660" s="213"/>
      <c r="AC660" s="213"/>
      <c r="AD660" s="213"/>
      <c r="AE660" s="213"/>
      <c r="AF660" s="213"/>
      <c r="AG660" s="213" t="s">
        <v>287</v>
      </c>
      <c r="AH660" s="213"/>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outlineLevel="3" x14ac:dyDescent="0.2">
      <c r="A661" s="220"/>
      <c r="B661" s="221"/>
      <c r="C661" s="261" t="s">
        <v>2758</v>
      </c>
      <c r="D661" s="250"/>
      <c r="E661" s="250"/>
      <c r="F661" s="250"/>
      <c r="G661" s="250"/>
      <c r="H661" s="224"/>
      <c r="I661" s="224"/>
      <c r="J661" s="224"/>
      <c r="K661" s="224"/>
      <c r="L661" s="224"/>
      <c r="M661" s="224"/>
      <c r="N661" s="223"/>
      <c r="O661" s="223"/>
      <c r="P661" s="223"/>
      <c r="Q661" s="223"/>
      <c r="R661" s="224"/>
      <c r="S661" s="224"/>
      <c r="T661" s="224"/>
      <c r="U661" s="224"/>
      <c r="V661" s="224"/>
      <c r="W661" s="224"/>
      <c r="X661" s="224"/>
      <c r="Y661" s="224"/>
      <c r="Z661" s="213"/>
      <c r="AA661" s="213"/>
      <c r="AB661" s="213"/>
      <c r="AC661" s="213"/>
      <c r="AD661" s="213"/>
      <c r="AE661" s="213"/>
      <c r="AF661" s="213"/>
      <c r="AG661" s="213" t="s">
        <v>287</v>
      </c>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outlineLevel="3" x14ac:dyDescent="0.2">
      <c r="A662" s="220"/>
      <c r="B662" s="221"/>
      <c r="C662" s="261" t="s">
        <v>3171</v>
      </c>
      <c r="D662" s="250"/>
      <c r="E662" s="250"/>
      <c r="F662" s="250"/>
      <c r="G662" s="250"/>
      <c r="H662" s="224"/>
      <c r="I662" s="224"/>
      <c r="J662" s="224"/>
      <c r="K662" s="224"/>
      <c r="L662" s="224"/>
      <c r="M662" s="224"/>
      <c r="N662" s="223"/>
      <c r="O662" s="223"/>
      <c r="P662" s="223"/>
      <c r="Q662" s="223"/>
      <c r="R662" s="224"/>
      <c r="S662" s="224"/>
      <c r="T662" s="224"/>
      <c r="U662" s="224"/>
      <c r="V662" s="224"/>
      <c r="W662" s="224"/>
      <c r="X662" s="224"/>
      <c r="Y662" s="224"/>
      <c r="Z662" s="213"/>
      <c r="AA662" s="213"/>
      <c r="AB662" s="213"/>
      <c r="AC662" s="213"/>
      <c r="AD662" s="213"/>
      <c r="AE662" s="213"/>
      <c r="AF662" s="213"/>
      <c r="AG662" s="213" t="s">
        <v>287</v>
      </c>
      <c r="AH662" s="213"/>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outlineLevel="3" x14ac:dyDescent="0.2">
      <c r="A663" s="220"/>
      <c r="B663" s="221"/>
      <c r="C663" s="261" t="s">
        <v>2770</v>
      </c>
      <c r="D663" s="250"/>
      <c r="E663" s="250"/>
      <c r="F663" s="250"/>
      <c r="G663" s="250"/>
      <c r="H663" s="224"/>
      <c r="I663" s="224"/>
      <c r="J663" s="224"/>
      <c r="K663" s="224"/>
      <c r="L663" s="224"/>
      <c r="M663" s="224"/>
      <c r="N663" s="223"/>
      <c r="O663" s="223"/>
      <c r="P663" s="223"/>
      <c r="Q663" s="223"/>
      <c r="R663" s="224"/>
      <c r="S663" s="224"/>
      <c r="T663" s="224"/>
      <c r="U663" s="224"/>
      <c r="V663" s="224"/>
      <c r="W663" s="224"/>
      <c r="X663" s="224"/>
      <c r="Y663" s="224"/>
      <c r="Z663" s="213"/>
      <c r="AA663" s="213"/>
      <c r="AB663" s="213"/>
      <c r="AC663" s="213"/>
      <c r="AD663" s="213"/>
      <c r="AE663" s="213"/>
      <c r="AF663" s="213"/>
      <c r="AG663" s="213" t="s">
        <v>287</v>
      </c>
      <c r="AH663" s="213"/>
      <c r="AI663" s="213"/>
      <c r="AJ663" s="213"/>
      <c r="AK663" s="213"/>
      <c r="AL663" s="213"/>
      <c r="AM663" s="213"/>
      <c r="AN663" s="213"/>
      <c r="AO663" s="213"/>
      <c r="AP663" s="213"/>
      <c r="AQ663" s="213"/>
      <c r="AR663" s="213"/>
      <c r="AS663" s="213"/>
      <c r="AT663" s="213"/>
      <c r="AU663" s="213"/>
      <c r="AV663" s="213"/>
      <c r="AW663" s="213"/>
      <c r="AX663" s="213"/>
      <c r="AY663" s="213"/>
      <c r="AZ663" s="213"/>
      <c r="BA663" s="213"/>
      <c r="BB663" s="213"/>
      <c r="BC663" s="213"/>
      <c r="BD663" s="213"/>
      <c r="BE663" s="213"/>
      <c r="BF663" s="213"/>
      <c r="BG663" s="213"/>
      <c r="BH663" s="213"/>
    </row>
    <row r="664" spans="1:60" outlineLevel="3" x14ac:dyDescent="0.2">
      <c r="A664" s="220"/>
      <c r="B664" s="221"/>
      <c r="C664" s="274" t="s">
        <v>1063</v>
      </c>
      <c r="D664" s="226"/>
      <c r="E664" s="227"/>
      <c r="F664" s="228"/>
      <c r="G664" s="228"/>
      <c r="H664" s="224"/>
      <c r="I664" s="224"/>
      <c r="J664" s="224"/>
      <c r="K664" s="224"/>
      <c r="L664" s="224"/>
      <c r="M664" s="224"/>
      <c r="N664" s="223"/>
      <c r="O664" s="223"/>
      <c r="P664" s="223"/>
      <c r="Q664" s="223"/>
      <c r="R664" s="224"/>
      <c r="S664" s="224"/>
      <c r="T664" s="224"/>
      <c r="U664" s="224"/>
      <c r="V664" s="224"/>
      <c r="W664" s="224"/>
      <c r="X664" s="224"/>
      <c r="Y664" s="224"/>
      <c r="Z664" s="213"/>
      <c r="AA664" s="213"/>
      <c r="AB664" s="213"/>
      <c r="AC664" s="213"/>
      <c r="AD664" s="213"/>
      <c r="AE664" s="213"/>
      <c r="AF664" s="213"/>
      <c r="AG664" s="213" t="s">
        <v>287</v>
      </c>
      <c r="AH664" s="213"/>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outlineLevel="3" x14ac:dyDescent="0.2">
      <c r="A665" s="220"/>
      <c r="B665" s="221"/>
      <c r="C665" s="274" t="s">
        <v>1063</v>
      </c>
      <c r="D665" s="226"/>
      <c r="E665" s="227"/>
      <c r="F665" s="228"/>
      <c r="G665" s="228"/>
      <c r="H665" s="224"/>
      <c r="I665" s="224"/>
      <c r="J665" s="224"/>
      <c r="K665" s="224"/>
      <c r="L665" s="224"/>
      <c r="M665" s="224"/>
      <c r="N665" s="223"/>
      <c r="O665" s="223"/>
      <c r="P665" s="223"/>
      <c r="Q665" s="223"/>
      <c r="R665" s="224"/>
      <c r="S665" s="224"/>
      <c r="T665" s="224"/>
      <c r="U665" s="224"/>
      <c r="V665" s="224"/>
      <c r="W665" s="224"/>
      <c r="X665" s="224"/>
      <c r="Y665" s="224"/>
      <c r="Z665" s="213"/>
      <c r="AA665" s="213"/>
      <c r="AB665" s="213"/>
      <c r="AC665" s="213"/>
      <c r="AD665" s="213"/>
      <c r="AE665" s="213"/>
      <c r="AF665" s="213"/>
      <c r="AG665" s="213" t="s">
        <v>287</v>
      </c>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ht="22.5" outlineLevel="3" x14ac:dyDescent="0.2">
      <c r="A666" s="220"/>
      <c r="B666" s="221"/>
      <c r="C666" s="261" t="s">
        <v>355</v>
      </c>
      <c r="D666" s="250"/>
      <c r="E666" s="250"/>
      <c r="F666" s="250"/>
      <c r="G666" s="250"/>
      <c r="H666" s="224"/>
      <c r="I666" s="224"/>
      <c r="J666" s="224"/>
      <c r="K666" s="224"/>
      <c r="L666" s="224"/>
      <c r="M666" s="224"/>
      <c r="N666" s="223"/>
      <c r="O666" s="223"/>
      <c r="P666" s="223"/>
      <c r="Q666" s="223"/>
      <c r="R666" s="224"/>
      <c r="S666" s="224"/>
      <c r="T666" s="224"/>
      <c r="U666" s="224"/>
      <c r="V666" s="224"/>
      <c r="W666" s="224"/>
      <c r="X666" s="224"/>
      <c r="Y666" s="224"/>
      <c r="Z666" s="213"/>
      <c r="AA666" s="213"/>
      <c r="AB666" s="213"/>
      <c r="AC666" s="213"/>
      <c r="AD666" s="213"/>
      <c r="AE666" s="213"/>
      <c r="AF666" s="213"/>
      <c r="AG666" s="213" t="s">
        <v>287</v>
      </c>
      <c r="AH666" s="213"/>
      <c r="AI666" s="213"/>
      <c r="AJ666" s="213"/>
      <c r="AK666" s="213"/>
      <c r="AL666" s="213"/>
      <c r="AM666" s="213"/>
      <c r="AN666" s="213"/>
      <c r="AO666" s="213"/>
      <c r="AP666" s="213"/>
      <c r="AQ666" s="213"/>
      <c r="AR666" s="213"/>
      <c r="AS666" s="213"/>
      <c r="AT666" s="213"/>
      <c r="AU666" s="213"/>
      <c r="AV666" s="213"/>
      <c r="AW666" s="213"/>
      <c r="AX666" s="213"/>
      <c r="AY666" s="213"/>
      <c r="AZ666" s="213"/>
      <c r="BA666" s="249" t="str">
        <f>C666</f>
        <v>Kompletní provedení dle veškerých informací obsažených v PD (textová i výkresová část, technologické postupy, restaurátorské záměry atd.).</v>
      </c>
      <c r="BB666" s="213"/>
      <c r="BC666" s="213"/>
      <c r="BD666" s="213"/>
      <c r="BE666" s="213"/>
      <c r="BF666" s="213"/>
      <c r="BG666" s="213"/>
      <c r="BH666" s="213"/>
    </row>
    <row r="667" spans="1:60" ht="22.5" outlineLevel="3" x14ac:dyDescent="0.2">
      <c r="A667" s="220"/>
      <c r="B667" s="221"/>
      <c r="C667" s="261" t="s">
        <v>3165</v>
      </c>
      <c r="D667" s="250"/>
      <c r="E667" s="250"/>
      <c r="F667" s="250"/>
      <c r="G667" s="250"/>
      <c r="H667" s="224"/>
      <c r="I667" s="224"/>
      <c r="J667" s="224"/>
      <c r="K667" s="224"/>
      <c r="L667" s="224"/>
      <c r="M667" s="224"/>
      <c r="N667" s="223"/>
      <c r="O667" s="223"/>
      <c r="P667" s="223"/>
      <c r="Q667" s="223"/>
      <c r="R667" s="224"/>
      <c r="S667" s="224"/>
      <c r="T667" s="224"/>
      <c r="U667" s="224"/>
      <c r="V667" s="224"/>
      <c r="W667" s="224"/>
      <c r="X667" s="224"/>
      <c r="Y667" s="224"/>
      <c r="Z667" s="213"/>
      <c r="AA667" s="213"/>
      <c r="AB667" s="213"/>
      <c r="AC667" s="213"/>
      <c r="AD667" s="213"/>
      <c r="AE667" s="213"/>
      <c r="AF667" s="213"/>
      <c r="AG667" s="213" t="s">
        <v>287</v>
      </c>
      <c r="AH667" s="213"/>
      <c r="AI667" s="213"/>
      <c r="AJ667" s="213"/>
      <c r="AK667" s="213"/>
      <c r="AL667" s="213"/>
      <c r="AM667" s="213"/>
      <c r="AN667" s="213"/>
      <c r="AO667" s="213"/>
      <c r="AP667" s="213"/>
      <c r="AQ667" s="213"/>
      <c r="AR667" s="213"/>
      <c r="AS667" s="213"/>
      <c r="AT667" s="213"/>
      <c r="AU667" s="213"/>
      <c r="AV667" s="213"/>
      <c r="AW667" s="213"/>
      <c r="AX667" s="213"/>
      <c r="AY667" s="213"/>
      <c r="AZ667" s="213"/>
      <c r="BA667" s="249" t="str">
        <f>C667</f>
        <v>Provedení je včetně montáže, demontáže původních konstrukcí, dodávky, přesunu hmot, přesunu a likvidace suti, povrchové úpravy, repasí, restaurátorských záměrů,</v>
      </c>
      <c r="BB667" s="213"/>
      <c r="BC667" s="213"/>
      <c r="BD667" s="213"/>
      <c r="BE667" s="213"/>
      <c r="BF667" s="213"/>
      <c r="BG667" s="213"/>
      <c r="BH667" s="213"/>
    </row>
    <row r="668" spans="1:60" ht="22.5" outlineLevel="3" x14ac:dyDescent="0.2">
      <c r="A668" s="220"/>
      <c r="B668" s="221"/>
      <c r="C668" s="261" t="s">
        <v>288</v>
      </c>
      <c r="D668" s="250"/>
      <c r="E668" s="250"/>
      <c r="F668" s="250"/>
      <c r="G668" s="250"/>
      <c r="H668" s="224"/>
      <c r="I668" s="224"/>
      <c r="J668" s="224"/>
      <c r="K668" s="224"/>
      <c r="L668" s="224"/>
      <c r="M668" s="224"/>
      <c r="N668" s="223"/>
      <c r="O668" s="223"/>
      <c r="P668" s="223"/>
      <c r="Q668" s="223"/>
      <c r="R668" s="224"/>
      <c r="S668" s="224"/>
      <c r="T668" s="224"/>
      <c r="U668" s="224"/>
      <c r="V668" s="224"/>
      <c r="W668" s="224"/>
      <c r="X668" s="224"/>
      <c r="Y668" s="224"/>
      <c r="Z668" s="213"/>
      <c r="AA668" s="213"/>
      <c r="AB668" s="213"/>
      <c r="AC668" s="213"/>
      <c r="AD668" s="213"/>
      <c r="AE668" s="213"/>
      <c r="AF668" s="213"/>
      <c r="AG668" s="213" t="s">
        <v>287</v>
      </c>
      <c r="AH668" s="213"/>
      <c r="AI668" s="213"/>
      <c r="AJ668" s="213"/>
      <c r="AK668" s="213"/>
      <c r="AL668" s="213"/>
      <c r="AM668" s="213"/>
      <c r="AN668" s="213"/>
      <c r="AO668" s="213"/>
      <c r="AP668" s="213"/>
      <c r="AQ668" s="213"/>
      <c r="AR668" s="213"/>
      <c r="AS668" s="213"/>
      <c r="AT668" s="213"/>
      <c r="AU668" s="213"/>
      <c r="AV668" s="213"/>
      <c r="AW668" s="213"/>
      <c r="AX668" s="213"/>
      <c r="AY668" s="213"/>
      <c r="AZ668" s="213"/>
      <c r="BA668" s="249" t="str">
        <f>C668</f>
        <v>restaurátorských závěrečných zpráv, dílenských dokumentací, vzorkování a veškerých dalších nutných souvisejících plnění a dodávek potřeb.</v>
      </c>
      <c r="BB668" s="213"/>
      <c r="BC668" s="213"/>
      <c r="BD668" s="213"/>
      <c r="BE668" s="213"/>
      <c r="BF668" s="213"/>
      <c r="BG668" s="213"/>
      <c r="BH668" s="213"/>
    </row>
    <row r="669" spans="1:60" outlineLevel="1" x14ac:dyDescent="0.2">
      <c r="A669" s="241">
        <v>88</v>
      </c>
      <c r="B669" s="242" t="s">
        <v>2774</v>
      </c>
      <c r="C669" s="259" t="s">
        <v>2775</v>
      </c>
      <c r="D669" s="243" t="s">
        <v>598</v>
      </c>
      <c r="E669" s="244">
        <v>11.1</v>
      </c>
      <c r="F669" s="245"/>
      <c r="G669" s="246">
        <f>ROUND(E669*F669,2)</f>
        <v>0</v>
      </c>
      <c r="H669" s="245"/>
      <c r="I669" s="246">
        <f>ROUND(E669*H669,2)</f>
        <v>0</v>
      </c>
      <c r="J669" s="245"/>
      <c r="K669" s="246">
        <f>ROUND(E669*J669,2)</f>
        <v>0</v>
      </c>
      <c r="L669" s="246">
        <v>21</v>
      </c>
      <c r="M669" s="246">
        <f>G669*(1+L669/100)</f>
        <v>0</v>
      </c>
      <c r="N669" s="244">
        <v>0</v>
      </c>
      <c r="O669" s="244">
        <f>ROUND(E669*N669,2)</f>
        <v>0</v>
      </c>
      <c r="P669" s="244">
        <v>0</v>
      </c>
      <c r="Q669" s="244">
        <f>ROUND(E669*P669,2)</f>
        <v>0</v>
      </c>
      <c r="R669" s="246"/>
      <c r="S669" s="246" t="s">
        <v>281</v>
      </c>
      <c r="T669" s="247" t="s">
        <v>282</v>
      </c>
      <c r="U669" s="224">
        <v>0</v>
      </c>
      <c r="V669" s="224">
        <f>ROUND(E669*U669,2)</f>
        <v>0</v>
      </c>
      <c r="W669" s="224"/>
      <c r="X669" s="224" t="s">
        <v>283</v>
      </c>
      <c r="Y669" s="224" t="s">
        <v>284</v>
      </c>
      <c r="Z669" s="213"/>
      <c r="AA669" s="213"/>
      <c r="AB669" s="213"/>
      <c r="AC669" s="213"/>
      <c r="AD669" s="213"/>
      <c r="AE669" s="213"/>
      <c r="AF669" s="213"/>
      <c r="AG669" s="213" t="s">
        <v>285</v>
      </c>
      <c r="AH669" s="213"/>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outlineLevel="2" x14ac:dyDescent="0.2">
      <c r="A670" s="220"/>
      <c r="B670" s="221"/>
      <c r="C670" s="260" t="s">
        <v>286</v>
      </c>
      <c r="D670" s="248"/>
      <c r="E670" s="248"/>
      <c r="F670" s="248"/>
      <c r="G670" s="248"/>
      <c r="H670" s="224"/>
      <c r="I670" s="224"/>
      <c r="J670" s="224"/>
      <c r="K670" s="224"/>
      <c r="L670" s="224"/>
      <c r="M670" s="224"/>
      <c r="N670" s="223"/>
      <c r="O670" s="223"/>
      <c r="P670" s="223"/>
      <c r="Q670" s="223"/>
      <c r="R670" s="224"/>
      <c r="S670" s="224"/>
      <c r="T670" s="224"/>
      <c r="U670" s="224"/>
      <c r="V670" s="224"/>
      <c r="W670" s="224"/>
      <c r="X670" s="224"/>
      <c r="Y670" s="224"/>
      <c r="Z670" s="213"/>
      <c r="AA670" s="213"/>
      <c r="AB670" s="213"/>
      <c r="AC670" s="213"/>
      <c r="AD670" s="213"/>
      <c r="AE670" s="213"/>
      <c r="AF670" s="213"/>
      <c r="AG670" s="213" t="s">
        <v>287</v>
      </c>
      <c r="AH670" s="213"/>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outlineLevel="3" x14ac:dyDescent="0.2">
      <c r="A671" s="220"/>
      <c r="B671" s="221"/>
      <c r="C671" s="261" t="s">
        <v>2776</v>
      </c>
      <c r="D671" s="250"/>
      <c r="E671" s="250"/>
      <c r="F671" s="250"/>
      <c r="G671" s="250"/>
      <c r="H671" s="224"/>
      <c r="I671" s="224"/>
      <c r="J671" s="224"/>
      <c r="K671" s="224"/>
      <c r="L671" s="224"/>
      <c r="M671" s="224"/>
      <c r="N671" s="223"/>
      <c r="O671" s="223"/>
      <c r="P671" s="223"/>
      <c r="Q671" s="223"/>
      <c r="R671" s="224"/>
      <c r="S671" s="224"/>
      <c r="T671" s="224"/>
      <c r="U671" s="224"/>
      <c r="V671" s="224"/>
      <c r="W671" s="224"/>
      <c r="X671" s="224"/>
      <c r="Y671" s="224"/>
      <c r="Z671" s="213"/>
      <c r="AA671" s="213"/>
      <c r="AB671" s="213"/>
      <c r="AC671" s="213"/>
      <c r="AD671" s="213"/>
      <c r="AE671" s="213"/>
      <c r="AF671" s="213"/>
      <c r="AG671" s="213" t="s">
        <v>287</v>
      </c>
      <c r="AH671" s="213"/>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3" x14ac:dyDescent="0.2">
      <c r="A672" s="220"/>
      <c r="B672" s="221"/>
      <c r="C672" s="274" t="s">
        <v>1063</v>
      </c>
      <c r="D672" s="226"/>
      <c r="E672" s="227"/>
      <c r="F672" s="228"/>
      <c r="G672" s="228"/>
      <c r="H672" s="224"/>
      <c r="I672" s="224"/>
      <c r="J672" s="224"/>
      <c r="K672" s="224"/>
      <c r="L672" s="224"/>
      <c r="M672" s="224"/>
      <c r="N672" s="223"/>
      <c r="O672" s="223"/>
      <c r="P672" s="223"/>
      <c r="Q672" s="223"/>
      <c r="R672" s="224"/>
      <c r="S672" s="224"/>
      <c r="T672" s="224"/>
      <c r="U672" s="224"/>
      <c r="V672" s="224"/>
      <c r="W672" s="224"/>
      <c r="X672" s="224"/>
      <c r="Y672" s="224"/>
      <c r="Z672" s="213"/>
      <c r="AA672" s="213"/>
      <c r="AB672" s="213"/>
      <c r="AC672" s="213"/>
      <c r="AD672" s="213"/>
      <c r="AE672" s="213"/>
      <c r="AF672" s="213"/>
      <c r="AG672" s="213" t="s">
        <v>287</v>
      </c>
      <c r="AH672" s="213"/>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3" x14ac:dyDescent="0.2">
      <c r="A673" s="220"/>
      <c r="B673" s="221"/>
      <c r="C673" s="261" t="s">
        <v>3170</v>
      </c>
      <c r="D673" s="250"/>
      <c r="E673" s="250"/>
      <c r="F673" s="250"/>
      <c r="G673" s="250"/>
      <c r="H673" s="224"/>
      <c r="I673" s="224"/>
      <c r="J673" s="224"/>
      <c r="K673" s="224"/>
      <c r="L673" s="224"/>
      <c r="M673" s="224"/>
      <c r="N673" s="223"/>
      <c r="O673" s="223"/>
      <c r="P673" s="223"/>
      <c r="Q673" s="223"/>
      <c r="R673" s="224"/>
      <c r="S673" s="224"/>
      <c r="T673" s="224"/>
      <c r="U673" s="224"/>
      <c r="V673" s="224"/>
      <c r="W673" s="224"/>
      <c r="X673" s="224"/>
      <c r="Y673" s="224"/>
      <c r="Z673" s="213"/>
      <c r="AA673" s="213"/>
      <c r="AB673" s="213"/>
      <c r="AC673" s="213"/>
      <c r="AD673" s="213"/>
      <c r="AE673" s="213"/>
      <c r="AF673" s="213"/>
      <c r="AG673" s="213" t="s">
        <v>287</v>
      </c>
      <c r="AH673" s="213"/>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outlineLevel="3" x14ac:dyDescent="0.2">
      <c r="A674" s="220"/>
      <c r="B674" s="221"/>
      <c r="C674" s="261" t="s">
        <v>2758</v>
      </c>
      <c r="D674" s="250"/>
      <c r="E674" s="250"/>
      <c r="F674" s="250"/>
      <c r="G674" s="250"/>
      <c r="H674" s="224"/>
      <c r="I674" s="224"/>
      <c r="J674" s="224"/>
      <c r="K674" s="224"/>
      <c r="L674" s="224"/>
      <c r="M674" s="224"/>
      <c r="N674" s="223"/>
      <c r="O674" s="223"/>
      <c r="P674" s="223"/>
      <c r="Q674" s="223"/>
      <c r="R674" s="224"/>
      <c r="S674" s="224"/>
      <c r="T674" s="224"/>
      <c r="U674" s="224"/>
      <c r="V674" s="224"/>
      <c r="W674" s="224"/>
      <c r="X674" s="224"/>
      <c r="Y674" s="224"/>
      <c r="Z674" s="213"/>
      <c r="AA674" s="213"/>
      <c r="AB674" s="213"/>
      <c r="AC674" s="213"/>
      <c r="AD674" s="213"/>
      <c r="AE674" s="213"/>
      <c r="AF674" s="213"/>
      <c r="AG674" s="213" t="s">
        <v>287</v>
      </c>
      <c r="AH674" s="213"/>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outlineLevel="3" x14ac:dyDescent="0.2">
      <c r="A675" s="220"/>
      <c r="B675" s="221"/>
      <c r="C675" s="261" t="s">
        <v>3171</v>
      </c>
      <c r="D675" s="250"/>
      <c r="E675" s="250"/>
      <c r="F675" s="250"/>
      <c r="G675" s="250"/>
      <c r="H675" s="224"/>
      <c r="I675" s="224"/>
      <c r="J675" s="224"/>
      <c r="K675" s="224"/>
      <c r="L675" s="224"/>
      <c r="M675" s="224"/>
      <c r="N675" s="223"/>
      <c r="O675" s="223"/>
      <c r="P675" s="223"/>
      <c r="Q675" s="223"/>
      <c r="R675" s="224"/>
      <c r="S675" s="224"/>
      <c r="T675" s="224"/>
      <c r="U675" s="224"/>
      <c r="V675" s="224"/>
      <c r="W675" s="224"/>
      <c r="X675" s="224"/>
      <c r="Y675" s="224"/>
      <c r="Z675" s="213"/>
      <c r="AA675" s="213"/>
      <c r="AB675" s="213"/>
      <c r="AC675" s="213"/>
      <c r="AD675" s="213"/>
      <c r="AE675" s="213"/>
      <c r="AF675" s="213"/>
      <c r="AG675" s="213" t="s">
        <v>287</v>
      </c>
      <c r="AH675" s="213"/>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outlineLevel="3" x14ac:dyDescent="0.2">
      <c r="A676" s="220"/>
      <c r="B676" s="221"/>
      <c r="C676" s="261" t="s">
        <v>2770</v>
      </c>
      <c r="D676" s="250"/>
      <c r="E676" s="250"/>
      <c r="F676" s="250"/>
      <c r="G676" s="250"/>
      <c r="H676" s="224"/>
      <c r="I676" s="224"/>
      <c r="J676" s="224"/>
      <c r="K676" s="224"/>
      <c r="L676" s="224"/>
      <c r="M676" s="224"/>
      <c r="N676" s="223"/>
      <c r="O676" s="223"/>
      <c r="P676" s="223"/>
      <c r="Q676" s="223"/>
      <c r="R676" s="224"/>
      <c r="S676" s="224"/>
      <c r="T676" s="224"/>
      <c r="U676" s="224"/>
      <c r="V676" s="224"/>
      <c r="W676" s="224"/>
      <c r="X676" s="224"/>
      <c r="Y676" s="224"/>
      <c r="Z676" s="213"/>
      <c r="AA676" s="213"/>
      <c r="AB676" s="213"/>
      <c r="AC676" s="213"/>
      <c r="AD676" s="213"/>
      <c r="AE676" s="213"/>
      <c r="AF676" s="213"/>
      <c r="AG676" s="213" t="s">
        <v>287</v>
      </c>
      <c r="AH676" s="213"/>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outlineLevel="3" x14ac:dyDescent="0.2">
      <c r="A677" s="220"/>
      <c r="B677" s="221"/>
      <c r="C677" s="274" t="s">
        <v>1063</v>
      </c>
      <c r="D677" s="226"/>
      <c r="E677" s="227"/>
      <c r="F677" s="228"/>
      <c r="G677" s="228"/>
      <c r="H677" s="224"/>
      <c r="I677" s="224"/>
      <c r="J677" s="224"/>
      <c r="K677" s="224"/>
      <c r="L677" s="224"/>
      <c r="M677" s="224"/>
      <c r="N677" s="223"/>
      <c r="O677" s="223"/>
      <c r="P677" s="223"/>
      <c r="Q677" s="223"/>
      <c r="R677" s="224"/>
      <c r="S677" s="224"/>
      <c r="T677" s="224"/>
      <c r="U677" s="224"/>
      <c r="V677" s="224"/>
      <c r="W677" s="224"/>
      <c r="X677" s="224"/>
      <c r="Y677" s="224"/>
      <c r="Z677" s="213"/>
      <c r="AA677" s="213"/>
      <c r="AB677" s="213"/>
      <c r="AC677" s="213"/>
      <c r="AD677" s="213"/>
      <c r="AE677" s="213"/>
      <c r="AF677" s="213"/>
      <c r="AG677" s="213" t="s">
        <v>287</v>
      </c>
      <c r="AH677" s="213"/>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outlineLevel="3" x14ac:dyDescent="0.2">
      <c r="A678" s="220"/>
      <c r="B678" s="221"/>
      <c r="C678" s="274" t="s">
        <v>1063</v>
      </c>
      <c r="D678" s="226"/>
      <c r="E678" s="227"/>
      <c r="F678" s="228"/>
      <c r="G678" s="228"/>
      <c r="H678" s="224"/>
      <c r="I678" s="224"/>
      <c r="J678" s="224"/>
      <c r="K678" s="224"/>
      <c r="L678" s="224"/>
      <c r="M678" s="224"/>
      <c r="N678" s="223"/>
      <c r="O678" s="223"/>
      <c r="P678" s="223"/>
      <c r="Q678" s="223"/>
      <c r="R678" s="224"/>
      <c r="S678" s="224"/>
      <c r="T678" s="224"/>
      <c r="U678" s="224"/>
      <c r="V678" s="224"/>
      <c r="W678" s="224"/>
      <c r="X678" s="224"/>
      <c r="Y678" s="224"/>
      <c r="Z678" s="213"/>
      <c r="AA678" s="213"/>
      <c r="AB678" s="213"/>
      <c r="AC678" s="213"/>
      <c r="AD678" s="213"/>
      <c r="AE678" s="213"/>
      <c r="AF678" s="213"/>
      <c r="AG678" s="213" t="s">
        <v>287</v>
      </c>
      <c r="AH678" s="213"/>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ht="22.5" outlineLevel="3" x14ac:dyDescent="0.2">
      <c r="A679" s="220"/>
      <c r="B679" s="221"/>
      <c r="C679" s="261" t="s">
        <v>355</v>
      </c>
      <c r="D679" s="250"/>
      <c r="E679" s="250"/>
      <c r="F679" s="250"/>
      <c r="G679" s="250"/>
      <c r="H679" s="224"/>
      <c r="I679" s="224"/>
      <c r="J679" s="224"/>
      <c r="K679" s="224"/>
      <c r="L679" s="224"/>
      <c r="M679" s="224"/>
      <c r="N679" s="223"/>
      <c r="O679" s="223"/>
      <c r="P679" s="223"/>
      <c r="Q679" s="223"/>
      <c r="R679" s="224"/>
      <c r="S679" s="224"/>
      <c r="T679" s="224"/>
      <c r="U679" s="224"/>
      <c r="V679" s="224"/>
      <c r="W679" s="224"/>
      <c r="X679" s="224"/>
      <c r="Y679" s="224"/>
      <c r="Z679" s="213"/>
      <c r="AA679" s="213"/>
      <c r="AB679" s="213"/>
      <c r="AC679" s="213"/>
      <c r="AD679" s="213"/>
      <c r="AE679" s="213"/>
      <c r="AF679" s="213"/>
      <c r="AG679" s="213" t="s">
        <v>287</v>
      </c>
      <c r="AH679" s="213"/>
      <c r="AI679" s="213"/>
      <c r="AJ679" s="213"/>
      <c r="AK679" s="213"/>
      <c r="AL679" s="213"/>
      <c r="AM679" s="213"/>
      <c r="AN679" s="213"/>
      <c r="AO679" s="213"/>
      <c r="AP679" s="213"/>
      <c r="AQ679" s="213"/>
      <c r="AR679" s="213"/>
      <c r="AS679" s="213"/>
      <c r="AT679" s="213"/>
      <c r="AU679" s="213"/>
      <c r="AV679" s="213"/>
      <c r="AW679" s="213"/>
      <c r="AX679" s="213"/>
      <c r="AY679" s="213"/>
      <c r="AZ679" s="213"/>
      <c r="BA679" s="249" t="str">
        <f>C679</f>
        <v>Kompletní provedení dle veškerých informací obsažených v PD (textová i výkresová část, technologické postupy, restaurátorské záměry atd.).</v>
      </c>
      <c r="BB679" s="213"/>
      <c r="BC679" s="213"/>
      <c r="BD679" s="213"/>
      <c r="BE679" s="213"/>
      <c r="BF679" s="213"/>
      <c r="BG679" s="213"/>
      <c r="BH679" s="213"/>
    </row>
    <row r="680" spans="1:60" ht="22.5" outlineLevel="3" x14ac:dyDescent="0.2">
      <c r="A680" s="220"/>
      <c r="B680" s="221"/>
      <c r="C680" s="261" t="s">
        <v>3165</v>
      </c>
      <c r="D680" s="250"/>
      <c r="E680" s="250"/>
      <c r="F680" s="250"/>
      <c r="G680" s="250"/>
      <c r="H680" s="224"/>
      <c r="I680" s="224"/>
      <c r="J680" s="224"/>
      <c r="K680" s="224"/>
      <c r="L680" s="224"/>
      <c r="M680" s="224"/>
      <c r="N680" s="223"/>
      <c r="O680" s="223"/>
      <c r="P680" s="223"/>
      <c r="Q680" s="223"/>
      <c r="R680" s="224"/>
      <c r="S680" s="224"/>
      <c r="T680" s="224"/>
      <c r="U680" s="224"/>
      <c r="V680" s="224"/>
      <c r="W680" s="224"/>
      <c r="X680" s="224"/>
      <c r="Y680" s="224"/>
      <c r="Z680" s="213"/>
      <c r="AA680" s="213"/>
      <c r="AB680" s="213"/>
      <c r="AC680" s="213"/>
      <c r="AD680" s="213"/>
      <c r="AE680" s="213"/>
      <c r="AF680" s="213"/>
      <c r="AG680" s="213" t="s">
        <v>287</v>
      </c>
      <c r="AH680" s="213"/>
      <c r="AI680" s="213"/>
      <c r="AJ680" s="213"/>
      <c r="AK680" s="213"/>
      <c r="AL680" s="213"/>
      <c r="AM680" s="213"/>
      <c r="AN680" s="213"/>
      <c r="AO680" s="213"/>
      <c r="AP680" s="213"/>
      <c r="AQ680" s="213"/>
      <c r="AR680" s="213"/>
      <c r="AS680" s="213"/>
      <c r="AT680" s="213"/>
      <c r="AU680" s="213"/>
      <c r="AV680" s="213"/>
      <c r="AW680" s="213"/>
      <c r="AX680" s="213"/>
      <c r="AY680" s="213"/>
      <c r="AZ680" s="213"/>
      <c r="BA680" s="249" t="str">
        <f>C680</f>
        <v>Provedení je včetně montáže, demontáže původních konstrukcí, dodávky, přesunu hmot, přesunu a likvidace suti, povrchové úpravy, repasí, restaurátorských záměrů,</v>
      </c>
      <c r="BB680" s="213"/>
      <c r="BC680" s="213"/>
      <c r="BD680" s="213"/>
      <c r="BE680" s="213"/>
      <c r="BF680" s="213"/>
      <c r="BG680" s="213"/>
      <c r="BH680" s="213"/>
    </row>
    <row r="681" spans="1:60" ht="22.5" outlineLevel="3" x14ac:dyDescent="0.2">
      <c r="A681" s="220"/>
      <c r="B681" s="221"/>
      <c r="C681" s="261" t="s">
        <v>288</v>
      </c>
      <c r="D681" s="250"/>
      <c r="E681" s="250"/>
      <c r="F681" s="250"/>
      <c r="G681" s="250"/>
      <c r="H681" s="224"/>
      <c r="I681" s="224"/>
      <c r="J681" s="224"/>
      <c r="K681" s="224"/>
      <c r="L681" s="224"/>
      <c r="M681" s="224"/>
      <c r="N681" s="223"/>
      <c r="O681" s="223"/>
      <c r="P681" s="223"/>
      <c r="Q681" s="223"/>
      <c r="R681" s="224"/>
      <c r="S681" s="224"/>
      <c r="T681" s="224"/>
      <c r="U681" s="224"/>
      <c r="V681" s="224"/>
      <c r="W681" s="224"/>
      <c r="X681" s="224"/>
      <c r="Y681" s="224"/>
      <c r="Z681" s="213"/>
      <c r="AA681" s="213"/>
      <c r="AB681" s="213"/>
      <c r="AC681" s="213"/>
      <c r="AD681" s="213"/>
      <c r="AE681" s="213"/>
      <c r="AF681" s="213"/>
      <c r="AG681" s="213" t="s">
        <v>287</v>
      </c>
      <c r="AH681" s="213"/>
      <c r="AI681" s="213"/>
      <c r="AJ681" s="213"/>
      <c r="AK681" s="213"/>
      <c r="AL681" s="213"/>
      <c r="AM681" s="213"/>
      <c r="AN681" s="213"/>
      <c r="AO681" s="213"/>
      <c r="AP681" s="213"/>
      <c r="AQ681" s="213"/>
      <c r="AR681" s="213"/>
      <c r="AS681" s="213"/>
      <c r="AT681" s="213"/>
      <c r="AU681" s="213"/>
      <c r="AV681" s="213"/>
      <c r="AW681" s="213"/>
      <c r="AX681" s="213"/>
      <c r="AY681" s="213"/>
      <c r="AZ681" s="213"/>
      <c r="BA681" s="249" t="str">
        <f>C681</f>
        <v>restaurátorských závěrečných zpráv, dílenských dokumentací, vzorkování a veškerých dalších nutných souvisejících plnění a dodávek potřeb.</v>
      </c>
      <c r="BB681" s="213"/>
      <c r="BC681" s="213"/>
      <c r="BD681" s="213"/>
      <c r="BE681" s="213"/>
      <c r="BF681" s="213"/>
      <c r="BG681" s="213"/>
      <c r="BH681" s="213"/>
    </row>
    <row r="682" spans="1:60" outlineLevel="1" x14ac:dyDescent="0.2">
      <c r="A682" s="241">
        <v>89</v>
      </c>
      <c r="B682" s="242" t="s">
        <v>2777</v>
      </c>
      <c r="C682" s="259" t="s">
        <v>2778</v>
      </c>
      <c r="D682" s="243" t="s">
        <v>598</v>
      </c>
      <c r="E682" s="244">
        <v>22</v>
      </c>
      <c r="F682" s="245"/>
      <c r="G682" s="246">
        <f>ROUND(E682*F682,2)</f>
        <v>0</v>
      </c>
      <c r="H682" s="245"/>
      <c r="I682" s="246">
        <f>ROUND(E682*H682,2)</f>
        <v>0</v>
      </c>
      <c r="J682" s="245"/>
      <c r="K682" s="246">
        <f>ROUND(E682*J682,2)</f>
        <v>0</v>
      </c>
      <c r="L682" s="246">
        <v>21</v>
      </c>
      <c r="M682" s="246">
        <f>G682*(1+L682/100)</f>
        <v>0</v>
      </c>
      <c r="N682" s="244">
        <v>0</v>
      </c>
      <c r="O682" s="244">
        <f>ROUND(E682*N682,2)</f>
        <v>0</v>
      </c>
      <c r="P682" s="244">
        <v>0</v>
      </c>
      <c r="Q682" s="244">
        <f>ROUND(E682*P682,2)</f>
        <v>0</v>
      </c>
      <c r="R682" s="246"/>
      <c r="S682" s="246" t="s">
        <v>281</v>
      </c>
      <c r="T682" s="247" t="s">
        <v>282</v>
      </c>
      <c r="U682" s="224">
        <v>0</v>
      </c>
      <c r="V682" s="224">
        <f>ROUND(E682*U682,2)</f>
        <v>0</v>
      </c>
      <c r="W682" s="224"/>
      <c r="X682" s="224" t="s">
        <v>283</v>
      </c>
      <c r="Y682" s="224" t="s">
        <v>284</v>
      </c>
      <c r="Z682" s="213"/>
      <c r="AA682" s="213"/>
      <c r="AB682" s="213"/>
      <c r="AC682" s="213"/>
      <c r="AD682" s="213"/>
      <c r="AE682" s="213"/>
      <c r="AF682" s="213"/>
      <c r="AG682" s="213" t="s">
        <v>285</v>
      </c>
      <c r="AH682" s="213"/>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row>
    <row r="683" spans="1:60" outlineLevel="2" x14ac:dyDescent="0.2">
      <c r="A683" s="220"/>
      <c r="B683" s="221"/>
      <c r="C683" s="260" t="s">
        <v>286</v>
      </c>
      <c r="D683" s="248"/>
      <c r="E683" s="248"/>
      <c r="F683" s="248"/>
      <c r="G683" s="248"/>
      <c r="H683" s="224"/>
      <c r="I683" s="224"/>
      <c r="J683" s="224"/>
      <c r="K683" s="224"/>
      <c r="L683" s="224"/>
      <c r="M683" s="224"/>
      <c r="N683" s="223"/>
      <c r="O683" s="223"/>
      <c r="P683" s="223"/>
      <c r="Q683" s="223"/>
      <c r="R683" s="224"/>
      <c r="S683" s="224"/>
      <c r="T683" s="224"/>
      <c r="U683" s="224"/>
      <c r="V683" s="224"/>
      <c r="W683" s="224"/>
      <c r="X683" s="224"/>
      <c r="Y683" s="224"/>
      <c r="Z683" s="213"/>
      <c r="AA683" s="213"/>
      <c r="AB683" s="213"/>
      <c r="AC683" s="213"/>
      <c r="AD683" s="213"/>
      <c r="AE683" s="213"/>
      <c r="AF683" s="213"/>
      <c r="AG683" s="213" t="s">
        <v>287</v>
      </c>
      <c r="AH683" s="213"/>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outlineLevel="3" x14ac:dyDescent="0.2">
      <c r="A684" s="220"/>
      <c r="B684" s="221"/>
      <c r="C684" s="261" t="s">
        <v>2779</v>
      </c>
      <c r="D684" s="250"/>
      <c r="E684" s="250"/>
      <c r="F684" s="250"/>
      <c r="G684" s="250"/>
      <c r="H684" s="224"/>
      <c r="I684" s="224"/>
      <c r="J684" s="224"/>
      <c r="K684" s="224"/>
      <c r="L684" s="224"/>
      <c r="M684" s="224"/>
      <c r="N684" s="223"/>
      <c r="O684" s="223"/>
      <c r="P684" s="223"/>
      <c r="Q684" s="223"/>
      <c r="R684" s="224"/>
      <c r="S684" s="224"/>
      <c r="T684" s="224"/>
      <c r="U684" s="224"/>
      <c r="V684" s="224"/>
      <c r="W684" s="224"/>
      <c r="X684" s="224"/>
      <c r="Y684" s="224"/>
      <c r="Z684" s="213"/>
      <c r="AA684" s="213"/>
      <c r="AB684" s="213"/>
      <c r="AC684" s="213"/>
      <c r="AD684" s="213"/>
      <c r="AE684" s="213"/>
      <c r="AF684" s="213"/>
      <c r="AG684" s="213" t="s">
        <v>287</v>
      </c>
      <c r="AH684" s="213"/>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outlineLevel="3" x14ac:dyDescent="0.2">
      <c r="A685" s="220"/>
      <c r="B685" s="221"/>
      <c r="C685" s="261" t="s">
        <v>2780</v>
      </c>
      <c r="D685" s="250"/>
      <c r="E685" s="250"/>
      <c r="F685" s="250"/>
      <c r="G685" s="250"/>
      <c r="H685" s="224"/>
      <c r="I685" s="224"/>
      <c r="J685" s="224"/>
      <c r="K685" s="224"/>
      <c r="L685" s="224"/>
      <c r="M685" s="224"/>
      <c r="N685" s="223"/>
      <c r="O685" s="223"/>
      <c r="P685" s="223"/>
      <c r="Q685" s="223"/>
      <c r="R685" s="224"/>
      <c r="S685" s="224"/>
      <c r="T685" s="224"/>
      <c r="U685" s="224"/>
      <c r="V685" s="224"/>
      <c r="W685" s="224"/>
      <c r="X685" s="224"/>
      <c r="Y685" s="224"/>
      <c r="Z685" s="213"/>
      <c r="AA685" s="213"/>
      <c r="AB685" s="213"/>
      <c r="AC685" s="213"/>
      <c r="AD685" s="213"/>
      <c r="AE685" s="213"/>
      <c r="AF685" s="213"/>
      <c r="AG685" s="213" t="s">
        <v>287</v>
      </c>
      <c r="AH685" s="213"/>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outlineLevel="3" x14ac:dyDescent="0.2">
      <c r="A686" s="220"/>
      <c r="B686" s="221"/>
      <c r="C686" s="261" t="s">
        <v>3170</v>
      </c>
      <c r="D686" s="250"/>
      <c r="E686" s="250"/>
      <c r="F686" s="250"/>
      <c r="G686" s="250"/>
      <c r="H686" s="224"/>
      <c r="I686" s="224"/>
      <c r="J686" s="224"/>
      <c r="K686" s="224"/>
      <c r="L686" s="224"/>
      <c r="M686" s="224"/>
      <c r="N686" s="223"/>
      <c r="O686" s="223"/>
      <c r="P686" s="223"/>
      <c r="Q686" s="223"/>
      <c r="R686" s="224"/>
      <c r="S686" s="224"/>
      <c r="T686" s="224"/>
      <c r="U686" s="224"/>
      <c r="V686" s="224"/>
      <c r="W686" s="224"/>
      <c r="X686" s="224"/>
      <c r="Y686" s="224"/>
      <c r="Z686" s="213"/>
      <c r="AA686" s="213"/>
      <c r="AB686" s="213"/>
      <c r="AC686" s="213"/>
      <c r="AD686" s="213"/>
      <c r="AE686" s="213"/>
      <c r="AF686" s="213"/>
      <c r="AG686" s="213" t="s">
        <v>287</v>
      </c>
      <c r="AH686" s="213"/>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3" x14ac:dyDescent="0.2">
      <c r="A687" s="220"/>
      <c r="B687" s="221"/>
      <c r="C687" s="261" t="s">
        <v>2758</v>
      </c>
      <c r="D687" s="250"/>
      <c r="E687" s="250"/>
      <c r="F687" s="250"/>
      <c r="G687" s="250"/>
      <c r="H687" s="224"/>
      <c r="I687" s="224"/>
      <c r="J687" s="224"/>
      <c r="K687" s="224"/>
      <c r="L687" s="224"/>
      <c r="M687" s="224"/>
      <c r="N687" s="223"/>
      <c r="O687" s="223"/>
      <c r="P687" s="223"/>
      <c r="Q687" s="223"/>
      <c r="R687" s="224"/>
      <c r="S687" s="224"/>
      <c r="T687" s="224"/>
      <c r="U687" s="224"/>
      <c r="V687" s="224"/>
      <c r="W687" s="224"/>
      <c r="X687" s="224"/>
      <c r="Y687" s="224"/>
      <c r="Z687" s="213"/>
      <c r="AA687" s="213"/>
      <c r="AB687" s="213"/>
      <c r="AC687" s="213"/>
      <c r="AD687" s="213"/>
      <c r="AE687" s="213"/>
      <c r="AF687" s="213"/>
      <c r="AG687" s="213" t="s">
        <v>287</v>
      </c>
      <c r="AH687" s="213"/>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outlineLevel="3" x14ac:dyDescent="0.2">
      <c r="A688" s="220"/>
      <c r="B688" s="221"/>
      <c r="C688" s="261" t="s">
        <v>3171</v>
      </c>
      <c r="D688" s="250"/>
      <c r="E688" s="250"/>
      <c r="F688" s="250"/>
      <c r="G688" s="250"/>
      <c r="H688" s="224"/>
      <c r="I688" s="224"/>
      <c r="J688" s="224"/>
      <c r="K688" s="224"/>
      <c r="L688" s="224"/>
      <c r="M688" s="224"/>
      <c r="N688" s="223"/>
      <c r="O688" s="223"/>
      <c r="P688" s="223"/>
      <c r="Q688" s="223"/>
      <c r="R688" s="224"/>
      <c r="S688" s="224"/>
      <c r="T688" s="224"/>
      <c r="U688" s="224"/>
      <c r="V688" s="224"/>
      <c r="W688" s="224"/>
      <c r="X688" s="224"/>
      <c r="Y688" s="224"/>
      <c r="Z688" s="213"/>
      <c r="AA688" s="213"/>
      <c r="AB688" s="213"/>
      <c r="AC688" s="213"/>
      <c r="AD688" s="213"/>
      <c r="AE688" s="213"/>
      <c r="AF688" s="213"/>
      <c r="AG688" s="213" t="s">
        <v>287</v>
      </c>
      <c r="AH688" s="213"/>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outlineLevel="3" x14ac:dyDescent="0.2">
      <c r="A689" s="220"/>
      <c r="B689" s="221"/>
      <c r="C689" s="261" t="s">
        <v>2781</v>
      </c>
      <c r="D689" s="250"/>
      <c r="E689" s="250"/>
      <c r="F689" s="250"/>
      <c r="G689" s="250"/>
      <c r="H689" s="224"/>
      <c r="I689" s="224"/>
      <c r="J689" s="224"/>
      <c r="K689" s="224"/>
      <c r="L689" s="224"/>
      <c r="M689" s="224"/>
      <c r="N689" s="223"/>
      <c r="O689" s="223"/>
      <c r="P689" s="223"/>
      <c r="Q689" s="223"/>
      <c r="R689" s="224"/>
      <c r="S689" s="224"/>
      <c r="T689" s="224"/>
      <c r="U689" s="224"/>
      <c r="V689" s="224"/>
      <c r="W689" s="224"/>
      <c r="X689" s="224"/>
      <c r="Y689" s="224"/>
      <c r="Z689" s="213"/>
      <c r="AA689" s="213"/>
      <c r="AB689" s="213"/>
      <c r="AC689" s="213"/>
      <c r="AD689" s="213"/>
      <c r="AE689" s="213"/>
      <c r="AF689" s="213"/>
      <c r="AG689" s="213" t="s">
        <v>287</v>
      </c>
      <c r="AH689" s="213"/>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outlineLevel="3" x14ac:dyDescent="0.2">
      <c r="A690" s="220"/>
      <c r="B690" s="221"/>
      <c r="C690" s="274" t="s">
        <v>1063</v>
      </c>
      <c r="D690" s="226"/>
      <c r="E690" s="227"/>
      <c r="F690" s="228"/>
      <c r="G690" s="228"/>
      <c r="H690" s="224"/>
      <c r="I690" s="224"/>
      <c r="J690" s="224"/>
      <c r="K690" s="224"/>
      <c r="L690" s="224"/>
      <c r="M690" s="224"/>
      <c r="N690" s="223"/>
      <c r="O690" s="223"/>
      <c r="P690" s="223"/>
      <c r="Q690" s="223"/>
      <c r="R690" s="224"/>
      <c r="S690" s="224"/>
      <c r="T690" s="224"/>
      <c r="U690" s="224"/>
      <c r="V690" s="224"/>
      <c r="W690" s="224"/>
      <c r="X690" s="224"/>
      <c r="Y690" s="224"/>
      <c r="Z690" s="213"/>
      <c r="AA690" s="213"/>
      <c r="AB690" s="213"/>
      <c r="AC690" s="213"/>
      <c r="AD690" s="213"/>
      <c r="AE690" s="213"/>
      <c r="AF690" s="213"/>
      <c r="AG690" s="213" t="s">
        <v>287</v>
      </c>
      <c r="AH690" s="213"/>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outlineLevel="3" x14ac:dyDescent="0.2">
      <c r="A691" s="220"/>
      <c r="B691" s="221"/>
      <c r="C691" s="261" t="s">
        <v>2782</v>
      </c>
      <c r="D691" s="250"/>
      <c r="E691" s="250"/>
      <c r="F691" s="250"/>
      <c r="G691" s="250"/>
      <c r="H691" s="224"/>
      <c r="I691" s="224"/>
      <c r="J691" s="224"/>
      <c r="K691" s="224"/>
      <c r="L691" s="224"/>
      <c r="M691" s="224"/>
      <c r="N691" s="223"/>
      <c r="O691" s="223"/>
      <c r="P691" s="223"/>
      <c r="Q691" s="223"/>
      <c r="R691" s="224"/>
      <c r="S691" s="224"/>
      <c r="T691" s="224"/>
      <c r="U691" s="224"/>
      <c r="V691" s="224"/>
      <c r="W691" s="224"/>
      <c r="X691" s="224"/>
      <c r="Y691" s="224"/>
      <c r="Z691" s="213"/>
      <c r="AA691" s="213"/>
      <c r="AB691" s="213"/>
      <c r="AC691" s="213"/>
      <c r="AD691" s="213"/>
      <c r="AE691" s="213"/>
      <c r="AF691" s="213"/>
      <c r="AG691" s="213" t="s">
        <v>287</v>
      </c>
      <c r="AH691" s="213"/>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3" x14ac:dyDescent="0.2">
      <c r="A692" s="220"/>
      <c r="B692" s="221"/>
      <c r="C692" s="274" t="s">
        <v>1063</v>
      </c>
      <c r="D692" s="226"/>
      <c r="E692" s="227"/>
      <c r="F692" s="228"/>
      <c r="G692" s="228"/>
      <c r="H692" s="224"/>
      <c r="I692" s="224"/>
      <c r="J692" s="224"/>
      <c r="K692" s="224"/>
      <c r="L692" s="224"/>
      <c r="M692" s="224"/>
      <c r="N692" s="223"/>
      <c r="O692" s="223"/>
      <c r="P692" s="223"/>
      <c r="Q692" s="223"/>
      <c r="R692" s="224"/>
      <c r="S692" s="224"/>
      <c r="T692" s="224"/>
      <c r="U692" s="224"/>
      <c r="V692" s="224"/>
      <c r="W692" s="224"/>
      <c r="X692" s="224"/>
      <c r="Y692" s="224"/>
      <c r="Z692" s="213"/>
      <c r="AA692" s="213"/>
      <c r="AB692" s="213"/>
      <c r="AC692" s="213"/>
      <c r="AD692" s="213"/>
      <c r="AE692" s="213"/>
      <c r="AF692" s="213"/>
      <c r="AG692" s="213" t="s">
        <v>287</v>
      </c>
      <c r="AH692" s="213"/>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ht="22.5" outlineLevel="3" x14ac:dyDescent="0.2">
      <c r="A693" s="220"/>
      <c r="B693" s="221"/>
      <c r="C693" s="261" t="s">
        <v>355</v>
      </c>
      <c r="D693" s="250"/>
      <c r="E693" s="250"/>
      <c r="F693" s="250"/>
      <c r="G693" s="250"/>
      <c r="H693" s="224"/>
      <c r="I693" s="224"/>
      <c r="J693" s="224"/>
      <c r="K693" s="224"/>
      <c r="L693" s="224"/>
      <c r="M693" s="224"/>
      <c r="N693" s="223"/>
      <c r="O693" s="223"/>
      <c r="P693" s="223"/>
      <c r="Q693" s="223"/>
      <c r="R693" s="224"/>
      <c r="S693" s="224"/>
      <c r="T693" s="224"/>
      <c r="U693" s="224"/>
      <c r="V693" s="224"/>
      <c r="W693" s="224"/>
      <c r="X693" s="224"/>
      <c r="Y693" s="224"/>
      <c r="Z693" s="213"/>
      <c r="AA693" s="213"/>
      <c r="AB693" s="213"/>
      <c r="AC693" s="213"/>
      <c r="AD693" s="213"/>
      <c r="AE693" s="213"/>
      <c r="AF693" s="213"/>
      <c r="AG693" s="213" t="s">
        <v>287</v>
      </c>
      <c r="AH693" s="213"/>
      <c r="AI693" s="213"/>
      <c r="AJ693" s="213"/>
      <c r="AK693" s="213"/>
      <c r="AL693" s="213"/>
      <c r="AM693" s="213"/>
      <c r="AN693" s="213"/>
      <c r="AO693" s="213"/>
      <c r="AP693" s="213"/>
      <c r="AQ693" s="213"/>
      <c r="AR693" s="213"/>
      <c r="AS693" s="213"/>
      <c r="AT693" s="213"/>
      <c r="AU693" s="213"/>
      <c r="AV693" s="213"/>
      <c r="AW693" s="213"/>
      <c r="AX693" s="213"/>
      <c r="AY693" s="213"/>
      <c r="AZ693" s="213"/>
      <c r="BA693" s="249" t="str">
        <f>C693</f>
        <v>Kompletní provedení dle veškerých informací obsažených v PD (textová i výkresová část, technologické postupy, restaurátorské záměry atd.).</v>
      </c>
      <c r="BB693" s="213"/>
      <c r="BC693" s="213"/>
      <c r="BD693" s="213"/>
      <c r="BE693" s="213"/>
      <c r="BF693" s="213"/>
      <c r="BG693" s="213"/>
      <c r="BH693" s="213"/>
    </row>
    <row r="694" spans="1:60" ht="22.5" outlineLevel="3" x14ac:dyDescent="0.2">
      <c r="A694" s="220"/>
      <c r="B694" s="221"/>
      <c r="C694" s="261" t="s">
        <v>3165</v>
      </c>
      <c r="D694" s="250"/>
      <c r="E694" s="250"/>
      <c r="F694" s="250"/>
      <c r="G694" s="250"/>
      <c r="H694" s="224"/>
      <c r="I694" s="224"/>
      <c r="J694" s="224"/>
      <c r="K694" s="224"/>
      <c r="L694" s="224"/>
      <c r="M694" s="224"/>
      <c r="N694" s="223"/>
      <c r="O694" s="223"/>
      <c r="P694" s="223"/>
      <c r="Q694" s="223"/>
      <c r="R694" s="224"/>
      <c r="S694" s="224"/>
      <c r="T694" s="224"/>
      <c r="U694" s="224"/>
      <c r="V694" s="224"/>
      <c r="W694" s="224"/>
      <c r="X694" s="224"/>
      <c r="Y694" s="224"/>
      <c r="Z694" s="213"/>
      <c r="AA694" s="213"/>
      <c r="AB694" s="213"/>
      <c r="AC694" s="213"/>
      <c r="AD694" s="213"/>
      <c r="AE694" s="213"/>
      <c r="AF694" s="213"/>
      <c r="AG694" s="213" t="s">
        <v>287</v>
      </c>
      <c r="AH694" s="213"/>
      <c r="AI694" s="213"/>
      <c r="AJ694" s="213"/>
      <c r="AK694" s="213"/>
      <c r="AL694" s="213"/>
      <c r="AM694" s="213"/>
      <c r="AN694" s="213"/>
      <c r="AO694" s="213"/>
      <c r="AP694" s="213"/>
      <c r="AQ694" s="213"/>
      <c r="AR694" s="213"/>
      <c r="AS694" s="213"/>
      <c r="AT694" s="213"/>
      <c r="AU694" s="213"/>
      <c r="AV694" s="213"/>
      <c r="AW694" s="213"/>
      <c r="AX694" s="213"/>
      <c r="AY694" s="213"/>
      <c r="AZ694" s="213"/>
      <c r="BA694" s="249" t="str">
        <f>C694</f>
        <v>Provedení je včetně montáže, demontáže původních konstrukcí, dodávky, přesunu hmot, přesunu a likvidace suti, povrchové úpravy, repasí, restaurátorských záměrů,</v>
      </c>
      <c r="BB694" s="213"/>
      <c r="BC694" s="213"/>
      <c r="BD694" s="213"/>
      <c r="BE694" s="213"/>
      <c r="BF694" s="213"/>
      <c r="BG694" s="213"/>
      <c r="BH694" s="213"/>
    </row>
    <row r="695" spans="1:60" ht="22.5" outlineLevel="3" x14ac:dyDescent="0.2">
      <c r="A695" s="220"/>
      <c r="B695" s="221"/>
      <c r="C695" s="261" t="s">
        <v>288</v>
      </c>
      <c r="D695" s="250"/>
      <c r="E695" s="250"/>
      <c r="F695" s="250"/>
      <c r="G695" s="250"/>
      <c r="H695" s="224"/>
      <c r="I695" s="224"/>
      <c r="J695" s="224"/>
      <c r="K695" s="224"/>
      <c r="L695" s="224"/>
      <c r="M695" s="224"/>
      <c r="N695" s="223"/>
      <c r="O695" s="223"/>
      <c r="P695" s="223"/>
      <c r="Q695" s="223"/>
      <c r="R695" s="224"/>
      <c r="S695" s="224"/>
      <c r="T695" s="224"/>
      <c r="U695" s="224"/>
      <c r="V695" s="224"/>
      <c r="W695" s="224"/>
      <c r="X695" s="224"/>
      <c r="Y695" s="224"/>
      <c r="Z695" s="213"/>
      <c r="AA695" s="213"/>
      <c r="AB695" s="213"/>
      <c r="AC695" s="213"/>
      <c r="AD695" s="213"/>
      <c r="AE695" s="213"/>
      <c r="AF695" s="213"/>
      <c r="AG695" s="213" t="s">
        <v>287</v>
      </c>
      <c r="AH695" s="213"/>
      <c r="AI695" s="213"/>
      <c r="AJ695" s="213"/>
      <c r="AK695" s="213"/>
      <c r="AL695" s="213"/>
      <c r="AM695" s="213"/>
      <c r="AN695" s="213"/>
      <c r="AO695" s="213"/>
      <c r="AP695" s="213"/>
      <c r="AQ695" s="213"/>
      <c r="AR695" s="213"/>
      <c r="AS695" s="213"/>
      <c r="AT695" s="213"/>
      <c r="AU695" s="213"/>
      <c r="AV695" s="213"/>
      <c r="AW695" s="213"/>
      <c r="AX695" s="213"/>
      <c r="AY695" s="213"/>
      <c r="AZ695" s="213"/>
      <c r="BA695" s="249" t="str">
        <f>C695</f>
        <v>restaurátorských závěrečných zpráv, dílenských dokumentací, vzorkování a veškerých dalších nutných souvisejících plnění a dodávek potřeb.</v>
      </c>
      <c r="BB695" s="213"/>
      <c r="BC695" s="213"/>
      <c r="BD695" s="213"/>
      <c r="BE695" s="213"/>
      <c r="BF695" s="213"/>
      <c r="BG695" s="213"/>
      <c r="BH695" s="213"/>
    </row>
    <row r="696" spans="1:60" outlineLevel="2" x14ac:dyDescent="0.2">
      <c r="A696" s="220"/>
      <c r="B696" s="221"/>
      <c r="C696" s="262" t="s">
        <v>2783</v>
      </c>
      <c r="D696" s="229"/>
      <c r="E696" s="230">
        <v>22</v>
      </c>
      <c r="F696" s="224"/>
      <c r="G696" s="224"/>
      <c r="H696" s="224"/>
      <c r="I696" s="224"/>
      <c r="J696" s="224"/>
      <c r="K696" s="224"/>
      <c r="L696" s="224"/>
      <c r="M696" s="224"/>
      <c r="N696" s="223"/>
      <c r="O696" s="223"/>
      <c r="P696" s="223"/>
      <c r="Q696" s="223"/>
      <c r="R696" s="224"/>
      <c r="S696" s="224"/>
      <c r="T696" s="224"/>
      <c r="U696" s="224"/>
      <c r="V696" s="224"/>
      <c r="W696" s="224"/>
      <c r="X696" s="224"/>
      <c r="Y696" s="224"/>
      <c r="Z696" s="213"/>
      <c r="AA696" s="213"/>
      <c r="AB696" s="213"/>
      <c r="AC696" s="213"/>
      <c r="AD696" s="213"/>
      <c r="AE696" s="213"/>
      <c r="AF696" s="213"/>
      <c r="AG696" s="213" t="s">
        <v>290</v>
      </c>
      <c r="AH696" s="213">
        <v>0</v>
      </c>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1" x14ac:dyDescent="0.2">
      <c r="A697" s="241">
        <v>90</v>
      </c>
      <c r="B697" s="242" t="s">
        <v>2784</v>
      </c>
      <c r="C697" s="259" t="s">
        <v>2785</v>
      </c>
      <c r="D697" s="243" t="s">
        <v>598</v>
      </c>
      <c r="E697" s="244">
        <v>36</v>
      </c>
      <c r="F697" s="245"/>
      <c r="G697" s="246">
        <f>ROUND(E697*F697,2)</f>
        <v>0</v>
      </c>
      <c r="H697" s="245"/>
      <c r="I697" s="246">
        <f>ROUND(E697*H697,2)</f>
        <v>0</v>
      </c>
      <c r="J697" s="245"/>
      <c r="K697" s="246">
        <f>ROUND(E697*J697,2)</f>
        <v>0</v>
      </c>
      <c r="L697" s="246">
        <v>21</v>
      </c>
      <c r="M697" s="246">
        <f>G697*(1+L697/100)</f>
        <v>0</v>
      </c>
      <c r="N697" s="244">
        <v>0</v>
      </c>
      <c r="O697" s="244">
        <f>ROUND(E697*N697,2)</f>
        <v>0</v>
      </c>
      <c r="P697" s="244">
        <v>0</v>
      </c>
      <c r="Q697" s="244">
        <f>ROUND(E697*P697,2)</f>
        <v>0</v>
      </c>
      <c r="R697" s="246"/>
      <c r="S697" s="246" t="s">
        <v>281</v>
      </c>
      <c r="T697" s="247" t="s">
        <v>282</v>
      </c>
      <c r="U697" s="224">
        <v>0</v>
      </c>
      <c r="V697" s="224">
        <f>ROUND(E697*U697,2)</f>
        <v>0</v>
      </c>
      <c r="W697" s="224"/>
      <c r="X697" s="224" t="s">
        <v>283</v>
      </c>
      <c r="Y697" s="224" t="s">
        <v>284</v>
      </c>
      <c r="Z697" s="213"/>
      <c r="AA697" s="213"/>
      <c r="AB697" s="213"/>
      <c r="AC697" s="213"/>
      <c r="AD697" s="213"/>
      <c r="AE697" s="213"/>
      <c r="AF697" s="213"/>
      <c r="AG697" s="213" t="s">
        <v>285</v>
      </c>
      <c r="AH697" s="213"/>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outlineLevel="2" x14ac:dyDescent="0.2">
      <c r="A698" s="220"/>
      <c r="B698" s="221"/>
      <c r="C698" s="260" t="s">
        <v>286</v>
      </c>
      <c r="D698" s="248"/>
      <c r="E698" s="248"/>
      <c r="F698" s="248"/>
      <c r="G698" s="248"/>
      <c r="H698" s="224"/>
      <c r="I698" s="224"/>
      <c r="J698" s="224"/>
      <c r="K698" s="224"/>
      <c r="L698" s="224"/>
      <c r="M698" s="224"/>
      <c r="N698" s="223"/>
      <c r="O698" s="223"/>
      <c r="P698" s="223"/>
      <c r="Q698" s="223"/>
      <c r="R698" s="224"/>
      <c r="S698" s="224"/>
      <c r="T698" s="224"/>
      <c r="U698" s="224"/>
      <c r="V698" s="224"/>
      <c r="W698" s="224"/>
      <c r="X698" s="224"/>
      <c r="Y698" s="224"/>
      <c r="Z698" s="213"/>
      <c r="AA698" s="213"/>
      <c r="AB698" s="213"/>
      <c r="AC698" s="213"/>
      <c r="AD698" s="213"/>
      <c r="AE698" s="213"/>
      <c r="AF698" s="213"/>
      <c r="AG698" s="213" t="s">
        <v>287</v>
      </c>
      <c r="AH698" s="213"/>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outlineLevel="3" x14ac:dyDescent="0.2">
      <c r="A699" s="220"/>
      <c r="B699" s="221"/>
      <c r="C699" s="261" t="s">
        <v>2786</v>
      </c>
      <c r="D699" s="250"/>
      <c r="E699" s="250"/>
      <c r="F699" s="250"/>
      <c r="G699" s="250"/>
      <c r="H699" s="224"/>
      <c r="I699" s="224"/>
      <c r="J699" s="224"/>
      <c r="K699" s="224"/>
      <c r="L699" s="224"/>
      <c r="M699" s="224"/>
      <c r="N699" s="223"/>
      <c r="O699" s="223"/>
      <c r="P699" s="223"/>
      <c r="Q699" s="223"/>
      <c r="R699" s="224"/>
      <c r="S699" s="224"/>
      <c r="T699" s="224"/>
      <c r="U699" s="224"/>
      <c r="V699" s="224"/>
      <c r="W699" s="224"/>
      <c r="X699" s="224"/>
      <c r="Y699" s="224"/>
      <c r="Z699" s="213"/>
      <c r="AA699" s="213"/>
      <c r="AB699" s="213"/>
      <c r="AC699" s="213"/>
      <c r="AD699" s="213"/>
      <c r="AE699" s="213"/>
      <c r="AF699" s="213"/>
      <c r="AG699" s="213" t="s">
        <v>287</v>
      </c>
      <c r="AH699" s="213"/>
      <c r="AI699" s="213"/>
      <c r="AJ699" s="213"/>
      <c r="AK699" s="213"/>
      <c r="AL699" s="213"/>
      <c r="AM699" s="213"/>
      <c r="AN699" s="213"/>
      <c r="AO699" s="213"/>
      <c r="AP699" s="213"/>
      <c r="AQ699" s="213"/>
      <c r="AR699" s="213"/>
      <c r="AS699" s="213"/>
      <c r="AT699" s="213"/>
      <c r="AU699" s="213"/>
      <c r="AV699" s="213"/>
      <c r="AW699" s="213"/>
      <c r="AX699" s="213"/>
      <c r="AY699" s="213"/>
      <c r="AZ699" s="213"/>
      <c r="BA699" s="213"/>
      <c r="BB699" s="213"/>
      <c r="BC699" s="213"/>
      <c r="BD699" s="213"/>
      <c r="BE699" s="213"/>
      <c r="BF699" s="213"/>
      <c r="BG699" s="213"/>
      <c r="BH699" s="213"/>
    </row>
    <row r="700" spans="1:60" outlineLevel="3" x14ac:dyDescent="0.2">
      <c r="A700" s="220"/>
      <c r="B700" s="221"/>
      <c r="C700" s="261" t="s">
        <v>2787</v>
      </c>
      <c r="D700" s="250"/>
      <c r="E700" s="250"/>
      <c r="F700" s="250"/>
      <c r="G700" s="250"/>
      <c r="H700" s="224"/>
      <c r="I700" s="224"/>
      <c r="J700" s="224"/>
      <c r="K700" s="224"/>
      <c r="L700" s="224"/>
      <c r="M700" s="224"/>
      <c r="N700" s="223"/>
      <c r="O700" s="223"/>
      <c r="P700" s="223"/>
      <c r="Q700" s="223"/>
      <c r="R700" s="224"/>
      <c r="S700" s="224"/>
      <c r="T700" s="224"/>
      <c r="U700" s="224"/>
      <c r="V700" s="224"/>
      <c r="W700" s="224"/>
      <c r="X700" s="224"/>
      <c r="Y700" s="224"/>
      <c r="Z700" s="213"/>
      <c r="AA700" s="213"/>
      <c r="AB700" s="213"/>
      <c r="AC700" s="213"/>
      <c r="AD700" s="213"/>
      <c r="AE700" s="213"/>
      <c r="AF700" s="213"/>
      <c r="AG700" s="213" t="s">
        <v>287</v>
      </c>
      <c r="AH700" s="213"/>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outlineLevel="3" x14ac:dyDescent="0.2">
      <c r="A701" s="220"/>
      <c r="B701" s="221"/>
      <c r="C701" s="261" t="s">
        <v>3170</v>
      </c>
      <c r="D701" s="250"/>
      <c r="E701" s="250"/>
      <c r="F701" s="250"/>
      <c r="G701" s="250"/>
      <c r="H701" s="224"/>
      <c r="I701" s="224"/>
      <c r="J701" s="224"/>
      <c r="K701" s="224"/>
      <c r="L701" s="224"/>
      <c r="M701" s="224"/>
      <c r="N701" s="223"/>
      <c r="O701" s="223"/>
      <c r="P701" s="223"/>
      <c r="Q701" s="223"/>
      <c r="R701" s="224"/>
      <c r="S701" s="224"/>
      <c r="T701" s="224"/>
      <c r="U701" s="224"/>
      <c r="V701" s="224"/>
      <c r="W701" s="224"/>
      <c r="X701" s="224"/>
      <c r="Y701" s="224"/>
      <c r="Z701" s="213"/>
      <c r="AA701" s="213"/>
      <c r="AB701" s="213"/>
      <c r="AC701" s="213"/>
      <c r="AD701" s="213"/>
      <c r="AE701" s="213"/>
      <c r="AF701" s="213"/>
      <c r="AG701" s="213" t="s">
        <v>287</v>
      </c>
      <c r="AH701" s="213"/>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outlineLevel="3" x14ac:dyDescent="0.2">
      <c r="A702" s="220"/>
      <c r="B702" s="221"/>
      <c r="C702" s="261" t="s">
        <v>2758</v>
      </c>
      <c r="D702" s="250"/>
      <c r="E702" s="250"/>
      <c r="F702" s="250"/>
      <c r="G702" s="250"/>
      <c r="H702" s="224"/>
      <c r="I702" s="224"/>
      <c r="J702" s="224"/>
      <c r="K702" s="224"/>
      <c r="L702" s="224"/>
      <c r="M702" s="224"/>
      <c r="N702" s="223"/>
      <c r="O702" s="223"/>
      <c r="P702" s="223"/>
      <c r="Q702" s="223"/>
      <c r="R702" s="224"/>
      <c r="S702" s="224"/>
      <c r="T702" s="224"/>
      <c r="U702" s="224"/>
      <c r="V702" s="224"/>
      <c r="W702" s="224"/>
      <c r="X702" s="224"/>
      <c r="Y702" s="224"/>
      <c r="Z702" s="213"/>
      <c r="AA702" s="213"/>
      <c r="AB702" s="213"/>
      <c r="AC702" s="213"/>
      <c r="AD702" s="213"/>
      <c r="AE702" s="213"/>
      <c r="AF702" s="213"/>
      <c r="AG702" s="213" t="s">
        <v>287</v>
      </c>
      <c r="AH702" s="213"/>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3" x14ac:dyDescent="0.2">
      <c r="A703" s="220"/>
      <c r="B703" s="221"/>
      <c r="C703" s="261" t="s">
        <v>3171</v>
      </c>
      <c r="D703" s="250"/>
      <c r="E703" s="250"/>
      <c r="F703" s="250"/>
      <c r="G703" s="250"/>
      <c r="H703" s="224"/>
      <c r="I703" s="224"/>
      <c r="J703" s="224"/>
      <c r="K703" s="224"/>
      <c r="L703" s="224"/>
      <c r="M703" s="224"/>
      <c r="N703" s="223"/>
      <c r="O703" s="223"/>
      <c r="P703" s="223"/>
      <c r="Q703" s="223"/>
      <c r="R703" s="224"/>
      <c r="S703" s="224"/>
      <c r="T703" s="224"/>
      <c r="U703" s="224"/>
      <c r="V703" s="224"/>
      <c r="W703" s="224"/>
      <c r="X703" s="224"/>
      <c r="Y703" s="224"/>
      <c r="Z703" s="213"/>
      <c r="AA703" s="213"/>
      <c r="AB703" s="213"/>
      <c r="AC703" s="213"/>
      <c r="AD703" s="213"/>
      <c r="AE703" s="213"/>
      <c r="AF703" s="213"/>
      <c r="AG703" s="213" t="s">
        <v>287</v>
      </c>
      <c r="AH703" s="213"/>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outlineLevel="3" x14ac:dyDescent="0.2">
      <c r="A704" s="220"/>
      <c r="B704" s="221"/>
      <c r="C704" s="261" t="s">
        <v>2770</v>
      </c>
      <c r="D704" s="250"/>
      <c r="E704" s="250"/>
      <c r="F704" s="250"/>
      <c r="G704" s="250"/>
      <c r="H704" s="224"/>
      <c r="I704" s="224"/>
      <c r="J704" s="224"/>
      <c r="K704" s="224"/>
      <c r="L704" s="224"/>
      <c r="M704" s="224"/>
      <c r="N704" s="223"/>
      <c r="O704" s="223"/>
      <c r="P704" s="223"/>
      <c r="Q704" s="223"/>
      <c r="R704" s="224"/>
      <c r="S704" s="224"/>
      <c r="T704" s="224"/>
      <c r="U704" s="224"/>
      <c r="V704" s="224"/>
      <c r="W704" s="224"/>
      <c r="X704" s="224"/>
      <c r="Y704" s="224"/>
      <c r="Z704" s="213"/>
      <c r="AA704" s="213"/>
      <c r="AB704" s="213"/>
      <c r="AC704" s="213"/>
      <c r="AD704" s="213"/>
      <c r="AE704" s="213"/>
      <c r="AF704" s="213"/>
      <c r="AG704" s="213" t="s">
        <v>287</v>
      </c>
      <c r="AH704" s="213"/>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3" x14ac:dyDescent="0.2">
      <c r="A705" s="220"/>
      <c r="B705" s="221"/>
      <c r="C705" s="261" t="s">
        <v>3172</v>
      </c>
      <c r="D705" s="250"/>
      <c r="E705" s="250"/>
      <c r="F705" s="250"/>
      <c r="G705" s="250"/>
      <c r="H705" s="224"/>
      <c r="I705" s="224"/>
      <c r="J705" s="224"/>
      <c r="K705" s="224"/>
      <c r="L705" s="224"/>
      <c r="M705" s="224"/>
      <c r="N705" s="223"/>
      <c r="O705" s="223"/>
      <c r="P705" s="223"/>
      <c r="Q705" s="223"/>
      <c r="R705" s="224"/>
      <c r="S705" s="224"/>
      <c r="T705" s="224"/>
      <c r="U705" s="224"/>
      <c r="V705" s="224"/>
      <c r="W705" s="224"/>
      <c r="X705" s="224"/>
      <c r="Y705" s="224"/>
      <c r="Z705" s="213"/>
      <c r="AA705" s="213"/>
      <c r="AB705" s="213"/>
      <c r="AC705" s="213"/>
      <c r="AD705" s="213"/>
      <c r="AE705" s="213"/>
      <c r="AF705" s="213"/>
      <c r="AG705" s="213" t="s">
        <v>287</v>
      </c>
      <c r="AH705" s="213"/>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3" x14ac:dyDescent="0.2">
      <c r="A706" s="220"/>
      <c r="B706" s="221"/>
      <c r="C706" s="274" t="s">
        <v>1063</v>
      </c>
      <c r="D706" s="226"/>
      <c r="E706" s="227"/>
      <c r="F706" s="228"/>
      <c r="G706" s="228"/>
      <c r="H706" s="224"/>
      <c r="I706" s="224"/>
      <c r="J706" s="224"/>
      <c r="K706" s="224"/>
      <c r="L706" s="224"/>
      <c r="M706" s="224"/>
      <c r="N706" s="223"/>
      <c r="O706" s="223"/>
      <c r="P706" s="223"/>
      <c r="Q706" s="223"/>
      <c r="R706" s="224"/>
      <c r="S706" s="224"/>
      <c r="T706" s="224"/>
      <c r="U706" s="224"/>
      <c r="V706" s="224"/>
      <c r="W706" s="224"/>
      <c r="X706" s="224"/>
      <c r="Y706" s="224"/>
      <c r="Z706" s="213"/>
      <c r="AA706" s="213"/>
      <c r="AB706" s="213"/>
      <c r="AC706" s="213"/>
      <c r="AD706" s="213"/>
      <c r="AE706" s="213"/>
      <c r="AF706" s="213"/>
      <c r="AG706" s="213" t="s">
        <v>287</v>
      </c>
      <c r="AH706" s="213"/>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ht="22.5" outlineLevel="3" x14ac:dyDescent="0.2">
      <c r="A707" s="220"/>
      <c r="B707" s="221"/>
      <c r="C707" s="261" t="s">
        <v>355</v>
      </c>
      <c r="D707" s="250"/>
      <c r="E707" s="250"/>
      <c r="F707" s="250"/>
      <c r="G707" s="250"/>
      <c r="H707" s="224"/>
      <c r="I707" s="224"/>
      <c r="J707" s="224"/>
      <c r="K707" s="224"/>
      <c r="L707" s="224"/>
      <c r="M707" s="224"/>
      <c r="N707" s="223"/>
      <c r="O707" s="223"/>
      <c r="P707" s="223"/>
      <c r="Q707" s="223"/>
      <c r="R707" s="224"/>
      <c r="S707" s="224"/>
      <c r="T707" s="224"/>
      <c r="U707" s="224"/>
      <c r="V707" s="224"/>
      <c r="W707" s="224"/>
      <c r="X707" s="224"/>
      <c r="Y707" s="224"/>
      <c r="Z707" s="213"/>
      <c r="AA707" s="213"/>
      <c r="AB707" s="213"/>
      <c r="AC707" s="213"/>
      <c r="AD707" s="213"/>
      <c r="AE707" s="213"/>
      <c r="AF707" s="213"/>
      <c r="AG707" s="213" t="s">
        <v>287</v>
      </c>
      <c r="AH707" s="213"/>
      <c r="AI707" s="213"/>
      <c r="AJ707" s="213"/>
      <c r="AK707" s="213"/>
      <c r="AL707" s="213"/>
      <c r="AM707" s="213"/>
      <c r="AN707" s="213"/>
      <c r="AO707" s="213"/>
      <c r="AP707" s="213"/>
      <c r="AQ707" s="213"/>
      <c r="AR707" s="213"/>
      <c r="AS707" s="213"/>
      <c r="AT707" s="213"/>
      <c r="AU707" s="213"/>
      <c r="AV707" s="213"/>
      <c r="AW707" s="213"/>
      <c r="AX707" s="213"/>
      <c r="AY707" s="213"/>
      <c r="AZ707" s="213"/>
      <c r="BA707" s="249" t="str">
        <f>C707</f>
        <v>Kompletní provedení dle veškerých informací obsažených v PD (textová i výkresová část, technologické postupy, restaurátorské záměry atd.).</v>
      </c>
      <c r="BB707" s="213"/>
      <c r="BC707" s="213"/>
      <c r="BD707" s="213"/>
      <c r="BE707" s="213"/>
      <c r="BF707" s="213"/>
      <c r="BG707" s="213"/>
      <c r="BH707" s="213"/>
    </row>
    <row r="708" spans="1:60" ht="22.5" outlineLevel="3" x14ac:dyDescent="0.2">
      <c r="A708" s="220"/>
      <c r="B708" s="221"/>
      <c r="C708" s="261" t="s">
        <v>3165</v>
      </c>
      <c r="D708" s="250"/>
      <c r="E708" s="250"/>
      <c r="F708" s="250"/>
      <c r="G708" s="250"/>
      <c r="H708" s="224"/>
      <c r="I708" s="224"/>
      <c r="J708" s="224"/>
      <c r="K708" s="224"/>
      <c r="L708" s="224"/>
      <c r="M708" s="224"/>
      <c r="N708" s="223"/>
      <c r="O708" s="223"/>
      <c r="P708" s="223"/>
      <c r="Q708" s="223"/>
      <c r="R708" s="224"/>
      <c r="S708" s="224"/>
      <c r="T708" s="224"/>
      <c r="U708" s="224"/>
      <c r="V708" s="224"/>
      <c r="W708" s="224"/>
      <c r="X708" s="224"/>
      <c r="Y708" s="224"/>
      <c r="Z708" s="213"/>
      <c r="AA708" s="213"/>
      <c r="AB708" s="213"/>
      <c r="AC708" s="213"/>
      <c r="AD708" s="213"/>
      <c r="AE708" s="213"/>
      <c r="AF708" s="213"/>
      <c r="AG708" s="213" t="s">
        <v>287</v>
      </c>
      <c r="AH708" s="213"/>
      <c r="AI708" s="213"/>
      <c r="AJ708" s="213"/>
      <c r="AK708" s="213"/>
      <c r="AL708" s="213"/>
      <c r="AM708" s="213"/>
      <c r="AN708" s="213"/>
      <c r="AO708" s="213"/>
      <c r="AP708" s="213"/>
      <c r="AQ708" s="213"/>
      <c r="AR708" s="213"/>
      <c r="AS708" s="213"/>
      <c r="AT708" s="213"/>
      <c r="AU708" s="213"/>
      <c r="AV708" s="213"/>
      <c r="AW708" s="213"/>
      <c r="AX708" s="213"/>
      <c r="AY708" s="213"/>
      <c r="AZ708" s="213"/>
      <c r="BA708" s="249" t="str">
        <f>C708</f>
        <v>Provedení je včetně montáže, demontáže původních konstrukcí, dodávky, přesunu hmot, přesunu a likvidace suti, povrchové úpravy, repasí, restaurátorských záměrů,</v>
      </c>
      <c r="BB708" s="213"/>
      <c r="BC708" s="213"/>
      <c r="BD708" s="213"/>
      <c r="BE708" s="213"/>
      <c r="BF708" s="213"/>
      <c r="BG708" s="213"/>
      <c r="BH708" s="213"/>
    </row>
    <row r="709" spans="1:60" ht="22.5" outlineLevel="3" x14ac:dyDescent="0.2">
      <c r="A709" s="220"/>
      <c r="B709" s="221"/>
      <c r="C709" s="261" t="s">
        <v>288</v>
      </c>
      <c r="D709" s="250"/>
      <c r="E709" s="250"/>
      <c r="F709" s="250"/>
      <c r="G709" s="250"/>
      <c r="H709" s="224"/>
      <c r="I709" s="224"/>
      <c r="J709" s="224"/>
      <c r="K709" s="224"/>
      <c r="L709" s="224"/>
      <c r="M709" s="224"/>
      <c r="N709" s="223"/>
      <c r="O709" s="223"/>
      <c r="P709" s="223"/>
      <c r="Q709" s="223"/>
      <c r="R709" s="224"/>
      <c r="S709" s="224"/>
      <c r="T709" s="224"/>
      <c r="U709" s="224"/>
      <c r="V709" s="224"/>
      <c r="W709" s="224"/>
      <c r="X709" s="224"/>
      <c r="Y709" s="224"/>
      <c r="Z709" s="213"/>
      <c r="AA709" s="213"/>
      <c r="AB709" s="213"/>
      <c r="AC709" s="213"/>
      <c r="AD709" s="213"/>
      <c r="AE709" s="213"/>
      <c r="AF709" s="213"/>
      <c r="AG709" s="213" t="s">
        <v>287</v>
      </c>
      <c r="AH709" s="213"/>
      <c r="AI709" s="213"/>
      <c r="AJ709" s="213"/>
      <c r="AK709" s="213"/>
      <c r="AL709" s="213"/>
      <c r="AM709" s="213"/>
      <c r="AN709" s="213"/>
      <c r="AO709" s="213"/>
      <c r="AP709" s="213"/>
      <c r="AQ709" s="213"/>
      <c r="AR709" s="213"/>
      <c r="AS709" s="213"/>
      <c r="AT709" s="213"/>
      <c r="AU709" s="213"/>
      <c r="AV709" s="213"/>
      <c r="AW709" s="213"/>
      <c r="AX709" s="213"/>
      <c r="AY709" s="213"/>
      <c r="AZ709" s="213"/>
      <c r="BA709" s="249" t="str">
        <f>C709</f>
        <v>restaurátorských závěrečných zpráv, dílenských dokumentací, vzorkování a veškerých dalších nutných souvisejících plnění a dodávek potřeb.</v>
      </c>
      <c r="BB709" s="213"/>
      <c r="BC709" s="213"/>
      <c r="BD709" s="213"/>
      <c r="BE709" s="213"/>
      <c r="BF709" s="213"/>
      <c r="BG709" s="213"/>
      <c r="BH709" s="213"/>
    </row>
    <row r="710" spans="1:60" outlineLevel="2" x14ac:dyDescent="0.2">
      <c r="A710" s="220"/>
      <c r="B710" s="221"/>
      <c r="C710" s="262" t="s">
        <v>2788</v>
      </c>
      <c r="D710" s="229"/>
      <c r="E710" s="230">
        <v>36</v>
      </c>
      <c r="F710" s="224"/>
      <c r="G710" s="224"/>
      <c r="H710" s="224"/>
      <c r="I710" s="224"/>
      <c r="J710" s="224"/>
      <c r="K710" s="224"/>
      <c r="L710" s="224"/>
      <c r="M710" s="224"/>
      <c r="N710" s="223"/>
      <c r="O710" s="223"/>
      <c r="P710" s="223"/>
      <c r="Q710" s="223"/>
      <c r="R710" s="224"/>
      <c r="S710" s="224"/>
      <c r="T710" s="224"/>
      <c r="U710" s="224"/>
      <c r="V710" s="224"/>
      <c r="W710" s="224"/>
      <c r="X710" s="224"/>
      <c r="Y710" s="224"/>
      <c r="Z710" s="213"/>
      <c r="AA710" s="213"/>
      <c r="AB710" s="213"/>
      <c r="AC710" s="213"/>
      <c r="AD710" s="213"/>
      <c r="AE710" s="213"/>
      <c r="AF710" s="213"/>
      <c r="AG710" s="213" t="s">
        <v>290</v>
      </c>
      <c r="AH710" s="213">
        <v>0</v>
      </c>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outlineLevel="1" x14ac:dyDescent="0.2">
      <c r="A711" s="241">
        <v>91</v>
      </c>
      <c r="B711" s="242" t="s">
        <v>2789</v>
      </c>
      <c r="C711" s="259" t="s">
        <v>2790</v>
      </c>
      <c r="D711" s="243" t="s">
        <v>598</v>
      </c>
      <c r="E711" s="244">
        <v>53.4</v>
      </c>
      <c r="F711" s="245"/>
      <c r="G711" s="246">
        <f>ROUND(E711*F711,2)</f>
        <v>0</v>
      </c>
      <c r="H711" s="245"/>
      <c r="I711" s="246">
        <f>ROUND(E711*H711,2)</f>
        <v>0</v>
      </c>
      <c r="J711" s="245"/>
      <c r="K711" s="246">
        <f>ROUND(E711*J711,2)</f>
        <v>0</v>
      </c>
      <c r="L711" s="246">
        <v>21</v>
      </c>
      <c r="M711" s="246">
        <f>G711*(1+L711/100)</f>
        <v>0</v>
      </c>
      <c r="N711" s="244">
        <v>0</v>
      </c>
      <c r="O711" s="244">
        <f>ROUND(E711*N711,2)</f>
        <v>0</v>
      </c>
      <c r="P711" s="244">
        <v>0</v>
      </c>
      <c r="Q711" s="244">
        <f>ROUND(E711*P711,2)</f>
        <v>0</v>
      </c>
      <c r="R711" s="246"/>
      <c r="S711" s="246" t="s">
        <v>281</v>
      </c>
      <c r="T711" s="247" t="s">
        <v>282</v>
      </c>
      <c r="U711" s="224">
        <v>0</v>
      </c>
      <c r="V711" s="224">
        <f>ROUND(E711*U711,2)</f>
        <v>0</v>
      </c>
      <c r="W711" s="224"/>
      <c r="X711" s="224" t="s">
        <v>283</v>
      </c>
      <c r="Y711" s="224" t="s">
        <v>284</v>
      </c>
      <c r="Z711" s="213"/>
      <c r="AA711" s="213"/>
      <c r="AB711" s="213"/>
      <c r="AC711" s="213"/>
      <c r="AD711" s="213"/>
      <c r="AE711" s="213"/>
      <c r="AF711" s="213"/>
      <c r="AG711" s="213" t="s">
        <v>285</v>
      </c>
      <c r="AH711" s="213"/>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outlineLevel="2" x14ac:dyDescent="0.2">
      <c r="A712" s="220"/>
      <c r="B712" s="221"/>
      <c r="C712" s="260" t="s">
        <v>286</v>
      </c>
      <c r="D712" s="248"/>
      <c r="E712" s="248"/>
      <c r="F712" s="248"/>
      <c r="G712" s="248"/>
      <c r="H712" s="224"/>
      <c r="I712" s="224"/>
      <c r="J712" s="224"/>
      <c r="K712" s="224"/>
      <c r="L712" s="224"/>
      <c r="M712" s="224"/>
      <c r="N712" s="223"/>
      <c r="O712" s="223"/>
      <c r="P712" s="223"/>
      <c r="Q712" s="223"/>
      <c r="R712" s="224"/>
      <c r="S712" s="224"/>
      <c r="T712" s="224"/>
      <c r="U712" s="224"/>
      <c r="V712" s="224"/>
      <c r="W712" s="224"/>
      <c r="X712" s="224"/>
      <c r="Y712" s="224"/>
      <c r="Z712" s="213"/>
      <c r="AA712" s="213"/>
      <c r="AB712" s="213"/>
      <c r="AC712" s="213"/>
      <c r="AD712" s="213"/>
      <c r="AE712" s="213"/>
      <c r="AF712" s="213"/>
      <c r="AG712" s="213" t="s">
        <v>287</v>
      </c>
      <c r="AH712" s="213"/>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outlineLevel="3" x14ac:dyDescent="0.2">
      <c r="A713" s="220"/>
      <c r="B713" s="221"/>
      <c r="C713" s="261" t="s">
        <v>2791</v>
      </c>
      <c r="D713" s="250"/>
      <c r="E713" s="250"/>
      <c r="F713" s="250"/>
      <c r="G713" s="250"/>
      <c r="H713" s="224"/>
      <c r="I713" s="224"/>
      <c r="J713" s="224"/>
      <c r="K713" s="224"/>
      <c r="L713" s="224"/>
      <c r="M713" s="224"/>
      <c r="N713" s="223"/>
      <c r="O713" s="223"/>
      <c r="P713" s="223"/>
      <c r="Q713" s="223"/>
      <c r="R713" s="224"/>
      <c r="S713" s="224"/>
      <c r="T713" s="224"/>
      <c r="U713" s="224"/>
      <c r="V713" s="224"/>
      <c r="W713" s="224"/>
      <c r="X713" s="224"/>
      <c r="Y713" s="224"/>
      <c r="Z713" s="213"/>
      <c r="AA713" s="213"/>
      <c r="AB713" s="213"/>
      <c r="AC713" s="213"/>
      <c r="AD713" s="213"/>
      <c r="AE713" s="213"/>
      <c r="AF713" s="213"/>
      <c r="AG713" s="213" t="s">
        <v>287</v>
      </c>
      <c r="AH713" s="213"/>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3" x14ac:dyDescent="0.2">
      <c r="A714" s="220"/>
      <c r="B714" s="221"/>
      <c r="C714" s="261" t="s">
        <v>2792</v>
      </c>
      <c r="D714" s="250"/>
      <c r="E714" s="250"/>
      <c r="F714" s="250"/>
      <c r="G714" s="250"/>
      <c r="H714" s="224"/>
      <c r="I714" s="224"/>
      <c r="J714" s="224"/>
      <c r="K714" s="224"/>
      <c r="L714" s="224"/>
      <c r="M714" s="224"/>
      <c r="N714" s="223"/>
      <c r="O714" s="223"/>
      <c r="P714" s="223"/>
      <c r="Q714" s="223"/>
      <c r="R714" s="224"/>
      <c r="S714" s="224"/>
      <c r="T714" s="224"/>
      <c r="U714" s="224"/>
      <c r="V714" s="224"/>
      <c r="W714" s="224"/>
      <c r="X714" s="224"/>
      <c r="Y714" s="224"/>
      <c r="Z714" s="213"/>
      <c r="AA714" s="213"/>
      <c r="AB714" s="213"/>
      <c r="AC714" s="213"/>
      <c r="AD714" s="213"/>
      <c r="AE714" s="213"/>
      <c r="AF714" s="213"/>
      <c r="AG714" s="213" t="s">
        <v>287</v>
      </c>
      <c r="AH714" s="213"/>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outlineLevel="3" x14ac:dyDescent="0.2">
      <c r="A715" s="220"/>
      <c r="B715" s="221"/>
      <c r="C715" s="261" t="s">
        <v>3170</v>
      </c>
      <c r="D715" s="250"/>
      <c r="E715" s="250"/>
      <c r="F715" s="250"/>
      <c r="G715" s="250"/>
      <c r="H715" s="224"/>
      <c r="I715" s="224"/>
      <c r="J715" s="224"/>
      <c r="K715" s="224"/>
      <c r="L715" s="224"/>
      <c r="M715" s="224"/>
      <c r="N715" s="223"/>
      <c r="O715" s="223"/>
      <c r="P715" s="223"/>
      <c r="Q715" s="223"/>
      <c r="R715" s="224"/>
      <c r="S715" s="224"/>
      <c r="T715" s="224"/>
      <c r="U715" s="224"/>
      <c r="V715" s="224"/>
      <c r="W715" s="224"/>
      <c r="X715" s="224"/>
      <c r="Y715" s="224"/>
      <c r="Z715" s="213"/>
      <c r="AA715" s="213"/>
      <c r="AB715" s="213"/>
      <c r="AC715" s="213"/>
      <c r="AD715" s="213"/>
      <c r="AE715" s="213"/>
      <c r="AF715" s="213"/>
      <c r="AG715" s="213" t="s">
        <v>287</v>
      </c>
      <c r="AH715" s="213"/>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outlineLevel="3" x14ac:dyDescent="0.2">
      <c r="A716" s="220"/>
      <c r="B716" s="221"/>
      <c r="C716" s="261" t="s">
        <v>2758</v>
      </c>
      <c r="D716" s="250"/>
      <c r="E716" s="250"/>
      <c r="F716" s="250"/>
      <c r="G716" s="250"/>
      <c r="H716" s="224"/>
      <c r="I716" s="224"/>
      <c r="J716" s="224"/>
      <c r="K716" s="224"/>
      <c r="L716" s="224"/>
      <c r="M716" s="224"/>
      <c r="N716" s="223"/>
      <c r="O716" s="223"/>
      <c r="P716" s="223"/>
      <c r="Q716" s="223"/>
      <c r="R716" s="224"/>
      <c r="S716" s="224"/>
      <c r="T716" s="224"/>
      <c r="U716" s="224"/>
      <c r="V716" s="224"/>
      <c r="W716" s="224"/>
      <c r="X716" s="224"/>
      <c r="Y716" s="224"/>
      <c r="Z716" s="213"/>
      <c r="AA716" s="213"/>
      <c r="AB716" s="213"/>
      <c r="AC716" s="213"/>
      <c r="AD716" s="213"/>
      <c r="AE716" s="213"/>
      <c r="AF716" s="213"/>
      <c r="AG716" s="213" t="s">
        <v>287</v>
      </c>
      <c r="AH716" s="213"/>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outlineLevel="3" x14ac:dyDescent="0.2">
      <c r="A717" s="220"/>
      <c r="B717" s="221"/>
      <c r="C717" s="261" t="s">
        <v>3171</v>
      </c>
      <c r="D717" s="250"/>
      <c r="E717" s="250"/>
      <c r="F717" s="250"/>
      <c r="G717" s="250"/>
      <c r="H717" s="224"/>
      <c r="I717" s="224"/>
      <c r="J717" s="224"/>
      <c r="K717" s="224"/>
      <c r="L717" s="224"/>
      <c r="M717" s="224"/>
      <c r="N717" s="223"/>
      <c r="O717" s="223"/>
      <c r="P717" s="223"/>
      <c r="Q717" s="223"/>
      <c r="R717" s="224"/>
      <c r="S717" s="224"/>
      <c r="T717" s="224"/>
      <c r="U717" s="224"/>
      <c r="V717" s="224"/>
      <c r="W717" s="224"/>
      <c r="X717" s="224"/>
      <c r="Y717" s="224"/>
      <c r="Z717" s="213"/>
      <c r="AA717" s="213"/>
      <c r="AB717" s="213"/>
      <c r="AC717" s="213"/>
      <c r="AD717" s="213"/>
      <c r="AE717" s="213"/>
      <c r="AF717" s="213"/>
      <c r="AG717" s="213" t="s">
        <v>287</v>
      </c>
      <c r="AH717" s="213"/>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3" x14ac:dyDescent="0.2">
      <c r="A718" s="220"/>
      <c r="B718" s="221"/>
      <c r="C718" s="261" t="s">
        <v>2770</v>
      </c>
      <c r="D718" s="250"/>
      <c r="E718" s="250"/>
      <c r="F718" s="250"/>
      <c r="G718" s="250"/>
      <c r="H718" s="224"/>
      <c r="I718" s="224"/>
      <c r="J718" s="224"/>
      <c r="K718" s="224"/>
      <c r="L718" s="224"/>
      <c r="M718" s="224"/>
      <c r="N718" s="223"/>
      <c r="O718" s="223"/>
      <c r="P718" s="223"/>
      <c r="Q718" s="223"/>
      <c r="R718" s="224"/>
      <c r="S718" s="224"/>
      <c r="T718" s="224"/>
      <c r="U718" s="224"/>
      <c r="V718" s="224"/>
      <c r="W718" s="224"/>
      <c r="X718" s="224"/>
      <c r="Y718" s="224"/>
      <c r="Z718" s="213"/>
      <c r="AA718" s="213"/>
      <c r="AB718" s="213"/>
      <c r="AC718" s="213"/>
      <c r="AD718" s="213"/>
      <c r="AE718" s="213"/>
      <c r="AF718" s="213"/>
      <c r="AG718" s="213" t="s">
        <v>287</v>
      </c>
      <c r="AH718" s="213"/>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outlineLevel="3" x14ac:dyDescent="0.2">
      <c r="A719" s="220"/>
      <c r="B719" s="221"/>
      <c r="C719" s="261" t="s">
        <v>3172</v>
      </c>
      <c r="D719" s="250"/>
      <c r="E719" s="250"/>
      <c r="F719" s="250"/>
      <c r="G719" s="250"/>
      <c r="H719" s="224"/>
      <c r="I719" s="224"/>
      <c r="J719" s="224"/>
      <c r="K719" s="224"/>
      <c r="L719" s="224"/>
      <c r="M719" s="224"/>
      <c r="N719" s="223"/>
      <c r="O719" s="223"/>
      <c r="P719" s="223"/>
      <c r="Q719" s="223"/>
      <c r="R719" s="224"/>
      <c r="S719" s="224"/>
      <c r="T719" s="224"/>
      <c r="U719" s="224"/>
      <c r="V719" s="224"/>
      <c r="W719" s="224"/>
      <c r="X719" s="224"/>
      <c r="Y719" s="224"/>
      <c r="Z719" s="213"/>
      <c r="AA719" s="213"/>
      <c r="AB719" s="213"/>
      <c r="AC719" s="213"/>
      <c r="AD719" s="213"/>
      <c r="AE719" s="213"/>
      <c r="AF719" s="213"/>
      <c r="AG719" s="213" t="s">
        <v>287</v>
      </c>
      <c r="AH719" s="213"/>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outlineLevel="3" x14ac:dyDescent="0.2">
      <c r="A720" s="220"/>
      <c r="B720" s="221"/>
      <c r="C720" s="274" t="s">
        <v>2793</v>
      </c>
      <c r="D720" s="226"/>
      <c r="E720" s="227"/>
      <c r="F720" s="228"/>
      <c r="G720" s="228"/>
      <c r="H720" s="224"/>
      <c r="I720" s="224"/>
      <c r="J720" s="224"/>
      <c r="K720" s="224"/>
      <c r="L720" s="224"/>
      <c r="M720" s="224"/>
      <c r="N720" s="223"/>
      <c r="O720" s="223"/>
      <c r="P720" s="223"/>
      <c r="Q720" s="223"/>
      <c r="R720" s="224"/>
      <c r="S720" s="224"/>
      <c r="T720" s="224"/>
      <c r="U720" s="224"/>
      <c r="V720" s="224"/>
      <c r="W720" s="224"/>
      <c r="X720" s="224"/>
      <c r="Y720" s="224"/>
      <c r="Z720" s="213"/>
      <c r="AA720" s="213"/>
      <c r="AB720" s="213"/>
      <c r="AC720" s="213"/>
      <c r="AD720" s="213"/>
      <c r="AE720" s="213"/>
      <c r="AF720" s="213"/>
      <c r="AG720" s="213" t="s">
        <v>287</v>
      </c>
      <c r="AH720" s="213"/>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ht="22.5" outlineLevel="3" x14ac:dyDescent="0.2">
      <c r="A721" s="220"/>
      <c r="B721" s="221"/>
      <c r="C721" s="261" t="s">
        <v>355</v>
      </c>
      <c r="D721" s="250"/>
      <c r="E721" s="250"/>
      <c r="F721" s="250"/>
      <c r="G721" s="250"/>
      <c r="H721" s="224"/>
      <c r="I721" s="224"/>
      <c r="J721" s="224"/>
      <c r="K721" s="224"/>
      <c r="L721" s="224"/>
      <c r="M721" s="224"/>
      <c r="N721" s="223"/>
      <c r="O721" s="223"/>
      <c r="P721" s="223"/>
      <c r="Q721" s="223"/>
      <c r="R721" s="224"/>
      <c r="S721" s="224"/>
      <c r="T721" s="224"/>
      <c r="U721" s="224"/>
      <c r="V721" s="224"/>
      <c r="W721" s="224"/>
      <c r="X721" s="224"/>
      <c r="Y721" s="224"/>
      <c r="Z721" s="213"/>
      <c r="AA721" s="213"/>
      <c r="AB721" s="213"/>
      <c r="AC721" s="213"/>
      <c r="AD721" s="213"/>
      <c r="AE721" s="213"/>
      <c r="AF721" s="213"/>
      <c r="AG721" s="213" t="s">
        <v>287</v>
      </c>
      <c r="AH721" s="213"/>
      <c r="AI721" s="213"/>
      <c r="AJ721" s="213"/>
      <c r="AK721" s="213"/>
      <c r="AL721" s="213"/>
      <c r="AM721" s="213"/>
      <c r="AN721" s="213"/>
      <c r="AO721" s="213"/>
      <c r="AP721" s="213"/>
      <c r="AQ721" s="213"/>
      <c r="AR721" s="213"/>
      <c r="AS721" s="213"/>
      <c r="AT721" s="213"/>
      <c r="AU721" s="213"/>
      <c r="AV721" s="213"/>
      <c r="AW721" s="213"/>
      <c r="AX721" s="213"/>
      <c r="AY721" s="213"/>
      <c r="AZ721" s="213"/>
      <c r="BA721" s="249" t="str">
        <f>C721</f>
        <v>Kompletní provedení dle veškerých informací obsažených v PD (textová i výkresová část, technologické postupy, restaurátorské záměry atd.).</v>
      </c>
      <c r="BB721" s="213"/>
      <c r="BC721" s="213"/>
      <c r="BD721" s="213"/>
      <c r="BE721" s="213"/>
      <c r="BF721" s="213"/>
      <c r="BG721" s="213"/>
      <c r="BH721" s="213"/>
    </row>
    <row r="722" spans="1:60" ht="22.5" outlineLevel="3" x14ac:dyDescent="0.2">
      <c r="A722" s="220"/>
      <c r="B722" s="221"/>
      <c r="C722" s="261" t="s">
        <v>3165</v>
      </c>
      <c r="D722" s="250"/>
      <c r="E722" s="250"/>
      <c r="F722" s="250"/>
      <c r="G722" s="250"/>
      <c r="H722" s="224"/>
      <c r="I722" s="224"/>
      <c r="J722" s="224"/>
      <c r="K722" s="224"/>
      <c r="L722" s="224"/>
      <c r="M722" s="224"/>
      <c r="N722" s="223"/>
      <c r="O722" s="223"/>
      <c r="P722" s="223"/>
      <c r="Q722" s="223"/>
      <c r="R722" s="224"/>
      <c r="S722" s="224"/>
      <c r="T722" s="224"/>
      <c r="U722" s="224"/>
      <c r="V722" s="224"/>
      <c r="W722" s="224"/>
      <c r="X722" s="224"/>
      <c r="Y722" s="224"/>
      <c r="Z722" s="213"/>
      <c r="AA722" s="213"/>
      <c r="AB722" s="213"/>
      <c r="AC722" s="213"/>
      <c r="AD722" s="213"/>
      <c r="AE722" s="213"/>
      <c r="AF722" s="213"/>
      <c r="AG722" s="213" t="s">
        <v>287</v>
      </c>
      <c r="AH722" s="213"/>
      <c r="AI722" s="213"/>
      <c r="AJ722" s="213"/>
      <c r="AK722" s="213"/>
      <c r="AL722" s="213"/>
      <c r="AM722" s="213"/>
      <c r="AN722" s="213"/>
      <c r="AO722" s="213"/>
      <c r="AP722" s="213"/>
      <c r="AQ722" s="213"/>
      <c r="AR722" s="213"/>
      <c r="AS722" s="213"/>
      <c r="AT722" s="213"/>
      <c r="AU722" s="213"/>
      <c r="AV722" s="213"/>
      <c r="AW722" s="213"/>
      <c r="AX722" s="213"/>
      <c r="AY722" s="213"/>
      <c r="AZ722" s="213"/>
      <c r="BA722" s="249" t="str">
        <f>C722</f>
        <v>Provedení je včetně montáže, demontáže původních konstrukcí, dodávky, přesunu hmot, přesunu a likvidace suti, povrchové úpravy, repasí, restaurátorských záměrů,</v>
      </c>
      <c r="BB722" s="213"/>
      <c r="BC722" s="213"/>
      <c r="BD722" s="213"/>
      <c r="BE722" s="213"/>
      <c r="BF722" s="213"/>
      <c r="BG722" s="213"/>
      <c r="BH722" s="213"/>
    </row>
    <row r="723" spans="1:60" ht="22.5" outlineLevel="3" x14ac:dyDescent="0.2">
      <c r="A723" s="220"/>
      <c r="B723" s="221"/>
      <c r="C723" s="261" t="s">
        <v>288</v>
      </c>
      <c r="D723" s="250"/>
      <c r="E723" s="250"/>
      <c r="F723" s="250"/>
      <c r="G723" s="250"/>
      <c r="H723" s="224"/>
      <c r="I723" s="224"/>
      <c r="J723" s="224"/>
      <c r="K723" s="224"/>
      <c r="L723" s="224"/>
      <c r="M723" s="224"/>
      <c r="N723" s="223"/>
      <c r="O723" s="223"/>
      <c r="P723" s="223"/>
      <c r="Q723" s="223"/>
      <c r="R723" s="224"/>
      <c r="S723" s="224"/>
      <c r="T723" s="224"/>
      <c r="U723" s="224"/>
      <c r="V723" s="224"/>
      <c r="W723" s="224"/>
      <c r="X723" s="224"/>
      <c r="Y723" s="224"/>
      <c r="Z723" s="213"/>
      <c r="AA723" s="213"/>
      <c r="AB723" s="213"/>
      <c r="AC723" s="213"/>
      <c r="AD723" s="213"/>
      <c r="AE723" s="213"/>
      <c r="AF723" s="213"/>
      <c r="AG723" s="213" t="s">
        <v>287</v>
      </c>
      <c r="AH723" s="213"/>
      <c r="AI723" s="213"/>
      <c r="AJ723" s="213"/>
      <c r="AK723" s="213"/>
      <c r="AL723" s="213"/>
      <c r="AM723" s="213"/>
      <c r="AN723" s="213"/>
      <c r="AO723" s="213"/>
      <c r="AP723" s="213"/>
      <c r="AQ723" s="213"/>
      <c r="AR723" s="213"/>
      <c r="AS723" s="213"/>
      <c r="AT723" s="213"/>
      <c r="AU723" s="213"/>
      <c r="AV723" s="213"/>
      <c r="AW723" s="213"/>
      <c r="AX723" s="213"/>
      <c r="AY723" s="213"/>
      <c r="AZ723" s="213"/>
      <c r="BA723" s="249" t="str">
        <f>C723</f>
        <v>restaurátorských závěrečných zpráv, dílenských dokumentací, vzorkování a veškerých dalších nutných souvisejících plnění a dodávek potřeb.</v>
      </c>
      <c r="BB723" s="213"/>
      <c r="BC723" s="213"/>
      <c r="BD723" s="213"/>
      <c r="BE723" s="213"/>
      <c r="BF723" s="213"/>
      <c r="BG723" s="213"/>
      <c r="BH723" s="213"/>
    </row>
    <row r="724" spans="1:60" outlineLevel="2" x14ac:dyDescent="0.2">
      <c r="A724" s="220"/>
      <c r="B724" s="221"/>
      <c r="C724" s="262" t="s">
        <v>2794</v>
      </c>
      <c r="D724" s="229"/>
      <c r="E724" s="230">
        <v>53.4</v>
      </c>
      <c r="F724" s="224"/>
      <c r="G724" s="224"/>
      <c r="H724" s="224"/>
      <c r="I724" s="224"/>
      <c r="J724" s="224"/>
      <c r="K724" s="224"/>
      <c r="L724" s="224"/>
      <c r="M724" s="224"/>
      <c r="N724" s="223"/>
      <c r="O724" s="223"/>
      <c r="P724" s="223"/>
      <c r="Q724" s="223"/>
      <c r="R724" s="224"/>
      <c r="S724" s="224"/>
      <c r="T724" s="224"/>
      <c r="U724" s="224"/>
      <c r="V724" s="224"/>
      <c r="W724" s="224"/>
      <c r="X724" s="224"/>
      <c r="Y724" s="224"/>
      <c r="Z724" s="213"/>
      <c r="AA724" s="213"/>
      <c r="AB724" s="213"/>
      <c r="AC724" s="213"/>
      <c r="AD724" s="213"/>
      <c r="AE724" s="213"/>
      <c r="AF724" s="213"/>
      <c r="AG724" s="213" t="s">
        <v>290</v>
      </c>
      <c r="AH724" s="213">
        <v>0</v>
      </c>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outlineLevel="1" x14ac:dyDescent="0.2">
      <c r="A725" s="241">
        <v>92</v>
      </c>
      <c r="B725" s="242" t="s">
        <v>2795</v>
      </c>
      <c r="C725" s="259" t="s">
        <v>2796</v>
      </c>
      <c r="D725" s="243" t="s">
        <v>1687</v>
      </c>
      <c r="E725" s="244">
        <v>1</v>
      </c>
      <c r="F725" s="245"/>
      <c r="G725" s="246">
        <f>ROUND(E725*F725,2)</f>
        <v>0</v>
      </c>
      <c r="H725" s="245"/>
      <c r="I725" s="246">
        <f>ROUND(E725*H725,2)</f>
        <v>0</v>
      </c>
      <c r="J725" s="245"/>
      <c r="K725" s="246">
        <f>ROUND(E725*J725,2)</f>
        <v>0</v>
      </c>
      <c r="L725" s="246">
        <v>21</v>
      </c>
      <c r="M725" s="246">
        <f>G725*(1+L725/100)</f>
        <v>0</v>
      </c>
      <c r="N725" s="244">
        <v>0</v>
      </c>
      <c r="O725" s="244">
        <f>ROUND(E725*N725,2)</f>
        <v>0</v>
      </c>
      <c r="P725" s="244">
        <v>0</v>
      </c>
      <c r="Q725" s="244">
        <f>ROUND(E725*P725,2)</f>
        <v>0</v>
      </c>
      <c r="R725" s="246"/>
      <c r="S725" s="246" t="s">
        <v>281</v>
      </c>
      <c r="T725" s="247" t="s">
        <v>282</v>
      </c>
      <c r="U725" s="224">
        <v>0</v>
      </c>
      <c r="V725" s="224">
        <f>ROUND(E725*U725,2)</f>
        <v>0</v>
      </c>
      <c r="W725" s="224"/>
      <c r="X725" s="224" t="s">
        <v>283</v>
      </c>
      <c r="Y725" s="224" t="s">
        <v>284</v>
      </c>
      <c r="Z725" s="213"/>
      <c r="AA725" s="213"/>
      <c r="AB725" s="213"/>
      <c r="AC725" s="213"/>
      <c r="AD725" s="213"/>
      <c r="AE725" s="213"/>
      <c r="AF725" s="213"/>
      <c r="AG725" s="213" t="s">
        <v>285</v>
      </c>
      <c r="AH725" s="213"/>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outlineLevel="2" x14ac:dyDescent="0.2">
      <c r="A726" s="220"/>
      <c r="B726" s="221"/>
      <c r="C726" s="260" t="s">
        <v>286</v>
      </c>
      <c r="D726" s="248"/>
      <c r="E726" s="248"/>
      <c r="F726" s="248"/>
      <c r="G726" s="248"/>
      <c r="H726" s="224"/>
      <c r="I726" s="224"/>
      <c r="J726" s="224"/>
      <c r="K726" s="224"/>
      <c r="L726" s="224"/>
      <c r="M726" s="224"/>
      <c r="N726" s="223"/>
      <c r="O726" s="223"/>
      <c r="P726" s="223"/>
      <c r="Q726" s="223"/>
      <c r="R726" s="224"/>
      <c r="S726" s="224"/>
      <c r="T726" s="224"/>
      <c r="U726" s="224"/>
      <c r="V726" s="224"/>
      <c r="W726" s="224"/>
      <c r="X726" s="224"/>
      <c r="Y726" s="224"/>
      <c r="Z726" s="213"/>
      <c r="AA726" s="213"/>
      <c r="AB726" s="213"/>
      <c r="AC726" s="213"/>
      <c r="AD726" s="213"/>
      <c r="AE726" s="213"/>
      <c r="AF726" s="213"/>
      <c r="AG726" s="213" t="s">
        <v>287</v>
      </c>
      <c r="AH726" s="213"/>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outlineLevel="3" x14ac:dyDescent="0.2">
      <c r="A727" s="220"/>
      <c r="B727" s="221"/>
      <c r="C727" s="261" t="s">
        <v>2797</v>
      </c>
      <c r="D727" s="250"/>
      <c r="E727" s="250"/>
      <c r="F727" s="250"/>
      <c r="G727" s="250"/>
      <c r="H727" s="224"/>
      <c r="I727" s="224"/>
      <c r="J727" s="224"/>
      <c r="K727" s="224"/>
      <c r="L727" s="224"/>
      <c r="M727" s="224"/>
      <c r="N727" s="223"/>
      <c r="O727" s="223"/>
      <c r="P727" s="223"/>
      <c r="Q727" s="223"/>
      <c r="R727" s="224"/>
      <c r="S727" s="224"/>
      <c r="T727" s="224"/>
      <c r="U727" s="224"/>
      <c r="V727" s="224"/>
      <c r="W727" s="224"/>
      <c r="X727" s="224"/>
      <c r="Y727" s="224"/>
      <c r="Z727" s="213"/>
      <c r="AA727" s="213"/>
      <c r="AB727" s="213"/>
      <c r="AC727" s="213"/>
      <c r="AD727" s="213"/>
      <c r="AE727" s="213"/>
      <c r="AF727" s="213"/>
      <c r="AG727" s="213" t="s">
        <v>287</v>
      </c>
      <c r="AH727" s="213"/>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outlineLevel="3" x14ac:dyDescent="0.2">
      <c r="A728" s="220"/>
      <c r="B728" s="221"/>
      <c r="C728" s="274" t="s">
        <v>1063</v>
      </c>
      <c r="D728" s="226"/>
      <c r="E728" s="227"/>
      <c r="F728" s="228"/>
      <c r="G728" s="228"/>
      <c r="H728" s="224"/>
      <c r="I728" s="224"/>
      <c r="J728" s="224"/>
      <c r="K728" s="224"/>
      <c r="L728" s="224"/>
      <c r="M728" s="224"/>
      <c r="N728" s="223"/>
      <c r="O728" s="223"/>
      <c r="P728" s="223"/>
      <c r="Q728" s="223"/>
      <c r="R728" s="224"/>
      <c r="S728" s="224"/>
      <c r="T728" s="224"/>
      <c r="U728" s="224"/>
      <c r="V728" s="224"/>
      <c r="W728" s="224"/>
      <c r="X728" s="224"/>
      <c r="Y728" s="224"/>
      <c r="Z728" s="213"/>
      <c r="AA728" s="213"/>
      <c r="AB728" s="213"/>
      <c r="AC728" s="213"/>
      <c r="AD728" s="213"/>
      <c r="AE728" s="213"/>
      <c r="AF728" s="213"/>
      <c r="AG728" s="213" t="s">
        <v>287</v>
      </c>
      <c r="AH728" s="213"/>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ht="22.5" outlineLevel="3" x14ac:dyDescent="0.2">
      <c r="A729" s="220"/>
      <c r="B729" s="221"/>
      <c r="C729" s="261" t="s">
        <v>355</v>
      </c>
      <c r="D729" s="250"/>
      <c r="E729" s="250"/>
      <c r="F729" s="250"/>
      <c r="G729" s="250"/>
      <c r="H729" s="224"/>
      <c r="I729" s="224"/>
      <c r="J729" s="224"/>
      <c r="K729" s="224"/>
      <c r="L729" s="224"/>
      <c r="M729" s="224"/>
      <c r="N729" s="223"/>
      <c r="O729" s="223"/>
      <c r="P729" s="223"/>
      <c r="Q729" s="223"/>
      <c r="R729" s="224"/>
      <c r="S729" s="224"/>
      <c r="T729" s="224"/>
      <c r="U729" s="224"/>
      <c r="V729" s="224"/>
      <c r="W729" s="224"/>
      <c r="X729" s="224"/>
      <c r="Y729" s="224"/>
      <c r="Z729" s="213"/>
      <c r="AA729" s="213"/>
      <c r="AB729" s="213"/>
      <c r="AC729" s="213"/>
      <c r="AD729" s="213"/>
      <c r="AE729" s="213"/>
      <c r="AF729" s="213"/>
      <c r="AG729" s="213" t="s">
        <v>287</v>
      </c>
      <c r="AH729" s="213"/>
      <c r="AI729" s="213"/>
      <c r="AJ729" s="213"/>
      <c r="AK729" s="213"/>
      <c r="AL729" s="213"/>
      <c r="AM729" s="213"/>
      <c r="AN729" s="213"/>
      <c r="AO729" s="213"/>
      <c r="AP729" s="213"/>
      <c r="AQ729" s="213"/>
      <c r="AR729" s="213"/>
      <c r="AS729" s="213"/>
      <c r="AT729" s="213"/>
      <c r="AU729" s="213"/>
      <c r="AV729" s="213"/>
      <c r="AW729" s="213"/>
      <c r="AX729" s="213"/>
      <c r="AY729" s="213"/>
      <c r="AZ729" s="213"/>
      <c r="BA729" s="249" t="str">
        <f>C729</f>
        <v>Kompletní provedení dle veškerých informací obsažených v PD (textová i výkresová část, technologické postupy, restaurátorské záměry atd.).</v>
      </c>
      <c r="BB729" s="213"/>
      <c r="BC729" s="213"/>
      <c r="BD729" s="213"/>
      <c r="BE729" s="213"/>
      <c r="BF729" s="213"/>
      <c r="BG729" s="213"/>
      <c r="BH729" s="213"/>
    </row>
    <row r="730" spans="1:60" ht="22.5" outlineLevel="3" x14ac:dyDescent="0.2">
      <c r="A730" s="220"/>
      <c r="B730" s="221"/>
      <c r="C730" s="261" t="s">
        <v>3165</v>
      </c>
      <c r="D730" s="250"/>
      <c r="E730" s="250"/>
      <c r="F730" s="250"/>
      <c r="G730" s="250"/>
      <c r="H730" s="224"/>
      <c r="I730" s="224"/>
      <c r="J730" s="224"/>
      <c r="K730" s="224"/>
      <c r="L730" s="224"/>
      <c r="M730" s="224"/>
      <c r="N730" s="223"/>
      <c r="O730" s="223"/>
      <c r="P730" s="223"/>
      <c r="Q730" s="223"/>
      <c r="R730" s="224"/>
      <c r="S730" s="224"/>
      <c r="T730" s="224"/>
      <c r="U730" s="224"/>
      <c r="V730" s="224"/>
      <c r="W730" s="224"/>
      <c r="X730" s="224"/>
      <c r="Y730" s="224"/>
      <c r="Z730" s="213"/>
      <c r="AA730" s="213"/>
      <c r="AB730" s="213"/>
      <c r="AC730" s="213"/>
      <c r="AD730" s="213"/>
      <c r="AE730" s="213"/>
      <c r="AF730" s="213"/>
      <c r="AG730" s="213" t="s">
        <v>287</v>
      </c>
      <c r="AH730" s="213"/>
      <c r="AI730" s="213"/>
      <c r="AJ730" s="213"/>
      <c r="AK730" s="213"/>
      <c r="AL730" s="213"/>
      <c r="AM730" s="213"/>
      <c r="AN730" s="213"/>
      <c r="AO730" s="213"/>
      <c r="AP730" s="213"/>
      <c r="AQ730" s="213"/>
      <c r="AR730" s="213"/>
      <c r="AS730" s="213"/>
      <c r="AT730" s="213"/>
      <c r="AU730" s="213"/>
      <c r="AV730" s="213"/>
      <c r="AW730" s="213"/>
      <c r="AX730" s="213"/>
      <c r="AY730" s="213"/>
      <c r="AZ730" s="213"/>
      <c r="BA730" s="249" t="str">
        <f>C730</f>
        <v>Provedení je včetně montáže, demontáže původních konstrukcí, dodávky, přesunu hmot, přesunu a likvidace suti, povrchové úpravy, repasí, restaurátorských záměrů,</v>
      </c>
      <c r="BB730" s="213"/>
      <c r="BC730" s="213"/>
      <c r="BD730" s="213"/>
      <c r="BE730" s="213"/>
      <c r="BF730" s="213"/>
      <c r="BG730" s="213"/>
      <c r="BH730" s="213"/>
    </row>
    <row r="731" spans="1:60" ht="22.5" outlineLevel="3" x14ac:dyDescent="0.2">
      <c r="A731" s="220"/>
      <c r="B731" s="221"/>
      <c r="C731" s="261" t="s">
        <v>288</v>
      </c>
      <c r="D731" s="250"/>
      <c r="E731" s="250"/>
      <c r="F731" s="250"/>
      <c r="G731" s="250"/>
      <c r="H731" s="224"/>
      <c r="I731" s="224"/>
      <c r="J731" s="224"/>
      <c r="K731" s="224"/>
      <c r="L731" s="224"/>
      <c r="M731" s="224"/>
      <c r="N731" s="223"/>
      <c r="O731" s="223"/>
      <c r="P731" s="223"/>
      <c r="Q731" s="223"/>
      <c r="R731" s="224"/>
      <c r="S731" s="224"/>
      <c r="T731" s="224"/>
      <c r="U731" s="224"/>
      <c r="V731" s="224"/>
      <c r="W731" s="224"/>
      <c r="X731" s="224"/>
      <c r="Y731" s="224"/>
      <c r="Z731" s="213"/>
      <c r="AA731" s="213"/>
      <c r="AB731" s="213"/>
      <c r="AC731" s="213"/>
      <c r="AD731" s="213"/>
      <c r="AE731" s="213"/>
      <c r="AF731" s="213"/>
      <c r="AG731" s="213" t="s">
        <v>287</v>
      </c>
      <c r="AH731" s="213"/>
      <c r="AI731" s="213"/>
      <c r="AJ731" s="213"/>
      <c r="AK731" s="213"/>
      <c r="AL731" s="213"/>
      <c r="AM731" s="213"/>
      <c r="AN731" s="213"/>
      <c r="AO731" s="213"/>
      <c r="AP731" s="213"/>
      <c r="AQ731" s="213"/>
      <c r="AR731" s="213"/>
      <c r="AS731" s="213"/>
      <c r="AT731" s="213"/>
      <c r="AU731" s="213"/>
      <c r="AV731" s="213"/>
      <c r="AW731" s="213"/>
      <c r="AX731" s="213"/>
      <c r="AY731" s="213"/>
      <c r="AZ731" s="213"/>
      <c r="BA731" s="249" t="str">
        <f>C731</f>
        <v>restaurátorských závěrečných zpráv, dílenských dokumentací, vzorkování a veškerých dalších nutných souvisejících plnění a dodávek potřeb.</v>
      </c>
      <c r="BB731" s="213"/>
      <c r="BC731" s="213"/>
      <c r="BD731" s="213"/>
      <c r="BE731" s="213"/>
      <c r="BF731" s="213"/>
      <c r="BG731" s="213"/>
      <c r="BH731" s="213"/>
    </row>
    <row r="732" spans="1:60" outlineLevel="1" x14ac:dyDescent="0.2">
      <c r="A732" s="220">
        <v>93</v>
      </c>
      <c r="B732" s="221" t="s">
        <v>2798</v>
      </c>
      <c r="C732" s="272" t="s">
        <v>2799</v>
      </c>
      <c r="D732" s="222" t="s">
        <v>0</v>
      </c>
      <c r="E732" s="269"/>
      <c r="F732" s="225"/>
      <c r="G732" s="224">
        <f>ROUND(E732*F732,2)</f>
        <v>0</v>
      </c>
      <c r="H732" s="225"/>
      <c r="I732" s="224">
        <f>ROUND(E732*H732,2)</f>
        <v>0</v>
      </c>
      <c r="J732" s="225"/>
      <c r="K732" s="224">
        <f>ROUND(E732*J732,2)</f>
        <v>0</v>
      </c>
      <c r="L732" s="224">
        <v>21</v>
      </c>
      <c r="M732" s="224">
        <f>G732*(1+L732/100)</f>
        <v>0</v>
      </c>
      <c r="N732" s="223">
        <v>0</v>
      </c>
      <c r="O732" s="223">
        <f>ROUND(E732*N732,2)</f>
        <v>0</v>
      </c>
      <c r="P732" s="223">
        <v>0</v>
      </c>
      <c r="Q732" s="223">
        <f>ROUND(E732*P732,2)</f>
        <v>0</v>
      </c>
      <c r="R732" s="224" t="s">
        <v>2748</v>
      </c>
      <c r="S732" s="224" t="s">
        <v>298</v>
      </c>
      <c r="T732" s="224" t="s">
        <v>364</v>
      </c>
      <c r="U732" s="224">
        <v>0</v>
      </c>
      <c r="V732" s="224">
        <f>ROUND(E732*U732,2)</f>
        <v>0</v>
      </c>
      <c r="W732" s="224"/>
      <c r="X732" s="224" t="s">
        <v>944</v>
      </c>
      <c r="Y732" s="224" t="s">
        <v>284</v>
      </c>
      <c r="Z732" s="213"/>
      <c r="AA732" s="213"/>
      <c r="AB732" s="213"/>
      <c r="AC732" s="213"/>
      <c r="AD732" s="213"/>
      <c r="AE732" s="213"/>
      <c r="AF732" s="213"/>
      <c r="AG732" s="213" t="s">
        <v>945</v>
      </c>
      <c r="AH732" s="213"/>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2" x14ac:dyDescent="0.2">
      <c r="A733" s="220"/>
      <c r="B733" s="221"/>
      <c r="C733" s="273" t="s">
        <v>1118</v>
      </c>
      <c r="D733" s="270"/>
      <c r="E733" s="270"/>
      <c r="F733" s="270"/>
      <c r="G733" s="270"/>
      <c r="H733" s="224"/>
      <c r="I733" s="224"/>
      <c r="J733" s="224"/>
      <c r="K733" s="224"/>
      <c r="L733" s="224"/>
      <c r="M733" s="224"/>
      <c r="N733" s="223"/>
      <c r="O733" s="223"/>
      <c r="P733" s="223"/>
      <c r="Q733" s="223"/>
      <c r="R733" s="224"/>
      <c r="S733" s="224"/>
      <c r="T733" s="224"/>
      <c r="U733" s="224"/>
      <c r="V733" s="224"/>
      <c r="W733" s="224"/>
      <c r="X733" s="224"/>
      <c r="Y733" s="224"/>
      <c r="Z733" s="213"/>
      <c r="AA733" s="213"/>
      <c r="AB733" s="213"/>
      <c r="AC733" s="213"/>
      <c r="AD733" s="213"/>
      <c r="AE733" s="213"/>
      <c r="AF733" s="213"/>
      <c r="AG733" s="213" t="s">
        <v>366</v>
      </c>
      <c r="AH733" s="213"/>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x14ac:dyDescent="0.2">
      <c r="A734" s="234" t="s">
        <v>276</v>
      </c>
      <c r="B734" s="235" t="s">
        <v>218</v>
      </c>
      <c r="C734" s="258" t="s">
        <v>219</v>
      </c>
      <c r="D734" s="236"/>
      <c r="E734" s="237"/>
      <c r="F734" s="238"/>
      <c r="G734" s="238">
        <f>SUMIF(AG735:AG740,"&lt;&gt;NOR",G735:G740)</f>
        <v>0</v>
      </c>
      <c r="H734" s="238"/>
      <c r="I734" s="238">
        <f>SUM(I735:I740)</f>
        <v>0</v>
      </c>
      <c r="J734" s="238"/>
      <c r="K734" s="238">
        <f>SUM(K735:K740)</f>
        <v>0</v>
      </c>
      <c r="L734" s="238"/>
      <c r="M734" s="238">
        <f>SUM(M735:M740)</f>
        <v>0</v>
      </c>
      <c r="N734" s="237"/>
      <c r="O734" s="237">
        <f>SUM(O735:O740)</f>
        <v>0.97000000000000008</v>
      </c>
      <c r="P734" s="237"/>
      <c r="Q734" s="237">
        <f>SUM(Q735:Q740)</f>
        <v>0</v>
      </c>
      <c r="R734" s="238"/>
      <c r="S734" s="238"/>
      <c r="T734" s="239"/>
      <c r="U734" s="233"/>
      <c r="V734" s="233">
        <f>SUM(V735:V740)</f>
        <v>25.2</v>
      </c>
      <c r="W734" s="233"/>
      <c r="X734" s="233"/>
      <c r="Y734" s="233"/>
      <c r="AG734" t="s">
        <v>277</v>
      </c>
    </row>
    <row r="735" spans="1:60" ht="22.5" outlineLevel="1" x14ac:dyDescent="0.2">
      <c r="A735" s="241">
        <v>94</v>
      </c>
      <c r="B735" s="242" t="s">
        <v>2800</v>
      </c>
      <c r="C735" s="259" t="s">
        <v>2801</v>
      </c>
      <c r="D735" s="243" t="s">
        <v>473</v>
      </c>
      <c r="E735" s="244">
        <v>50</v>
      </c>
      <c r="F735" s="245"/>
      <c r="G735" s="246">
        <f>ROUND(E735*F735,2)</f>
        <v>0</v>
      </c>
      <c r="H735" s="245"/>
      <c r="I735" s="246">
        <f>ROUND(E735*H735,2)</f>
        <v>0</v>
      </c>
      <c r="J735" s="245"/>
      <c r="K735" s="246">
        <f>ROUND(E735*J735,2)</f>
        <v>0</v>
      </c>
      <c r="L735" s="246">
        <v>21</v>
      </c>
      <c r="M735" s="246">
        <f>G735*(1+L735/100)</f>
        <v>0</v>
      </c>
      <c r="N735" s="244">
        <v>8.5999999999999998E-4</v>
      </c>
      <c r="O735" s="244">
        <f>ROUND(E735*N735,2)</f>
        <v>0.04</v>
      </c>
      <c r="P735" s="244">
        <v>0</v>
      </c>
      <c r="Q735" s="244">
        <f>ROUND(E735*P735,2)</f>
        <v>0</v>
      </c>
      <c r="R735" s="246" t="s">
        <v>2802</v>
      </c>
      <c r="S735" s="246" t="s">
        <v>298</v>
      </c>
      <c r="T735" s="247" t="s">
        <v>364</v>
      </c>
      <c r="U735" s="224">
        <v>0.504</v>
      </c>
      <c r="V735" s="224">
        <f>ROUND(E735*U735,2)</f>
        <v>25.2</v>
      </c>
      <c r="W735" s="224"/>
      <c r="X735" s="224" t="s">
        <v>283</v>
      </c>
      <c r="Y735" s="224" t="s">
        <v>284</v>
      </c>
      <c r="Z735" s="213"/>
      <c r="AA735" s="213"/>
      <c r="AB735" s="213"/>
      <c r="AC735" s="213"/>
      <c r="AD735" s="213"/>
      <c r="AE735" s="213"/>
      <c r="AF735" s="213"/>
      <c r="AG735" s="213" t="s">
        <v>285</v>
      </c>
      <c r="AH735" s="213"/>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2" x14ac:dyDescent="0.2">
      <c r="A736" s="220"/>
      <c r="B736" s="221"/>
      <c r="C736" s="262" t="s">
        <v>2741</v>
      </c>
      <c r="D736" s="229"/>
      <c r="E736" s="230">
        <v>50</v>
      </c>
      <c r="F736" s="224"/>
      <c r="G736" s="224"/>
      <c r="H736" s="224"/>
      <c r="I736" s="224"/>
      <c r="J736" s="224"/>
      <c r="K736" s="224"/>
      <c r="L736" s="224"/>
      <c r="M736" s="224"/>
      <c r="N736" s="223"/>
      <c r="O736" s="223"/>
      <c r="P736" s="223"/>
      <c r="Q736" s="223"/>
      <c r="R736" s="224"/>
      <c r="S736" s="224"/>
      <c r="T736" s="224"/>
      <c r="U736" s="224"/>
      <c r="V736" s="224"/>
      <c r="W736" s="224"/>
      <c r="X736" s="224"/>
      <c r="Y736" s="224"/>
      <c r="Z736" s="213"/>
      <c r="AA736" s="213"/>
      <c r="AB736" s="213"/>
      <c r="AC736" s="213"/>
      <c r="AD736" s="213"/>
      <c r="AE736" s="213"/>
      <c r="AF736" s="213"/>
      <c r="AG736" s="213" t="s">
        <v>290</v>
      </c>
      <c r="AH736" s="213">
        <v>0</v>
      </c>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outlineLevel="1" x14ac:dyDescent="0.2">
      <c r="A737" s="241">
        <v>95</v>
      </c>
      <c r="B737" s="242" t="s">
        <v>2803</v>
      </c>
      <c r="C737" s="259" t="s">
        <v>2804</v>
      </c>
      <c r="D737" s="243" t="s">
        <v>780</v>
      </c>
      <c r="E737" s="244">
        <v>500</v>
      </c>
      <c r="F737" s="245"/>
      <c r="G737" s="246">
        <f>ROUND(E737*F737,2)</f>
        <v>0</v>
      </c>
      <c r="H737" s="245"/>
      <c r="I737" s="246">
        <f>ROUND(E737*H737,2)</f>
        <v>0</v>
      </c>
      <c r="J737" s="245"/>
      <c r="K737" s="246">
        <f>ROUND(E737*J737,2)</f>
        <v>0</v>
      </c>
      <c r="L737" s="246">
        <v>21</v>
      </c>
      <c r="M737" s="246">
        <f>G737*(1+L737/100)</f>
        <v>0</v>
      </c>
      <c r="N737" s="244">
        <v>1.8500000000000001E-3</v>
      </c>
      <c r="O737" s="244">
        <f>ROUND(E737*N737,2)</f>
        <v>0.93</v>
      </c>
      <c r="P737" s="244">
        <v>0</v>
      </c>
      <c r="Q737" s="244">
        <f>ROUND(E737*P737,2)</f>
        <v>0</v>
      </c>
      <c r="R737" s="246" t="s">
        <v>1032</v>
      </c>
      <c r="S737" s="246" t="s">
        <v>298</v>
      </c>
      <c r="T737" s="247" t="s">
        <v>364</v>
      </c>
      <c r="U737" s="224">
        <v>0</v>
      </c>
      <c r="V737" s="224">
        <f>ROUND(E737*U737,2)</f>
        <v>0</v>
      </c>
      <c r="W737" s="224"/>
      <c r="X737" s="224" t="s">
        <v>1034</v>
      </c>
      <c r="Y737" s="224" t="s">
        <v>284</v>
      </c>
      <c r="Z737" s="213"/>
      <c r="AA737" s="213"/>
      <c r="AB737" s="213"/>
      <c r="AC737" s="213"/>
      <c r="AD737" s="213"/>
      <c r="AE737" s="213"/>
      <c r="AF737" s="213"/>
      <c r="AG737" s="213" t="s">
        <v>1035</v>
      </c>
      <c r="AH737" s="213"/>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2" x14ac:dyDescent="0.2">
      <c r="A738" s="220"/>
      <c r="B738" s="221"/>
      <c r="C738" s="262" t="s">
        <v>2805</v>
      </c>
      <c r="D738" s="229"/>
      <c r="E738" s="230">
        <v>500</v>
      </c>
      <c r="F738" s="224"/>
      <c r="G738" s="224"/>
      <c r="H738" s="224"/>
      <c r="I738" s="224"/>
      <c r="J738" s="224"/>
      <c r="K738" s="224"/>
      <c r="L738" s="224"/>
      <c r="M738" s="224"/>
      <c r="N738" s="223"/>
      <c r="O738" s="223"/>
      <c r="P738" s="223"/>
      <c r="Q738" s="223"/>
      <c r="R738" s="224"/>
      <c r="S738" s="224"/>
      <c r="T738" s="224"/>
      <c r="U738" s="224"/>
      <c r="V738" s="224"/>
      <c r="W738" s="224"/>
      <c r="X738" s="224"/>
      <c r="Y738" s="224"/>
      <c r="Z738" s="213"/>
      <c r="AA738" s="213"/>
      <c r="AB738" s="213"/>
      <c r="AC738" s="213"/>
      <c r="AD738" s="213"/>
      <c r="AE738" s="213"/>
      <c r="AF738" s="213"/>
      <c r="AG738" s="213" t="s">
        <v>290</v>
      </c>
      <c r="AH738" s="213">
        <v>0</v>
      </c>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outlineLevel="1" x14ac:dyDescent="0.2">
      <c r="A739" s="220">
        <v>96</v>
      </c>
      <c r="B739" s="221" t="s">
        <v>2806</v>
      </c>
      <c r="C739" s="272" t="s">
        <v>2807</v>
      </c>
      <c r="D739" s="222" t="s">
        <v>0</v>
      </c>
      <c r="E739" s="269"/>
      <c r="F739" s="225"/>
      <c r="G739" s="224">
        <f>ROUND(E739*F739,2)</f>
        <v>0</v>
      </c>
      <c r="H739" s="225"/>
      <c r="I739" s="224">
        <f>ROUND(E739*H739,2)</f>
        <v>0</v>
      </c>
      <c r="J739" s="225"/>
      <c r="K739" s="224">
        <f>ROUND(E739*J739,2)</f>
        <v>0</v>
      </c>
      <c r="L739" s="224">
        <v>21</v>
      </c>
      <c r="M739" s="224">
        <f>G739*(1+L739/100)</f>
        <v>0</v>
      </c>
      <c r="N739" s="223">
        <v>0</v>
      </c>
      <c r="O739" s="223">
        <f>ROUND(E739*N739,2)</f>
        <v>0</v>
      </c>
      <c r="P739" s="223">
        <v>0</v>
      </c>
      <c r="Q739" s="223">
        <f>ROUND(E739*P739,2)</f>
        <v>0</v>
      </c>
      <c r="R739" s="224" t="s">
        <v>2802</v>
      </c>
      <c r="S739" s="224" t="s">
        <v>298</v>
      </c>
      <c r="T739" s="224" t="s">
        <v>364</v>
      </c>
      <c r="U739" s="224">
        <v>2.3E-2</v>
      </c>
      <c r="V739" s="224">
        <f>ROUND(E739*U739,2)</f>
        <v>0</v>
      </c>
      <c r="W739" s="224"/>
      <c r="X739" s="224" t="s">
        <v>944</v>
      </c>
      <c r="Y739" s="224" t="s">
        <v>284</v>
      </c>
      <c r="Z739" s="213"/>
      <c r="AA739" s="213"/>
      <c r="AB739" s="213"/>
      <c r="AC739" s="213"/>
      <c r="AD739" s="213"/>
      <c r="AE739" s="213"/>
      <c r="AF739" s="213"/>
      <c r="AG739" s="213" t="s">
        <v>945</v>
      </c>
      <c r="AH739" s="213"/>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2" x14ac:dyDescent="0.2">
      <c r="A740" s="220"/>
      <c r="B740" s="221"/>
      <c r="C740" s="273" t="s">
        <v>1118</v>
      </c>
      <c r="D740" s="270"/>
      <c r="E740" s="270"/>
      <c r="F740" s="270"/>
      <c r="G740" s="270"/>
      <c r="H740" s="224"/>
      <c r="I740" s="224"/>
      <c r="J740" s="224"/>
      <c r="K740" s="224"/>
      <c r="L740" s="224"/>
      <c r="M740" s="224"/>
      <c r="N740" s="223"/>
      <c r="O740" s="223"/>
      <c r="P740" s="223"/>
      <c r="Q740" s="223"/>
      <c r="R740" s="224"/>
      <c r="S740" s="224"/>
      <c r="T740" s="224"/>
      <c r="U740" s="224"/>
      <c r="V740" s="224"/>
      <c r="W740" s="224"/>
      <c r="X740" s="224"/>
      <c r="Y740" s="224"/>
      <c r="Z740" s="213"/>
      <c r="AA740" s="213"/>
      <c r="AB740" s="213"/>
      <c r="AC740" s="213"/>
      <c r="AD740" s="213"/>
      <c r="AE740" s="213"/>
      <c r="AF740" s="213"/>
      <c r="AG740" s="213" t="s">
        <v>366</v>
      </c>
      <c r="AH740" s="213"/>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x14ac:dyDescent="0.2">
      <c r="A741" s="234" t="s">
        <v>276</v>
      </c>
      <c r="B741" s="235" t="s">
        <v>220</v>
      </c>
      <c r="C741" s="258" t="s">
        <v>221</v>
      </c>
      <c r="D741" s="236"/>
      <c r="E741" s="237"/>
      <c r="F741" s="238"/>
      <c r="G741" s="238">
        <f>SUMIF(AG742:AG1122,"&lt;&gt;NOR",G742:G1122)</f>
        <v>0</v>
      </c>
      <c r="H741" s="238"/>
      <c r="I741" s="238">
        <f>SUM(I742:I1122)</f>
        <v>0</v>
      </c>
      <c r="J741" s="238"/>
      <c r="K741" s="238">
        <f>SUM(K742:K1122)</f>
        <v>0</v>
      </c>
      <c r="L741" s="238"/>
      <c r="M741" s="238">
        <f>SUM(M742:M1122)</f>
        <v>0</v>
      </c>
      <c r="N741" s="237"/>
      <c r="O741" s="237">
        <f>SUM(O742:O1122)</f>
        <v>0</v>
      </c>
      <c r="P741" s="237"/>
      <c r="Q741" s="237">
        <f>SUM(Q742:Q1122)</f>
        <v>0</v>
      </c>
      <c r="R741" s="238"/>
      <c r="S741" s="238"/>
      <c r="T741" s="239"/>
      <c r="U741" s="233"/>
      <c r="V741" s="233">
        <f>SUM(V742:V1122)</f>
        <v>0</v>
      </c>
      <c r="W741" s="233"/>
      <c r="X741" s="233"/>
      <c r="Y741" s="233"/>
      <c r="AG741" t="s">
        <v>277</v>
      </c>
    </row>
    <row r="742" spans="1:60" outlineLevel="1" x14ac:dyDescent="0.2">
      <c r="A742" s="241">
        <v>97</v>
      </c>
      <c r="B742" s="242" t="s">
        <v>2808</v>
      </c>
      <c r="C742" s="259" t="s">
        <v>2809</v>
      </c>
      <c r="D742" s="243"/>
      <c r="E742" s="244">
        <v>0</v>
      </c>
      <c r="F742" s="245"/>
      <c r="G742" s="246">
        <f>ROUND(E742*F742,2)</f>
        <v>0</v>
      </c>
      <c r="H742" s="245"/>
      <c r="I742" s="246">
        <f>ROUND(E742*H742,2)</f>
        <v>0</v>
      </c>
      <c r="J742" s="245"/>
      <c r="K742" s="246">
        <f>ROUND(E742*J742,2)</f>
        <v>0</v>
      </c>
      <c r="L742" s="246">
        <v>21</v>
      </c>
      <c r="M742" s="246">
        <f>G742*(1+L742/100)</f>
        <v>0</v>
      </c>
      <c r="N742" s="244">
        <v>0</v>
      </c>
      <c r="O742" s="244">
        <f>ROUND(E742*N742,2)</f>
        <v>0</v>
      </c>
      <c r="P742" s="244">
        <v>0</v>
      </c>
      <c r="Q742" s="244">
        <f>ROUND(E742*P742,2)</f>
        <v>0</v>
      </c>
      <c r="R742" s="246"/>
      <c r="S742" s="246" t="s">
        <v>281</v>
      </c>
      <c r="T742" s="247" t="s">
        <v>2810</v>
      </c>
      <c r="U742" s="224">
        <v>0</v>
      </c>
      <c r="V742" s="224">
        <f>ROUND(E742*U742,2)</f>
        <v>0</v>
      </c>
      <c r="W742" s="224"/>
      <c r="X742" s="224" t="s">
        <v>283</v>
      </c>
      <c r="Y742" s="224" t="s">
        <v>284</v>
      </c>
      <c r="Z742" s="213"/>
      <c r="AA742" s="213"/>
      <c r="AB742" s="213"/>
      <c r="AC742" s="213"/>
      <c r="AD742" s="213"/>
      <c r="AE742" s="213"/>
      <c r="AF742" s="213"/>
      <c r="AG742" s="213" t="s">
        <v>285</v>
      </c>
      <c r="AH742" s="213"/>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outlineLevel="2" x14ac:dyDescent="0.2">
      <c r="A743" s="220"/>
      <c r="B743" s="221"/>
      <c r="C743" s="260" t="s">
        <v>3173</v>
      </c>
      <c r="D743" s="248"/>
      <c r="E743" s="248"/>
      <c r="F743" s="248"/>
      <c r="G743" s="248"/>
      <c r="H743" s="224"/>
      <c r="I743" s="224"/>
      <c r="J743" s="224"/>
      <c r="K743" s="224"/>
      <c r="L743" s="224"/>
      <c r="M743" s="224"/>
      <c r="N743" s="223"/>
      <c r="O743" s="223"/>
      <c r="P743" s="223"/>
      <c r="Q743" s="223"/>
      <c r="R743" s="224"/>
      <c r="S743" s="224"/>
      <c r="T743" s="224"/>
      <c r="U743" s="224"/>
      <c r="V743" s="224"/>
      <c r="W743" s="224"/>
      <c r="X743" s="224"/>
      <c r="Y743" s="224"/>
      <c r="Z743" s="213"/>
      <c r="AA743" s="213"/>
      <c r="AB743" s="213"/>
      <c r="AC743" s="213"/>
      <c r="AD743" s="213"/>
      <c r="AE743" s="213"/>
      <c r="AF743" s="213"/>
      <c r="AG743" s="213" t="s">
        <v>287</v>
      </c>
      <c r="AH743" s="213"/>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outlineLevel="3" x14ac:dyDescent="0.2">
      <c r="A744" s="220"/>
      <c r="B744" s="221"/>
      <c r="C744" s="261" t="s">
        <v>3174</v>
      </c>
      <c r="D744" s="250"/>
      <c r="E744" s="250"/>
      <c r="F744" s="250"/>
      <c r="G744" s="250"/>
      <c r="H744" s="224"/>
      <c r="I744" s="224"/>
      <c r="J744" s="224"/>
      <c r="K744" s="224"/>
      <c r="L744" s="224"/>
      <c r="M744" s="224"/>
      <c r="N744" s="223"/>
      <c r="O744" s="223"/>
      <c r="P744" s="223"/>
      <c r="Q744" s="223"/>
      <c r="R744" s="224"/>
      <c r="S744" s="224"/>
      <c r="T744" s="224"/>
      <c r="U744" s="224"/>
      <c r="V744" s="224"/>
      <c r="W744" s="224"/>
      <c r="X744" s="224"/>
      <c r="Y744" s="224"/>
      <c r="Z744" s="213"/>
      <c r="AA744" s="213"/>
      <c r="AB744" s="213"/>
      <c r="AC744" s="213"/>
      <c r="AD744" s="213"/>
      <c r="AE744" s="213"/>
      <c r="AF744" s="213"/>
      <c r="AG744" s="213" t="s">
        <v>287</v>
      </c>
      <c r="AH744" s="213"/>
      <c r="AI744" s="213"/>
      <c r="AJ744" s="213"/>
      <c r="AK744" s="213"/>
      <c r="AL744" s="213"/>
      <c r="AM744" s="213"/>
      <c r="AN744" s="213"/>
      <c r="AO744" s="213"/>
      <c r="AP744" s="213"/>
      <c r="AQ744" s="213"/>
      <c r="AR744" s="213"/>
      <c r="AS744" s="213"/>
      <c r="AT744" s="213"/>
      <c r="AU744" s="213"/>
      <c r="AV744" s="213"/>
      <c r="AW744" s="213"/>
      <c r="AX744" s="213"/>
      <c r="AY744" s="213"/>
      <c r="AZ744" s="213"/>
      <c r="BA744" s="249" t="str">
        <f>C744</f>
        <v xml:space="preserve">	Obnova nátěrů a drobné doplnění (např. okapnička) či oprava (bez nutnosti rozebrání okenní konstrukce)</v>
      </c>
      <c r="BB744" s="213"/>
      <c r="BC744" s="213"/>
      <c r="BD744" s="213"/>
      <c r="BE744" s="213"/>
      <c r="BF744" s="213"/>
      <c r="BG744" s="213"/>
      <c r="BH744" s="213"/>
    </row>
    <row r="745" spans="1:60" outlineLevel="3" x14ac:dyDescent="0.2">
      <c r="A745" s="220"/>
      <c r="B745" s="221"/>
      <c r="C745" s="261" t="s">
        <v>3175</v>
      </c>
      <c r="D745" s="250"/>
      <c r="E745" s="250"/>
      <c r="F745" s="250"/>
      <c r="G745" s="250"/>
      <c r="H745" s="224"/>
      <c r="I745" s="224"/>
      <c r="J745" s="224"/>
      <c r="K745" s="224"/>
      <c r="L745" s="224"/>
      <c r="M745" s="224"/>
      <c r="N745" s="223"/>
      <c r="O745" s="223"/>
      <c r="P745" s="223"/>
      <c r="Q745" s="223"/>
      <c r="R745" s="224"/>
      <c r="S745" s="224"/>
      <c r="T745" s="224"/>
      <c r="U745" s="224"/>
      <c r="V745" s="224"/>
      <c r="W745" s="224"/>
      <c r="X745" s="224"/>
      <c r="Y745" s="224"/>
      <c r="Z745" s="213"/>
      <c r="AA745" s="213"/>
      <c r="AB745" s="213"/>
      <c r="AC745" s="213"/>
      <c r="AD745" s="213"/>
      <c r="AE745" s="213"/>
      <c r="AF745" s="213"/>
      <c r="AG745" s="213" t="s">
        <v>287</v>
      </c>
      <c r="AH745" s="213"/>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outlineLevel="3" x14ac:dyDescent="0.2">
      <c r="A746" s="220"/>
      <c r="B746" s="221"/>
      <c r="C746" s="261" t="s">
        <v>3176</v>
      </c>
      <c r="D746" s="250"/>
      <c r="E746" s="250"/>
      <c r="F746" s="250"/>
      <c r="G746" s="250"/>
      <c r="H746" s="224"/>
      <c r="I746" s="224"/>
      <c r="J746" s="224"/>
      <c r="K746" s="224"/>
      <c r="L746" s="224"/>
      <c r="M746" s="224"/>
      <c r="N746" s="223"/>
      <c r="O746" s="223"/>
      <c r="P746" s="223"/>
      <c r="Q746" s="223"/>
      <c r="R746" s="224"/>
      <c r="S746" s="224"/>
      <c r="T746" s="224"/>
      <c r="U746" s="224"/>
      <c r="V746" s="224"/>
      <c r="W746" s="224"/>
      <c r="X746" s="224"/>
      <c r="Y746" s="224"/>
      <c r="Z746" s="213"/>
      <c r="AA746" s="213"/>
      <c r="AB746" s="213"/>
      <c r="AC746" s="213"/>
      <c r="AD746" s="213"/>
      <c r="AE746" s="213"/>
      <c r="AF746" s="213"/>
      <c r="AG746" s="213" t="s">
        <v>287</v>
      </c>
      <c r="AH746" s="213"/>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outlineLevel="3" x14ac:dyDescent="0.2">
      <c r="A747" s="220"/>
      <c r="B747" s="221"/>
      <c r="C747" s="261" t="s">
        <v>3177</v>
      </c>
      <c r="D747" s="250"/>
      <c r="E747" s="250"/>
      <c r="F747" s="250"/>
      <c r="G747" s="250"/>
      <c r="H747" s="224"/>
      <c r="I747" s="224"/>
      <c r="J747" s="224"/>
      <c r="K747" s="224"/>
      <c r="L747" s="224"/>
      <c r="M747" s="224"/>
      <c r="N747" s="223"/>
      <c r="O747" s="223"/>
      <c r="P747" s="223"/>
      <c r="Q747" s="223"/>
      <c r="R747" s="224"/>
      <c r="S747" s="224"/>
      <c r="T747" s="224"/>
      <c r="U747" s="224"/>
      <c r="V747" s="224"/>
      <c r="W747" s="224"/>
      <c r="X747" s="224"/>
      <c r="Y747" s="224"/>
      <c r="Z747" s="213"/>
      <c r="AA747" s="213"/>
      <c r="AB747" s="213"/>
      <c r="AC747" s="213"/>
      <c r="AD747" s="213"/>
      <c r="AE747" s="213"/>
      <c r="AF747" s="213"/>
      <c r="AG747" s="213" t="s">
        <v>287</v>
      </c>
      <c r="AH747" s="213"/>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outlineLevel="3" x14ac:dyDescent="0.2">
      <c r="A748" s="220"/>
      <c r="B748" s="221"/>
      <c r="C748" s="261" t="s">
        <v>3178</v>
      </c>
      <c r="D748" s="250"/>
      <c r="E748" s="250"/>
      <c r="F748" s="250"/>
      <c r="G748" s="250"/>
      <c r="H748" s="224"/>
      <c r="I748" s="224"/>
      <c r="J748" s="224"/>
      <c r="K748" s="224"/>
      <c r="L748" s="224"/>
      <c r="M748" s="224"/>
      <c r="N748" s="223"/>
      <c r="O748" s="223"/>
      <c r="P748" s="223"/>
      <c r="Q748" s="223"/>
      <c r="R748" s="224"/>
      <c r="S748" s="224"/>
      <c r="T748" s="224"/>
      <c r="U748" s="224"/>
      <c r="V748" s="224"/>
      <c r="W748" s="224"/>
      <c r="X748" s="224"/>
      <c r="Y748" s="224"/>
      <c r="Z748" s="213"/>
      <c r="AA748" s="213"/>
      <c r="AB748" s="213"/>
      <c r="AC748" s="213"/>
      <c r="AD748" s="213"/>
      <c r="AE748" s="213"/>
      <c r="AF748" s="213"/>
      <c r="AG748" s="213" t="s">
        <v>287</v>
      </c>
      <c r="AH748" s="213"/>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3" x14ac:dyDescent="0.2">
      <c r="A749" s="220"/>
      <c r="B749" s="221"/>
      <c r="C749" s="261" t="s">
        <v>3179</v>
      </c>
      <c r="D749" s="250"/>
      <c r="E749" s="250"/>
      <c r="F749" s="250"/>
      <c r="G749" s="250"/>
      <c r="H749" s="224"/>
      <c r="I749" s="224"/>
      <c r="J749" s="224"/>
      <c r="K749" s="224"/>
      <c r="L749" s="224"/>
      <c r="M749" s="224"/>
      <c r="N749" s="223"/>
      <c r="O749" s="223"/>
      <c r="P749" s="223"/>
      <c r="Q749" s="223"/>
      <c r="R749" s="224"/>
      <c r="S749" s="224"/>
      <c r="T749" s="224"/>
      <c r="U749" s="224"/>
      <c r="V749" s="224"/>
      <c r="W749" s="224"/>
      <c r="X749" s="224"/>
      <c r="Y749" s="224"/>
      <c r="Z749" s="213"/>
      <c r="AA749" s="213"/>
      <c r="AB749" s="213"/>
      <c r="AC749" s="213"/>
      <c r="AD749" s="213"/>
      <c r="AE749" s="213"/>
      <c r="AF749" s="213"/>
      <c r="AG749" s="213" t="s">
        <v>287</v>
      </c>
      <c r="AH749" s="213"/>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outlineLevel="3" x14ac:dyDescent="0.2">
      <c r="A750" s="220"/>
      <c r="B750" s="221"/>
      <c r="C750" s="261" t="s">
        <v>3180</v>
      </c>
      <c r="D750" s="250"/>
      <c r="E750" s="250"/>
      <c r="F750" s="250"/>
      <c r="G750" s="250"/>
      <c r="H750" s="224"/>
      <c r="I750" s="224"/>
      <c r="J750" s="224"/>
      <c r="K750" s="224"/>
      <c r="L750" s="224"/>
      <c r="M750" s="224"/>
      <c r="N750" s="223"/>
      <c r="O750" s="223"/>
      <c r="P750" s="223"/>
      <c r="Q750" s="223"/>
      <c r="R750" s="224"/>
      <c r="S750" s="224"/>
      <c r="T750" s="224"/>
      <c r="U750" s="224"/>
      <c r="V750" s="224"/>
      <c r="W750" s="224"/>
      <c r="X750" s="224"/>
      <c r="Y750" s="224"/>
      <c r="Z750" s="213"/>
      <c r="AA750" s="213"/>
      <c r="AB750" s="213"/>
      <c r="AC750" s="213"/>
      <c r="AD750" s="213"/>
      <c r="AE750" s="213"/>
      <c r="AF750" s="213"/>
      <c r="AG750" s="213" t="s">
        <v>287</v>
      </c>
      <c r="AH750" s="213"/>
      <c r="AI750" s="213"/>
      <c r="AJ750" s="213"/>
      <c r="AK750" s="213"/>
      <c r="AL750" s="213"/>
      <c r="AM750" s="213"/>
      <c r="AN750" s="213"/>
      <c r="AO750" s="213"/>
      <c r="AP750" s="213"/>
      <c r="AQ750" s="213"/>
      <c r="AR750" s="213"/>
      <c r="AS750" s="213"/>
      <c r="AT750" s="213"/>
      <c r="AU750" s="213"/>
      <c r="AV750" s="213"/>
      <c r="AW750" s="213"/>
      <c r="AX750" s="213"/>
      <c r="AY750" s="213"/>
      <c r="AZ750" s="213"/>
      <c r="BA750" s="213"/>
      <c r="BB750" s="213"/>
      <c r="BC750" s="213"/>
      <c r="BD750" s="213"/>
      <c r="BE750" s="213"/>
      <c r="BF750" s="213"/>
      <c r="BG750" s="213"/>
      <c r="BH750" s="213"/>
    </row>
    <row r="751" spans="1:60" outlineLevel="3" x14ac:dyDescent="0.2">
      <c r="A751" s="220"/>
      <c r="B751" s="221"/>
      <c r="C751" s="261" t="s">
        <v>3181</v>
      </c>
      <c r="D751" s="250"/>
      <c r="E751" s="250"/>
      <c r="F751" s="250"/>
      <c r="G751" s="250"/>
      <c r="H751" s="224"/>
      <c r="I751" s="224"/>
      <c r="J751" s="224"/>
      <c r="K751" s="224"/>
      <c r="L751" s="224"/>
      <c r="M751" s="224"/>
      <c r="N751" s="223"/>
      <c r="O751" s="223"/>
      <c r="P751" s="223"/>
      <c r="Q751" s="223"/>
      <c r="R751" s="224"/>
      <c r="S751" s="224"/>
      <c r="T751" s="224"/>
      <c r="U751" s="224"/>
      <c r="V751" s="224"/>
      <c r="W751" s="224"/>
      <c r="X751" s="224"/>
      <c r="Y751" s="224"/>
      <c r="Z751" s="213"/>
      <c r="AA751" s="213"/>
      <c r="AB751" s="213"/>
      <c r="AC751" s="213"/>
      <c r="AD751" s="213"/>
      <c r="AE751" s="213"/>
      <c r="AF751" s="213"/>
      <c r="AG751" s="213" t="s">
        <v>287</v>
      </c>
      <c r="AH751" s="213"/>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outlineLevel="3" x14ac:dyDescent="0.2">
      <c r="A752" s="220"/>
      <c r="B752" s="221"/>
      <c r="C752" s="261" t="s">
        <v>3182</v>
      </c>
      <c r="D752" s="250"/>
      <c r="E752" s="250"/>
      <c r="F752" s="250"/>
      <c r="G752" s="250"/>
      <c r="H752" s="224"/>
      <c r="I752" s="224"/>
      <c r="J752" s="224"/>
      <c r="K752" s="224"/>
      <c r="L752" s="224"/>
      <c r="M752" s="224"/>
      <c r="N752" s="223"/>
      <c r="O752" s="223"/>
      <c r="P752" s="223"/>
      <c r="Q752" s="223"/>
      <c r="R752" s="224"/>
      <c r="S752" s="224"/>
      <c r="T752" s="224"/>
      <c r="U752" s="224"/>
      <c r="V752" s="224"/>
      <c r="W752" s="224"/>
      <c r="X752" s="224"/>
      <c r="Y752" s="224"/>
      <c r="Z752" s="213"/>
      <c r="AA752" s="213"/>
      <c r="AB752" s="213"/>
      <c r="AC752" s="213"/>
      <c r="AD752" s="213"/>
      <c r="AE752" s="213"/>
      <c r="AF752" s="213"/>
      <c r="AG752" s="213" t="s">
        <v>287</v>
      </c>
      <c r="AH752" s="213"/>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outlineLevel="3" x14ac:dyDescent="0.2">
      <c r="A753" s="220"/>
      <c r="B753" s="221"/>
      <c r="C753" s="261" t="s">
        <v>3183</v>
      </c>
      <c r="D753" s="250"/>
      <c r="E753" s="250"/>
      <c r="F753" s="250"/>
      <c r="G753" s="250"/>
      <c r="H753" s="224"/>
      <c r="I753" s="224"/>
      <c r="J753" s="224"/>
      <c r="K753" s="224"/>
      <c r="L753" s="224"/>
      <c r="M753" s="224"/>
      <c r="N753" s="223"/>
      <c r="O753" s="223"/>
      <c r="P753" s="223"/>
      <c r="Q753" s="223"/>
      <c r="R753" s="224"/>
      <c r="S753" s="224"/>
      <c r="T753" s="224"/>
      <c r="U753" s="224"/>
      <c r="V753" s="224"/>
      <c r="W753" s="224"/>
      <c r="X753" s="224"/>
      <c r="Y753" s="224"/>
      <c r="Z753" s="213"/>
      <c r="AA753" s="213"/>
      <c r="AB753" s="213"/>
      <c r="AC753" s="213"/>
      <c r="AD753" s="213"/>
      <c r="AE753" s="213"/>
      <c r="AF753" s="213"/>
      <c r="AG753" s="213" t="s">
        <v>287</v>
      </c>
      <c r="AH753" s="213"/>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outlineLevel="3" x14ac:dyDescent="0.2">
      <c r="A754" s="220"/>
      <c r="B754" s="221"/>
      <c r="C754" s="261" t="s">
        <v>3184</v>
      </c>
      <c r="D754" s="250"/>
      <c r="E754" s="250"/>
      <c r="F754" s="250"/>
      <c r="G754" s="250"/>
      <c r="H754" s="224"/>
      <c r="I754" s="224"/>
      <c r="J754" s="224"/>
      <c r="K754" s="224"/>
      <c r="L754" s="224"/>
      <c r="M754" s="224"/>
      <c r="N754" s="223"/>
      <c r="O754" s="223"/>
      <c r="P754" s="223"/>
      <c r="Q754" s="223"/>
      <c r="R754" s="224"/>
      <c r="S754" s="224"/>
      <c r="T754" s="224"/>
      <c r="U754" s="224"/>
      <c r="V754" s="224"/>
      <c r="W754" s="224"/>
      <c r="X754" s="224"/>
      <c r="Y754" s="224"/>
      <c r="Z754" s="213"/>
      <c r="AA754" s="213"/>
      <c r="AB754" s="213"/>
      <c r="AC754" s="213"/>
      <c r="AD754" s="213"/>
      <c r="AE754" s="213"/>
      <c r="AF754" s="213"/>
      <c r="AG754" s="213" t="s">
        <v>287</v>
      </c>
      <c r="AH754" s="213"/>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outlineLevel="3" x14ac:dyDescent="0.2">
      <c r="A755" s="220"/>
      <c r="B755" s="221"/>
      <c r="C755" s="261" t="s">
        <v>3185</v>
      </c>
      <c r="D755" s="250"/>
      <c r="E755" s="250"/>
      <c r="F755" s="250"/>
      <c r="G755" s="250"/>
      <c r="H755" s="224"/>
      <c r="I755" s="224"/>
      <c r="J755" s="224"/>
      <c r="K755" s="224"/>
      <c r="L755" s="224"/>
      <c r="M755" s="224"/>
      <c r="N755" s="223"/>
      <c r="O755" s="223"/>
      <c r="P755" s="223"/>
      <c r="Q755" s="223"/>
      <c r="R755" s="224"/>
      <c r="S755" s="224"/>
      <c r="T755" s="224"/>
      <c r="U755" s="224"/>
      <c r="V755" s="224"/>
      <c r="W755" s="224"/>
      <c r="X755" s="224"/>
      <c r="Y755" s="224"/>
      <c r="Z755" s="213"/>
      <c r="AA755" s="213"/>
      <c r="AB755" s="213"/>
      <c r="AC755" s="213"/>
      <c r="AD755" s="213"/>
      <c r="AE755" s="213"/>
      <c r="AF755" s="213"/>
      <c r="AG755" s="213" t="s">
        <v>287</v>
      </c>
      <c r="AH755" s="213"/>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outlineLevel="3" x14ac:dyDescent="0.2">
      <c r="A756" s="220"/>
      <c r="B756" s="221"/>
      <c r="C756" s="261" t="s">
        <v>3186</v>
      </c>
      <c r="D756" s="250"/>
      <c r="E756" s="250"/>
      <c r="F756" s="250"/>
      <c r="G756" s="250"/>
      <c r="H756" s="224"/>
      <c r="I756" s="224"/>
      <c r="J756" s="224"/>
      <c r="K756" s="224"/>
      <c r="L756" s="224"/>
      <c r="M756" s="224"/>
      <c r="N756" s="223"/>
      <c r="O756" s="223"/>
      <c r="P756" s="223"/>
      <c r="Q756" s="223"/>
      <c r="R756" s="224"/>
      <c r="S756" s="224"/>
      <c r="T756" s="224"/>
      <c r="U756" s="224"/>
      <c r="V756" s="224"/>
      <c r="W756" s="224"/>
      <c r="X756" s="224"/>
      <c r="Y756" s="224"/>
      <c r="Z756" s="213"/>
      <c r="AA756" s="213"/>
      <c r="AB756" s="213"/>
      <c r="AC756" s="213"/>
      <c r="AD756" s="213"/>
      <c r="AE756" s="213"/>
      <c r="AF756" s="213"/>
      <c r="AG756" s="213" t="s">
        <v>287</v>
      </c>
      <c r="AH756" s="213"/>
      <c r="AI756" s="213"/>
      <c r="AJ756" s="213"/>
      <c r="AK756" s="213"/>
      <c r="AL756" s="213"/>
      <c r="AM756" s="213"/>
      <c r="AN756" s="213"/>
      <c r="AO756" s="213"/>
      <c r="AP756" s="213"/>
      <c r="AQ756" s="213"/>
      <c r="AR756" s="213"/>
      <c r="AS756" s="213"/>
      <c r="AT756" s="213"/>
      <c r="AU756" s="213"/>
      <c r="AV756" s="213"/>
      <c r="AW756" s="213"/>
      <c r="AX756" s="213"/>
      <c r="AY756" s="213"/>
      <c r="AZ756" s="213"/>
      <c r="BA756" s="213"/>
      <c r="BB756" s="213"/>
      <c r="BC756" s="213"/>
      <c r="BD756" s="213"/>
      <c r="BE756" s="213"/>
      <c r="BF756" s="213"/>
      <c r="BG756" s="213"/>
      <c r="BH756" s="213"/>
    </row>
    <row r="757" spans="1:60" outlineLevel="3" x14ac:dyDescent="0.2">
      <c r="A757" s="220"/>
      <c r="B757" s="221"/>
      <c r="C757" s="261" t="s">
        <v>3187</v>
      </c>
      <c r="D757" s="250"/>
      <c r="E757" s="250"/>
      <c r="F757" s="250"/>
      <c r="G757" s="250"/>
      <c r="H757" s="224"/>
      <c r="I757" s="224"/>
      <c r="J757" s="224"/>
      <c r="K757" s="224"/>
      <c r="L757" s="224"/>
      <c r="M757" s="224"/>
      <c r="N757" s="223"/>
      <c r="O757" s="223"/>
      <c r="P757" s="223"/>
      <c r="Q757" s="223"/>
      <c r="R757" s="224"/>
      <c r="S757" s="224"/>
      <c r="T757" s="224"/>
      <c r="U757" s="224"/>
      <c r="V757" s="224"/>
      <c r="W757" s="224"/>
      <c r="X757" s="224"/>
      <c r="Y757" s="224"/>
      <c r="Z757" s="213"/>
      <c r="AA757" s="213"/>
      <c r="AB757" s="213"/>
      <c r="AC757" s="213"/>
      <c r="AD757" s="213"/>
      <c r="AE757" s="213"/>
      <c r="AF757" s="213"/>
      <c r="AG757" s="213" t="s">
        <v>287</v>
      </c>
      <c r="AH757" s="213"/>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outlineLevel="3" x14ac:dyDescent="0.2">
      <c r="A758" s="220"/>
      <c r="B758" s="221"/>
      <c r="C758" s="261" t="s">
        <v>3188</v>
      </c>
      <c r="D758" s="250"/>
      <c r="E758" s="250"/>
      <c r="F758" s="250"/>
      <c r="G758" s="250"/>
      <c r="H758" s="224"/>
      <c r="I758" s="224"/>
      <c r="J758" s="224"/>
      <c r="K758" s="224"/>
      <c r="L758" s="224"/>
      <c r="M758" s="224"/>
      <c r="N758" s="223"/>
      <c r="O758" s="223"/>
      <c r="P758" s="223"/>
      <c r="Q758" s="223"/>
      <c r="R758" s="224"/>
      <c r="S758" s="224"/>
      <c r="T758" s="224"/>
      <c r="U758" s="224"/>
      <c r="V758" s="224"/>
      <c r="W758" s="224"/>
      <c r="X758" s="224"/>
      <c r="Y758" s="224"/>
      <c r="Z758" s="213"/>
      <c r="AA758" s="213"/>
      <c r="AB758" s="213"/>
      <c r="AC758" s="213"/>
      <c r="AD758" s="213"/>
      <c r="AE758" s="213"/>
      <c r="AF758" s="213"/>
      <c r="AG758" s="213" t="s">
        <v>287</v>
      </c>
      <c r="AH758" s="213"/>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outlineLevel="3" x14ac:dyDescent="0.2">
      <c r="A759" s="220"/>
      <c r="B759" s="221"/>
      <c r="C759" s="261" t="s">
        <v>3189</v>
      </c>
      <c r="D759" s="250"/>
      <c r="E759" s="250"/>
      <c r="F759" s="250"/>
      <c r="G759" s="250"/>
      <c r="H759" s="224"/>
      <c r="I759" s="224"/>
      <c r="J759" s="224"/>
      <c r="K759" s="224"/>
      <c r="L759" s="224"/>
      <c r="M759" s="224"/>
      <c r="N759" s="223"/>
      <c r="O759" s="223"/>
      <c r="P759" s="223"/>
      <c r="Q759" s="223"/>
      <c r="R759" s="224"/>
      <c r="S759" s="224"/>
      <c r="T759" s="224"/>
      <c r="U759" s="224"/>
      <c r="V759" s="224"/>
      <c r="W759" s="224"/>
      <c r="X759" s="224"/>
      <c r="Y759" s="224"/>
      <c r="Z759" s="213"/>
      <c r="AA759" s="213"/>
      <c r="AB759" s="213"/>
      <c r="AC759" s="213"/>
      <c r="AD759" s="213"/>
      <c r="AE759" s="213"/>
      <c r="AF759" s="213"/>
      <c r="AG759" s="213" t="s">
        <v>287</v>
      </c>
      <c r="AH759" s="213"/>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outlineLevel="3" x14ac:dyDescent="0.2">
      <c r="A760" s="220"/>
      <c r="B760" s="221"/>
      <c r="C760" s="261" t="s">
        <v>3190</v>
      </c>
      <c r="D760" s="250"/>
      <c r="E760" s="250"/>
      <c r="F760" s="250"/>
      <c r="G760" s="250"/>
      <c r="H760" s="224"/>
      <c r="I760" s="224"/>
      <c r="J760" s="224"/>
      <c r="K760" s="224"/>
      <c r="L760" s="224"/>
      <c r="M760" s="224"/>
      <c r="N760" s="223"/>
      <c r="O760" s="223"/>
      <c r="P760" s="223"/>
      <c r="Q760" s="223"/>
      <c r="R760" s="224"/>
      <c r="S760" s="224"/>
      <c r="T760" s="224"/>
      <c r="U760" s="224"/>
      <c r="V760" s="224"/>
      <c r="W760" s="224"/>
      <c r="X760" s="224"/>
      <c r="Y760" s="224"/>
      <c r="Z760" s="213"/>
      <c r="AA760" s="213"/>
      <c r="AB760" s="213"/>
      <c r="AC760" s="213"/>
      <c r="AD760" s="213"/>
      <c r="AE760" s="213"/>
      <c r="AF760" s="213"/>
      <c r="AG760" s="213" t="s">
        <v>287</v>
      </c>
      <c r="AH760" s="213"/>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outlineLevel="3" x14ac:dyDescent="0.2">
      <c r="A761" s="220"/>
      <c r="B761" s="221"/>
      <c r="C761" s="261" t="s">
        <v>3191</v>
      </c>
      <c r="D761" s="250"/>
      <c r="E761" s="250"/>
      <c r="F761" s="250"/>
      <c r="G761" s="250"/>
      <c r="H761" s="224"/>
      <c r="I761" s="224"/>
      <c r="J761" s="224"/>
      <c r="K761" s="224"/>
      <c r="L761" s="224"/>
      <c r="M761" s="224"/>
      <c r="N761" s="223"/>
      <c r="O761" s="223"/>
      <c r="P761" s="223"/>
      <c r="Q761" s="223"/>
      <c r="R761" s="224"/>
      <c r="S761" s="224"/>
      <c r="T761" s="224"/>
      <c r="U761" s="224"/>
      <c r="V761" s="224"/>
      <c r="W761" s="224"/>
      <c r="X761" s="224"/>
      <c r="Y761" s="224"/>
      <c r="Z761" s="213"/>
      <c r="AA761" s="213"/>
      <c r="AB761" s="213"/>
      <c r="AC761" s="213"/>
      <c r="AD761" s="213"/>
      <c r="AE761" s="213"/>
      <c r="AF761" s="213"/>
      <c r="AG761" s="213" t="s">
        <v>287</v>
      </c>
      <c r="AH761" s="213"/>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outlineLevel="3" x14ac:dyDescent="0.2">
      <c r="A762" s="220"/>
      <c r="B762" s="221"/>
      <c r="C762" s="261" t="s">
        <v>3192</v>
      </c>
      <c r="D762" s="250"/>
      <c r="E762" s="250"/>
      <c r="F762" s="250"/>
      <c r="G762" s="250"/>
      <c r="H762" s="224"/>
      <c r="I762" s="224"/>
      <c r="J762" s="224"/>
      <c r="K762" s="224"/>
      <c r="L762" s="224"/>
      <c r="M762" s="224"/>
      <c r="N762" s="223"/>
      <c r="O762" s="223"/>
      <c r="P762" s="223"/>
      <c r="Q762" s="223"/>
      <c r="R762" s="224"/>
      <c r="S762" s="224"/>
      <c r="T762" s="224"/>
      <c r="U762" s="224"/>
      <c r="V762" s="224"/>
      <c r="W762" s="224"/>
      <c r="X762" s="224"/>
      <c r="Y762" s="224"/>
      <c r="Z762" s="213"/>
      <c r="AA762" s="213"/>
      <c r="AB762" s="213"/>
      <c r="AC762" s="213"/>
      <c r="AD762" s="213"/>
      <c r="AE762" s="213"/>
      <c r="AF762" s="213"/>
      <c r="AG762" s="213" t="s">
        <v>287</v>
      </c>
      <c r="AH762" s="213"/>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outlineLevel="3" x14ac:dyDescent="0.2">
      <c r="A763" s="220"/>
      <c r="B763" s="221"/>
      <c r="C763" s="261" t="s">
        <v>3193</v>
      </c>
      <c r="D763" s="250"/>
      <c r="E763" s="250"/>
      <c r="F763" s="250"/>
      <c r="G763" s="250"/>
      <c r="H763" s="224"/>
      <c r="I763" s="224"/>
      <c r="J763" s="224"/>
      <c r="K763" s="224"/>
      <c r="L763" s="224"/>
      <c r="M763" s="224"/>
      <c r="N763" s="223"/>
      <c r="O763" s="223"/>
      <c r="P763" s="223"/>
      <c r="Q763" s="223"/>
      <c r="R763" s="224"/>
      <c r="S763" s="224"/>
      <c r="T763" s="224"/>
      <c r="U763" s="224"/>
      <c r="V763" s="224"/>
      <c r="W763" s="224"/>
      <c r="X763" s="224"/>
      <c r="Y763" s="224"/>
      <c r="Z763" s="213"/>
      <c r="AA763" s="213"/>
      <c r="AB763" s="213"/>
      <c r="AC763" s="213"/>
      <c r="AD763" s="213"/>
      <c r="AE763" s="213"/>
      <c r="AF763" s="213"/>
      <c r="AG763" s="213" t="s">
        <v>287</v>
      </c>
      <c r="AH763" s="213"/>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outlineLevel="3" x14ac:dyDescent="0.2">
      <c r="A764" s="220"/>
      <c r="B764" s="221"/>
      <c r="C764" s="261" t="s">
        <v>3194</v>
      </c>
      <c r="D764" s="250"/>
      <c r="E764" s="250"/>
      <c r="F764" s="250"/>
      <c r="G764" s="250"/>
      <c r="H764" s="224"/>
      <c r="I764" s="224"/>
      <c r="J764" s="224"/>
      <c r="K764" s="224"/>
      <c r="L764" s="224"/>
      <c r="M764" s="224"/>
      <c r="N764" s="223"/>
      <c r="O764" s="223"/>
      <c r="P764" s="223"/>
      <c r="Q764" s="223"/>
      <c r="R764" s="224"/>
      <c r="S764" s="224"/>
      <c r="T764" s="224"/>
      <c r="U764" s="224"/>
      <c r="V764" s="224"/>
      <c r="W764" s="224"/>
      <c r="X764" s="224"/>
      <c r="Y764" s="224"/>
      <c r="Z764" s="213"/>
      <c r="AA764" s="213"/>
      <c r="AB764" s="213"/>
      <c r="AC764" s="213"/>
      <c r="AD764" s="213"/>
      <c r="AE764" s="213"/>
      <c r="AF764" s="213"/>
      <c r="AG764" s="213" t="s">
        <v>287</v>
      </c>
      <c r="AH764" s="213"/>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outlineLevel="3" x14ac:dyDescent="0.2">
      <c r="A765" s="220"/>
      <c r="B765" s="221"/>
      <c r="C765" s="261" t="s">
        <v>3195</v>
      </c>
      <c r="D765" s="250"/>
      <c r="E765" s="250"/>
      <c r="F765" s="250"/>
      <c r="G765" s="250"/>
      <c r="H765" s="224"/>
      <c r="I765" s="224"/>
      <c r="J765" s="224"/>
      <c r="K765" s="224"/>
      <c r="L765" s="224"/>
      <c r="M765" s="224"/>
      <c r="N765" s="223"/>
      <c r="O765" s="223"/>
      <c r="P765" s="223"/>
      <c r="Q765" s="223"/>
      <c r="R765" s="224"/>
      <c r="S765" s="224"/>
      <c r="T765" s="224"/>
      <c r="U765" s="224"/>
      <c r="V765" s="224"/>
      <c r="W765" s="224"/>
      <c r="X765" s="224"/>
      <c r="Y765" s="224"/>
      <c r="Z765" s="213"/>
      <c r="AA765" s="213"/>
      <c r="AB765" s="213"/>
      <c r="AC765" s="213"/>
      <c r="AD765" s="213"/>
      <c r="AE765" s="213"/>
      <c r="AF765" s="213"/>
      <c r="AG765" s="213" t="s">
        <v>287</v>
      </c>
      <c r="AH765" s="213"/>
      <c r="AI765" s="213"/>
      <c r="AJ765" s="213"/>
      <c r="AK765" s="213"/>
      <c r="AL765" s="213"/>
      <c r="AM765" s="213"/>
      <c r="AN765" s="213"/>
      <c r="AO765" s="213"/>
      <c r="AP765" s="213"/>
      <c r="AQ765" s="213"/>
      <c r="AR765" s="213"/>
      <c r="AS765" s="213"/>
      <c r="AT765" s="213"/>
      <c r="AU765" s="213"/>
      <c r="AV765" s="213"/>
      <c r="AW765" s="213"/>
      <c r="AX765" s="213"/>
      <c r="AY765" s="213"/>
      <c r="AZ765" s="213"/>
      <c r="BA765" s="213"/>
      <c r="BB765" s="213"/>
      <c r="BC765" s="213"/>
      <c r="BD765" s="213"/>
      <c r="BE765" s="213"/>
      <c r="BF765" s="213"/>
      <c r="BG765" s="213"/>
      <c r="BH765" s="213"/>
    </row>
    <row r="766" spans="1:60" outlineLevel="3" x14ac:dyDescent="0.2">
      <c r="A766" s="220"/>
      <c r="B766" s="221"/>
      <c r="C766" s="261" t="s">
        <v>3196</v>
      </c>
      <c r="D766" s="250"/>
      <c r="E766" s="250"/>
      <c r="F766" s="250"/>
      <c r="G766" s="250"/>
      <c r="H766" s="224"/>
      <c r="I766" s="224"/>
      <c r="J766" s="224"/>
      <c r="K766" s="224"/>
      <c r="L766" s="224"/>
      <c r="M766" s="224"/>
      <c r="N766" s="223"/>
      <c r="O766" s="223"/>
      <c r="P766" s="223"/>
      <c r="Q766" s="223"/>
      <c r="R766" s="224"/>
      <c r="S766" s="224"/>
      <c r="T766" s="224"/>
      <c r="U766" s="224"/>
      <c r="V766" s="224"/>
      <c r="W766" s="224"/>
      <c r="X766" s="224"/>
      <c r="Y766" s="224"/>
      <c r="Z766" s="213"/>
      <c r="AA766" s="213"/>
      <c r="AB766" s="213"/>
      <c r="AC766" s="213"/>
      <c r="AD766" s="213"/>
      <c r="AE766" s="213"/>
      <c r="AF766" s="213"/>
      <c r="AG766" s="213" t="s">
        <v>287</v>
      </c>
      <c r="AH766" s="213"/>
      <c r="AI766" s="213"/>
      <c r="AJ766" s="213"/>
      <c r="AK766" s="213"/>
      <c r="AL766" s="213"/>
      <c r="AM766" s="213"/>
      <c r="AN766" s="213"/>
      <c r="AO766" s="213"/>
      <c r="AP766" s="213"/>
      <c r="AQ766" s="213"/>
      <c r="AR766" s="213"/>
      <c r="AS766" s="213"/>
      <c r="AT766" s="213"/>
      <c r="AU766" s="213"/>
      <c r="AV766" s="213"/>
      <c r="AW766" s="213"/>
      <c r="AX766" s="213"/>
      <c r="AY766" s="213"/>
      <c r="AZ766" s="213"/>
      <c r="BA766" s="213"/>
      <c r="BB766" s="213"/>
      <c r="BC766" s="213"/>
      <c r="BD766" s="213"/>
      <c r="BE766" s="213"/>
      <c r="BF766" s="213"/>
      <c r="BG766" s="213"/>
      <c r="BH766" s="213"/>
    </row>
    <row r="767" spans="1:60" outlineLevel="3" x14ac:dyDescent="0.2">
      <c r="A767" s="220"/>
      <c r="B767" s="221"/>
      <c r="C767" s="261" t="s">
        <v>3197</v>
      </c>
      <c r="D767" s="250"/>
      <c r="E767" s="250"/>
      <c r="F767" s="250"/>
      <c r="G767" s="250"/>
      <c r="H767" s="224"/>
      <c r="I767" s="224"/>
      <c r="J767" s="224"/>
      <c r="K767" s="224"/>
      <c r="L767" s="224"/>
      <c r="M767" s="224"/>
      <c r="N767" s="223"/>
      <c r="O767" s="223"/>
      <c r="P767" s="223"/>
      <c r="Q767" s="223"/>
      <c r="R767" s="224"/>
      <c r="S767" s="224"/>
      <c r="T767" s="224"/>
      <c r="U767" s="224"/>
      <c r="V767" s="224"/>
      <c r="W767" s="224"/>
      <c r="X767" s="224"/>
      <c r="Y767" s="224"/>
      <c r="Z767" s="213"/>
      <c r="AA767" s="213"/>
      <c r="AB767" s="213"/>
      <c r="AC767" s="213"/>
      <c r="AD767" s="213"/>
      <c r="AE767" s="213"/>
      <c r="AF767" s="213"/>
      <c r="AG767" s="213" t="s">
        <v>287</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13"/>
      <c r="BB767" s="213"/>
      <c r="BC767" s="213"/>
      <c r="BD767" s="213"/>
      <c r="BE767" s="213"/>
      <c r="BF767" s="213"/>
      <c r="BG767" s="213"/>
      <c r="BH767" s="213"/>
    </row>
    <row r="768" spans="1:60" outlineLevel="3" x14ac:dyDescent="0.2">
      <c r="A768" s="220"/>
      <c r="B768" s="221"/>
      <c r="C768" s="274" t="s">
        <v>2811</v>
      </c>
      <c r="D768" s="226"/>
      <c r="E768" s="227"/>
      <c r="F768" s="228"/>
      <c r="G768" s="228"/>
      <c r="H768" s="224"/>
      <c r="I768" s="224"/>
      <c r="J768" s="224"/>
      <c r="K768" s="224"/>
      <c r="L768" s="224"/>
      <c r="M768" s="224"/>
      <c r="N768" s="223"/>
      <c r="O768" s="223"/>
      <c r="P768" s="223"/>
      <c r="Q768" s="223"/>
      <c r="R768" s="224"/>
      <c r="S768" s="224"/>
      <c r="T768" s="224"/>
      <c r="U768" s="224"/>
      <c r="V768" s="224"/>
      <c r="W768" s="224"/>
      <c r="X768" s="224"/>
      <c r="Y768" s="224"/>
      <c r="Z768" s="213"/>
      <c r="AA768" s="213"/>
      <c r="AB768" s="213"/>
      <c r="AC768" s="213"/>
      <c r="AD768" s="213"/>
      <c r="AE768" s="213"/>
      <c r="AF768" s="213"/>
      <c r="AG768" s="213" t="s">
        <v>287</v>
      </c>
      <c r="AH768" s="213"/>
      <c r="AI768" s="213"/>
      <c r="AJ768" s="213"/>
      <c r="AK768" s="213"/>
      <c r="AL768" s="213"/>
      <c r="AM768" s="213"/>
      <c r="AN768" s="213"/>
      <c r="AO768" s="213"/>
      <c r="AP768" s="213"/>
      <c r="AQ768" s="213"/>
      <c r="AR768" s="213"/>
      <c r="AS768" s="213"/>
      <c r="AT768" s="213"/>
      <c r="AU768" s="213"/>
      <c r="AV768" s="213"/>
      <c r="AW768" s="213"/>
      <c r="AX768" s="213"/>
      <c r="AY768" s="213"/>
      <c r="AZ768" s="213"/>
      <c r="BA768" s="213"/>
      <c r="BB768" s="213"/>
      <c r="BC768" s="213"/>
      <c r="BD768" s="213"/>
      <c r="BE768" s="213"/>
      <c r="BF768" s="213"/>
      <c r="BG768" s="213"/>
      <c r="BH768" s="213"/>
    </row>
    <row r="769" spans="1:60" outlineLevel="3" x14ac:dyDescent="0.2">
      <c r="A769" s="220"/>
      <c r="B769" s="221"/>
      <c r="C769" s="261" t="s">
        <v>3198</v>
      </c>
      <c r="D769" s="250"/>
      <c r="E769" s="250"/>
      <c r="F769" s="250"/>
      <c r="G769" s="250"/>
      <c r="H769" s="224"/>
      <c r="I769" s="224"/>
      <c r="J769" s="224"/>
      <c r="K769" s="224"/>
      <c r="L769" s="224"/>
      <c r="M769" s="224"/>
      <c r="N769" s="223"/>
      <c r="O769" s="223"/>
      <c r="P769" s="223"/>
      <c r="Q769" s="223"/>
      <c r="R769" s="224"/>
      <c r="S769" s="224"/>
      <c r="T769" s="224"/>
      <c r="U769" s="224"/>
      <c r="V769" s="224"/>
      <c r="W769" s="224"/>
      <c r="X769" s="224"/>
      <c r="Y769" s="224"/>
      <c r="Z769" s="213"/>
      <c r="AA769" s="213"/>
      <c r="AB769" s="213"/>
      <c r="AC769" s="213"/>
      <c r="AD769" s="213"/>
      <c r="AE769" s="213"/>
      <c r="AF769" s="213"/>
      <c r="AG769" s="213" t="s">
        <v>287</v>
      </c>
      <c r="AH769" s="213"/>
      <c r="AI769" s="213"/>
      <c r="AJ769" s="213"/>
      <c r="AK769" s="213"/>
      <c r="AL769" s="213"/>
      <c r="AM769" s="213"/>
      <c r="AN769" s="213"/>
      <c r="AO769" s="213"/>
      <c r="AP769" s="213"/>
      <c r="AQ769" s="213"/>
      <c r="AR769" s="213"/>
      <c r="AS769" s="213"/>
      <c r="AT769" s="213"/>
      <c r="AU769" s="213"/>
      <c r="AV769" s="213"/>
      <c r="AW769" s="213"/>
      <c r="AX769" s="213"/>
      <c r="AY769" s="213"/>
      <c r="AZ769" s="213"/>
      <c r="BA769" s="213"/>
      <c r="BB769" s="213"/>
      <c r="BC769" s="213"/>
      <c r="BD769" s="213"/>
      <c r="BE769" s="213"/>
      <c r="BF769" s="213"/>
      <c r="BG769" s="213"/>
      <c r="BH769" s="213"/>
    </row>
    <row r="770" spans="1:60" outlineLevel="3" x14ac:dyDescent="0.2">
      <c r="A770" s="220"/>
      <c r="B770" s="221"/>
      <c r="C770" s="261" t="s">
        <v>3199</v>
      </c>
      <c r="D770" s="250"/>
      <c r="E770" s="250"/>
      <c r="F770" s="250"/>
      <c r="G770" s="250"/>
      <c r="H770" s="224"/>
      <c r="I770" s="224"/>
      <c r="J770" s="224"/>
      <c r="K770" s="224"/>
      <c r="L770" s="224"/>
      <c r="M770" s="224"/>
      <c r="N770" s="223"/>
      <c r="O770" s="223"/>
      <c r="P770" s="223"/>
      <c r="Q770" s="223"/>
      <c r="R770" s="224"/>
      <c r="S770" s="224"/>
      <c r="T770" s="224"/>
      <c r="U770" s="224"/>
      <c r="V770" s="224"/>
      <c r="W770" s="224"/>
      <c r="X770" s="224"/>
      <c r="Y770" s="224"/>
      <c r="Z770" s="213"/>
      <c r="AA770" s="213"/>
      <c r="AB770" s="213"/>
      <c r="AC770" s="213"/>
      <c r="AD770" s="213"/>
      <c r="AE770" s="213"/>
      <c r="AF770" s="213"/>
      <c r="AG770" s="213" t="s">
        <v>287</v>
      </c>
      <c r="AH770" s="213"/>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outlineLevel="3" x14ac:dyDescent="0.2">
      <c r="A771" s="220"/>
      <c r="B771" s="221"/>
      <c r="C771" s="261" t="s">
        <v>3200</v>
      </c>
      <c r="D771" s="250"/>
      <c r="E771" s="250"/>
      <c r="F771" s="250"/>
      <c r="G771" s="250"/>
      <c r="H771" s="224"/>
      <c r="I771" s="224"/>
      <c r="J771" s="224"/>
      <c r="K771" s="224"/>
      <c r="L771" s="224"/>
      <c r="M771" s="224"/>
      <c r="N771" s="223"/>
      <c r="O771" s="223"/>
      <c r="P771" s="223"/>
      <c r="Q771" s="223"/>
      <c r="R771" s="224"/>
      <c r="S771" s="224"/>
      <c r="T771" s="224"/>
      <c r="U771" s="224"/>
      <c r="V771" s="224"/>
      <c r="W771" s="224"/>
      <c r="X771" s="224"/>
      <c r="Y771" s="224"/>
      <c r="Z771" s="213"/>
      <c r="AA771" s="213"/>
      <c r="AB771" s="213"/>
      <c r="AC771" s="213"/>
      <c r="AD771" s="213"/>
      <c r="AE771" s="213"/>
      <c r="AF771" s="213"/>
      <c r="AG771" s="213" t="s">
        <v>287</v>
      </c>
      <c r="AH771" s="213"/>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c r="BG771" s="213"/>
      <c r="BH771" s="213"/>
    </row>
    <row r="772" spans="1:60" outlineLevel="3" x14ac:dyDescent="0.2">
      <c r="A772" s="220"/>
      <c r="B772" s="221"/>
      <c r="C772" s="261" t="s">
        <v>3201</v>
      </c>
      <c r="D772" s="250"/>
      <c r="E772" s="250"/>
      <c r="F772" s="250"/>
      <c r="G772" s="250"/>
      <c r="H772" s="224"/>
      <c r="I772" s="224"/>
      <c r="J772" s="224"/>
      <c r="K772" s="224"/>
      <c r="L772" s="224"/>
      <c r="M772" s="224"/>
      <c r="N772" s="223"/>
      <c r="O772" s="223"/>
      <c r="P772" s="223"/>
      <c r="Q772" s="223"/>
      <c r="R772" s="224"/>
      <c r="S772" s="224"/>
      <c r="T772" s="224"/>
      <c r="U772" s="224"/>
      <c r="V772" s="224"/>
      <c r="W772" s="224"/>
      <c r="X772" s="224"/>
      <c r="Y772" s="224"/>
      <c r="Z772" s="213"/>
      <c r="AA772" s="213"/>
      <c r="AB772" s="213"/>
      <c r="AC772" s="213"/>
      <c r="AD772" s="213"/>
      <c r="AE772" s="213"/>
      <c r="AF772" s="213"/>
      <c r="AG772" s="213" t="s">
        <v>287</v>
      </c>
      <c r="AH772" s="213"/>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outlineLevel="3" x14ac:dyDescent="0.2">
      <c r="A773" s="220"/>
      <c r="B773" s="221"/>
      <c r="C773" s="261" t="s">
        <v>3202</v>
      </c>
      <c r="D773" s="250"/>
      <c r="E773" s="250"/>
      <c r="F773" s="250"/>
      <c r="G773" s="250"/>
      <c r="H773" s="224"/>
      <c r="I773" s="224"/>
      <c r="J773" s="224"/>
      <c r="K773" s="224"/>
      <c r="L773" s="224"/>
      <c r="M773" s="224"/>
      <c r="N773" s="223"/>
      <c r="O773" s="223"/>
      <c r="P773" s="223"/>
      <c r="Q773" s="223"/>
      <c r="R773" s="224"/>
      <c r="S773" s="224"/>
      <c r="T773" s="224"/>
      <c r="U773" s="224"/>
      <c r="V773" s="224"/>
      <c r="W773" s="224"/>
      <c r="X773" s="224"/>
      <c r="Y773" s="224"/>
      <c r="Z773" s="213"/>
      <c r="AA773" s="213"/>
      <c r="AB773" s="213"/>
      <c r="AC773" s="213"/>
      <c r="AD773" s="213"/>
      <c r="AE773" s="213"/>
      <c r="AF773" s="213"/>
      <c r="AG773" s="213" t="s">
        <v>287</v>
      </c>
      <c r="AH773" s="213"/>
      <c r="AI773" s="213"/>
      <c r="AJ773" s="213"/>
      <c r="AK773" s="213"/>
      <c r="AL773" s="213"/>
      <c r="AM773" s="213"/>
      <c r="AN773" s="213"/>
      <c r="AO773" s="213"/>
      <c r="AP773" s="213"/>
      <c r="AQ773" s="213"/>
      <c r="AR773" s="213"/>
      <c r="AS773" s="213"/>
      <c r="AT773" s="213"/>
      <c r="AU773" s="213"/>
      <c r="AV773" s="213"/>
      <c r="AW773" s="213"/>
      <c r="AX773" s="213"/>
      <c r="AY773" s="213"/>
      <c r="AZ773" s="213"/>
      <c r="BA773" s="213"/>
      <c r="BB773" s="213"/>
      <c r="BC773" s="213"/>
      <c r="BD773" s="213"/>
      <c r="BE773" s="213"/>
      <c r="BF773" s="213"/>
      <c r="BG773" s="213"/>
      <c r="BH773" s="213"/>
    </row>
    <row r="774" spans="1:60" outlineLevel="3" x14ac:dyDescent="0.2">
      <c r="A774" s="220"/>
      <c r="B774" s="221"/>
      <c r="C774" s="261" t="s">
        <v>3203</v>
      </c>
      <c r="D774" s="250"/>
      <c r="E774" s="250"/>
      <c r="F774" s="250"/>
      <c r="G774" s="250"/>
      <c r="H774" s="224"/>
      <c r="I774" s="224"/>
      <c r="J774" s="224"/>
      <c r="K774" s="224"/>
      <c r="L774" s="224"/>
      <c r="M774" s="224"/>
      <c r="N774" s="223"/>
      <c r="O774" s="223"/>
      <c r="P774" s="223"/>
      <c r="Q774" s="223"/>
      <c r="R774" s="224"/>
      <c r="S774" s="224"/>
      <c r="T774" s="224"/>
      <c r="U774" s="224"/>
      <c r="V774" s="224"/>
      <c r="W774" s="224"/>
      <c r="X774" s="224"/>
      <c r="Y774" s="224"/>
      <c r="Z774" s="213"/>
      <c r="AA774" s="213"/>
      <c r="AB774" s="213"/>
      <c r="AC774" s="213"/>
      <c r="AD774" s="213"/>
      <c r="AE774" s="213"/>
      <c r="AF774" s="213"/>
      <c r="AG774" s="213" t="s">
        <v>287</v>
      </c>
      <c r="AH774" s="213"/>
      <c r="AI774" s="213"/>
      <c r="AJ774" s="213"/>
      <c r="AK774" s="213"/>
      <c r="AL774" s="213"/>
      <c r="AM774" s="213"/>
      <c r="AN774" s="213"/>
      <c r="AO774" s="213"/>
      <c r="AP774" s="213"/>
      <c r="AQ774" s="213"/>
      <c r="AR774" s="213"/>
      <c r="AS774" s="213"/>
      <c r="AT774" s="213"/>
      <c r="AU774" s="213"/>
      <c r="AV774" s="213"/>
      <c r="AW774" s="213"/>
      <c r="AX774" s="213"/>
      <c r="AY774" s="213"/>
      <c r="AZ774" s="213"/>
      <c r="BA774" s="213"/>
      <c r="BB774" s="213"/>
      <c r="BC774" s="213"/>
      <c r="BD774" s="213"/>
      <c r="BE774" s="213"/>
      <c r="BF774" s="213"/>
      <c r="BG774" s="213"/>
      <c r="BH774" s="213"/>
    </row>
    <row r="775" spans="1:60" outlineLevel="3" x14ac:dyDescent="0.2">
      <c r="A775" s="220"/>
      <c r="B775" s="221"/>
      <c r="C775" s="261" t="s">
        <v>3204</v>
      </c>
      <c r="D775" s="250"/>
      <c r="E775" s="250"/>
      <c r="F775" s="250"/>
      <c r="G775" s="250"/>
      <c r="H775" s="224"/>
      <c r="I775" s="224"/>
      <c r="J775" s="224"/>
      <c r="K775" s="224"/>
      <c r="L775" s="224"/>
      <c r="M775" s="224"/>
      <c r="N775" s="223"/>
      <c r="O775" s="223"/>
      <c r="P775" s="223"/>
      <c r="Q775" s="223"/>
      <c r="R775" s="224"/>
      <c r="S775" s="224"/>
      <c r="T775" s="224"/>
      <c r="U775" s="224"/>
      <c r="V775" s="224"/>
      <c r="W775" s="224"/>
      <c r="X775" s="224"/>
      <c r="Y775" s="224"/>
      <c r="Z775" s="213"/>
      <c r="AA775" s="213"/>
      <c r="AB775" s="213"/>
      <c r="AC775" s="213"/>
      <c r="AD775" s="213"/>
      <c r="AE775" s="213"/>
      <c r="AF775" s="213"/>
      <c r="AG775" s="213" t="s">
        <v>287</v>
      </c>
      <c r="AH775" s="213"/>
      <c r="AI775" s="213"/>
      <c r="AJ775" s="213"/>
      <c r="AK775" s="213"/>
      <c r="AL775" s="213"/>
      <c r="AM775" s="213"/>
      <c r="AN775" s="213"/>
      <c r="AO775" s="213"/>
      <c r="AP775" s="213"/>
      <c r="AQ775" s="213"/>
      <c r="AR775" s="213"/>
      <c r="AS775" s="213"/>
      <c r="AT775" s="213"/>
      <c r="AU775" s="213"/>
      <c r="AV775" s="213"/>
      <c r="AW775" s="213"/>
      <c r="AX775" s="213"/>
      <c r="AY775" s="213"/>
      <c r="AZ775" s="213"/>
      <c r="BA775" s="213"/>
      <c r="BB775" s="213"/>
      <c r="BC775" s="213"/>
      <c r="BD775" s="213"/>
      <c r="BE775" s="213"/>
      <c r="BF775" s="213"/>
      <c r="BG775" s="213"/>
      <c r="BH775" s="213"/>
    </row>
    <row r="776" spans="1:60" outlineLevel="3" x14ac:dyDescent="0.2">
      <c r="A776" s="220"/>
      <c r="B776" s="221"/>
      <c r="C776" s="274" t="s">
        <v>2812</v>
      </c>
      <c r="D776" s="226"/>
      <c r="E776" s="227"/>
      <c r="F776" s="228"/>
      <c r="G776" s="228"/>
      <c r="H776" s="224"/>
      <c r="I776" s="224"/>
      <c r="J776" s="224"/>
      <c r="K776" s="224"/>
      <c r="L776" s="224"/>
      <c r="M776" s="224"/>
      <c r="N776" s="223"/>
      <c r="O776" s="223"/>
      <c r="P776" s="223"/>
      <c r="Q776" s="223"/>
      <c r="R776" s="224"/>
      <c r="S776" s="224"/>
      <c r="T776" s="224"/>
      <c r="U776" s="224"/>
      <c r="V776" s="224"/>
      <c r="W776" s="224"/>
      <c r="X776" s="224"/>
      <c r="Y776" s="224"/>
      <c r="Z776" s="213"/>
      <c r="AA776" s="213"/>
      <c r="AB776" s="213"/>
      <c r="AC776" s="213"/>
      <c r="AD776" s="213"/>
      <c r="AE776" s="213"/>
      <c r="AF776" s="213"/>
      <c r="AG776" s="213" t="s">
        <v>287</v>
      </c>
      <c r="AH776" s="213"/>
      <c r="AI776" s="213"/>
      <c r="AJ776" s="213"/>
      <c r="AK776" s="213"/>
      <c r="AL776" s="213"/>
      <c r="AM776" s="213"/>
      <c r="AN776" s="213"/>
      <c r="AO776" s="213"/>
      <c r="AP776" s="213"/>
      <c r="AQ776" s="213"/>
      <c r="AR776" s="213"/>
      <c r="AS776" s="213"/>
      <c r="AT776" s="213"/>
      <c r="AU776" s="213"/>
      <c r="AV776" s="213"/>
      <c r="AW776" s="213"/>
      <c r="AX776" s="213"/>
      <c r="AY776" s="213"/>
      <c r="AZ776" s="213"/>
      <c r="BA776" s="213"/>
      <c r="BB776" s="213"/>
      <c r="BC776" s="213"/>
      <c r="BD776" s="213"/>
      <c r="BE776" s="213"/>
      <c r="BF776" s="213"/>
      <c r="BG776" s="213"/>
      <c r="BH776" s="213"/>
    </row>
    <row r="777" spans="1:60" outlineLevel="3" x14ac:dyDescent="0.2">
      <c r="A777" s="220"/>
      <c r="B777" s="221"/>
      <c r="C777" s="261" t="s">
        <v>3205</v>
      </c>
      <c r="D777" s="250"/>
      <c r="E777" s="250"/>
      <c r="F777" s="250"/>
      <c r="G777" s="250"/>
      <c r="H777" s="224"/>
      <c r="I777" s="224"/>
      <c r="J777" s="224"/>
      <c r="K777" s="224"/>
      <c r="L777" s="224"/>
      <c r="M777" s="224"/>
      <c r="N777" s="223"/>
      <c r="O777" s="223"/>
      <c r="P777" s="223"/>
      <c r="Q777" s="223"/>
      <c r="R777" s="224"/>
      <c r="S777" s="224"/>
      <c r="T777" s="224"/>
      <c r="U777" s="224"/>
      <c r="V777" s="224"/>
      <c r="W777" s="224"/>
      <c r="X777" s="224"/>
      <c r="Y777" s="224"/>
      <c r="Z777" s="213"/>
      <c r="AA777" s="213"/>
      <c r="AB777" s="213"/>
      <c r="AC777" s="213"/>
      <c r="AD777" s="213"/>
      <c r="AE777" s="213"/>
      <c r="AF777" s="213"/>
      <c r="AG777" s="213" t="s">
        <v>287</v>
      </c>
      <c r="AH777" s="213"/>
      <c r="AI777" s="213"/>
      <c r="AJ777" s="213"/>
      <c r="AK777" s="213"/>
      <c r="AL777" s="213"/>
      <c r="AM777" s="213"/>
      <c r="AN777" s="213"/>
      <c r="AO777" s="213"/>
      <c r="AP777" s="213"/>
      <c r="AQ777" s="213"/>
      <c r="AR777" s="213"/>
      <c r="AS777" s="213"/>
      <c r="AT777" s="213"/>
      <c r="AU777" s="213"/>
      <c r="AV777" s="213"/>
      <c r="AW777" s="213"/>
      <c r="AX777" s="213"/>
      <c r="AY777" s="213"/>
      <c r="AZ777" s="213"/>
      <c r="BA777" s="213"/>
      <c r="BB777" s="213"/>
      <c r="BC777" s="213"/>
      <c r="BD777" s="213"/>
      <c r="BE777" s="213"/>
      <c r="BF777" s="213"/>
      <c r="BG777" s="213"/>
      <c r="BH777" s="213"/>
    </row>
    <row r="778" spans="1:60" outlineLevel="3" x14ac:dyDescent="0.2">
      <c r="A778" s="220"/>
      <c r="B778" s="221"/>
      <c r="C778" s="261" t="s">
        <v>3206</v>
      </c>
      <c r="D778" s="250"/>
      <c r="E778" s="250"/>
      <c r="F778" s="250"/>
      <c r="G778" s="250"/>
      <c r="H778" s="224"/>
      <c r="I778" s="224"/>
      <c r="J778" s="224"/>
      <c r="K778" s="224"/>
      <c r="L778" s="224"/>
      <c r="M778" s="224"/>
      <c r="N778" s="223"/>
      <c r="O778" s="223"/>
      <c r="P778" s="223"/>
      <c r="Q778" s="223"/>
      <c r="R778" s="224"/>
      <c r="S778" s="224"/>
      <c r="T778" s="224"/>
      <c r="U778" s="224"/>
      <c r="V778" s="224"/>
      <c r="W778" s="224"/>
      <c r="X778" s="224"/>
      <c r="Y778" s="224"/>
      <c r="Z778" s="213"/>
      <c r="AA778" s="213"/>
      <c r="AB778" s="213"/>
      <c r="AC778" s="213"/>
      <c r="AD778" s="213"/>
      <c r="AE778" s="213"/>
      <c r="AF778" s="213"/>
      <c r="AG778" s="213" t="s">
        <v>287</v>
      </c>
      <c r="AH778" s="213"/>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3" x14ac:dyDescent="0.2">
      <c r="A779" s="220"/>
      <c r="B779" s="221"/>
      <c r="C779" s="261" t="s">
        <v>3207</v>
      </c>
      <c r="D779" s="250"/>
      <c r="E779" s="250"/>
      <c r="F779" s="250"/>
      <c r="G779" s="250"/>
      <c r="H779" s="224"/>
      <c r="I779" s="224"/>
      <c r="J779" s="224"/>
      <c r="K779" s="224"/>
      <c r="L779" s="224"/>
      <c r="M779" s="224"/>
      <c r="N779" s="223"/>
      <c r="O779" s="223"/>
      <c r="P779" s="223"/>
      <c r="Q779" s="223"/>
      <c r="R779" s="224"/>
      <c r="S779" s="224"/>
      <c r="T779" s="224"/>
      <c r="U779" s="224"/>
      <c r="V779" s="224"/>
      <c r="W779" s="224"/>
      <c r="X779" s="224"/>
      <c r="Y779" s="224"/>
      <c r="Z779" s="213"/>
      <c r="AA779" s="213"/>
      <c r="AB779" s="213"/>
      <c r="AC779" s="213"/>
      <c r="AD779" s="213"/>
      <c r="AE779" s="213"/>
      <c r="AF779" s="213"/>
      <c r="AG779" s="213" t="s">
        <v>287</v>
      </c>
      <c r="AH779" s="213"/>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ht="22.5" outlineLevel="3" x14ac:dyDescent="0.2">
      <c r="A780" s="220"/>
      <c r="B780" s="221"/>
      <c r="C780" s="261" t="s">
        <v>2813</v>
      </c>
      <c r="D780" s="250"/>
      <c r="E780" s="250"/>
      <c r="F780" s="250"/>
      <c r="G780" s="250"/>
      <c r="H780" s="224"/>
      <c r="I780" s="224"/>
      <c r="J780" s="224"/>
      <c r="K780" s="224"/>
      <c r="L780" s="224"/>
      <c r="M780" s="224"/>
      <c r="N780" s="223"/>
      <c r="O780" s="223"/>
      <c r="P780" s="223"/>
      <c r="Q780" s="223"/>
      <c r="R780" s="224"/>
      <c r="S780" s="224"/>
      <c r="T780" s="224"/>
      <c r="U780" s="224"/>
      <c r="V780" s="224"/>
      <c r="W780" s="224"/>
      <c r="X780" s="224"/>
      <c r="Y780" s="224"/>
      <c r="Z780" s="213"/>
      <c r="AA780" s="213"/>
      <c r="AB780" s="213"/>
      <c r="AC780" s="213"/>
      <c r="AD780" s="213"/>
      <c r="AE780" s="213"/>
      <c r="AF780" s="213"/>
      <c r="AG780" s="213" t="s">
        <v>287</v>
      </c>
      <c r="AH780" s="213"/>
      <c r="AI780" s="213"/>
      <c r="AJ780" s="213"/>
      <c r="AK780" s="213"/>
      <c r="AL780" s="213"/>
      <c r="AM780" s="213"/>
      <c r="AN780" s="213"/>
      <c r="AO780" s="213"/>
      <c r="AP780" s="213"/>
      <c r="AQ780" s="213"/>
      <c r="AR780" s="213"/>
      <c r="AS780" s="213"/>
      <c r="AT780" s="213"/>
      <c r="AU780" s="213"/>
      <c r="AV780" s="213"/>
      <c r="AW780" s="213"/>
      <c r="AX780" s="213"/>
      <c r="AY780" s="213"/>
      <c r="AZ780" s="213"/>
      <c r="BA780" s="249" t="str">
        <f>C780</f>
        <v xml:space="preserve">	vnitřní žaluzie na křídlech (prostory kanceláří 6 kusů) budou demontovány a bude dohodnuto s investorem o jejich opětovné instalaci nebo výměně</v>
      </c>
      <c r="BB780" s="213"/>
      <c r="BC780" s="213"/>
      <c r="BD780" s="213"/>
      <c r="BE780" s="213"/>
      <c r="BF780" s="213"/>
      <c r="BG780" s="213"/>
      <c r="BH780" s="213"/>
    </row>
    <row r="781" spans="1:60" outlineLevel="1" x14ac:dyDescent="0.2">
      <c r="A781" s="241">
        <v>98</v>
      </c>
      <c r="B781" s="242" t="s">
        <v>2814</v>
      </c>
      <c r="C781" s="259" t="s">
        <v>2815</v>
      </c>
      <c r="D781" s="243"/>
      <c r="E781" s="244">
        <v>0</v>
      </c>
      <c r="F781" s="245"/>
      <c r="G781" s="246">
        <f>ROUND(E781*F781,2)</f>
        <v>0</v>
      </c>
      <c r="H781" s="245"/>
      <c r="I781" s="246">
        <f>ROUND(E781*H781,2)</f>
        <v>0</v>
      </c>
      <c r="J781" s="245"/>
      <c r="K781" s="246">
        <f>ROUND(E781*J781,2)</f>
        <v>0</v>
      </c>
      <c r="L781" s="246">
        <v>21</v>
      </c>
      <c r="M781" s="246">
        <f>G781*(1+L781/100)</f>
        <v>0</v>
      </c>
      <c r="N781" s="244">
        <v>0</v>
      </c>
      <c r="O781" s="244">
        <f>ROUND(E781*N781,2)</f>
        <v>0</v>
      </c>
      <c r="P781" s="244">
        <v>0</v>
      </c>
      <c r="Q781" s="244">
        <f>ROUND(E781*P781,2)</f>
        <v>0</v>
      </c>
      <c r="R781" s="246"/>
      <c r="S781" s="246" t="s">
        <v>281</v>
      </c>
      <c r="T781" s="247" t="s">
        <v>282</v>
      </c>
      <c r="U781" s="224">
        <v>0</v>
      </c>
      <c r="V781" s="224">
        <f>ROUND(E781*U781,2)</f>
        <v>0</v>
      </c>
      <c r="W781" s="224"/>
      <c r="X781" s="224" t="s">
        <v>283</v>
      </c>
      <c r="Y781" s="224" t="s">
        <v>284</v>
      </c>
      <c r="Z781" s="213"/>
      <c r="AA781" s="213"/>
      <c r="AB781" s="213"/>
      <c r="AC781" s="213"/>
      <c r="AD781" s="213"/>
      <c r="AE781" s="213"/>
      <c r="AF781" s="213"/>
      <c r="AG781" s="213" t="s">
        <v>285</v>
      </c>
      <c r="AH781" s="213"/>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2" x14ac:dyDescent="0.2">
      <c r="A782" s="220"/>
      <c r="B782" s="221"/>
      <c r="C782" s="260" t="s">
        <v>2816</v>
      </c>
      <c r="D782" s="248"/>
      <c r="E782" s="248"/>
      <c r="F782" s="248"/>
      <c r="G782" s="248"/>
      <c r="H782" s="224"/>
      <c r="I782" s="224"/>
      <c r="J782" s="224"/>
      <c r="K782" s="224"/>
      <c r="L782" s="224"/>
      <c r="M782" s="224"/>
      <c r="N782" s="223"/>
      <c r="O782" s="223"/>
      <c r="P782" s="223"/>
      <c r="Q782" s="223"/>
      <c r="R782" s="224"/>
      <c r="S782" s="224"/>
      <c r="T782" s="224"/>
      <c r="U782" s="224"/>
      <c r="V782" s="224"/>
      <c r="W782" s="224"/>
      <c r="X782" s="224"/>
      <c r="Y782" s="224"/>
      <c r="Z782" s="213"/>
      <c r="AA782" s="213"/>
      <c r="AB782" s="213"/>
      <c r="AC782" s="213"/>
      <c r="AD782" s="213"/>
      <c r="AE782" s="213"/>
      <c r="AF782" s="213"/>
      <c r="AG782" s="213" t="s">
        <v>287</v>
      </c>
      <c r="AH782" s="213"/>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outlineLevel="3" x14ac:dyDescent="0.2">
      <c r="A783" s="220"/>
      <c r="B783" s="221"/>
      <c r="C783" s="261" t="s">
        <v>2817</v>
      </c>
      <c r="D783" s="250"/>
      <c r="E783" s="250"/>
      <c r="F783" s="250"/>
      <c r="G783" s="250"/>
      <c r="H783" s="224"/>
      <c r="I783" s="224"/>
      <c r="J783" s="224"/>
      <c r="K783" s="224"/>
      <c r="L783" s="224"/>
      <c r="M783" s="224"/>
      <c r="N783" s="223"/>
      <c r="O783" s="223"/>
      <c r="P783" s="223"/>
      <c r="Q783" s="223"/>
      <c r="R783" s="224"/>
      <c r="S783" s="224"/>
      <c r="T783" s="224"/>
      <c r="U783" s="224"/>
      <c r="V783" s="224"/>
      <c r="W783" s="224"/>
      <c r="X783" s="224"/>
      <c r="Y783" s="224"/>
      <c r="Z783" s="213"/>
      <c r="AA783" s="213"/>
      <c r="AB783" s="213"/>
      <c r="AC783" s="213"/>
      <c r="AD783" s="213"/>
      <c r="AE783" s="213"/>
      <c r="AF783" s="213"/>
      <c r="AG783" s="213" t="s">
        <v>287</v>
      </c>
      <c r="AH783" s="213"/>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c r="BE783" s="213"/>
      <c r="BF783" s="213"/>
      <c r="BG783" s="213"/>
      <c r="BH783" s="213"/>
    </row>
    <row r="784" spans="1:60" outlineLevel="3" x14ac:dyDescent="0.2">
      <c r="A784" s="220"/>
      <c r="B784" s="221"/>
      <c r="C784" s="261" t="s">
        <v>2818</v>
      </c>
      <c r="D784" s="250"/>
      <c r="E784" s="250"/>
      <c r="F784" s="250"/>
      <c r="G784" s="250"/>
      <c r="H784" s="224"/>
      <c r="I784" s="224"/>
      <c r="J784" s="224"/>
      <c r="K784" s="224"/>
      <c r="L784" s="224"/>
      <c r="M784" s="224"/>
      <c r="N784" s="223"/>
      <c r="O784" s="223"/>
      <c r="P784" s="223"/>
      <c r="Q784" s="223"/>
      <c r="R784" s="224"/>
      <c r="S784" s="224"/>
      <c r="T784" s="224"/>
      <c r="U784" s="224"/>
      <c r="V784" s="224"/>
      <c r="W784" s="224"/>
      <c r="X784" s="224"/>
      <c r="Y784" s="224"/>
      <c r="Z784" s="213"/>
      <c r="AA784" s="213"/>
      <c r="AB784" s="213"/>
      <c r="AC784" s="213"/>
      <c r="AD784" s="213"/>
      <c r="AE784" s="213"/>
      <c r="AF784" s="213"/>
      <c r="AG784" s="213" t="s">
        <v>287</v>
      </c>
      <c r="AH784" s="213"/>
      <c r="AI784" s="213"/>
      <c r="AJ784" s="213"/>
      <c r="AK784" s="213"/>
      <c r="AL784" s="213"/>
      <c r="AM784" s="213"/>
      <c r="AN784" s="213"/>
      <c r="AO784" s="213"/>
      <c r="AP784" s="213"/>
      <c r="AQ784" s="213"/>
      <c r="AR784" s="213"/>
      <c r="AS784" s="213"/>
      <c r="AT784" s="213"/>
      <c r="AU784" s="213"/>
      <c r="AV784" s="213"/>
      <c r="AW784" s="213"/>
      <c r="AX784" s="213"/>
      <c r="AY784" s="213"/>
      <c r="AZ784" s="213"/>
      <c r="BA784" s="213"/>
      <c r="BB784" s="213"/>
      <c r="BC784" s="213"/>
      <c r="BD784" s="213"/>
      <c r="BE784" s="213"/>
      <c r="BF784" s="213"/>
      <c r="BG784" s="213"/>
      <c r="BH784" s="213"/>
    </row>
    <row r="785" spans="1:60" outlineLevel="3" x14ac:dyDescent="0.2">
      <c r="A785" s="220"/>
      <c r="B785" s="221"/>
      <c r="C785" s="261" t="s">
        <v>2819</v>
      </c>
      <c r="D785" s="250"/>
      <c r="E785" s="250"/>
      <c r="F785" s="250"/>
      <c r="G785" s="250"/>
      <c r="H785" s="224"/>
      <c r="I785" s="224"/>
      <c r="J785" s="224"/>
      <c r="K785" s="224"/>
      <c r="L785" s="224"/>
      <c r="M785" s="224"/>
      <c r="N785" s="223"/>
      <c r="O785" s="223"/>
      <c r="P785" s="223"/>
      <c r="Q785" s="223"/>
      <c r="R785" s="224"/>
      <c r="S785" s="224"/>
      <c r="T785" s="224"/>
      <c r="U785" s="224"/>
      <c r="V785" s="224"/>
      <c r="W785" s="224"/>
      <c r="X785" s="224"/>
      <c r="Y785" s="224"/>
      <c r="Z785" s="213"/>
      <c r="AA785" s="213"/>
      <c r="AB785" s="213"/>
      <c r="AC785" s="213"/>
      <c r="AD785" s="213"/>
      <c r="AE785" s="213"/>
      <c r="AF785" s="213"/>
      <c r="AG785" s="213" t="s">
        <v>287</v>
      </c>
      <c r="AH785" s="213"/>
      <c r="AI785" s="213"/>
      <c r="AJ785" s="213"/>
      <c r="AK785" s="213"/>
      <c r="AL785" s="213"/>
      <c r="AM785" s="213"/>
      <c r="AN785" s="213"/>
      <c r="AO785" s="213"/>
      <c r="AP785" s="213"/>
      <c r="AQ785" s="213"/>
      <c r="AR785" s="213"/>
      <c r="AS785" s="213"/>
      <c r="AT785" s="213"/>
      <c r="AU785" s="213"/>
      <c r="AV785" s="213"/>
      <c r="AW785" s="213"/>
      <c r="AX785" s="213"/>
      <c r="AY785" s="213"/>
      <c r="AZ785" s="213"/>
      <c r="BA785" s="213"/>
      <c r="BB785" s="213"/>
      <c r="BC785" s="213"/>
      <c r="BD785" s="213"/>
      <c r="BE785" s="213"/>
      <c r="BF785" s="213"/>
      <c r="BG785" s="213"/>
      <c r="BH785" s="213"/>
    </row>
    <row r="786" spans="1:60" outlineLevel="3" x14ac:dyDescent="0.2">
      <c r="A786" s="220"/>
      <c r="B786" s="221"/>
      <c r="C786" s="261" t="s">
        <v>2820</v>
      </c>
      <c r="D786" s="250"/>
      <c r="E786" s="250"/>
      <c r="F786" s="250"/>
      <c r="G786" s="250"/>
      <c r="H786" s="224"/>
      <c r="I786" s="224"/>
      <c r="J786" s="224"/>
      <c r="K786" s="224"/>
      <c r="L786" s="224"/>
      <c r="M786" s="224"/>
      <c r="N786" s="223"/>
      <c r="O786" s="223"/>
      <c r="P786" s="223"/>
      <c r="Q786" s="223"/>
      <c r="R786" s="224"/>
      <c r="S786" s="224"/>
      <c r="T786" s="224"/>
      <c r="U786" s="224"/>
      <c r="V786" s="224"/>
      <c r="W786" s="224"/>
      <c r="X786" s="224"/>
      <c r="Y786" s="224"/>
      <c r="Z786" s="213"/>
      <c r="AA786" s="213"/>
      <c r="AB786" s="213"/>
      <c r="AC786" s="213"/>
      <c r="AD786" s="213"/>
      <c r="AE786" s="213"/>
      <c r="AF786" s="213"/>
      <c r="AG786" s="213" t="s">
        <v>287</v>
      </c>
      <c r="AH786" s="213"/>
      <c r="AI786" s="213"/>
      <c r="AJ786" s="213"/>
      <c r="AK786" s="213"/>
      <c r="AL786" s="213"/>
      <c r="AM786" s="213"/>
      <c r="AN786" s="213"/>
      <c r="AO786" s="213"/>
      <c r="AP786" s="213"/>
      <c r="AQ786" s="213"/>
      <c r="AR786" s="213"/>
      <c r="AS786" s="213"/>
      <c r="AT786" s="213"/>
      <c r="AU786" s="213"/>
      <c r="AV786" s="213"/>
      <c r="AW786" s="213"/>
      <c r="AX786" s="213"/>
      <c r="AY786" s="213"/>
      <c r="AZ786" s="213"/>
      <c r="BA786" s="213"/>
      <c r="BB786" s="213"/>
      <c r="BC786" s="213"/>
      <c r="BD786" s="213"/>
      <c r="BE786" s="213"/>
      <c r="BF786" s="213"/>
      <c r="BG786" s="213"/>
      <c r="BH786" s="213"/>
    </row>
    <row r="787" spans="1:60" outlineLevel="3" x14ac:dyDescent="0.2">
      <c r="A787" s="220"/>
      <c r="B787" s="221"/>
      <c r="C787" s="261" t="s">
        <v>2821</v>
      </c>
      <c r="D787" s="250"/>
      <c r="E787" s="250"/>
      <c r="F787" s="250"/>
      <c r="G787" s="250"/>
      <c r="H787" s="224"/>
      <c r="I787" s="224"/>
      <c r="J787" s="224"/>
      <c r="K787" s="224"/>
      <c r="L787" s="224"/>
      <c r="M787" s="224"/>
      <c r="N787" s="223"/>
      <c r="O787" s="223"/>
      <c r="P787" s="223"/>
      <c r="Q787" s="223"/>
      <c r="R787" s="224"/>
      <c r="S787" s="224"/>
      <c r="T787" s="224"/>
      <c r="U787" s="224"/>
      <c r="V787" s="224"/>
      <c r="W787" s="224"/>
      <c r="X787" s="224"/>
      <c r="Y787" s="224"/>
      <c r="Z787" s="213"/>
      <c r="AA787" s="213"/>
      <c r="AB787" s="213"/>
      <c r="AC787" s="213"/>
      <c r="AD787" s="213"/>
      <c r="AE787" s="213"/>
      <c r="AF787" s="213"/>
      <c r="AG787" s="213" t="s">
        <v>287</v>
      </c>
      <c r="AH787" s="213"/>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outlineLevel="3" x14ac:dyDescent="0.2">
      <c r="A788" s="220"/>
      <c r="B788" s="221"/>
      <c r="C788" s="261" t="s">
        <v>2822</v>
      </c>
      <c r="D788" s="250"/>
      <c r="E788" s="250"/>
      <c r="F788" s="250"/>
      <c r="G788" s="250"/>
      <c r="H788" s="224"/>
      <c r="I788" s="224"/>
      <c r="J788" s="224"/>
      <c r="K788" s="224"/>
      <c r="L788" s="224"/>
      <c r="M788" s="224"/>
      <c r="N788" s="223"/>
      <c r="O788" s="223"/>
      <c r="P788" s="223"/>
      <c r="Q788" s="223"/>
      <c r="R788" s="224"/>
      <c r="S788" s="224"/>
      <c r="T788" s="224"/>
      <c r="U788" s="224"/>
      <c r="V788" s="224"/>
      <c r="W788" s="224"/>
      <c r="X788" s="224"/>
      <c r="Y788" s="224"/>
      <c r="Z788" s="213"/>
      <c r="AA788" s="213"/>
      <c r="AB788" s="213"/>
      <c r="AC788" s="213"/>
      <c r="AD788" s="213"/>
      <c r="AE788" s="213"/>
      <c r="AF788" s="213"/>
      <c r="AG788" s="213" t="s">
        <v>287</v>
      </c>
      <c r="AH788" s="213"/>
      <c r="AI788" s="213"/>
      <c r="AJ788" s="213"/>
      <c r="AK788" s="213"/>
      <c r="AL788" s="213"/>
      <c r="AM788" s="213"/>
      <c r="AN788" s="213"/>
      <c r="AO788" s="213"/>
      <c r="AP788" s="213"/>
      <c r="AQ788" s="213"/>
      <c r="AR788" s="213"/>
      <c r="AS788" s="213"/>
      <c r="AT788" s="213"/>
      <c r="AU788" s="213"/>
      <c r="AV788" s="213"/>
      <c r="AW788" s="213"/>
      <c r="AX788" s="213"/>
      <c r="AY788" s="213"/>
      <c r="AZ788" s="213"/>
      <c r="BA788" s="213"/>
      <c r="BB788" s="213"/>
      <c r="BC788" s="213"/>
      <c r="BD788" s="213"/>
      <c r="BE788" s="213"/>
      <c r="BF788" s="213"/>
      <c r="BG788" s="213"/>
      <c r="BH788" s="213"/>
    </row>
    <row r="789" spans="1:60" outlineLevel="3" x14ac:dyDescent="0.2">
      <c r="A789" s="220"/>
      <c r="B789" s="221"/>
      <c r="C789" s="261" t="s">
        <v>3208</v>
      </c>
      <c r="D789" s="250"/>
      <c r="E789" s="250"/>
      <c r="F789" s="250"/>
      <c r="G789" s="250"/>
      <c r="H789" s="224"/>
      <c r="I789" s="224"/>
      <c r="J789" s="224"/>
      <c r="K789" s="224"/>
      <c r="L789" s="224"/>
      <c r="M789" s="224"/>
      <c r="N789" s="223"/>
      <c r="O789" s="223"/>
      <c r="P789" s="223"/>
      <c r="Q789" s="223"/>
      <c r="R789" s="224"/>
      <c r="S789" s="224"/>
      <c r="T789" s="224"/>
      <c r="U789" s="224"/>
      <c r="V789" s="224"/>
      <c r="W789" s="224"/>
      <c r="X789" s="224"/>
      <c r="Y789" s="224"/>
      <c r="Z789" s="213"/>
      <c r="AA789" s="213"/>
      <c r="AB789" s="213"/>
      <c r="AC789" s="213"/>
      <c r="AD789" s="213"/>
      <c r="AE789" s="213"/>
      <c r="AF789" s="213"/>
      <c r="AG789" s="213" t="s">
        <v>287</v>
      </c>
      <c r="AH789" s="213"/>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outlineLevel="3" x14ac:dyDescent="0.2">
      <c r="A790" s="220"/>
      <c r="B790" s="221"/>
      <c r="C790" s="261" t="s">
        <v>2823</v>
      </c>
      <c r="D790" s="250"/>
      <c r="E790" s="250"/>
      <c r="F790" s="250"/>
      <c r="G790" s="250"/>
      <c r="H790" s="224"/>
      <c r="I790" s="224"/>
      <c r="J790" s="224"/>
      <c r="K790" s="224"/>
      <c r="L790" s="224"/>
      <c r="M790" s="224"/>
      <c r="N790" s="223"/>
      <c r="O790" s="223"/>
      <c r="P790" s="223"/>
      <c r="Q790" s="223"/>
      <c r="R790" s="224"/>
      <c r="S790" s="224"/>
      <c r="T790" s="224"/>
      <c r="U790" s="224"/>
      <c r="V790" s="224"/>
      <c r="W790" s="224"/>
      <c r="X790" s="224"/>
      <c r="Y790" s="224"/>
      <c r="Z790" s="213"/>
      <c r="AA790" s="213"/>
      <c r="AB790" s="213"/>
      <c r="AC790" s="213"/>
      <c r="AD790" s="213"/>
      <c r="AE790" s="213"/>
      <c r="AF790" s="213"/>
      <c r="AG790" s="213" t="s">
        <v>287</v>
      </c>
      <c r="AH790" s="213"/>
      <c r="AI790" s="213"/>
      <c r="AJ790" s="213"/>
      <c r="AK790" s="213"/>
      <c r="AL790" s="213"/>
      <c r="AM790" s="213"/>
      <c r="AN790" s="213"/>
      <c r="AO790" s="213"/>
      <c r="AP790" s="213"/>
      <c r="AQ790" s="213"/>
      <c r="AR790" s="213"/>
      <c r="AS790" s="213"/>
      <c r="AT790" s="213"/>
      <c r="AU790" s="213"/>
      <c r="AV790" s="213"/>
      <c r="AW790" s="213"/>
      <c r="AX790" s="213"/>
      <c r="AY790" s="213"/>
      <c r="AZ790" s="213"/>
      <c r="BA790" s="213"/>
      <c r="BB790" s="213"/>
      <c r="BC790" s="213"/>
      <c r="BD790" s="213"/>
      <c r="BE790" s="213"/>
      <c r="BF790" s="213"/>
      <c r="BG790" s="213"/>
      <c r="BH790" s="213"/>
    </row>
    <row r="791" spans="1:60" outlineLevel="3" x14ac:dyDescent="0.2">
      <c r="A791" s="220"/>
      <c r="B791" s="221"/>
      <c r="C791" s="261" t="s">
        <v>2824</v>
      </c>
      <c r="D791" s="250"/>
      <c r="E791" s="250"/>
      <c r="F791" s="250"/>
      <c r="G791" s="250"/>
      <c r="H791" s="224"/>
      <c r="I791" s="224"/>
      <c r="J791" s="224"/>
      <c r="K791" s="224"/>
      <c r="L791" s="224"/>
      <c r="M791" s="224"/>
      <c r="N791" s="223"/>
      <c r="O791" s="223"/>
      <c r="P791" s="223"/>
      <c r="Q791" s="223"/>
      <c r="R791" s="224"/>
      <c r="S791" s="224"/>
      <c r="T791" s="224"/>
      <c r="U791" s="224"/>
      <c r="V791" s="224"/>
      <c r="W791" s="224"/>
      <c r="X791" s="224"/>
      <c r="Y791" s="224"/>
      <c r="Z791" s="213"/>
      <c r="AA791" s="213"/>
      <c r="AB791" s="213"/>
      <c r="AC791" s="213"/>
      <c r="AD791" s="213"/>
      <c r="AE791" s="213"/>
      <c r="AF791" s="213"/>
      <c r="AG791" s="213" t="s">
        <v>287</v>
      </c>
      <c r="AH791" s="213"/>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outlineLevel="3" x14ac:dyDescent="0.2">
      <c r="A792" s="220"/>
      <c r="B792" s="221"/>
      <c r="C792" s="261" t="s">
        <v>2825</v>
      </c>
      <c r="D792" s="250"/>
      <c r="E792" s="250"/>
      <c r="F792" s="250"/>
      <c r="G792" s="250"/>
      <c r="H792" s="224"/>
      <c r="I792" s="224"/>
      <c r="J792" s="224"/>
      <c r="K792" s="224"/>
      <c r="L792" s="224"/>
      <c r="M792" s="224"/>
      <c r="N792" s="223"/>
      <c r="O792" s="223"/>
      <c r="P792" s="223"/>
      <c r="Q792" s="223"/>
      <c r="R792" s="224"/>
      <c r="S792" s="224"/>
      <c r="T792" s="224"/>
      <c r="U792" s="224"/>
      <c r="V792" s="224"/>
      <c r="W792" s="224"/>
      <c r="X792" s="224"/>
      <c r="Y792" s="224"/>
      <c r="Z792" s="213"/>
      <c r="AA792" s="213"/>
      <c r="AB792" s="213"/>
      <c r="AC792" s="213"/>
      <c r="AD792" s="213"/>
      <c r="AE792" s="213"/>
      <c r="AF792" s="213"/>
      <c r="AG792" s="213" t="s">
        <v>287</v>
      </c>
      <c r="AH792" s="213"/>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outlineLevel="3" x14ac:dyDescent="0.2">
      <c r="A793" s="220"/>
      <c r="B793" s="221"/>
      <c r="C793" s="261" t="s">
        <v>2826</v>
      </c>
      <c r="D793" s="250"/>
      <c r="E793" s="250"/>
      <c r="F793" s="250"/>
      <c r="G793" s="250"/>
      <c r="H793" s="224"/>
      <c r="I793" s="224"/>
      <c r="J793" s="224"/>
      <c r="K793" s="224"/>
      <c r="L793" s="224"/>
      <c r="M793" s="224"/>
      <c r="N793" s="223"/>
      <c r="O793" s="223"/>
      <c r="P793" s="223"/>
      <c r="Q793" s="223"/>
      <c r="R793" s="224"/>
      <c r="S793" s="224"/>
      <c r="T793" s="224"/>
      <c r="U793" s="224"/>
      <c r="V793" s="224"/>
      <c r="W793" s="224"/>
      <c r="X793" s="224"/>
      <c r="Y793" s="224"/>
      <c r="Z793" s="213"/>
      <c r="AA793" s="213"/>
      <c r="AB793" s="213"/>
      <c r="AC793" s="213"/>
      <c r="AD793" s="213"/>
      <c r="AE793" s="213"/>
      <c r="AF793" s="213"/>
      <c r="AG793" s="213" t="s">
        <v>287</v>
      </c>
      <c r="AH793" s="213"/>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outlineLevel="3" x14ac:dyDescent="0.2">
      <c r="A794" s="220"/>
      <c r="B794" s="221"/>
      <c r="C794" s="261" t="s">
        <v>2827</v>
      </c>
      <c r="D794" s="250"/>
      <c r="E794" s="250"/>
      <c r="F794" s="250"/>
      <c r="G794" s="250"/>
      <c r="H794" s="224"/>
      <c r="I794" s="224"/>
      <c r="J794" s="224"/>
      <c r="K794" s="224"/>
      <c r="L794" s="224"/>
      <c r="M794" s="224"/>
      <c r="N794" s="223"/>
      <c r="O794" s="223"/>
      <c r="P794" s="223"/>
      <c r="Q794" s="223"/>
      <c r="R794" s="224"/>
      <c r="S794" s="224"/>
      <c r="T794" s="224"/>
      <c r="U794" s="224"/>
      <c r="V794" s="224"/>
      <c r="W794" s="224"/>
      <c r="X794" s="224"/>
      <c r="Y794" s="224"/>
      <c r="Z794" s="213"/>
      <c r="AA794" s="213"/>
      <c r="AB794" s="213"/>
      <c r="AC794" s="213"/>
      <c r="AD794" s="213"/>
      <c r="AE794" s="213"/>
      <c r="AF794" s="213"/>
      <c r="AG794" s="213" t="s">
        <v>287</v>
      </c>
      <c r="AH794" s="213"/>
      <c r="AI794" s="213"/>
      <c r="AJ794" s="213"/>
      <c r="AK794" s="213"/>
      <c r="AL794" s="213"/>
      <c r="AM794" s="213"/>
      <c r="AN794" s="213"/>
      <c r="AO794" s="213"/>
      <c r="AP794" s="213"/>
      <c r="AQ794" s="213"/>
      <c r="AR794" s="213"/>
      <c r="AS794" s="213"/>
      <c r="AT794" s="213"/>
      <c r="AU794" s="213"/>
      <c r="AV794" s="213"/>
      <c r="AW794" s="213"/>
      <c r="AX794" s="213"/>
      <c r="AY794" s="213"/>
      <c r="AZ794" s="213"/>
      <c r="BA794" s="213"/>
      <c r="BB794" s="213"/>
      <c r="BC794" s="213"/>
      <c r="BD794" s="213"/>
      <c r="BE794" s="213"/>
      <c r="BF794" s="213"/>
      <c r="BG794" s="213"/>
      <c r="BH794" s="213"/>
    </row>
    <row r="795" spans="1:60" outlineLevel="3" x14ac:dyDescent="0.2">
      <c r="A795" s="220"/>
      <c r="B795" s="221"/>
      <c r="C795" s="274" t="s">
        <v>1063</v>
      </c>
      <c r="D795" s="226"/>
      <c r="E795" s="227"/>
      <c r="F795" s="228"/>
      <c r="G795" s="228"/>
      <c r="H795" s="224"/>
      <c r="I795" s="224"/>
      <c r="J795" s="224"/>
      <c r="K795" s="224"/>
      <c r="L795" s="224"/>
      <c r="M795" s="224"/>
      <c r="N795" s="223"/>
      <c r="O795" s="223"/>
      <c r="P795" s="223"/>
      <c r="Q795" s="223"/>
      <c r="R795" s="224"/>
      <c r="S795" s="224"/>
      <c r="T795" s="224"/>
      <c r="U795" s="224"/>
      <c r="V795" s="224"/>
      <c r="W795" s="224"/>
      <c r="X795" s="224"/>
      <c r="Y795" s="224"/>
      <c r="Z795" s="213"/>
      <c r="AA795" s="213"/>
      <c r="AB795" s="213"/>
      <c r="AC795" s="213"/>
      <c r="AD795" s="213"/>
      <c r="AE795" s="213"/>
      <c r="AF795" s="213"/>
      <c r="AG795" s="213" t="s">
        <v>287</v>
      </c>
      <c r="AH795" s="213"/>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c r="BE795" s="213"/>
      <c r="BF795" s="213"/>
      <c r="BG795" s="213"/>
      <c r="BH795" s="213"/>
    </row>
    <row r="796" spans="1:60" outlineLevel="3" x14ac:dyDescent="0.2">
      <c r="A796" s="220"/>
      <c r="B796" s="221"/>
      <c r="C796" s="261" t="s">
        <v>2828</v>
      </c>
      <c r="D796" s="250"/>
      <c r="E796" s="250"/>
      <c r="F796" s="250"/>
      <c r="G796" s="250"/>
      <c r="H796" s="224"/>
      <c r="I796" s="224"/>
      <c r="J796" s="224"/>
      <c r="K796" s="224"/>
      <c r="L796" s="224"/>
      <c r="M796" s="224"/>
      <c r="N796" s="223"/>
      <c r="O796" s="223"/>
      <c r="P796" s="223"/>
      <c r="Q796" s="223"/>
      <c r="R796" s="224"/>
      <c r="S796" s="224"/>
      <c r="T796" s="224"/>
      <c r="U796" s="224"/>
      <c r="V796" s="224"/>
      <c r="W796" s="224"/>
      <c r="X796" s="224"/>
      <c r="Y796" s="224"/>
      <c r="Z796" s="213"/>
      <c r="AA796" s="213"/>
      <c r="AB796" s="213"/>
      <c r="AC796" s="213"/>
      <c r="AD796" s="213"/>
      <c r="AE796" s="213"/>
      <c r="AF796" s="213"/>
      <c r="AG796" s="213" t="s">
        <v>287</v>
      </c>
      <c r="AH796" s="213"/>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outlineLevel="3" x14ac:dyDescent="0.2">
      <c r="A797" s="220"/>
      <c r="B797" s="221"/>
      <c r="C797" s="261" t="s">
        <v>2829</v>
      </c>
      <c r="D797" s="250"/>
      <c r="E797" s="250"/>
      <c r="F797" s="250"/>
      <c r="G797" s="250"/>
      <c r="H797" s="224"/>
      <c r="I797" s="224"/>
      <c r="J797" s="224"/>
      <c r="K797" s="224"/>
      <c r="L797" s="224"/>
      <c r="M797" s="224"/>
      <c r="N797" s="223"/>
      <c r="O797" s="223"/>
      <c r="P797" s="223"/>
      <c r="Q797" s="223"/>
      <c r="R797" s="224"/>
      <c r="S797" s="224"/>
      <c r="T797" s="224"/>
      <c r="U797" s="224"/>
      <c r="V797" s="224"/>
      <c r="W797" s="224"/>
      <c r="X797" s="224"/>
      <c r="Y797" s="224"/>
      <c r="Z797" s="213"/>
      <c r="AA797" s="213"/>
      <c r="AB797" s="213"/>
      <c r="AC797" s="213"/>
      <c r="AD797" s="213"/>
      <c r="AE797" s="213"/>
      <c r="AF797" s="213"/>
      <c r="AG797" s="213" t="s">
        <v>287</v>
      </c>
      <c r="AH797" s="213"/>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outlineLevel="3" x14ac:dyDescent="0.2">
      <c r="A798" s="220"/>
      <c r="B798" s="221"/>
      <c r="C798" s="261" t="s">
        <v>2830</v>
      </c>
      <c r="D798" s="250"/>
      <c r="E798" s="250"/>
      <c r="F798" s="250"/>
      <c r="G798" s="250"/>
      <c r="H798" s="224"/>
      <c r="I798" s="224"/>
      <c r="J798" s="224"/>
      <c r="K798" s="224"/>
      <c r="L798" s="224"/>
      <c r="M798" s="224"/>
      <c r="N798" s="223"/>
      <c r="O798" s="223"/>
      <c r="P798" s="223"/>
      <c r="Q798" s="223"/>
      <c r="R798" s="224"/>
      <c r="S798" s="224"/>
      <c r="T798" s="224"/>
      <c r="U798" s="224"/>
      <c r="V798" s="224"/>
      <c r="W798" s="224"/>
      <c r="X798" s="224"/>
      <c r="Y798" s="224"/>
      <c r="Z798" s="213"/>
      <c r="AA798" s="213"/>
      <c r="AB798" s="213"/>
      <c r="AC798" s="213"/>
      <c r="AD798" s="213"/>
      <c r="AE798" s="213"/>
      <c r="AF798" s="213"/>
      <c r="AG798" s="213" t="s">
        <v>287</v>
      </c>
      <c r="AH798" s="213"/>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outlineLevel="3" x14ac:dyDescent="0.2">
      <c r="A799" s="220"/>
      <c r="B799" s="221"/>
      <c r="C799" s="261" t="s">
        <v>2831</v>
      </c>
      <c r="D799" s="250"/>
      <c r="E799" s="250"/>
      <c r="F799" s="250"/>
      <c r="G799" s="250"/>
      <c r="H799" s="224"/>
      <c r="I799" s="224"/>
      <c r="J799" s="224"/>
      <c r="K799" s="224"/>
      <c r="L799" s="224"/>
      <c r="M799" s="224"/>
      <c r="N799" s="223"/>
      <c r="O799" s="223"/>
      <c r="P799" s="223"/>
      <c r="Q799" s="223"/>
      <c r="R799" s="224"/>
      <c r="S799" s="224"/>
      <c r="T799" s="224"/>
      <c r="U799" s="224"/>
      <c r="V799" s="224"/>
      <c r="W799" s="224"/>
      <c r="X799" s="224"/>
      <c r="Y799" s="224"/>
      <c r="Z799" s="213"/>
      <c r="AA799" s="213"/>
      <c r="AB799" s="213"/>
      <c r="AC799" s="213"/>
      <c r="AD799" s="213"/>
      <c r="AE799" s="213"/>
      <c r="AF799" s="213"/>
      <c r="AG799" s="213" t="s">
        <v>287</v>
      </c>
      <c r="AH799" s="213"/>
      <c r="AI799" s="213"/>
      <c r="AJ799" s="213"/>
      <c r="AK799" s="213"/>
      <c r="AL799" s="213"/>
      <c r="AM799" s="213"/>
      <c r="AN799" s="213"/>
      <c r="AO799" s="213"/>
      <c r="AP799" s="213"/>
      <c r="AQ799" s="213"/>
      <c r="AR799" s="213"/>
      <c r="AS799" s="213"/>
      <c r="AT799" s="213"/>
      <c r="AU799" s="213"/>
      <c r="AV799" s="213"/>
      <c r="AW799" s="213"/>
      <c r="AX799" s="213"/>
      <c r="AY799" s="213"/>
      <c r="AZ799" s="213"/>
      <c r="BA799" s="213"/>
      <c r="BB799" s="213"/>
      <c r="BC799" s="213"/>
      <c r="BD799" s="213"/>
      <c r="BE799" s="213"/>
      <c r="BF799" s="213"/>
      <c r="BG799" s="213"/>
      <c r="BH799" s="213"/>
    </row>
    <row r="800" spans="1:60" outlineLevel="3" x14ac:dyDescent="0.2">
      <c r="A800" s="220"/>
      <c r="B800" s="221"/>
      <c r="C800" s="261" t="s">
        <v>2832</v>
      </c>
      <c r="D800" s="250"/>
      <c r="E800" s="250"/>
      <c r="F800" s="250"/>
      <c r="G800" s="250"/>
      <c r="H800" s="224"/>
      <c r="I800" s="224"/>
      <c r="J800" s="224"/>
      <c r="K800" s="224"/>
      <c r="L800" s="224"/>
      <c r="M800" s="224"/>
      <c r="N800" s="223"/>
      <c r="O800" s="223"/>
      <c r="P800" s="223"/>
      <c r="Q800" s="223"/>
      <c r="R800" s="224"/>
      <c r="S800" s="224"/>
      <c r="T800" s="224"/>
      <c r="U800" s="224"/>
      <c r="V800" s="224"/>
      <c r="W800" s="224"/>
      <c r="X800" s="224"/>
      <c r="Y800" s="224"/>
      <c r="Z800" s="213"/>
      <c r="AA800" s="213"/>
      <c r="AB800" s="213"/>
      <c r="AC800" s="213"/>
      <c r="AD800" s="213"/>
      <c r="AE800" s="213"/>
      <c r="AF800" s="213"/>
      <c r="AG800" s="213" t="s">
        <v>287</v>
      </c>
      <c r="AH800" s="213"/>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3" x14ac:dyDescent="0.2">
      <c r="A801" s="220"/>
      <c r="B801" s="221"/>
      <c r="C801" s="261" t="s">
        <v>2833</v>
      </c>
      <c r="D801" s="250"/>
      <c r="E801" s="250"/>
      <c r="F801" s="250"/>
      <c r="G801" s="250"/>
      <c r="H801" s="224"/>
      <c r="I801" s="224"/>
      <c r="J801" s="224"/>
      <c r="K801" s="224"/>
      <c r="L801" s="224"/>
      <c r="M801" s="224"/>
      <c r="N801" s="223"/>
      <c r="O801" s="223"/>
      <c r="P801" s="223"/>
      <c r="Q801" s="223"/>
      <c r="R801" s="224"/>
      <c r="S801" s="224"/>
      <c r="T801" s="224"/>
      <c r="U801" s="224"/>
      <c r="V801" s="224"/>
      <c r="W801" s="224"/>
      <c r="X801" s="224"/>
      <c r="Y801" s="224"/>
      <c r="Z801" s="213"/>
      <c r="AA801" s="213"/>
      <c r="AB801" s="213"/>
      <c r="AC801" s="213"/>
      <c r="AD801" s="213"/>
      <c r="AE801" s="213"/>
      <c r="AF801" s="213"/>
      <c r="AG801" s="213" t="s">
        <v>287</v>
      </c>
      <c r="AH801" s="213"/>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outlineLevel="3" x14ac:dyDescent="0.2">
      <c r="A802" s="220"/>
      <c r="B802" s="221"/>
      <c r="C802" s="261" t="s">
        <v>3209</v>
      </c>
      <c r="D802" s="250"/>
      <c r="E802" s="250"/>
      <c r="F802" s="250"/>
      <c r="G802" s="250"/>
      <c r="H802" s="224"/>
      <c r="I802" s="224"/>
      <c r="J802" s="224"/>
      <c r="K802" s="224"/>
      <c r="L802" s="224"/>
      <c r="M802" s="224"/>
      <c r="N802" s="223"/>
      <c r="O802" s="223"/>
      <c r="P802" s="223"/>
      <c r="Q802" s="223"/>
      <c r="R802" s="224"/>
      <c r="S802" s="224"/>
      <c r="T802" s="224"/>
      <c r="U802" s="224"/>
      <c r="V802" s="224"/>
      <c r="W802" s="224"/>
      <c r="X802" s="224"/>
      <c r="Y802" s="224"/>
      <c r="Z802" s="213"/>
      <c r="AA802" s="213"/>
      <c r="AB802" s="213"/>
      <c r="AC802" s="213"/>
      <c r="AD802" s="213"/>
      <c r="AE802" s="213"/>
      <c r="AF802" s="213"/>
      <c r="AG802" s="213" t="s">
        <v>287</v>
      </c>
      <c r="AH802" s="213"/>
      <c r="AI802" s="213"/>
      <c r="AJ802" s="213"/>
      <c r="AK802" s="213"/>
      <c r="AL802" s="213"/>
      <c r="AM802" s="213"/>
      <c r="AN802" s="213"/>
      <c r="AO802" s="213"/>
      <c r="AP802" s="213"/>
      <c r="AQ802" s="213"/>
      <c r="AR802" s="213"/>
      <c r="AS802" s="213"/>
      <c r="AT802" s="213"/>
      <c r="AU802" s="213"/>
      <c r="AV802" s="213"/>
      <c r="AW802" s="213"/>
      <c r="AX802" s="213"/>
      <c r="AY802" s="213"/>
      <c r="AZ802" s="213"/>
      <c r="BA802" s="249" t="str">
        <f>C802</f>
        <v>U všech repasovaných dveří dojde před realizací k detailní prohlídce,kde se posoudí stav dřeva a jeho konstrukce.</v>
      </c>
      <c r="BB802" s="213"/>
      <c r="BC802" s="213"/>
      <c r="BD802" s="213"/>
      <c r="BE802" s="213"/>
      <c r="BF802" s="213"/>
      <c r="BG802" s="213"/>
      <c r="BH802" s="213"/>
    </row>
    <row r="803" spans="1:60" outlineLevel="3" x14ac:dyDescent="0.2">
      <c r="A803" s="220"/>
      <c r="B803" s="221"/>
      <c r="C803" s="261" t="s">
        <v>2834</v>
      </c>
      <c r="D803" s="250"/>
      <c r="E803" s="250"/>
      <c r="F803" s="250"/>
      <c r="G803" s="250"/>
      <c r="H803" s="224"/>
      <c r="I803" s="224"/>
      <c r="J803" s="224"/>
      <c r="K803" s="224"/>
      <c r="L803" s="224"/>
      <c r="M803" s="224"/>
      <c r="N803" s="223"/>
      <c r="O803" s="223"/>
      <c r="P803" s="223"/>
      <c r="Q803" s="223"/>
      <c r="R803" s="224"/>
      <c r="S803" s="224"/>
      <c r="T803" s="224"/>
      <c r="U803" s="224"/>
      <c r="V803" s="224"/>
      <c r="W803" s="224"/>
      <c r="X803" s="224"/>
      <c r="Y803" s="224"/>
      <c r="Z803" s="213"/>
      <c r="AA803" s="213"/>
      <c r="AB803" s="213"/>
      <c r="AC803" s="213"/>
      <c r="AD803" s="213"/>
      <c r="AE803" s="213"/>
      <c r="AF803" s="213"/>
      <c r="AG803" s="213" t="s">
        <v>287</v>
      </c>
      <c r="AH803" s="213"/>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3" x14ac:dyDescent="0.2">
      <c r="A804" s="220"/>
      <c r="B804" s="221"/>
      <c r="C804" s="261" t="s">
        <v>2835</v>
      </c>
      <c r="D804" s="250"/>
      <c r="E804" s="250"/>
      <c r="F804" s="250"/>
      <c r="G804" s="250"/>
      <c r="H804" s="224"/>
      <c r="I804" s="224"/>
      <c r="J804" s="224"/>
      <c r="K804" s="224"/>
      <c r="L804" s="224"/>
      <c r="M804" s="224"/>
      <c r="N804" s="223"/>
      <c r="O804" s="223"/>
      <c r="P804" s="223"/>
      <c r="Q804" s="223"/>
      <c r="R804" s="224"/>
      <c r="S804" s="224"/>
      <c r="T804" s="224"/>
      <c r="U804" s="224"/>
      <c r="V804" s="224"/>
      <c r="W804" s="224"/>
      <c r="X804" s="224"/>
      <c r="Y804" s="224"/>
      <c r="Z804" s="213"/>
      <c r="AA804" s="213"/>
      <c r="AB804" s="213"/>
      <c r="AC804" s="213"/>
      <c r="AD804" s="213"/>
      <c r="AE804" s="213"/>
      <c r="AF804" s="213"/>
      <c r="AG804" s="213" t="s">
        <v>287</v>
      </c>
      <c r="AH804" s="213"/>
      <c r="AI804" s="213"/>
      <c r="AJ804" s="213"/>
      <c r="AK804" s="213"/>
      <c r="AL804" s="213"/>
      <c r="AM804" s="213"/>
      <c r="AN804" s="213"/>
      <c r="AO804" s="213"/>
      <c r="AP804" s="213"/>
      <c r="AQ804" s="213"/>
      <c r="AR804" s="213"/>
      <c r="AS804" s="213"/>
      <c r="AT804" s="213"/>
      <c r="AU804" s="213"/>
      <c r="AV804" s="213"/>
      <c r="AW804" s="213"/>
      <c r="AX804" s="213"/>
      <c r="AY804" s="213"/>
      <c r="AZ804" s="213"/>
      <c r="BA804" s="249" t="str">
        <f>C804</f>
        <v>Tyto zkutečnosti budou komisionelně posouzeny a případné změny řešení ( např. místo repase výroba kopie)</v>
      </c>
      <c r="BB804" s="213"/>
      <c r="BC804" s="213"/>
      <c r="BD804" s="213"/>
      <c r="BE804" s="213"/>
      <c r="BF804" s="213"/>
      <c r="BG804" s="213"/>
      <c r="BH804" s="213"/>
    </row>
    <row r="805" spans="1:60" outlineLevel="3" x14ac:dyDescent="0.2">
      <c r="A805" s="220"/>
      <c r="B805" s="221"/>
      <c r="C805" s="261" t="s">
        <v>2836</v>
      </c>
      <c r="D805" s="250"/>
      <c r="E805" s="250"/>
      <c r="F805" s="250"/>
      <c r="G805" s="250"/>
      <c r="H805" s="224"/>
      <c r="I805" s="224"/>
      <c r="J805" s="224"/>
      <c r="K805" s="224"/>
      <c r="L805" s="224"/>
      <c r="M805" s="224"/>
      <c r="N805" s="223"/>
      <c r="O805" s="223"/>
      <c r="P805" s="223"/>
      <c r="Q805" s="223"/>
      <c r="R805" s="224"/>
      <c r="S805" s="224"/>
      <c r="T805" s="224"/>
      <c r="U805" s="224"/>
      <c r="V805" s="224"/>
      <c r="W805" s="224"/>
      <c r="X805" s="224"/>
      <c r="Y805" s="224"/>
      <c r="Z805" s="213"/>
      <c r="AA805" s="213"/>
      <c r="AB805" s="213"/>
      <c r="AC805" s="213"/>
      <c r="AD805" s="213"/>
      <c r="AE805" s="213"/>
      <c r="AF805" s="213"/>
      <c r="AG805" s="213" t="s">
        <v>287</v>
      </c>
      <c r="AH805" s="213"/>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outlineLevel="3" x14ac:dyDescent="0.2">
      <c r="A806" s="220"/>
      <c r="B806" s="221"/>
      <c r="C806" s="261" t="s">
        <v>2837</v>
      </c>
      <c r="D806" s="250"/>
      <c r="E806" s="250"/>
      <c r="F806" s="250"/>
      <c r="G806" s="250"/>
      <c r="H806" s="224"/>
      <c r="I806" s="224"/>
      <c r="J806" s="224"/>
      <c r="K806" s="224"/>
      <c r="L806" s="224"/>
      <c r="M806" s="224"/>
      <c r="N806" s="223"/>
      <c r="O806" s="223"/>
      <c r="P806" s="223"/>
      <c r="Q806" s="223"/>
      <c r="R806" s="224"/>
      <c r="S806" s="224"/>
      <c r="T806" s="224"/>
      <c r="U806" s="224"/>
      <c r="V806" s="224"/>
      <c r="W806" s="224"/>
      <c r="X806" s="224"/>
      <c r="Y806" s="224"/>
      <c r="Z806" s="213"/>
      <c r="AA806" s="213"/>
      <c r="AB806" s="213"/>
      <c r="AC806" s="213"/>
      <c r="AD806" s="213"/>
      <c r="AE806" s="213"/>
      <c r="AF806" s="213"/>
      <c r="AG806" s="213" t="s">
        <v>287</v>
      </c>
      <c r="AH806" s="213"/>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1" x14ac:dyDescent="0.2">
      <c r="A807" s="241">
        <v>99</v>
      </c>
      <c r="B807" s="242" t="s">
        <v>2838</v>
      </c>
      <c r="C807" s="259" t="s">
        <v>2839</v>
      </c>
      <c r="D807" s="243" t="s">
        <v>1055</v>
      </c>
      <c r="E807" s="244">
        <v>1</v>
      </c>
      <c r="F807" s="245"/>
      <c r="G807" s="246">
        <f>ROUND(E807*F807,2)</f>
        <v>0</v>
      </c>
      <c r="H807" s="245"/>
      <c r="I807" s="246">
        <f>ROUND(E807*H807,2)</f>
        <v>0</v>
      </c>
      <c r="J807" s="245"/>
      <c r="K807" s="246">
        <f>ROUND(E807*J807,2)</f>
        <v>0</v>
      </c>
      <c r="L807" s="246">
        <v>21</v>
      </c>
      <c r="M807" s="246">
        <f>G807*(1+L807/100)</f>
        <v>0</v>
      </c>
      <c r="N807" s="244">
        <v>0</v>
      </c>
      <c r="O807" s="244">
        <f>ROUND(E807*N807,2)</f>
        <v>0</v>
      </c>
      <c r="P807" s="244">
        <v>0</v>
      </c>
      <c r="Q807" s="244">
        <f>ROUND(E807*P807,2)</f>
        <v>0</v>
      </c>
      <c r="R807" s="246"/>
      <c r="S807" s="246" t="s">
        <v>281</v>
      </c>
      <c r="T807" s="247" t="s">
        <v>282</v>
      </c>
      <c r="U807" s="224">
        <v>0</v>
      </c>
      <c r="V807" s="224">
        <f>ROUND(E807*U807,2)</f>
        <v>0</v>
      </c>
      <c r="W807" s="224"/>
      <c r="X807" s="224" t="s">
        <v>283</v>
      </c>
      <c r="Y807" s="224" t="s">
        <v>284</v>
      </c>
      <c r="Z807" s="213"/>
      <c r="AA807" s="213"/>
      <c r="AB807" s="213"/>
      <c r="AC807" s="213"/>
      <c r="AD807" s="213"/>
      <c r="AE807" s="213"/>
      <c r="AF807" s="213"/>
      <c r="AG807" s="213" t="s">
        <v>285</v>
      </c>
      <c r="AH807" s="213"/>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outlineLevel="2" x14ac:dyDescent="0.2">
      <c r="A808" s="220"/>
      <c r="B808" s="221"/>
      <c r="C808" s="260" t="s">
        <v>286</v>
      </c>
      <c r="D808" s="248"/>
      <c r="E808" s="248"/>
      <c r="F808" s="248"/>
      <c r="G808" s="248"/>
      <c r="H808" s="224"/>
      <c r="I808" s="224"/>
      <c r="J808" s="224"/>
      <c r="K808" s="224"/>
      <c r="L808" s="224"/>
      <c r="M808" s="224"/>
      <c r="N808" s="223"/>
      <c r="O808" s="223"/>
      <c r="P808" s="223"/>
      <c r="Q808" s="223"/>
      <c r="R808" s="224"/>
      <c r="S808" s="224"/>
      <c r="T808" s="224"/>
      <c r="U808" s="224"/>
      <c r="V808" s="224"/>
      <c r="W808" s="224"/>
      <c r="X808" s="224"/>
      <c r="Y808" s="224"/>
      <c r="Z808" s="213"/>
      <c r="AA808" s="213"/>
      <c r="AB808" s="213"/>
      <c r="AC808" s="213"/>
      <c r="AD808" s="213"/>
      <c r="AE808" s="213"/>
      <c r="AF808" s="213"/>
      <c r="AG808" s="213" t="s">
        <v>287</v>
      </c>
      <c r="AH808" s="213"/>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outlineLevel="3" x14ac:dyDescent="0.2">
      <c r="A809" s="220"/>
      <c r="B809" s="221"/>
      <c r="C809" s="261" t="s">
        <v>2840</v>
      </c>
      <c r="D809" s="250"/>
      <c r="E809" s="250"/>
      <c r="F809" s="250"/>
      <c r="G809" s="250"/>
      <c r="H809" s="224"/>
      <c r="I809" s="224"/>
      <c r="J809" s="224"/>
      <c r="K809" s="224"/>
      <c r="L809" s="224"/>
      <c r="M809" s="224"/>
      <c r="N809" s="223"/>
      <c r="O809" s="223"/>
      <c r="P809" s="223"/>
      <c r="Q809" s="223"/>
      <c r="R809" s="224"/>
      <c r="S809" s="224"/>
      <c r="T809" s="224"/>
      <c r="U809" s="224"/>
      <c r="V809" s="224"/>
      <c r="W809" s="224"/>
      <c r="X809" s="224"/>
      <c r="Y809" s="224"/>
      <c r="Z809" s="213"/>
      <c r="AA809" s="213"/>
      <c r="AB809" s="213"/>
      <c r="AC809" s="213"/>
      <c r="AD809" s="213"/>
      <c r="AE809" s="213"/>
      <c r="AF809" s="213"/>
      <c r="AG809" s="213" t="s">
        <v>287</v>
      </c>
      <c r="AH809" s="213"/>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outlineLevel="3" x14ac:dyDescent="0.2">
      <c r="A810" s="220"/>
      <c r="B810" s="221"/>
      <c r="C810" s="261" t="s">
        <v>2841</v>
      </c>
      <c r="D810" s="250"/>
      <c r="E810" s="250"/>
      <c r="F810" s="250"/>
      <c r="G810" s="250"/>
      <c r="H810" s="224"/>
      <c r="I810" s="224"/>
      <c r="J810" s="224"/>
      <c r="K810" s="224"/>
      <c r="L810" s="224"/>
      <c r="M810" s="224"/>
      <c r="N810" s="223"/>
      <c r="O810" s="223"/>
      <c r="P810" s="223"/>
      <c r="Q810" s="223"/>
      <c r="R810" s="224"/>
      <c r="S810" s="224"/>
      <c r="T810" s="224"/>
      <c r="U810" s="224"/>
      <c r="V810" s="224"/>
      <c r="W810" s="224"/>
      <c r="X810" s="224"/>
      <c r="Y810" s="224"/>
      <c r="Z810" s="213"/>
      <c r="AA810" s="213"/>
      <c r="AB810" s="213"/>
      <c r="AC810" s="213"/>
      <c r="AD810" s="213"/>
      <c r="AE810" s="213"/>
      <c r="AF810" s="213"/>
      <c r="AG810" s="213" t="s">
        <v>287</v>
      </c>
      <c r="AH810" s="213"/>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outlineLevel="3" x14ac:dyDescent="0.2">
      <c r="A811" s="220"/>
      <c r="B811" s="221"/>
      <c r="C811" s="261" t="s">
        <v>2842</v>
      </c>
      <c r="D811" s="250"/>
      <c r="E811" s="250"/>
      <c r="F811" s="250"/>
      <c r="G811" s="250"/>
      <c r="H811" s="224"/>
      <c r="I811" s="224"/>
      <c r="J811" s="224"/>
      <c r="K811" s="224"/>
      <c r="L811" s="224"/>
      <c r="M811" s="224"/>
      <c r="N811" s="223"/>
      <c r="O811" s="223"/>
      <c r="P811" s="223"/>
      <c r="Q811" s="223"/>
      <c r="R811" s="224"/>
      <c r="S811" s="224"/>
      <c r="T811" s="224"/>
      <c r="U811" s="224"/>
      <c r="V811" s="224"/>
      <c r="W811" s="224"/>
      <c r="X811" s="224"/>
      <c r="Y811" s="224"/>
      <c r="Z811" s="213"/>
      <c r="AA811" s="213"/>
      <c r="AB811" s="213"/>
      <c r="AC811" s="213"/>
      <c r="AD811" s="213"/>
      <c r="AE811" s="213"/>
      <c r="AF811" s="213"/>
      <c r="AG811" s="213" t="s">
        <v>287</v>
      </c>
      <c r="AH811" s="213"/>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outlineLevel="3" x14ac:dyDescent="0.2">
      <c r="A812" s="220"/>
      <c r="B812" s="221"/>
      <c r="C812" s="261" t="s">
        <v>2843</v>
      </c>
      <c r="D812" s="250"/>
      <c r="E812" s="250"/>
      <c r="F812" s="250"/>
      <c r="G812" s="250"/>
      <c r="H812" s="224"/>
      <c r="I812" s="224"/>
      <c r="J812" s="224"/>
      <c r="K812" s="224"/>
      <c r="L812" s="224"/>
      <c r="M812" s="224"/>
      <c r="N812" s="223"/>
      <c r="O812" s="223"/>
      <c r="P812" s="223"/>
      <c r="Q812" s="223"/>
      <c r="R812" s="224"/>
      <c r="S812" s="224"/>
      <c r="T812" s="224"/>
      <c r="U812" s="224"/>
      <c r="V812" s="224"/>
      <c r="W812" s="224"/>
      <c r="X812" s="224"/>
      <c r="Y812" s="224"/>
      <c r="Z812" s="213"/>
      <c r="AA812" s="213"/>
      <c r="AB812" s="213"/>
      <c r="AC812" s="213"/>
      <c r="AD812" s="213"/>
      <c r="AE812" s="213"/>
      <c r="AF812" s="213"/>
      <c r="AG812" s="213" t="s">
        <v>287</v>
      </c>
      <c r="AH812" s="213"/>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outlineLevel="3" x14ac:dyDescent="0.2">
      <c r="A813" s="220"/>
      <c r="B813" s="221"/>
      <c r="C813" s="261" t="s">
        <v>2844</v>
      </c>
      <c r="D813" s="250"/>
      <c r="E813" s="250"/>
      <c r="F813" s="250"/>
      <c r="G813" s="250"/>
      <c r="H813" s="224"/>
      <c r="I813" s="224"/>
      <c r="J813" s="224"/>
      <c r="K813" s="224"/>
      <c r="L813" s="224"/>
      <c r="M813" s="224"/>
      <c r="N813" s="223"/>
      <c r="O813" s="223"/>
      <c r="P813" s="223"/>
      <c r="Q813" s="223"/>
      <c r="R813" s="224"/>
      <c r="S813" s="224"/>
      <c r="T813" s="224"/>
      <c r="U813" s="224"/>
      <c r="V813" s="224"/>
      <c r="W813" s="224"/>
      <c r="X813" s="224"/>
      <c r="Y813" s="224"/>
      <c r="Z813" s="213"/>
      <c r="AA813" s="213"/>
      <c r="AB813" s="213"/>
      <c r="AC813" s="213"/>
      <c r="AD813" s="213"/>
      <c r="AE813" s="213"/>
      <c r="AF813" s="213"/>
      <c r="AG813" s="213" t="s">
        <v>287</v>
      </c>
      <c r="AH813" s="213"/>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outlineLevel="3" x14ac:dyDescent="0.2">
      <c r="A814" s="220"/>
      <c r="B814" s="221"/>
      <c r="C814" s="261" t="s">
        <v>2845</v>
      </c>
      <c r="D814" s="250"/>
      <c r="E814" s="250"/>
      <c r="F814" s="250"/>
      <c r="G814" s="250"/>
      <c r="H814" s="224"/>
      <c r="I814" s="224"/>
      <c r="J814" s="224"/>
      <c r="K814" s="224"/>
      <c r="L814" s="224"/>
      <c r="M814" s="224"/>
      <c r="N814" s="223"/>
      <c r="O814" s="223"/>
      <c r="P814" s="223"/>
      <c r="Q814" s="223"/>
      <c r="R814" s="224"/>
      <c r="S814" s="224"/>
      <c r="T814" s="224"/>
      <c r="U814" s="224"/>
      <c r="V814" s="224"/>
      <c r="W814" s="224"/>
      <c r="X814" s="224"/>
      <c r="Y814" s="224"/>
      <c r="Z814" s="213"/>
      <c r="AA814" s="213"/>
      <c r="AB814" s="213"/>
      <c r="AC814" s="213"/>
      <c r="AD814" s="213"/>
      <c r="AE814" s="213"/>
      <c r="AF814" s="213"/>
      <c r="AG814" s="213" t="s">
        <v>287</v>
      </c>
      <c r="AH814" s="213"/>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outlineLevel="3" x14ac:dyDescent="0.2">
      <c r="A815" s="220"/>
      <c r="B815" s="221"/>
      <c r="C815" s="261" t="s">
        <v>2846</v>
      </c>
      <c r="D815" s="250"/>
      <c r="E815" s="250"/>
      <c r="F815" s="250"/>
      <c r="G815" s="250"/>
      <c r="H815" s="224"/>
      <c r="I815" s="224"/>
      <c r="J815" s="224"/>
      <c r="K815" s="224"/>
      <c r="L815" s="224"/>
      <c r="M815" s="224"/>
      <c r="N815" s="223"/>
      <c r="O815" s="223"/>
      <c r="P815" s="223"/>
      <c r="Q815" s="223"/>
      <c r="R815" s="224"/>
      <c r="S815" s="224"/>
      <c r="T815" s="224"/>
      <c r="U815" s="224"/>
      <c r="V815" s="224"/>
      <c r="W815" s="224"/>
      <c r="X815" s="224"/>
      <c r="Y815" s="224"/>
      <c r="Z815" s="213"/>
      <c r="AA815" s="213"/>
      <c r="AB815" s="213"/>
      <c r="AC815" s="213"/>
      <c r="AD815" s="213"/>
      <c r="AE815" s="213"/>
      <c r="AF815" s="213"/>
      <c r="AG815" s="213" t="s">
        <v>287</v>
      </c>
      <c r="AH815" s="213"/>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3" x14ac:dyDescent="0.2">
      <c r="A816" s="220"/>
      <c r="B816" s="221"/>
      <c r="C816" s="261" t="s">
        <v>2847</v>
      </c>
      <c r="D816" s="250"/>
      <c r="E816" s="250"/>
      <c r="F816" s="250"/>
      <c r="G816" s="250"/>
      <c r="H816" s="224"/>
      <c r="I816" s="224"/>
      <c r="J816" s="224"/>
      <c r="K816" s="224"/>
      <c r="L816" s="224"/>
      <c r="M816" s="224"/>
      <c r="N816" s="223"/>
      <c r="O816" s="223"/>
      <c r="P816" s="223"/>
      <c r="Q816" s="223"/>
      <c r="R816" s="224"/>
      <c r="S816" s="224"/>
      <c r="T816" s="224"/>
      <c r="U816" s="224"/>
      <c r="V816" s="224"/>
      <c r="W816" s="224"/>
      <c r="X816" s="224"/>
      <c r="Y816" s="224"/>
      <c r="Z816" s="213"/>
      <c r="AA816" s="213"/>
      <c r="AB816" s="213"/>
      <c r="AC816" s="213"/>
      <c r="AD816" s="213"/>
      <c r="AE816" s="213"/>
      <c r="AF816" s="213"/>
      <c r="AG816" s="213" t="s">
        <v>287</v>
      </c>
      <c r="AH816" s="213"/>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outlineLevel="3" x14ac:dyDescent="0.2">
      <c r="A817" s="220"/>
      <c r="B817" s="221"/>
      <c r="C817" s="274" t="s">
        <v>1063</v>
      </c>
      <c r="D817" s="226"/>
      <c r="E817" s="227"/>
      <c r="F817" s="228"/>
      <c r="G817" s="228"/>
      <c r="H817" s="224"/>
      <c r="I817" s="224"/>
      <c r="J817" s="224"/>
      <c r="K817" s="224"/>
      <c r="L817" s="224"/>
      <c r="M817" s="224"/>
      <c r="N817" s="223"/>
      <c r="O817" s="223"/>
      <c r="P817" s="223"/>
      <c r="Q817" s="223"/>
      <c r="R817" s="224"/>
      <c r="S817" s="224"/>
      <c r="T817" s="224"/>
      <c r="U817" s="224"/>
      <c r="V817" s="224"/>
      <c r="W817" s="224"/>
      <c r="X817" s="224"/>
      <c r="Y817" s="224"/>
      <c r="Z817" s="213"/>
      <c r="AA817" s="213"/>
      <c r="AB817" s="213"/>
      <c r="AC817" s="213"/>
      <c r="AD817" s="213"/>
      <c r="AE817" s="213"/>
      <c r="AF817" s="213"/>
      <c r="AG817" s="213" t="s">
        <v>287</v>
      </c>
      <c r="AH817" s="213"/>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ht="22.5" outlineLevel="3" x14ac:dyDescent="0.2">
      <c r="A818" s="220"/>
      <c r="B818" s="221"/>
      <c r="C818" s="261" t="s">
        <v>355</v>
      </c>
      <c r="D818" s="250"/>
      <c r="E818" s="250"/>
      <c r="F818" s="250"/>
      <c r="G818" s="250"/>
      <c r="H818" s="224"/>
      <c r="I818" s="224"/>
      <c r="J818" s="224"/>
      <c r="K818" s="224"/>
      <c r="L818" s="224"/>
      <c r="M818" s="224"/>
      <c r="N818" s="223"/>
      <c r="O818" s="223"/>
      <c r="P818" s="223"/>
      <c r="Q818" s="223"/>
      <c r="R818" s="224"/>
      <c r="S818" s="224"/>
      <c r="T818" s="224"/>
      <c r="U818" s="224"/>
      <c r="V818" s="224"/>
      <c r="W818" s="224"/>
      <c r="X818" s="224"/>
      <c r="Y818" s="224"/>
      <c r="Z818" s="213"/>
      <c r="AA818" s="213"/>
      <c r="AB818" s="213"/>
      <c r="AC818" s="213"/>
      <c r="AD818" s="213"/>
      <c r="AE818" s="213"/>
      <c r="AF818" s="213"/>
      <c r="AG818" s="213" t="s">
        <v>287</v>
      </c>
      <c r="AH818" s="213"/>
      <c r="AI818" s="213"/>
      <c r="AJ818" s="213"/>
      <c r="AK818" s="213"/>
      <c r="AL818" s="213"/>
      <c r="AM818" s="213"/>
      <c r="AN818" s="213"/>
      <c r="AO818" s="213"/>
      <c r="AP818" s="213"/>
      <c r="AQ818" s="213"/>
      <c r="AR818" s="213"/>
      <c r="AS818" s="213"/>
      <c r="AT818" s="213"/>
      <c r="AU818" s="213"/>
      <c r="AV818" s="213"/>
      <c r="AW818" s="213"/>
      <c r="AX818" s="213"/>
      <c r="AY818" s="213"/>
      <c r="AZ818" s="213"/>
      <c r="BA818" s="249" t="str">
        <f>C818</f>
        <v>Kompletní provedení dle veškerých informací obsažených v PD (textová i výkresová část, technologické postupy, restaurátorské záměry atd.).</v>
      </c>
      <c r="BB818" s="213"/>
      <c r="BC818" s="213"/>
      <c r="BD818" s="213"/>
      <c r="BE818" s="213"/>
      <c r="BF818" s="213"/>
      <c r="BG818" s="213"/>
      <c r="BH818" s="213"/>
    </row>
    <row r="819" spans="1:60" ht="22.5" outlineLevel="3" x14ac:dyDescent="0.2">
      <c r="A819" s="220"/>
      <c r="B819" s="221"/>
      <c r="C819" s="261" t="s">
        <v>3165</v>
      </c>
      <c r="D819" s="250"/>
      <c r="E819" s="250"/>
      <c r="F819" s="250"/>
      <c r="G819" s="250"/>
      <c r="H819" s="224"/>
      <c r="I819" s="224"/>
      <c r="J819" s="224"/>
      <c r="K819" s="224"/>
      <c r="L819" s="224"/>
      <c r="M819" s="224"/>
      <c r="N819" s="223"/>
      <c r="O819" s="223"/>
      <c r="P819" s="223"/>
      <c r="Q819" s="223"/>
      <c r="R819" s="224"/>
      <c r="S819" s="224"/>
      <c r="T819" s="224"/>
      <c r="U819" s="224"/>
      <c r="V819" s="224"/>
      <c r="W819" s="224"/>
      <c r="X819" s="224"/>
      <c r="Y819" s="224"/>
      <c r="Z819" s="213"/>
      <c r="AA819" s="213"/>
      <c r="AB819" s="213"/>
      <c r="AC819" s="213"/>
      <c r="AD819" s="213"/>
      <c r="AE819" s="213"/>
      <c r="AF819" s="213"/>
      <c r="AG819" s="213" t="s">
        <v>287</v>
      </c>
      <c r="AH819" s="213"/>
      <c r="AI819" s="213"/>
      <c r="AJ819" s="213"/>
      <c r="AK819" s="213"/>
      <c r="AL819" s="213"/>
      <c r="AM819" s="213"/>
      <c r="AN819" s="213"/>
      <c r="AO819" s="213"/>
      <c r="AP819" s="213"/>
      <c r="AQ819" s="213"/>
      <c r="AR819" s="213"/>
      <c r="AS819" s="213"/>
      <c r="AT819" s="213"/>
      <c r="AU819" s="213"/>
      <c r="AV819" s="213"/>
      <c r="AW819" s="213"/>
      <c r="AX819" s="213"/>
      <c r="AY819" s="213"/>
      <c r="AZ819" s="213"/>
      <c r="BA819" s="249" t="str">
        <f>C819</f>
        <v>Provedení je včetně montáže, demontáže původních konstrukcí, dodávky, přesunu hmot, přesunu a likvidace suti, povrchové úpravy, repasí, restaurátorských záměrů,</v>
      </c>
      <c r="BB819" s="213"/>
      <c r="BC819" s="213"/>
      <c r="BD819" s="213"/>
      <c r="BE819" s="213"/>
      <c r="BF819" s="213"/>
      <c r="BG819" s="213"/>
      <c r="BH819" s="213"/>
    </row>
    <row r="820" spans="1:60" ht="22.5" outlineLevel="3" x14ac:dyDescent="0.2">
      <c r="A820" s="220"/>
      <c r="B820" s="221"/>
      <c r="C820" s="261" t="s">
        <v>288</v>
      </c>
      <c r="D820" s="250"/>
      <c r="E820" s="250"/>
      <c r="F820" s="250"/>
      <c r="G820" s="250"/>
      <c r="H820" s="224"/>
      <c r="I820" s="224"/>
      <c r="J820" s="224"/>
      <c r="K820" s="224"/>
      <c r="L820" s="224"/>
      <c r="M820" s="224"/>
      <c r="N820" s="223"/>
      <c r="O820" s="223"/>
      <c r="P820" s="223"/>
      <c r="Q820" s="223"/>
      <c r="R820" s="224"/>
      <c r="S820" s="224"/>
      <c r="T820" s="224"/>
      <c r="U820" s="224"/>
      <c r="V820" s="224"/>
      <c r="W820" s="224"/>
      <c r="X820" s="224"/>
      <c r="Y820" s="224"/>
      <c r="Z820" s="213"/>
      <c r="AA820" s="213"/>
      <c r="AB820" s="213"/>
      <c r="AC820" s="213"/>
      <c r="AD820" s="213"/>
      <c r="AE820" s="213"/>
      <c r="AF820" s="213"/>
      <c r="AG820" s="213" t="s">
        <v>287</v>
      </c>
      <c r="AH820" s="213"/>
      <c r="AI820" s="213"/>
      <c r="AJ820" s="213"/>
      <c r="AK820" s="213"/>
      <c r="AL820" s="213"/>
      <c r="AM820" s="213"/>
      <c r="AN820" s="213"/>
      <c r="AO820" s="213"/>
      <c r="AP820" s="213"/>
      <c r="AQ820" s="213"/>
      <c r="AR820" s="213"/>
      <c r="AS820" s="213"/>
      <c r="AT820" s="213"/>
      <c r="AU820" s="213"/>
      <c r="AV820" s="213"/>
      <c r="AW820" s="213"/>
      <c r="AX820" s="213"/>
      <c r="AY820" s="213"/>
      <c r="AZ820" s="213"/>
      <c r="BA820" s="249" t="str">
        <f>C820</f>
        <v>restaurátorských závěrečných zpráv, dílenských dokumentací, vzorkování a veškerých dalších nutných souvisejících plnění a dodávek potřeb.</v>
      </c>
      <c r="BB820" s="213"/>
      <c r="BC820" s="213"/>
      <c r="BD820" s="213"/>
      <c r="BE820" s="213"/>
      <c r="BF820" s="213"/>
      <c r="BG820" s="213"/>
      <c r="BH820" s="213"/>
    </row>
    <row r="821" spans="1:60" outlineLevel="1" x14ac:dyDescent="0.2">
      <c r="A821" s="241">
        <v>100</v>
      </c>
      <c r="B821" s="242" t="s">
        <v>2848</v>
      </c>
      <c r="C821" s="259" t="s">
        <v>2849</v>
      </c>
      <c r="D821" s="243" t="s">
        <v>1055</v>
      </c>
      <c r="E821" s="244">
        <v>1</v>
      </c>
      <c r="F821" s="245"/>
      <c r="G821" s="246">
        <f>ROUND(E821*F821,2)</f>
        <v>0</v>
      </c>
      <c r="H821" s="245"/>
      <c r="I821" s="246">
        <f>ROUND(E821*H821,2)</f>
        <v>0</v>
      </c>
      <c r="J821" s="245"/>
      <c r="K821" s="246">
        <f>ROUND(E821*J821,2)</f>
        <v>0</v>
      </c>
      <c r="L821" s="246">
        <v>21</v>
      </c>
      <c r="M821" s="246">
        <f>G821*(1+L821/100)</f>
        <v>0</v>
      </c>
      <c r="N821" s="244">
        <v>0</v>
      </c>
      <c r="O821" s="244">
        <f>ROUND(E821*N821,2)</f>
        <v>0</v>
      </c>
      <c r="P821" s="244">
        <v>0</v>
      </c>
      <c r="Q821" s="244">
        <f>ROUND(E821*P821,2)</f>
        <v>0</v>
      </c>
      <c r="R821" s="246"/>
      <c r="S821" s="246" t="s">
        <v>281</v>
      </c>
      <c r="T821" s="247" t="s">
        <v>282</v>
      </c>
      <c r="U821" s="224">
        <v>0</v>
      </c>
      <c r="V821" s="224">
        <f>ROUND(E821*U821,2)</f>
        <v>0</v>
      </c>
      <c r="W821" s="224"/>
      <c r="X821" s="224" t="s">
        <v>283</v>
      </c>
      <c r="Y821" s="224" t="s">
        <v>284</v>
      </c>
      <c r="Z821" s="213"/>
      <c r="AA821" s="213"/>
      <c r="AB821" s="213"/>
      <c r="AC821" s="213"/>
      <c r="AD821" s="213"/>
      <c r="AE821" s="213"/>
      <c r="AF821" s="213"/>
      <c r="AG821" s="213" t="s">
        <v>285</v>
      </c>
      <c r="AH821" s="213"/>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outlineLevel="2" x14ac:dyDescent="0.2">
      <c r="A822" s="220"/>
      <c r="B822" s="221"/>
      <c r="C822" s="260" t="s">
        <v>286</v>
      </c>
      <c r="D822" s="248"/>
      <c r="E822" s="248"/>
      <c r="F822" s="248"/>
      <c r="G822" s="248"/>
      <c r="H822" s="224"/>
      <c r="I822" s="224"/>
      <c r="J822" s="224"/>
      <c r="K822" s="224"/>
      <c r="L822" s="224"/>
      <c r="M822" s="224"/>
      <c r="N822" s="223"/>
      <c r="O822" s="223"/>
      <c r="P822" s="223"/>
      <c r="Q822" s="223"/>
      <c r="R822" s="224"/>
      <c r="S822" s="224"/>
      <c r="T822" s="224"/>
      <c r="U822" s="224"/>
      <c r="V822" s="224"/>
      <c r="W822" s="224"/>
      <c r="X822" s="224"/>
      <c r="Y822" s="224"/>
      <c r="Z822" s="213"/>
      <c r="AA822" s="213"/>
      <c r="AB822" s="213"/>
      <c r="AC822" s="213"/>
      <c r="AD822" s="213"/>
      <c r="AE822" s="213"/>
      <c r="AF822" s="213"/>
      <c r="AG822" s="213" t="s">
        <v>287</v>
      </c>
      <c r="AH822" s="213"/>
      <c r="AI822" s="213"/>
      <c r="AJ822" s="213"/>
      <c r="AK822" s="213"/>
      <c r="AL822" s="213"/>
      <c r="AM822" s="213"/>
      <c r="AN822" s="213"/>
      <c r="AO822" s="213"/>
      <c r="AP822" s="213"/>
      <c r="AQ822" s="213"/>
      <c r="AR822" s="213"/>
      <c r="AS822" s="213"/>
      <c r="AT822" s="213"/>
      <c r="AU822" s="213"/>
      <c r="AV822" s="213"/>
      <c r="AW822" s="213"/>
      <c r="AX822" s="213"/>
      <c r="AY822" s="213"/>
      <c r="AZ822" s="213"/>
      <c r="BA822" s="213"/>
      <c r="BB822" s="213"/>
      <c r="BC822" s="213"/>
      <c r="BD822" s="213"/>
      <c r="BE822" s="213"/>
      <c r="BF822" s="213"/>
      <c r="BG822" s="213"/>
      <c r="BH822" s="213"/>
    </row>
    <row r="823" spans="1:60" outlineLevel="3" x14ac:dyDescent="0.2">
      <c r="A823" s="220"/>
      <c r="B823" s="221"/>
      <c r="C823" s="261" t="s">
        <v>2840</v>
      </c>
      <c r="D823" s="250"/>
      <c r="E823" s="250"/>
      <c r="F823" s="250"/>
      <c r="G823" s="250"/>
      <c r="H823" s="224"/>
      <c r="I823" s="224"/>
      <c r="J823" s="224"/>
      <c r="K823" s="224"/>
      <c r="L823" s="224"/>
      <c r="M823" s="224"/>
      <c r="N823" s="223"/>
      <c r="O823" s="223"/>
      <c r="P823" s="223"/>
      <c r="Q823" s="223"/>
      <c r="R823" s="224"/>
      <c r="S823" s="224"/>
      <c r="T823" s="224"/>
      <c r="U823" s="224"/>
      <c r="V823" s="224"/>
      <c r="W823" s="224"/>
      <c r="X823" s="224"/>
      <c r="Y823" s="224"/>
      <c r="Z823" s="213"/>
      <c r="AA823" s="213"/>
      <c r="AB823" s="213"/>
      <c r="AC823" s="213"/>
      <c r="AD823" s="213"/>
      <c r="AE823" s="213"/>
      <c r="AF823" s="213"/>
      <c r="AG823" s="213" t="s">
        <v>287</v>
      </c>
      <c r="AH823" s="213"/>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outlineLevel="3" x14ac:dyDescent="0.2">
      <c r="A824" s="220"/>
      <c r="B824" s="221"/>
      <c r="C824" s="261" t="s">
        <v>2850</v>
      </c>
      <c r="D824" s="250"/>
      <c r="E824" s="250"/>
      <c r="F824" s="250"/>
      <c r="G824" s="250"/>
      <c r="H824" s="224"/>
      <c r="I824" s="224"/>
      <c r="J824" s="224"/>
      <c r="K824" s="224"/>
      <c r="L824" s="224"/>
      <c r="M824" s="224"/>
      <c r="N824" s="223"/>
      <c r="O824" s="223"/>
      <c r="P824" s="223"/>
      <c r="Q824" s="223"/>
      <c r="R824" s="224"/>
      <c r="S824" s="224"/>
      <c r="T824" s="224"/>
      <c r="U824" s="224"/>
      <c r="V824" s="224"/>
      <c r="W824" s="224"/>
      <c r="X824" s="224"/>
      <c r="Y824" s="224"/>
      <c r="Z824" s="213"/>
      <c r="AA824" s="213"/>
      <c r="AB824" s="213"/>
      <c r="AC824" s="213"/>
      <c r="AD824" s="213"/>
      <c r="AE824" s="213"/>
      <c r="AF824" s="213"/>
      <c r="AG824" s="213" t="s">
        <v>287</v>
      </c>
      <c r="AH824" s="213"/>
      <c r="AI824" s="213"/>
      <c r="AJ824" s="213"/>
      <c r="AK824" s="213"/>
      <c r="AL824" s="213"/>
      <c r="AM824" s="213"/>
      <c r="AN824" s="213"/>
      <c r="AO824" s="213"/>
      <c r="AP824" s="213"/>
      <c r="AQ824" s="213"/>
      <c r="AR824" s="213"/>
      <c r="AS824" s="213"/>
      <c r="AT824" s="213"/>
      <c r="AU824" s="213"/>
      <c r="AV824" s="213"/>
      <c r="AW824" s="213"/>
      <c r="AX824" s="213"/>
      <c r="AY824" s="213"/>
      <c r="AZ824" s="213"/>
      <c r="BA824" s="213"/>
      <c r="BB824" s="213"/>
      <c r="BC824" s="213"/>
      <c r="BD824" s="213"/>
      <c r="BE824" s="213"/>
      <c r="BF824" s="213"/>
      <c r="BG824" s="213"/>
      <c r="BH824" s="213"/>
    </row>
    <row r="825" spans="1:60" outlineLevel="3" x14ac:dyDescent="0.2">
      <c r="A825" s="220"/>
      <c r="B825" s="221"/>
      <c r="C825" s="261" t="s">
        <v>2851</v>
      </c>
      <c r="D825" s="250"/>
      <c r="E825" s="250"/>
      <c r="F825" s="250"/>
      <c r="G825" s="250"/>
      <c r="H825" s="224"/>
      <c r="I825" s="224"/>
      <c r="J825" s="224"/>
      <c r="K825" s="224"/>
      <c r="L825" s="224"/>
      <c r="M825" s="224"/>
      <c r="N825" s="223"/>
      <c r="O825" s="223"/>
      <c r="P825" s="223"/>
      <c r="Q825" s="223"/>
      <c r="R825" s="224"/>
      <c r="S825" s="224"/>
      <c r="T825" s="224"/>
      <c r="U825" s="224"/>
      <c r="V825" s="224"/>
      <c r="W825" s="224"/>
      <c r="X825" s="224"/>
      <c r="Y825" s="224"/>
      <c r="Z825" s="213"/>
      <c r="AA825" s="213"/>
      <c r="AB825" s="213"/>
      <c r="AC825" s="213"/>
      <c r="AD825" s="213"/>
      <c r="AE825" s="213"/>
      <c r="AF825" s="213"/>
      <c r="AG825" s="213" t="s">
        <v>287</v>
      </c>
      <c r="AH825" s="213"/>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outlineLevel="3" x14ac:dyDescent="0.2">
      <c r="A826" s="220"/>
      <c r="B826" s="221"/>
      <c r="C826" s="261" t="s">
        <v>2852</v>
      </c>
      <c r="D826" s="250"/>
      <c r="E826" s="250"/>
      <c r="F826" s="250"/>
      <c r="G826" s="250"/>
      <c r="H826" s="224"/>
      <c r="I826" s="224"/>
      <c r="J826" s="224"/>
      <c r="K826" s="224"/>
      <c r="L826" s="224"/>
      <c r="M826" s="224"/>
      <c r="N826" s="223"/>
      <c r="O826" s="223"/>
      <c r="P826" s="223"/>
      <c r="Q826" s="223"/>
      <c r="R826" s="224"/>
      <c r="S826" s="224"/>
      <c r="T826" s="224"/>
      <c r="U826" s="224"/>
      <c r="V826" s="224"/>
      <c r="W826" s="224"/>
      <c r="X826" s="224"/>
      <c r="Y826" s="224"/>
      <c r="Z826" s="213"/>
      <c r="AA826" s="213"/>
      <c r="AB826" s="213"/>
      <c r="AC826" s="213"/>
      <c r="AD826" s="213"/>
      <c r="AE826" s="213"/>
      <c r="AF826" s="213"/>
      <c r="AG826" s="213" t="s">
        <v>287</v>
      </c>
      <c r="AH826" s="213"/>
      <c r="AI826" s="213"/>
      <c r="AJ826" s="213"/>
      <c r="AK826" s="213"/>
      <c r="AL826" s="213"/>
      <c r="AM826" s="213"/>
      <c r="AN826" s="213"/>
      <c r="AO826" s="213"/>
      <c r="AP826" s="213"/>
      <c r="AQ826" s="213"/>
      <c r="AR826" s="213"/>
      <c r="AS826" s="213"/>
      <c r="AT826" s="213"/>
      <c r="AU826" s="213"/>
      <c r="AV826" s="213"/>
      <c r="AW826" s="213"/>
      <c r="AX826" s="213"/>
      <c r="AY826" s="213"/>
      <c r="AZ826" s="213"/>
      <c r="BA826" s="213"/>
      <c r="BB826" s="213"/>
      <c r="BC826" s="213"/>
      <c r="BD826" s="213"/>
      <c r="BE826" s="213"/>
      <c r="BF826" s="213"/>
      <c r="BG826" s="213"/>
      <c r="BH826" s="213"/>
    </row>
    <row r="827" spans="1:60" outlineLevel="3" x14ac:dyDescent="0.2">
      <c r="A827" s="220"/>
      <c r="B827" s="221"/>
      <c r="C827" s="261" t="s">
        <v>2853</v>
      </c>
      <c r="D827" s="250"/>
      <c r="E827" s="250"/>
      <c r="F827" s="250"/>
      <c r="G827" s="250"/>
      <c r="H827" s="224"/>
      <c r="I827" s="224"/>
      <c r="J827" s="224"/>
      <c r="K827" s="224"/>
      <c r="L827" s="224"/>
      <c r="M827" s="224"/>
      <c r="N827" s="223"/>
      <c r="O827" s="223"/>
      <c r="P827" s="223"/>
      <c r="Q827" s="223"/>
      <c r="R827" s="224"/>
      <c r="S827" s="224"/>
      <c r="T827" s="224"/>
      <c r="U827" s="224"/>
      <c r="V827" s="224"/>
      <c r="W827" s="224"/>
      <c r="X827" s="224"/>
      <c r="Y827" s="224"/>
      <c r="Z827" s="213"/>
      <c r="AA827" s="213"/>
      <c r="AB827" s="213"/>
      <c r="AC827" s="213"/>
      <c r="AD827" s="213"/>
      <c r="AE827" s="213"/>
      <c r="AF827" s="213"/>
      <c r="AG827" s="213" t="s">
        <v>287</v>
      </c>
      <c r="AH827" s="213"/>
      <c r="AI827" s="213"/>
      <c r="AJ827" s="213"/>
      <c r="AK827" s="213"/>
      <c r="AL827" s="213"/>
      <c r="AM827" s="213"/>
      <c r="AN827" s="213"/>
      <c r="AO827" s="213"/>
      <c r="AP827" s="213"/>
      <c r="AQ827" s="213"/>
      <c r="AR827" s="213"/>
      <c r="AS827" s="213"/>
      <c r="AT827" s="213"/>
      <c r="AU827" s="213"/>
      <c r="AV827" s="213"/>
      <c r="AW827" s="213"/>
      <c r="AX827" s="213"/>
      <c r="AY827" s="213"/>
      <c r="AZ827" s="213"/>
      <c r="BA827" s="213"/>
      <c r="BB827" s="213"/>
      <c r="BC827" s="213"/>
      <c r="BD827" s="213"/>
      <c r="BE827" s="213"/>
      <c r="BF827" s="213"/>
      <c r="BG827" s="213"/>
      <c r="BH827" s="213"/>
    </row>
    <row r="828" spans="1:60" outlineLevel="3" x14ac:dyDescent="0.2">
      <c r="A828" s="220"/>
      <c r="B828" s="221"/>
      <c r="C828" s="261" t="s">
        <v>2854</v>
      </c>
      <c r="D828" s="250"/>
      <c r="E828" s="250"/>
      <c r="F828" s="250"/>
      <c r="G828" s="250"/>
      <c r="H828" s="224"/>
      <c r="I828" s="224"/>
      <c r="J828" s="224"/>
      <c r="K828" s="224"/>
      <c r="L828" s="224"/>
      <c r="M828" s="224"/>
      <c r="N828" s="223"/>
      <c r="O828" s="223"/>
      <c r="P828" s="223"/>
      <c r="Q828" s="223"/>
      <c r="R828" s="224"/>
      <c r="S828" s="224"/>
      <c r="T828" s="224"/>
      <c r="U828" s="224"/>
      <c r="V828" s="224"/>
      <c r="W828" s="224"/>
      <c r="X828" s="224"/>
      <c r="Y828" s="224"/>
      <c r="Z828" s="213"/>
      <c r="AA828" s="213"/>
      <c r="AB828" s="213"/>
      <c r="AC828" s="213"/>
      <c r="AD828" s="213"/>
      <c r="AE828" s="213"/>
      <c r="AF828" s="213"/>
      <c r="AG828" s="213" t="s">
        <v>287</v>
      </c>
      <c r="AH828" s="213"/>
      <c r="AI828" s="213"/>
      <c r="AJ828" s="213"/>
      <c r="AK828" s="213"/>
      <c r="AL828" s="213"/>
      <c r="AM828" s="213"/>
      <c r="AN828" s="213"/>
      <c r="AO828" s="213"/>
      <c r="AP828" s="213"/>
      <c r="AQ828" s="213"/>
      <c r="AR828" s="213"/>
      <c r="AS828" s="213"/>
      <c r="AT828" s="213"/>
      <c r="AU828" s="213"/>
      <c r="AV828" s="213"/>
      <c r="AW828" s="213"/>
      <c r="AX828" s="213"/>
      <c r="AY828" s="213"/>
      <c r="AZ828" s="213"/>
      <c r="BA828" s="213"/>
      <c r="BB828" s="213"/>
      <c r="BC828" s="213"/>
      <c r="BD828" s="213"/>
      <c r="BE828" s="213"/>
      <c r="BF828" s="213"/>
      <c r="BG828" s="213"/>
      <c r="BH828" s="213"/>
    </row>
    <row r="829" spans="1:60" outlineLevel="3" x14ac:dyDescent="0.2">
      <c r="A829" s="220"/>
      <c r="B829" s="221"/>
      <c r="C829" s="261" t="s">
        <v>2845</v>
      </c>
      <c r="D829" s="250"/>
      <c r="E829" s="250"/>
      <c r="F829" s="250"/>
      <c r="G829" s="250"/>
      <c r="H829" s="224"/>
      <c r="I829" s="224"/>
      <c r="J829" s="224"/>
      <c r="K829" s="224"/>
      <c r="L829" s="224"/>
      <c r="M829" s="224"/>
      <c r="N829" s="223"/>
      <c r="O829" s="223"/>
      <c r="P829" s="223"/>
      <c r="Q829" s="223"/>
      <c r="R829" s="224"/>
      <c r="S829" s="224"/>
      <c r="T829" s="224"/>
      <c r="U829" s="224"/>
      <c r="V829" s="224"/>
      <c r="W829" s="224"/>
      <c r="X829" s="224"/>
      <c r="Y829" s="224"/>
      <c r="Z829" s="213"/>
      <c r="AA829" s="213"/>
      <c r="AB829" s="213"/>
      <c r="AC829" s="213"/>
      <c r="AD829" s="213"/>
      <c r="AE829" s="213"/>
      <c r="AF829" s="213"/>
      <c r="AG829" s="213" t="s">
        <v>287</v>
      </c>
      <c r="AH829" s="213"/>
      <c r="AI829" s="213"/>
      <c r="AJ829" s="213"/>
      <c r="AK829" s="213"/>
      <c r="AL829" s="213"/>
      <c r="AM829" s="213"/>
      <c r="AN829" s="213"/>
      <c r="AO829" s="213"/>
      <c r="AP829" s="213"/>
      <c r="AQ829" s="213"/>
      <c r="AR829" s="213"/>
      <c r="AS829" s="213"/>
      <c r="AT829" s="213"/>
      <c r="AU829" s="213"/>
      <c r="AV829" s="213"/>
      <c r="AW829" s="213"/>
      <c r="AX829" s="213"/>
      <c r="AY829" s="213"/>
      <c r="AZ829" s="213"/>
      <c r="BA829" s="213"/>
      <c r="BB829" s="213"/>
      <c r="BC829" s="213"/>
      <c r="BD829" s="213"/>
      <c r="BE829" s="213"/>
      <c r="BF829" s="213"/>
      <c r="BG829" s="213"/>
      <c r="BH829" s="213"/>
    </row>
    <row r="830" spans="1:60" outlineLevel="3" x14ac:dyDescent="0.2">
      <c r="A830" s="220"/>
      <c r="B830" s="221"/>
      <c r="C830" s="261" t="s">
        <v>2846</v>
      </c>
      <c r="D830" s="250"/>
      <c r="E830" s="250"/>
      <c r="F830" s="250"/>
      <c r="G830" s="250"/>
      <c r="H830" s="224"/>
      <c r="I830" s="224"/>
      <c r="J830" s="224"/>
      <c r="K830" s="224"/>
      <c r="L830" s="224"/>
      <c r="M830" s="224"/>
      <c r="N830" s="223"/>
      <c r="O830" s="223"/>
      <c r="P830" s="223"/>
      <c r="Q830" s="223"/>
      <c r="R830" s="224"/>
      <c r="S830" s="224"/>
      <c r="T830" s="224"/>
      <c r="U830" s="224"/>
      <c r="V830" s="224"/>
      <c r="W830" s="224"/>
      <c r="X830" s="224"/>
      <c r="Y830" s="224"/>
      <c r="Z830" s="213"/>
      <c r="AA830" s="213"/>
      <c r="AB830" s="213"/>
      <c r="AC830" s="213"/>
      <c r="AD830" s="213"/>
      <c r="AE830" s="213"/>
      <c r="AF830" s="213"/>
      <c r="AG830" s="213" t="s">
        <v>287</v>
      </c>
      <c r="AH830" s="213"/>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row>
    <row r="831" spans="1:60" outlineLevel="3" x14ac:dyDescent="0.2">
      <c r="A831" s="220"/>
      <c r="B831" s="221"/>
      <c r="C831" s="261" t="s">
        <v>2847</v>
      </c>
      <c r="D831" s="250"/>
      <c r="E831" s="250"/>
      <c r="F831" s="250"/>
      <c r="G831" s="250"/>
      <c r="H831" s="224"/>
      <c r="I831" s="224"/>
      <c r="J831" s="224"/>
      <c r="K831" s="224"/>
      <c r="L831" s="224"/>
      <c r="M831" s="224"/>
      <c r="N831" s="223"/>
      <c r="O831" s="223"/>
      <c r="P831" s="223"/>
      <c r="Q831" s="223"/>
      <c r="R831" s="224"/>
      <c r="S831" s="224"/>
      <c r="T831" s="224"/>
      <c r="U831" s="224"/>
      <c r="V831" s="224"/>
      <c r="W831" s="224"/>
      <c r="X831" s="224"/>
      <c r="Y831" s="224"/>
      <c r="Z831" s="213"/>
      <c r="AA831" s="213"/>
      <c r="AB831" s="213"/>
      <c r="AC831" s="213"/>
      <c r="AD831" s="213"/>
      <c r="AE831" s="213"/>
      <c r="AF831" s="213"/>
      <c r="AG831" s="213" t="s">
        <v>287</v>
      </c>
      <c r="AH831" s="213"/>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row>
    <row r="832" spans="1:60" ht="22.5" outlineLevel="3" x14ac:dyDescent="0.2">
      <c r="A832" s="220"/>
      <c r="B832" s="221"/>
      <c r="C832" s="261" t="s">
        <v>355</v>
      </c>
      <c r="D832" s="250"/>
      <c r="E832" s="250"/>
      <c r="F832" s="250"/>
      <c r="G832" s="250"/>
      <c r="H832" s="224"/>
      <c r="I832" s="224"/>
      <c r="J832" s="224"/>
      <c r="K832" s="224"/>
      <c r="L832" s="224"/>
      <c r="M832" s="224"/>
      <c r="N832" s="223"/>
      <c r="O832" s="223"/>
      <c r="P832" s="223"/>
      <c r="Q832" s="223"/>
      <c r="R832" s="224"/>
      <c r="S832" s="224"/>
      <c r="T832" s="224"/>
      <c r="U832" s="224"/>
      <c r="V832" s="224"/>
      <c r="W832" s="224"/>
      <c r="X832" s="224"/>
      <c r="Y832" s="224"/>
      <c r="Z832" s="213"/>
      <c r="AA832" s="213"/>
      <c r="AB832" s="213"/>
      <c r="AC832" s="213"/>
      <c r="AD832" s="213"/>
      <c r="AE832" s="213"/>
      <c r="AF832" s="213"/>
      <c r="AG832" s="213" t="s">
        <v>287</v>
      </c>
      <c r="AH832" s="213"/>
      <c r="AI832" s="213"/>
      <c r="AJ832" s="213"/>
      <c r="AK832" s="213"/>
      <c r="AL832" s="213"/>
      <c r="AM832" s="213"/>
      <c r="AN832" s="213"/>
      <c r="AO832" s="213"/>
      <c r="AP832" s="213"/>
      <c r="AQ832" s="213"/>
      <c r="AR832" s="213"/>
      <c r="AS832" s="213"/>
      <c r="AT832" s="213"/>
      <c r="AU832" s="213"/>
      <c r="AV832" s="213"/>
      <c r="AW832" s="213"/>
      <c r="AX832" s="213"/>
      <c r="AY832" s="213"/>
      <c r="AZ832" s="213"/>
      <c r="BA832" s="249" t="str">
        <f>C832</f>
        <v>Kompletní provedení dle veškerých informací obsažených v PD (textová i výkresová část, technologické postupy, restaurátorské záměry atd.).</v>
      </c>
      <c r="BB832" s="213"/>
      <c r="BC832" s="213"/>
      <c r="BD832" s="213"/>
      <c r="BE832" s="213"/>
      <c r="BF832" s="213"/>
      <c r="BG832" s="213"/>
      <c r="BH832" s="213"/>
    </row>
    <row r="833" spans="1:60" ht="22.5" outlineLevel="3" x14ac:dyDescent="0.2">
      <c r="A833" s="220"/>
      <c r="B833" s="221"/>
      <c r="C833" s="261" t="s">
        <v>3165</v>
      </c>
      <c r="D833" s="250"/>
      <c r="E833" s="250"/>
      <c r="F833" s="250"/>
      <c r="G833" s="250"/>
      <c r="H833" s="224"/>
      <c r="I833" s="224"/>
      <c r="J833" s="224"/>
      <c r="K833" s="224"/>
      <c r="L833" s="224"/>
      <c r="M833" s="224"/>
      <c r="N833" s="223"/>
      <c r="O833" s="223"/>
      <c r="P833" s="223"/>
      <c r="Q833" s="223"/>
      <c r="R833" s="224"/>
      <c r="S833" s="224"/>
      <c r="T833" s="224"/>
      <c r="U833" s="224"/>
      <c r="V833" s="224"/>
      <c r="W833" s="224"/>
      <c r="X833" s="224"/>
      <c r="Y833" s="224"/>
      <c r="Z833" s="213"/>
      <c r="AA833" s="213"/>
      <c r="AB833" s="213"/>
      <c r="AC833" s="213"/>
      <c r="AD833" s="213"/>
      <c r="AE833" s="213"/>
      <c r="AF833" s="213"/>
      <c r="AG833" s="213" t="s">
        <v>287</v>
      </c>
      <c r="AH833" s="213"/>
      <c r="AI833" s="213"/>
      <c r="AJ833" s="213"/>
      <c r="AK833" s="213"/>
      <c r="AL833" s="213"/>
      <c r="AM833" s="213"/>
      <c r="AN833" s="213"/>
      <c r="AO833" s="213"/>
      <c r="AP833" s="213"/>
      <c r="AQ833" s="213"/>
      <c r="AR833" s="213"/>
      <c r="AS833" s="213"/>
      <c r="AT833" s="213"/>
      <c r="AU833" s="213"/>
      <c r="AV833" s="213"/>
      <c r="AW833" s="213"/>
      <c r="AX833" s="213"/>
      <c r="AY833" s="213"/>
      <c r="AZ833" s="213"/>
      <c r="BA833" s="249" t="str">
        <f>C833</f>
        <v>Provedení je včetně montáže, demontáže původních konstrukcí, dodávky, přesunu hmot, přesunu a likvidace suti, povrchové úpravy, repasí, restaurátorských záměrů,</v>
      </c>
      <c r="BB833" s="213"/>
      <c r="BC833" s="213"/>
      <c r="BD833" s="213"/>
      <c r="BE833" s="213"/>
      <c r="BF833" s="213"/>
      <c r="BG833" s="213"/>
      <c r="BH833" s="213"/>
    </row>
    <row r="834" spans="1:60" ht="22.5" outlineLevel="3" x14ac:dyDescent="0.2">
      <c r="A834" s="220"/>
      <c r="B834" s="221"/>
      <c r="C834" s="261" t="s">
        <v>288</v>
      </c>
      <c r="D834" s="250"/>
      <c r="E834" s="250"/>
      <c r="F834" s="250"/>
      <c r="G834" s="250"/>
      <c r="H834" s="224"/>
      <c r="I834" s="224"/>
      <c r="J834" s="224"/>
      <c r="K834" s="224"/>
      <c r="L834" s="224"/>
      <c r="M834" s="224"/>
      <c r="N834" s="223"/>
      <c r="O834" s="223"/>
      <c r="P834" s="223"/>
      <c r="Q834" s="223"/>
      <c r="R834" s="224"/>
      <c r="S834" s="224"/>
      <c r="T834" s="224"/>
      <c r="U834" s="224"/>
      <c r="V834" s="224"/>
      <c r="W834" s="224"/>
      <c r="X834" s="224"/>
      <c r="Y834" s="224"/>
      <c r="Z834" s="213"/>
      <c r="AA834" s="213"/>
      <c r="AB834" s="213"/>
      <c r="AC834" s="213"/>
      <c r="AD834" s="213"/>
      <c r="AE834" s="213"/>
      <c r="AF834" s="213"/>
      <c r="AG834" s="213" t="s">
        <v>287</v>
      </c>
      <c r="AH834" s="213"/>
      <c r="AI834" s="213"/>
      <c r="AJ834" s="213"/>
      <c r="AK834" s="213"/>
      <c r="AL834" s="213"/>
      <c r="AM834" s="213"/>
      <c r="AN834" s="213"/>
      <c r="AO834" s="213"/>
      <c r="AP834" s="213"/>
      <c r="AQ834" s="213"/>
      <c r="AR834" s="213"/>
      <c r="AS834" s="213"/>
      <c r="AT834" s="213"/>
      <c r="AU834" s="213"/>
      <c r="AV834" s="213"/>
      <c r="AW834" s="213"/>
      <c r="AX834" s="213"/>
      <c r="AY834" s="213"/>
      <c r="AZ834" s="213"/>
      <c r="BA834" s="249" t="str">
        <f>C834</f>
        <v>restaurátorských závěrečných zpráv, dílenských dokumentací, vzorkování a veškerých dalších nutných souvisejících plnění a dodávek potřeb.</v>
      </c>
      <c r="BB834" s="213"/>
      <c r="BC834" s="213"/>
      <c r="BD834" s="213"/>
      <c r="BE834" s="213"/>
      <c r="BF834" s="213"/>
      <c r="BG834" s="213"/>
      <c r="BH834" s="213"/>
    </row>
    <row r="835" spans="1:60" outlineLevel="1" x14ac:dyDescent="0.2">
      <c r="A835" s="241">
        <v>101</v>
      </c>
      <c r="B835" s="242" t="s">
        <v>2855</v>
      </c>
      <c r="C835" s="259" t="s">
        <v>2856</v>
      </c>
      <c r="D835" s="243" t="s">
        <v>1055</v>
      </c>
      <c r="E835" s="244">
        <v>1</v>
      </c>
      <c r="F835" s="245"/>
      <c r="G835" s="246">
        <f>ROUND(E835*F835,2)</f>
        <v>0</v>
      </c>
      <c r="H835" s="245"/>
      <c r="I835" s="246">
        <f>ROUND(E835*H835,2)</f>
        <v>0</v>
      </c>
      <c r="J835" s="245"/>
      <c r="K835" s="246">
        <f>ROUND(E835*J835,2)</f>
        <v>0</v>
      </c>
      <c r="L835" s="246">
        <v>21</v>
      </c>
      <c r="M835" s="246">
        <f>G835*(1+L835/100)</f>
        <v>0</v>
      </c>
      <c r="N835" s="244">
        <v>0</v>
      </c>
      <c r="O835" s="244">
        <f>ROUND(E835*N835,2)</f>
        <v>0</v>
      </c>
      <c r="P835" s="244">
        <v>0</v>
      </c>
      <c r="Q835" s="244">
        <f>ROUND(E835*P835,2)</f>
        <v>0</v>
      </c>
      <c r="R835" s="246"/>
      <c r="S835" s="246" t="s">
        <v>281</v>
      </c>
      <c r="T835" s="247" t="s">
        <v>282</v>
      </c>
      <c r="U835" s="224">
        <v>0</v>
      </c>
      <c r="V835" s="224">
        <f>ROUND(E835*U835,2)</f>
        <v>0</v>
      </c>
      <c r="W835" s="224"/>
      <c r="X835" s="224" t="s">
        <v>283</v>
      </c>
      <c r="Y835" s="224" t="s">
        <v>284</v>
      </c>
      <c r="Z835" s="213"/>
      <c r="AA835" s="213"/>
      <c r="AB835" s="213"/>
      <c r="AC835" s="213"/>
      <c r="AD835" s="213"/>
      <c r="AE835" s="213"/>
      <c r="AF835" s="213"/>
      <c r="AG835" s="213" t="s">
        <v>285</v>
      </c>
      <c r="AH835" s="213"/>
      <c r="AI835" s="213"/>
      <c r="AJ835" s="213"/>
      <c r="AK835" s="213"/>
      <c r="AL835" s="213"/>
      <c r="AM835" s="213"/>
      <c r="AN835" s="213"/>
      <c r="AO835" s="213"/>
      <c r="AP835" s="213"/>
      <c r="AQ835" s="213"/>
      <c r="AR835" s="213"/>
      <c r="AS835" s="213"/>
      <c r="AT835" s="213"/>
      <c r="AU835" s="213"/>
      <c r="AV835" s="213"/>
      <c r="AW835" s="213"/>
      <c r="AX835" s="213"/>
      <c r="AY835" s="213"/>
      <c r="AZ835" s="213"/>
      <c r="BA835" s="213"/>
      <c r="BB835" s="213"/>
      <c r="BC835" s="213"/>
      <c r="BD835" s="213"/>
      <c r="BE835" s="213"/>
      <c r="BF835" s="213"/>
      <c r="BG835" s="213"/>
      <c r="BH835" s="213"/>
    </row>
    <row r="836" spans="1:60" outlineLevel="2" x14ac:dyDescent="0.2">
      <c r="A836" s="220"/>
      <c r="B836" s="221"/>
      <c r="C836" s="260" t="s">
        <v>286</v>
      </c>
      <c r="D836" s="248"/>
      <c r="E836" s="248"/>
      <c r="F836" s="248"/>
      <c r="G836" s="248"/>
      <c r="H836" s="224"/>
      <c r="I836" s="224"/>
      <c r="J836" s="224"/>
      <c r="K836" s="224"/>
      <c r="L836" s="224"/>
      <c r="M836" s="224"/>
      <c r="N836" s="223"/>
      <c r="O836" s="223"/>
      <c r="P836" s="223"/>
      <c r="Q836" s="223"/>
      <c r="R836" s="224"/>
      <c r="S836" s="224"/>
      <c r="T836" s="224"/>
      <c r="U836" s="224"/>
      <c r="V836" s="224"/>
      <c r="W836" s="224"/>
      <c r="X836" s="224"/>
      <c r="Y836" s="224"/>
      <c r="Z836" s="213"/>
      <c r="AA836" s="213"/>
      <c r="AB836" s="213"/>
      <c r="AC836" s="213"/>
      <c r="AD836" s="213"/>
      <c r="AE836" s="213"/>
      <c r="AF836" s="213"/>
      <c r="AG836" s="213" t="s">
        <v>287</v>
      </c>
      <c r="AH836" s="213"/>
      <c r="AI836" s="213"/>
      <c r="AJ836" s="213"/>
      <c r="AK836" s="213"/>
      <c r="AL836" s="213"/>
      <c r="AM836" s="213"/>
      <c r="AN836" s="213"/>
      <c r="AO836" s="213"/>
      <c r="AP836" s="213"/>
      <c r="AQ836" s="213"/>
      <c r="AR836" s="213"/>
      <c r="AS836" s="213"/>
      <c r="AT836" s="213"/>
      <c r="AU836" s="213"/>
      <c r="AV836" s="213"/>
      <c r="AW836" s="213"/>
      <c r="AX836" s="213"/>
      <c r="AY836" s="213"/>
      <c r="AZ836" s="213"/>
      <c r="BA836" s="213"/>
      <c r="BB836" s="213"/>
      <c r="BC836" s="213"/>
      <c r="BD836" s="213"/>
      <c r="BE836" s="213"/>
      <c r="BF836" s="213"/>
      <c r="BG836" s="213"/>
      <c r="BH836" s="213"/>
    </row>
    <row r="837" spans="1:60" outlineLevel="3" x14ac:dyDescent="0.2">
      <c r="A837" s="220"/>
      <c r="B837" s="221"/>
      <c r="C837" s="261" t="s">
        <v>2840</v>
      </c>
      <c r="D837" s="250"/>
      <c r="E837" s="250"/>
      <c r="F837" s="250"/>
      <c r="G837" s="250"/>
      <c r="H837" s="224"/>
      <c r="I837" s="224"/>
      <c r="J837" s="224"/>
      <c r="K837" s="224"/>
      <c r="L837" s="224"/>
      <c r="M837" s="224"/>
      <c r="N837" s="223"/>
      <c r="O837" s="223"/>
      <c r="P837" s="223"/>
      <c r="Q837" s="223"/>
      <c r="R837" s="224"/>
      <c r="S837" s="224"/>
      <c r="T837" s="224"/>
      <c r="U837" s="224"/>
      <c r="V837" s="224"/>
      <c r="W837" s="224"/>
      <c r="X837" s="224"/>
      <c r="Y837" s="224"/>
      <c r="Z837" s="213"/>
      <c r="AA837" s="213"/>
      <c r="AB837" s="213"/>
      <c r="AC837" s="213"/>
      <c r="AD837" s="213"/>
      <c r="AE837" s="213"/>
      <c r="AF837" s="213"/>
      <c r="AG837" s="213" t="s">
        <v>287</v>
      </c>
      <c r="AH837" s="213"/>
      <c r="AI837" s="213"/>
      <c r="AJ837" s="213"/>
      <c r="AK837" s="213"/>
      <c r="AL837" s="213"/>
      <c r="AM837" s="213"/>
      <c r="AN837" s="213"/>
      <c r="AO837" s="213"/>
      <c r="AP837" s="213"/>
      <c r="AQ837" s="213"/>
      <c r="AR837" s="213"/>
      <c r="AS837" s="213"/>
      <c r="AT837" s="213"/>
      <c r="AU837" s="213"/>
      <c r="AV837" s="213"/>
      <c r="AW837" s="213"/>
      <c r="AX837" s="213"/>
      <c r="AY837" s="213"/>
      <c r="AZ837" s="213"/>
      <c r="BA837" s="213"/>
      <c r="BB837" s="213"/>
      <c r="BC837" s="213"/>
      <c r="BD837" s="213"/>
      <c r="BE837" s="213"/>
      <c r="BF837" s="213"/>
      <c r="BG837" s="213"/>
      <c r="BH837" s="213"/>
    </row>
    <row r="838" spans="1:60" outlineLevel="3" x14ac:dyDescent="0.2">
      <c r="A838" s="220"/>
      <c r="B838" s="221"/>
      <c r="C838" s="261" t="s">
        <v>2850</v>
      </c>
      <c r="D838" s="250"/>
      <c r="E838" s="250"/>
      <c r="F838" s="250"/>
      <c r="G838" s="250"/>
      <c r="H838" s="224"/>
      <c r="I838" s="224"/>
      <c r="J838" s="224"/>
      <c r="K838" s="224"/>
      <c r="L838" s="224"/>
      <c r="M838" s="224"/>
      <c r="N838" s="223"/>
      <c r="O838" s="223"/>
      <c r="P838" s="223"/>
      <c r="Q838" s="223"/>
      <c r="R838" s="224"/>
      <c r="S838" s="224"/>
      <c r="T838" s="224"/>
      <c r="U838" s="224"/>
      <c r="V838" s="224"/>
      <c r="W838" s="224"/>
      <c r="X838" s="224"/>
      <c r="Y838" s="224"/>
      <c r="Z838" s="213"/>
      <c r="AA838" s="213"/>
      <c r="AB838" s="213"/>
      <c r="AC838" s="213"/>
      <c r="AD838" s="213"/>
      <c r="AE838" s="213"/>
      <c r="AF838" s="213"/>
      <c r="AG838" s="213" t="s">
        <v>287</v>
      </c>
      <c r="AH838" s="213"/>
      <c r="AI838" s="213"/>
      <c r="AJ838" s="213"/>
      <c r="AK838" s="213"/>
      <c r="AL838" s="213"/>
      <c r="AM838" s="213"/>
      <c r="AN838" s="213"/>
      <c r="AO838" s="213"/>
      <c r="AP838" s="213"/>
      <c r="AQ838" s="213"/>
      <c r="AR838" s="213"/>
      <c r="AS838" s="213"/>
      <c r="AT838" s="213"/>
      <c r="AU838" s="213"/>
      <c r="AV838" s="213"/>
      <c r="AW838" s="213"/>
      <c r="AX838" s="213"/>
      <c r="AY838" s="213"/>
      <c r="AZ838" s="213"/>
      <c r="BA838" s="213"/>
      <c r="BB838" s="213"/>
      <c r="BC838" s="213"/>
      <c r="BD838" s="213"/>
      <c r="BE838" s="213"/>
      <c r="BF838" s="213"/>
      <c r="BG838" s="213"/>
      <c r="BH838" s="213"/>
    </row>
    <row r="839" spans="1:60" outlineLevel="3" x14ac:dyDescent="0.2">
      <c r="A839" s="220"/>
      <c r="B839" s="221"/>
      <c r="C839" s="261" t="s">
        <v>2851</v>
      </c>
      <c r="D839" s="250"/>
      <c r="E839" s="250"/>
      <c r="F839" s="250"/>
      <c r="G839" s="250"/>
      <c r="H839" s="224"/>
      <c r="I839" s="224"/>
      <c r="J839" s="224"/>
      <c r="K839" s="224"/>
      <c r="L839" s="224"/>
      <c r="M839" s="224"/>
      <c r="N839" s="223"/>
      <c r="O839" s="223"/>
      <c r="P839" s="223"/>
      <c r="Q839" s="223"/>
      <c r="R839" s="224"/>
      <c r="S839" s="224"/>
      <c r="T839" s="224"/>
      <c r="U839" s="224"/>
      <c r="V839" s="224"/>
      <c r="W839" s="224"/>
      <c r="X839" s="224"/>
      <c r="Y839" s="224"/>
      <c r="Z839" s="213"/>
      <c r="AA839" s="213"/>
      <c r="AB839" s="213"/>
      <c r="AC839" s="213"/>
      <c r="AD839" s="213"/>
      <c r="AE839" s="213"/>
      <c r="AF839" s="213"/>
      <c r="AG839" s="213" t="s">
        <v>287</v>
      </c>
      <c r="AH839" s="213"/>
      <c r="AI839" s="213"/>
      <c r="AJ839" s="213"/>
      <c r="AK839" s="213"/>
      <c r="AL839" s="213"/>
      <c r="AM839" s="213"/>
      <c r="AN839" s="213"/>
      <c r="AO839" s="213"/>
      <c r="AP839" s="213"/>
      <c r="AQ839" s="213"/>
      <c r="AR839" s="213"/>
      <c r="AS839" s="213"/>
      <c r="AT839" s="213"/>
      <c r="AU839" s="213"/>
      <c r="AV839" s="213"/>
      <c r="AW839" s="213"/>
      <c r="AX839" s="213"/>
      <c r="AY839" s="213"/>
      <c r="AZ839" s="213"/>
      <c r="BA839" s="213"/>
      <c r="BB839" s="213"/>
      <c r="BC839" s="213"/>
      <c r="BD839" s="213"/>
      <c r="BE839" s="213"/>
      <c r="BF839" s="213"/>
      <c r="BG839" s="213"/>
      <c r="BH839" s="213"/>
    </row>
    <row r="840" spans="1:60" outlineLevel="3" x14ac:dyDescent="0.2">
      <c r="A840" s="220"/>
      <c r="B840" s="221"/>
      <c r="C840" s="261" t="s">
        <v>2852</v>
      </c>
      <c r="D840" s="250"/>
      <c r="E840" s="250"/>
      <c r="F840" s="250"/>
      <c r="G840" s="250"/>
      <c r="H840" s="224"/>
      <c r="I840" s="224"/>
      <c r="J840" s="224"/>
      <c r="K840" s="224"/>
      <c r="L840" s="224"/>
      <c r="M840" s="224"/>
      <c r="N840" s="223"/>
      <c r="O840" s="223"/>
      <c r="P840" s="223"/>
      <c r="Q840" s="223"/>
      <c r="R840" s="224"/>
      <c r="S840" s="224"/>
      <c r="T840" s="224"/>
      <c r="U840" s="224"/>
      <c r="V840" s="224"/>
      <c r="W840" s="224"/>
      <c r="X840" s="224"/>
      <c r="Y840" s="224"/>
      <c r="Z840" s="213"/>
      <c r="AA840" s="213"/>
      <c r="AB840" s="213"/>
      <c r="AC840" s="213"/>
      <c r="AD840" s="213"/>
      <c r="AE840" s="213"/>
      <c r="AF840" s="213"/>
      <c r="AG840" s="213" t="s">
        <v>287</v>
      </c>
      <c r="AH840" s="213"/>
      <c r="AI840" s="213"/>
      <c r="AJ840" s="213"/>
      <c r="AK840" s="213"/>
      <c r="AL840" s="213"/>
      <c r="AM840" s="213"/>
      <c r="AN840" s="213"/>
      <c r="AO840" s="213"/>
      <c r="AP840" s="213"/>
      <c r="AQ840" s="213"/>
      <c r="AR840" s="213"/>
      <c r="AS840" s="213"/>
      <c r="AT840" s="213"/>
      <c r="AU840" s="213"/>
      <c r="AV840" s="213"/>
      <c r="AW840" s="213"/>
      <c r="AX840" s="213"/>
      <c r="AY840" s="213"/>
      <c r="AZ840" s="213"/>
      <c r="BA840" s="213"/>
      <c r="BB840" s="213"/>
      <c r="BC840" s="213"/>
      <c r="BD840" s="213"/>
      <c r="BE840" s="213"/>
      <c r="BF840" s="213"/>
      <c r="BG840" s="213"/>
      <c r="BH840" s="213"/>
    </row>
    <row r="841" spans="1:60" outlineLevel="3" x14ac:dyDescent="0.2">
      <c r="A841" s="220"/>
      <c r="B841" s="221"/>
      <c r="C841" s="261" t="s">
        <v>2857</v>
      </c>
      <c r="D841" s="250"/>
      <c r="E841" s="250"/>
      <c r="F841" s="250"/>
      <c r="G841" s="250"/>
      <c r="H841" s="224"/>
      <c r="I841" s="224"/>
      <c r="J841" s="224"/>
      <c r="K841" s="224"/>
      <c r="L841" s="224"/>
      <c r="M841" s="224"/>
      <c r="N841" s="223"/>
      <c r="O841" s="223"/>
      <c r="P841" s="223"/>
      <c r="Q841" s="223"/>
      <c r="R841" s="224"/>
      <c r="S841" s="224"/>
      <c r="T841" s="224"/>
      <c r="U841" s="224"/>
      <c r="V841" s="224"/>
      <c r="W841" s="224"/>
      <c r="X841" s="224"/>
      <c r="Y841" s="224"/>
      <c r="Z841" s="213"/>
      <c r="AA841" s="213"/>
      <c r="AB841" s="213"/>
      <c r="AC841" s="213"/>
      <c r="AD841" s="213"/>
      <c r="AE841" s="213"/>
      <c r="AF841" s="213"/>
      <c r="AG841" s="213" t="s">
        <v>287</v>
      </c>
      <c r="AH841" s="213"/>
      <c r="AI841" s="213"/>
      <c r="AJ841" s="213"/>
      <c r="AK841" s="213"/>
      <c r="AL841" s="213"/>
      <c r="AM841" s="213"/>
      <c r="AN841" s="213"/>
      <c r="AO841" s="213"/>
      <c r="AP841" s="213"/>
      <c r="AQ841" s="213"/>
      <c r="AR841" s="213"/>
      <c r="AS841" s="213"/>
      <c r="AT841" s="213"/>
      <c r="AU841" s="213"/>
      <c r="AV841" s="213"/>
      <c r="AW841" s="213"/>
      <c r="AX841" s="213"/>
      <c r="AY841" s="213"/>
      <c r="AZ841" s="213"/>
      <c r="BA841" s="213"/>
      <c r="BB841" s="213"/>
      <c r="BC841" s="213"/>
      <c r="BD841" s="213"/>
      <c r="BE841" s="213"/>
      <c r="BF841" s="213"/>
      <c r="BG841" s="213"/>
      <c r="BH841" s="213"/>
    </row>
    <row r="842" spans="1:60" outlineLevel="3" x14ac:dyDescent="0.2">
      <c r="A842" s="220"/>
      <c r="B842" s="221"/>
      <c r="C842" s="261" t="s">
        <v>2858</v>
      </c>
      <c r="D842" s="250"/>
      <c r="E842" s="250"/>
      <c r="F842" s="250"/>
      <c r="G842" s="250"/>
      <c r="H842" s="224"/>
      <c r="I842" s="224"/>
      <c r="J842" s="224"/>
      <c r="K842" s="224"/>
      <c r="L842" s="224"/>
      <c r="M842" s="224"/>
      <c r="N842" s="223"/>
      <c r="O842" s="223"/>
      <c r="P842" s="223"/>
      <c r="Q842" s="223"/>
      <c r="R842" s="224"/>
      <c r="S842" s="224"/>
      <c r="T842" s="224"/>
      <c r="U842" s="224"/>
      <c r="V842" s="224"/>
      <c r="W842" s="224"/>
      <c r="X842" s="224"/>
      <c r="Y842" s="224"/>
      <c r="Z842" s="213"/>
      <c r="AA842" s="213"/>
      <c r="AB842" s="213"/>
      <c r="AC842" s="213"/>
      <c r="AD842" s="213"/>
      <c r="AE842" s="213"/>
      <c r="AF842" s="213"/>
      <c r="AG842" s="213" t="s">
        <v>287</v>
      </c>
      <c r="AH842" s="213"/>
      <c r="AI842" s="213"/>
      <c r="AJ842" s="213"/>
      <c r="AK842" s="213"/>
      <c r="AL842" s="213"/>
      <c r="AM842" s="213"/>
      <c r="AN842" s="213"/>
      <c r="AO842" s="213"/>
      <c r="AP842" s="213"/>
      <c r="AQ842" s="213"/>
      <c r="AR842" s="213"/>
      <c r="AS842" s="213"/>
      <c r="AT842" s="213"/>
      <c r="AU842" s="213"/>
      <c r="AV842" s="213"/>
      <c r="AW842" s="213"/>
      <c r="AX842" s="213"/>
      <c r="AY842" s="213"/>
      <c r="AZ842" s="213"/>
      <c r="BA842" s="213"/>
      <c r="BB842" s="213"/>
      <c r="BC842" s="213"/>
      <c r="BD842" s="213"/>
      <c r="BE842" s="213"/>
      <c r="BF842" s="213"/>
      <c r="BG842" s="213"/>
      <c r="BH842" s="213"/>
    </row>
    <row r="843" spans="1:60" outlineLevel="3" x14ac:dyDescent="0.2">
      <c r="A843" s="220"/>
      <c r="B843" s="221"/>
      <c r="C843" s="261" t="s">
        <v>2845</v>
      </c>
      <c r="D843" s="250"/>
      <c r="E843" s="250"/>
      <c r="F843" s="250"/>
      <c r="G843" s="250"/>
      <c r="H843" s="224"/>
      <c r="I843" s="224"/>
      <c r="J843" s="224"/>
      <c r="K843" s="224"/>
      <c r="L843" s="224"/>
      <c r="M843" s="224"/>
      <c r="N843" s="223"/>
      <c r="O843" s="223"/>
      <c r="P843" s="223"/>
      <c r="Q843" s="223"/>
      <c r="R843" s="224"/>
      <c r="S843" s="224"/>
      <c r="T843" s="224"/>
      <c r="U843" s="224"/>
      <c r="V843" s="224"/>
      <c r="W843" s="224"/>
      <c r="X843" s="224"/>
      <c r="Y843" s="224"/>
      <c r="Z843" s="213"/>
      <c r="AA843" s="213"/>
      <c r="AB843" s="213"/>
      <c r="AC843" s="213"/>
      <c r="AD843" s="213"/>
      <c r="AE843" s="213"/>
      <c r="AF843" s="213"/>
      <c r="AG843" s="213" t="s">
        <v>287</v>
      </c>
      <c r="AH843" s="213"/>
      <c r="AI843" s="213"/>
      <c r="AJ843" s="213"/>
      <c r="AK843" s="213"/>
      <c r="AL843" s="213"/>
      <c r="AM843" s="213"/>
      <c r="AN843" s="213"/>
      <c r="AO843" s="213"/>
      <c r="AP843" s="213"/>
      <c r="AQ843" s="213"/>
      <c r="AR843" s="213"/>
      <c r="AS843" s="213"/>
      <c r="AT843" s="213"/>
      <c r="AU843" s="213"/>
      <c r="AV843" s="213"/>
      <c r="AW843" s="213"/>
      <c r="AX843" s="213"/>
      <c r="AY843" s="213"/>
      <c r="AZ843" s="213"/>
      <c r="BA843" s="213"/>
      <c r="BB843" s="213"/>
      <c r="BC843" s="213"/>
      <c r="BD843" s="213"/>
      <c r="BE843" s="213"/>
      <c r="BF843" s="213"/>
      <c r="BG843" s="213"/>
      <c r="BH843" s="213"/>
    </row>
    <row r="844" spans="1:60" outlineLevel="3" x14ac:dyDescent="0.2">
      <c r="A844" s="220"/>
      <c r="B844" s="221"/>
      <c r="C844" s="261" t="s">
        <v>2859</v>
      </c>
      <c r="D844" s="250"/>
      <c r="E844" s="250"/>
      <c r="F844" s="250"/>
      <c r="G844" s="250"/>
      <c r="H844" s="224"/>
      <c r="I844" s="224"/>
      <c r="J844" s="224"/>
      <c r="K844" s="224"/>
      <c r="L844" s="224"/>
      <c r="M844" s="224"/>
      <c r="N844" s="223"/>
      <c r="O844" s="223"/>
      <c r="P844" s="223"/>
      <c r="Q844" s="223"/>
      <c r="R844" s="224"/>
      <c r="S844" s="224"/>
      <c r="T844" s="224"/>
      <c r="U844" s="224"/>
      <c r="V844" s="224"/>
      <c r="W844" s="224"/>
      <c r="X844" s="224"/>
      <c r="Y844" s="224"/>
      <c r="Z844" s="213"/>
      <c r="AA844" s="213"/>
      <c r="AB844" s="213"/>
      <c r="AC844" s="213"/>
      <c r="AD844" s="213"/>
      <c r="AE844" s="213"/>
      <c r="AF844" s="213"/>
      <c r="AG844" s="213" t="s">
        <v>287</v>
      </c>
      <c r="AH844" s="213"/>
      <c r="AI844" s="213"/>
      <c r="AJ844" s="213"/>
      <c r="AK844" s="213"/>
      <c r="AL844" s="213"/>
      <c r="AM844" s="213"/>
      <c r="AN844" s="213"/>
      <c r="AO844" s="213"/>
      <c r="AP844" s="213"/>
      <c r="AQ844" s="213"/>
      <c r="AR844" s="213"/>
      <c r="AS844" s="213"/>
      <c r="AT844" s="213"/>
      <c r="AU844" s="213"/>
      <c r="AV844" s="213"/>
      <c r="AW844" s="213"/>
      <c r="AX844" s="213"/>
      <c r="AY844" s="213"/>
      <c r="AZ844" s="213"/>
      <c r="BA844" s="213"/>
      <c r="BB844" s="213"/>
      <c r="BC844" s="213"/>
      <c r="BD844" s="213"/>
      <c r="BE844" s="213"/>
      <c r="BF844" s="213"/>
      <c r="BG844" s="213"/>
      <c r="BH844" s="213"/>
    </row>
    <row r="845" spans="1:60" outlineLevel="3" x14ac:dyDescent="0.2">
      <c r="A845" s="220"/>
      <c r="B845" s="221"/>
      <c r="C845" s="261" t="s">
        <v>2860</v>
      </c>
      <c r="D845" s="250"/>
      <c r="E845" s="250"/>
      <c r="F845" s="250"/>
      <c r="G845" s="250"/>
      <c r="H845" s="224"/>
      <c r="I845" s="224"/>
      <c r="J845" s="224"/>
      <c r="K845" s="224"/>
      <c r="L845" s="224"/>
      <c r="M845" s="224"/>
      <c r="N845" s="223"/>
      <c r="O845" s="223"/>
      <c r="P845" s="223"/>
      <c r="Q845" s="223"/>
      <c r="R845" s="224"/>
      <c r="S845" s="224"/>
      <c r="T845" s="224"/>
      <c r="U845" s="224"/>
      <c r="V845" s="224"/>
      <c r="W845" s="224"/>
      <c r="X845" s="224"/>
      <c r="Y845" s="224"/>
      <c r="Z845" s="213"/>
      <c r="AA845" s="213"/>
      <c r="AB845" s="213"/>
      <c r="AC845" s="213"/>
      <c r="AD845" s="213"/>
      <c r="AE845" s="213"/>
      <c r="AF845" s="213"/>
      <c r="AG845" s="213" t="s">
        <v>287</v>
      </c>
      <c r="AH845" s="213"/>
      <c r="AI845" s="213"/>
      <c r="AJ845" s="213"/>
      <c r="AK845" s="213"/>
      <c r="AL845" s="213"/>
      <c r="AM845" s="213"/>
      <c r="AN845" s="213"/>
      <c r="AO845" s="213"/>
      <c r="AP845" s="213"/>
      <c r="AQ845" s="213"/>
      <c r="AR845" s="213"/>
      <c r="AS845" s="213"/>
      <c r="AT845" s="213"/>
      <c r="AU845" s="213"/>
      <c r="AV845" s="213"/>
      <c r="AW845" s="213"/>
      <c r="AX845" s="213"/>
      <c r="AY845" s="213"/>
      <c r="AZ845" s="213"/>
      <c r="BA845" s="213"/>
      <c r="BB845" s="213"/>
      <c r="BC845" s="213"/>
      <c r="BD845" s="213"/>
      <c r="BE845" s="213"/>
      <c r="BF845" s="213"/>
      <c r="BG845" s="213"/>
      <c r="BH845" s="213"/>
    </row>
    <row r="846" spans="1:60" ht="22.5" outlineLevel="3" x14ac:dyDescent="0.2">
      <c r="A846" s="220"/>
      <c r="B846" s="221"/>
      <c r="C846" s="261" t="s">
        <v>355</v>
      </c>
      <c r="D846" s="250"/>
      <c r="E846" s="250"/>
      <c r="F846" s="250"/>
      <c r="G846" s="250"/>
      <c r="H846" s="224"/>
      <c r="I846" s="224"/>
      <c r="J846" s="224"/>
      <c r="K846" s="224"/>
      <c r="L846" s="224"/>
      <c r="M846" s="224"/>
      <c r="N846" s="223"/>
      <c r="O846" s="223"/>
      <c r="P846" s="223"/>
      <c r="Q846" s="223"/>
      <c r="R846" s="224"/>
      <c r="S846" s="224"/>
      <c r="T846" s="224"/>
      <c r="U846" s="224"/>
      <c r="V846" s="224"/>
      <c r="W846" s="224"/>
      <c r="X846" s="224"/>
      <c r="Y846" s="224"/>
      <c r="Z846" s="213"/>
      <c r="AA846" s="213"/>
      <c r="AB846" s="213"/>
      <c r="AC846" s="213"/>
      <c r="AD846" s="213"/>
      <c r="AE846" s="213"/>
      <c r="AF846" s="213"/>
      <c r="AG846" s="213" t="s">
        <v>287</v>
      </c>
      <c r="AH846" s="213"/>
      <c r="AI846" s="213"/>
      <c r="AJ846" s="213"/>
      <c r="AK846" s="213"/>
      <c r="AL846" s="213"/>
      <c r="AM846" s="213"/>
      <c r="AN846" s="213"/>
      <c r="AO846" s="213"/>
      <c r="AP846" s="213"/>
      <c r="AQ846" s="213"/>
      <c r="AR846" s="213"/>
      <c r="AS846" s="213"/>
      <c r="AT846" s="213"/>
      <c r="AU846" s="213"/>
      <c r="AV846" s="213"/>
      <c r="AW846" s="213"/>
      <c r="AX846" s="213"/>
      <c r="AY846" s="213"/>
      <c r="AZ846" s="213"/>
      <c r="BA846" s="249" t="str">
        <f>C846</f>
        <v>Kompletní provedení dle veškerých informací obsažených v PD (textová i výkresová část, technologické postupy, restaurátorské záměry atd.).</v>
      </c>
      <c r="BB846" s="213"/>
      <c r="BC846" s="213"/>
      <c r="BD846" s="213"/>
      <c r="BE846" s="213"/>
      <c r="BF846" s="213"/>
      <c r="BG846" s="213"/>
      <c r="BH846" s="213"/>
    </row>
    <row r="847" spans="1:60" ht="22.5" outlineLevel="3" x14ac:dyDescent="0.2">
      <c r="A847" s="220"/>
      <c r="B847" s="221"/>
      <c r="C847" s="261" t="s">
        <v>3165</v>
      </c>
      <c r="D847" s="250"/>
      <c r="E847" s="250"/>
      <c r="F847" s="250"/>
      <c r="G847" s="250"/>
      <c r="H847" s="224"/>
      <c r="I847" s="224"/>
      <c r="J847" s="224"/>
      <c r="K847" s="224"/>
      <c r="L847" s="224"/>
      <c r="M847" s="224"/>
      <c r="N847" s="223"/>
      <c r="O847" s="223"/>
      <c r="P847" s="223"/>
      <c r="Q847" s="223"/>
      <c r="R847" s="224"/>
      <c r="S847" s="224"/>
      <c r="T847" s="224"/>
      <c r="U847" s="224"/>
      <c r="V847" s="224"/>
      <c r="W847" s="224"/>
      <c r="X847" s="224"/>
      <c r="Y847" s="224"/>
      <c r="Z847" s="213"/>
      <c r="AA847" s="213"/>
      <c r="AB847" s="213"/>
      <c r="AC847" s="213"/>
      <c r="AD847" s="213"/>
      <c r="AE847" s="213"/>
      <c r="AF847" s="213"/>
      <c r="AG847" s="213" t="s">
        <v>287</v>
      </c>
      <c r="AH847" s="213"/>
      <c r="AI847" s="213"/>
      <c r="AJ847" s="213"/>
      <c r="AK847" s="213"/>
      <c r="AL847" s="213"/>
      <c r="AM847" s="213"/>
      <c r="AN847" s="213"/>
      <c r="AO847" s="213"/>
      <c r="AP847" s="213"/>
      <c r="AQ847" s="213"/>
      <c r="AR847" s="213"/>
      <c r="AS847" s="213"/>
      <c r="AT847" s="213"/>
      <c r="AU847" s="213"/>
      <c r="AV847" s="213"/>
      <c r="AW847" s="213"/>
      <c r="AX847" s="213"/>
      <c r="AY847" s="213"/>
      <c r="AZ847" s="213"/>
      <c r="BA847" s="249" t="str">
        <f>C847</f>
        <v>Provedení je včetně montáže, demontáže původních konstrukcí, dodávky, přesunu hmot, přesunu a likvidace suti, povrchové úpravy, repasí, restaurátorských záměrů,</v>
      </c>
      <c r="BB847" s="213"/>
      <c r="BC847" s="213"/>
      <c r="BD847" s="213"/>
      <c r="BE847" s="213"/>
      <c r="BF847" s="213"/>
      <c r="BG847" s="213"/>
      <c r="BH847" s="213"/>
    </row>
    <row r="848" spans="1:60" ht="22.5" outlineLevel="3" x14ac:dyDescent="0.2">
      <c r="A848" s="220"/>
      <c r="B848" s="221"/>
      <c r="C848" s="261" t="s">
        <v>288</v>
      </c>
      <c r="D848" s="250"/>
      <c r="E848" s="250"/>
      <c r="F848" s="250"/>
      <c r="G848" s="250"/>
      <c r="H848" s="224"/>
      <c r="I848" s="224"/>
      <c r="J848" s="224"/>
      <c r="K848" s="224"/>
      <c r="L848" s="224"/>
      <c r="M848" s="224"/>
      <c r="N848" s="223"/>
      <c r="O848" s="223"/>
      <c r="P848" s="223"/>
      <c r="Q848" s="223"/>
      <c r="R848" s="224"/>
      <c r="S848" s="224"/>
      <c r="T848" s="224"/>
      <c r="U848" s="224"/>
      <c r="V848" s="224"/>
      <c r="W848" s="224"/>
      <c r="X848" s="224"/>
      <c r="Y848" s="224"/>
      <c r="Z848" s="213"/>
      <c r="AA848" s="213"/>
      <c r="AB848" s="213"/>
      <c r="AC848" s="213"/>
      <c r="AD848" s="213"/>
      <c r="AE848" s="213"/>
      <c r="AF848" s="213"/>
      <c r="AG848" s="213" t="s">
        <v>287</v>
      </c>
      <c r="AH848" s="213"/>
      <c r="AI848" s="213"/>
      <c r="AJ848" s="213"/>
      <c r="AK848" s="213"/>
      <c r="AL848" s="213"/>
      <c r="AM848" s="213"/>
      <c r="AN848" s="213"/>
      <c r="AO848" s="213"/>
      <c r="AP848" s="213"/>
      <c r="AQ848" s="213"/>
      <c r="AR848" s="213"/>
      <c r="AS848" s="213"/>
      <c r="AT848" s="213"/>
      <c r="AU848" s="213"/>
      <c r="AV848" s="213"/>
      <c r="AW848" s="213"/>
      <c r="AX848" s="213"/>
      <c r="AY848" s="213"/>
      <c r="AZ848" s="213"/>
      <c r="BA848" s="249" t="str">
        <f>C848</f>
        <v>restaurátorských závěrečných zpráv, dílenských dokumentací, vzorkování a veškerých dalších nutných souvisejících plnění a dodávek potřeb.</v>
      </c>
      <c r="BB848" s="213"/>
      <c r="BC848" s="213"/>
      <c r="BD848" s="213"/>
      <c r="BE848" s="213"/>
      <c r="BF848" s="213"/>
      <c r="BG848" s="213"/>
      <c r="BH848" s="213"/>
    </row>
    <row r="849" spans="1:60" outlineLevel="1" x14ac:dyDescent="0.2">
      <c r="A849" s="241">
        <v>102</v>
      </c>
      <c r="B849" s="242" t="s">
        <v>2861</v>
      </c>
      <c r="C849" s="259" t="s">
        <v>2862</v>
      </c>
      <c r="D849" s="243" t="s">
        <v>1055</v>
      </c>
      <c r="E849" s="244">
        <v>1</v>
      </c>
      <c r="F849" s="245"/>
      <c r="G849" s="246">
        <f>ROUND(E849*F849,2)</f>
        <v>0</v>
      </c>
      <c r="H849" s="245"/>
      <c r="I849" s="246">
        <f>ROUND(E849*H849,2)</f>
        <v>0</v>
      </c>
      <c r="J849" s="245"/>
      <c r="K849" s="246">
        <f>ROUND(E849*J849,2)</f>
        <v>0</v>
      </c>
      <c r="L849" s="246">
        <v>21</v>
      </c>
      <c r="M849" s="246">
        <f>G849*(1+L849/100)</f>
        <v>0</v>
      </c>
      <c r="N849" s="244">
        <v>0</v>
      </c>
      <c r="O849" s="244">
        <f>ROUND(E849*N849,2)</f>
        <v>0</v>
      </c>
      <c r="P849" s="244">
        <v>0</v>
      </c>
      <c r="Q849" s="244">
        <f>ROUND(E849*P849,2)</f>
        <v>0</v>
      </c>
      <c r="R849" s="246"/>
      <c r="S849" s="246" t="s">
        <v>281</v>
      </c>
      <c r="T849" s="247" t="s">
        <v>282</v>
      </c>
      <c r="U849" s="224">
        <v>0</v>
      </c>
      <c r="V849" s="224">
        <f>ROUND(E849*U849,2)</f>
        <v>0</v>
      </c>
      <c r="W849" s="224"/>
      <c r="X849" s="224" t="s">
        <v>283</v>
      </c>
      <c r="Y849" s="224" t="s">
        <v>284</v>
      </c>
      <c r="Z849" s="213"/>
      <c r="AA849" s="213"/>
      <c r="AB849" s="213"/>
      <c r="AC849" s="213"/>
      <c r="AD849" s="213"/>
      <c r="AE849" s="213"/>
      <c r="AF849" s="213"/>
      <c r="AG849" s="213" t="s">
        <v>285</v>
      </c>
      <c r="AH849" s="213"/>
      <c r="AI849" s="213"/>
      <c r="AJ849" s="213"/>
      <c r="AK849" s="213"/>
      <c r="AL849" s="213"/>
      <c r="AM849" s="213"/>
      <c r="AN849" s="213"/>
      <c r="AO849" s="213"/>
      <c r="AP849" s="213"/>
      <c r="AQ849" s="213"/>
      <c r="AR849" s="213"/>
      <c r="AS849" s="213"/>
      <c r="AT849" s="213"/>
      <c r="AU849" s="213"/>
      <c r="AV849" s="213"/>
      <c r="AW849" s="213"/>
      <c r="AX849" s="213"/>
      <c r="AY849" s="213"/>
      <c r="AZ849" s="213"/>
      <c r="BA849" s="213"/>
      <c r="BB849" s="213"/>
      <c r="BC849" s="213"/>
      <c r="BD849" s="213"/>
      <c r="BE849" s="213"/>
      <c r="BF849" s="213"/>
      <c r="BG849" s="213"/>
      <c r="BH849" s="213"/>
    </row>
    <row r="850" spans="1:60" outlineLevel="2" x14ac:dyDescent="0.2">
      <c r="A850" s="220"/>
      <c r="B850" s="221"/>
      <c r="C850" s="260" t="s">
        <v>286</v>
      </c>
      <c r="D850" s="248"/>
      <c r="E850" s="248"/>
      <c r="F850" s="248"/>
      <c r="G850" s="248"/>
      <c r="H850" s="224"/>
      <c r="I850" s="224"/>
      <c r="J850" s="224"/>
      <c r="K850" s="224"/>
      <c r="L850" s="224"/>
      <c r="M850" s="224"/>
      <c r="N850" s="223"/>
      <c r="O850" s="223"/>
      <c r="P850" s="223"/>
      <c r="Q850" s="223"/>
      <c r="R850" s="224"/>
      <c r="S850" s="224"/>
      <c r="T850" s="224"/>
      <c r="U850" s="224"/>
      <c r="V850" s="224"/>
      <c r="W850" s="224"/>
      <c r="X850" s="224"/>
      <c r="Y850" s="224"/>
      <c r="Z850" s="213"/>
      <c r="AA850" s="213"/>
      <c r="AB850" s="213"/>
      <c r="AC850" s="213"/>
      <c r="AD850" s="213"/>
      <c r="AE850" s="213"/>
      <c r="AF850" s="213"/>
      <c r="AG850" s="213" t="s">
        <v>287</v>
      </c>
      <c r="AH850" s="213"/>
      <c r="AI850" s="213"/>
      <c r="AJ850" s="213"/>
      <c r="AK850" s="213"/>
      <c r="AL850" s="213"/>
      <c r="AM850" s="213"/>
      <c r="AN850" s="213"/>
      <c r="AO850" s="213"/>
      <c r="AP850" s="213"/>
      <c r="AQ850" s="213"/>
      <c r="AR850" s="213"/>
      <c r="AS850" s="213"/>
      <c r="AT850" s="213"/>
      <c r="AU850" s="213"/>
      <c r="AV850" s="213"/>
      <c r="AW850" s="213"/>
      <c r="AX850" s="213"/>
      <c r="AY850" s="213"/>
      <c r="AZ850" s="213"/>
      <c r="BA850" s="213"/>
      <c r="BB850" s="213"/>
      <c r="BC850" s="213"/>
      <c r="BD850" s="213"/>
      <c r="BE850" s="213"/>
      <c r="BF850" s="213"/>
      <c r="BG850" s="213"/>
      <c r="BH850" s="213"/>
    </row>
    <row r="851" spans="1:60" outlineLevel="3" x14ac:dyDescent="0.2">
      <c r="A851" s="220"/>
      <c r="B851" s="221"/>
      <c r="C851" s="261" t="s">
        <v>2840</v>
      </c>
      <c r="D851" s="250"/>
      <c r="E851" s="250"/>
      <c r="F851" s="250"/>
      <c r="G851" s="250"/>
      <c r="H851" s="224"/>
      <c r="I851" s="224"/>
      <c r="J851" s="224"/>
      <c r="K851" s="224"/>
      <c r="L851" s="224"/>
      <c r="M851" s="224"/>
      <c r="N851" s="223"/>
      <c r="O851" s="223"/>
      <c r="P851" s="223"/>
      <c r="Q851" s="223"/>
      <c r="R851" s="224"/>
      <c r="S851" s="224"/>
      <c r="T851" s="224"/>
      <c r="U851" s="224"/>
      <c r="V851" s="224"/>
      <c r="W851" s="224"/>
      <c r="X851" s="224"/>
      <c r="Y851" s="224"/>
      <c r="Z851" s="213"/>
      <c r="AA851" s="213"/>
      <c r="AB851" s="213"/>
      <c r="AC851" s="213"/>
      <c r="AD851" s="213"/>
      <c r="AE851" s="213"/>
      <c r="AF851" s="213"/>
      <c r="AG851" s="213" t="s">
        <v>287</v>
      </c>
      <c r="AH851" s="213"/>
      <c r="AI851" s="213"/>
      <c r="AJ851" s="213"/>
      <c r="AK851" s="213"/>
      <c r="AL851" s="213"/>
      <c r="AM851" s="213"/>
      <c r="AN851" s="213"/>
      <c r="AO851" s="213"/>
      <c r="AP851" s="213"/>
      <c r="AQ851" s="213"/>
      <c r="AR851" s="213"/>
      <c r="AS851" s="213"/>
      <c r="AT851" s="213"/>
      <c r="AU851" s="213"/>
      <c r="AV851" s="213"/>
      <c r="AW851" s="213"/>
      <c r="AX851" s="213"/>
      <c r="AY851" s="213"/>
      <c r="AZ851" s="213"/>
      <c r="BA851" s="213"/>
      <c r="BB851" s="213"/>
      <c r="BC851" s="213"/>
      <c r="BD851" s="213"/>
      <c r="BE851" s="213"/>
      <c r="BF851" s="213"/>
      <c r="BG851" s="213"/>
      <c r="BH851" s="213"/>
    </row>
    <row r="852" spans="1:60" outlineLevel="3" x14ac:dyDescent="0.2">
      <c r="A852" s="220"/>
      <c r="B852" s="221"/>
      <c r="C852" s="261" t="s">
        <v>2850</v>
      </c>
      <c r="D852" s="250"/>
      <c r="E852" s="250"/>
      <c r="F852" s="250"/>
      <c r="G852" s="250"/>
      <c r="H852" s="224"/>
      <c r="I852" s="224"/>
      <c r="J852" s="224"/>
      <c r="K852" s="224"/>
      <c r="L852" s="224"/>
      <c r="M852" s="224"/>
      <c r="N852" s="223"/>
      <c r="O852" s="223"/>
      <c r="P852" s="223"/>
      <c r="Q852" s="223"/>
      <c r="R852" s="224"/>
      <c r="S852" s="224"/>
      <c r="T852" s="224"/>
      <c r="U852" s="224"/>
      <c r="V852" s="224"/>
      <c r="W852" s="224"/>
      <c r="X852" s="224"/>
      <c r="Y852" s="224"/>
      <c r="Z852" s="213"/>
      <c r="AA852" s="213"/>
      <c r="AB852" s="213"/>
      <c r="AC852" s="213"/>
      <c r="AD852" s="213"/>
      <c r="AE852" s="213"/>
      <c r="AF852" s="213"/>
      <c r="AG852" s="213" t="s">
        <v>287</v>
      </c>
      <c r="AH852" s="213"/>
      <c r="AI852" s="213"/>
      <c r="AJ852" s="213"/>
      <c r="AK852" s="213"/>
      <c r="AL852" s="213"/>
      <c r="AM852" s="213"/>
      <c r="AN852" s="213"/>
      <c r="AO852" s="213"/>
      <c r="AP852" s="213"/>
      <c r="AQ852" s="213"/>
      <c r="AR852" s="213"/>
      <c r="AS852" s="213"/>
      <c r="AT852" s="213"/>
      <c r="AU852" s="213"/>
      <c r="AV852" s="213"/>
      <c r="AW852" s="213"/>
      <c r="AX852" s="213"/>
      <c r="AY852" s="213"/>
      <c r="AZ852" s="213"/>
      <c r="BA852" s="213"/>
      <c r="BB852" s="213"/>
      <c r="BC852" s="213"/>
      <c r="BD852" s="213"/>
      <c r="BE852" s="213"/>
      <c r="BF852" s="213"/>
      <c r="BG852" s="213"/>
      <c r="BH852" s="213"/>
    </row>
    <row r="853" spans="1:60" outlineLevel="3" x14ac:dyDescent="0.2">
      <c r="A853" s="220"/>
      <c r="B853" s="221"/>
      <c r="C853" s="261" t="s">
        <v>2851</v>
      </c>
      <c r="D853" s="250"/>
      <c r="E853" s="250"/>
      <c r="F853" s="250"/>
      <c r="G853" s="250"/>
      <c r="H853" s="224"/>
      <c r="I853" s="224"/>
      <c r="J853" s="224"/>
      <c r="K853" s="224"/>
      <c r="L853" s="224"/>
      <c r="M853" s="224"/>
      <c r="N853" s="223"/>
      <c r="O853" s="223"/>
      <c r="P853" s="223"/>
      <c r="Q853" s="223"/>
      <c r="R853" s="224"/>
      <c r="S853" s="224"/>
      <c r="T853" s="224"/>
      <c r="U853" s="224"/>
      <c r="V853" s="224"/>
      <c r="W853" s="224"/>
      <c r="X853" s="224"/>
      <c r="Y853" s="224"/>
      <c r="Z853" s="213"/>
      <c r="AA853" s="213"/>
      <c r="AB853" s="213"/>
      <c r="AC853" s="213"/>
      <c r="AD853" s="213"/>
      <c r="AE853" s="213"/>
      <c r="AF853" s="213"/>
      <c r="AG853" s="213" t="s">
        <v>287</v>
      </c>
      <c r="AH853" s="213"/>
      <c r="AI853" s="213"/>
      <c r="AJ853" s="213"/>
      <c r="AK853" s="213"/>
      <c r="AL853" s="213"/>
      <c r="AM853" s="213"/>
      <c r="AN853" s="213"/>
      <c r="AO853" s="213"/>
      <c r="AP853" s="213"/>
      <c r="AQ853" s="213"/>
      <c r="AR853" s="213"/>
      <c r="AS853" s="213"/>
      <c r="AT853" s="213"/>
      <c r="AU853" s="213"/>
      <c r="AV853" s="213"/>
      <c r="AW853" s="213"/>
      <c r="AX853" s="213"/>
      <c r="AY853" s="213"/>
      <c r="AZ853" s="213"/>
      <c r="BA853" s="213"/>
      <c r="BB853" s="213"/>
      <c r="BC853" s="213"/>
      <c r="BD853" s="213"/>
      <c r="BE853" s="213"/>
      <c r="BF853" s="213"/>
      <c r="BG853" s="213"/>
      <c r="BH853" s="213"/>
    </row>
    <row r="854" spans="1:60" outlineLevel="3" x14ac:dyDescent="0.2">
      <c r="A854" s="220"/>
      <c r="B854" s="221"/>
      <c r="C854" s="261" t="s">
        <v>2852</v>
      </c>
      <c r="D854" s="250"/>
      <c r="E854" s="250"/>
      <c r="F854" s="250"/>
      <c r="G854" s="250"/>
      <c r="H854" s="224"/>
      <c r="I854" s="224"/>
      <c r="J854" s="224"/>
      <c r="K854" s="224"/>
      <c r="L854" s="224"/>
      <c r="M854" s="224"/>
      <c r="N854" s="223"/>
      <c r="O854" s="223"/>
      <c r="P854" s="223"/>
      <c r="Q854" s="223"/>
      <c r="R854" s="224"/>
      <c r="S854" s="224"/>
      <c r="T854" s="224"/>
      <c r="U854" s="224"/>
      <c r="V854" s="224"/>
      <c r="W854" s="224"/>
      <c r="X854" s="224"/>
      <c r="Y854" s="224"/>
      <c r="Z854" s="213"/>
      <c r="AA854" s="213"/>
      <c r="AB854" s="213"/>
      <c r="AC854" s="213"/>
      <c r="AD854" s="213"/>
      <c r="AE854" s="213"/>
      <c r="AF854" s="213"/>
      <c r="AG854" s="213" t="s">
        <v>287</v>
      </c>
      <c r="AH854" s="213"/>
      <c r="AI854" s="213"/>
      <c r="AJ854" s="213"/>
      <c r="AK854" s="213"/>
      <c r="AL854" s="213"/>
      <c r="AM854" s="213"/>
      <c r="AN854" s="213"/>
      <c r="AO854" s="213"/>
      <c r="AP854" s="213"/>
      <c r="AQ854" s="213"/>
      <c r="AR854" s="213"/>
      <c r="AS854" s="213"/>
      <c r="AT854" s="213"/>
      <c r="AU854" s="213"/>
      <c r="AV854" s="213"/>
      <c r="AW854" s="213"/>
      <c r="AX854" s="213"/>
      <c r="AY854" s="213"/>
      <c r="AZ854" s="213"/>
      <c r="BA854" s="213"/>
      <c r="BB854" s="213"/>
      <c r="BC854" s="213"/>
      <c r="BD854" s="213"/>
      <c r="BE854" s="213"/>
      <c r="BF854" s="213"/>
      <c r="BG854" s="213"/>
      <c r="BH854" s="213"/>
    </row>
    <row r="855" spans="1:60" outlineLevel="3" x14ac:dyDescent="0.2">
      <c r="A855" s="220"/>
      <c r="B855" s="221"/>
      <c r="C855" s="261" t="s">
        <v>2863</v>
      </c>
      <c r="D855" s="250"/>
      <c r="E855" s="250"/>
      <c r="F855" s="250"/>
      <c r="G855" s="250"/>
      <c r="H855" s="224"/>
      <c r="I855" s="224"/>
      <c r="J855" s="224"/>
      <c r="K855" s="224"/>
      <c r="L855" s="224"/>
      <c r="M855" s="224"/>
      <c r="N855" s="223"/>
      <c r="O855" s="223"/>
      <c r="P855" s="223"/>
      <c r="Q855" s="223"/>
      <c r="R855" s="224"/>
      <c r="S855" s="224"/>
      <c r="T855" s="224"/>
      <c r="U855" s="224"/>
      <c r="V855" s="224"/>
      <c r="W855" s="224"/>
      <c r="X855" s="224"/>
      <c r="Y855" s="224"/>
      <c r="Z855" s="213"/>
      <c r="AA855" s="213"/>
      <c r="AB855" s="213"/>
      <c r="AC855" s="213"/>
      <c r="AD855" s="213"/>
      <c r="AE855" s="213"/>
      <c r="AF855" s="213"/>
      <c r="AG855" s="213" t="s">
        <v>287</v>
      </c>
      <c r="AH855" s="213"/>
      <c r="AI855" s="213"/>
      <c r="AJ855" s="213"/>
      <c r="AK855" s="213"/>
      <c r="AL855" s="213"/>
      <c r="AM855" s="213"/>
      <c r="AN855" s="213"/>
      <c r="AO855" s="213"/>
      <c r="AP855" s="213"/>
      <c r="AQ855" s="213"/>
      <c r="AR855" s="213"/>
      <c r="AS855" s="213"/>
      <c r="AT855" s="213"/>
      <c r="AU855" s="213"/>
      <c r="AV855" s="213"/>
      <c r="AW855" s="213"/>
      <c r="AX855" s="213"/>
      <c r="AY855" s="213"/>
      <c r="AZ855" s="213"/>
      <c r="BA855" s="213"/>
      <c r="BB855" s="213"/>
      <c r="BC855" s="213"/>
      <c r="BD855" s="213"/>
      <c r="BE855" s="213"/>
      <c r="BF855" s="213"/>
      <c r="BG855" s="213"/>
      <c r="BH855" s="213"/>
    </row>
    <row r="856" spans="1:60" outlineLevel="3" x14ac:dyDescent="0.2">
      <c r="A856" s="220"/>
      <c r="B856" s="221"/>
      <c r="C856" s="261" t="s">
        <v>2858</v>
      </c>
      <c r="D856" s="250"/>
      <c r="E856" s="250"/>
      <c r="F856" s="250"/>
      <c r="G856" s="250"/>
      <c r="H856" s="224"/>
      <c r="I856" s="224"/>
      <c r="J856" s="224"/>
      <c r="K856" s="224"/>
      <c r="L856" s="224"/>
      <c r="M856" s="224"/>
      <c r="N856" s="223"/>
      <c r="O856" s="223"/>
      <c r="P856" s="223"/>
      <c r="Q856" s="223"/>
      <c r="R856" s="224"/>
      <c r="S856" s="224"/>
      <c r="T856" s="224"/>
      <c r="U856" s="224"/>
      <c r="V856" s="224"/>
      <c r="W856" s="224"/>
      <c r="X856" s="224"/>
      <c r="Y856" s="224"/>
      <c r="Z856" s="213"/>
      <c r="AA856" s="213"/>
      <c r="AB856" s="213"/>
      <c r="AC856" s="213"/>
      <c r="AD856" s="213"/>
      <c r="AE856" s="213"/>
      <c r="AF856" s="213"/>
      <c r="AG856" s="213" t="s">
        <v>287</v>
      </c>
      <c r="AH856" s="213"/>
      <c r="AI856" s="213"/>
      <c r="AJ856" s="213"/>
      <c r="AK856" s="213"/>
      <c r="AL856" s="213"/>
      <c r="AM856" s="213"/>
      <c r="AN856" s="213"/>
      <c r="AO856" s="213"/>
      <c r="AP856" s="213"/>
      <c r="AQ856" s="213"/>
      <c r="AR856" s="213"/>
      <c r="AS856" s="213"/>
      <c r="AT856" s="213"/>
      <c r="AU856" s="213"/>
      <c r="AV856" s="213"/>
      <c r="AW856" s="213"/>
      <c r="AX856" s="213"/>
      <c r="AY856" s="213"/>
      <c r="AZ856" s="213"/>
      <c r="BA856" s="213"/>
      <c r="BB856" s="213"/>
      <c r="BC856" s="213"/>
      <c r="BD856" s="213"/>
      <c r="BE856" s="213"/>
      <c r="BF856" s="213"/>
      <c r="BG856" s="213"/>
      <c r="BH856" s="213"/>
    </row>
    <row r="857" spans="1:60" outlineLevel="3" x14ac:dyDescent="0.2">
      <c r="A857" s="220"/>
      <c r="B857" s="221"/>
      <c r="C857" s="261" t="s">
        <v>2845</v>
      </c>
      <c r="D857" s="250"/>
      <c r="E857" s="250"/>
      <c r="F857" s="250"/>
      <c r="G857" s="250"/>
      <c r="H857" s="224"/>
      <c r="I857" s="224"/>
      <c r="J857" s="224"/>
      <c r="K857" s="224"/>
      <c r="L857" s="224"/>
      <c r="M857" s="224"/>
      <c r="N857" s="223"/>
      <c r="O857" s="223"/>
      <c r="P857" s="223"/>
      <c r="Q857" s="223"/>
      <c r="R857" s="224"/>
      <c r="S857" s="224"/>
      <c r="T857" s="224"/>
      <c r="U857" s="224"/>
      <c r="V857" s="224"/>
      <c r="W857" s="224"/>
      <c r="X857" s="224"/>
      <c r="Y857" s="224"/>
      <c r="Z857" s="213"/>
      <c r="AA857" s="213"/>
      <c r="AB857" s="213"/>
      <c r="AC857" s="213"/>
      <c r="AD857" s="213"/>
      <c r="AE857" s="213"/>
      <c r="AF857" s="213"/>
      <c r="AG857" s="213" t="s">
        <v>287</v>
      </c>
      <c r="AH857" s="213"/>
      <c r="AI857" s="213"/>
      <c r="AJ857" s="213"/>
      <c r="AK857" s="213"/>
      <c r="AL857" s="213"/>
      <c r="AM857" s="213"/>
      <c r="AN857" s="213"/>
      <c r="AO857" s="213"/>
      <c r="AP857" s="213"/>
      <c r="AQ857" s="213"/>
      <c r="AR857" s="213"/>
      <c r="AS857" s="213"/>
      <c r="AT857" s="213"/>
      <c r="AU857" s="213"/>
      <c r="AV857" s="213"/>
      <c r="AW857" s="213"/>
      <c r="AX857" s="213"/>
      <c r="AY857" s="213"/>
      <c r="AZ857" s="213"/>
      <c r="BA857" s="213"/>
      <c r="BB857" s="213"/>
      <c r="BC857" s="213"/>
      <c r="BD857" s="213"/>
      <c r="BE857" s="213"/>
      <c r="BF857" s="213"/>
      <c r="BG857" s="213"/>
      <c r="BH857" s="213"/>
    </row>
    <row r="858" spans="1:60" outlineLevel="3" x14ac:dyDescent="0.2">
      <c r="A858" s="220"/>
      <c r="B858" s="221"/>
      <c r="C858" s="261" t="s">
        <v>2859</v>
      </c>
      <c r="D858" s="250"/>
      <c r="E858" s="250"/>
      <c r="F858" s="250"/>
      <c r="G858" s="250"/>
      <c r="H858" s="224"/>
      <c r="I858" s="224"/>
      <c r="J858" s="224"/>
      <c r="K858" s="224"/>
      <c r="L858" s="224"/>
      <c r="M858" s="224"/>
      <c r="N858" s="223"/>
      <c r="O858" s="223"/>
      <c r="P858" s="223"/>
      <c r="Q858" s="223"/>
      <c r="R858" s="224"/>
      <c r="S858" s="224"/>
      <c r="T858" s="224"/>
      <c r="U858" s="224"/>
      <c r="V858" s="224"/>
      <c r="W858" s="224"/>
      <c r="X858" s="224"/>
      <c r="Y858" s="224"/>
      <c r="Z858" s="213"/>
      <c r="AA858" s="213"/>
      <c r="AB858" s="213"/>
      <c r="AC858" s="213"/>
      <c r="AD858" s="213"/>
      <c r="AE858" s="213"/>
      <c r="AF858" s="213"/>
      <c r="AG858" s="213" t="s">
        <v>287</v>
      </c>
      <c r="AH858" s="213"/>
      <c r="AI858" s="213"/>
      <c r="AJ858" s="213"/>
      <c r="AK858" s="213"/>
      <c r="AL858" s="213"/>
      <c r="AM858" s="213"/>
      <c r="AN858" s="213"/>
      <c r="AO858" s="213"/>
      <c r="AP858" s="213"/>
      <c r="AQ858" s="213"/>
      <c r="AR858" s="213"/>
      <c r="AS858" s="213"/>
      <c r="AT858" s="213"/>
      <c r="AU858" s="213"/>
      <c r="AV858" s="213"/>
      <c r="AW858" s="213"/>
      <c r="AX858" s="213"/>
      <c r="AY858" s="213"/>
      <c r="AZ858" s="213"/>
      <c r="BA858" s="213"/>
      <c r="BB858" s="213"/>
      <c r="BC858" s="213"/>
      <c r="BD858" s="213"/>
      <c r="BE858" s="213"/>
      <c r="BF858" s="213"/>
      <c r="BG858" s="213"/>
      <c r="BH858" s="213"/>
    </row>
    <row r="859" spans="1:60" outlineLevel="3" x14ac:dyDescent="0.2">
      <c r="A859" s="220"/>
      <c r="B859" s="221"/>
      <c r="C859" s="261" t="s">
        <v>2860</v>
      </c>
      <c r="D859" s="250"/>
      <c r="E859" s="250"/>
      <c r="F859" s="250"/>
      <c r="G859" s="250"/>
      <c r="H859" s="224"/>
      <c r="I859" s="224"/>
      <c r="J859" s="224"/>
      <c r="K859" s="224"/>
      <c r="L859" s="224"/>
      <c r="M859" s="224"/>
      <c r="N859" s="223"/>
      <c r="O859" s="223"/>
      <c r="P859" s="223"/>
      <c r="Q859" s="223"/>
      <c r="R859" s="224"/>
      <c r="S859" s="224"/>
      <c r="T859" s="224"/>
      <c r="U859" s="224"/>
      <c r="V859" s="224"/>
      <c r="W859" s="224"/>
      <c r="X859" s="224"/>
      <c r="Y859" s="224"/>
      <c r="Z859" s="213"/>
      <c r="AA859" s="213"/>
      <c r="AB859" s="213"/>
      <c r="AC859" s="213"/>
      <c r="AD859" s="213"/>
      <c r="AE859" s="213"/>
      <c r="AF859" s="213"/>
      <c r="AG859" s="213" t="s">
        <v>287</v>
      </c>
      <c r="AH859" s="213"/>
      <c r="AI859" s="213"/>
      <c r="AJ859" s="213"/>
      <c r="AK859" s="213"/>
      <c r="AL859" s="213"/>
      <c r="AM859" s="213"/>
      <c r="AN859" s="213"/>
      <c r="AO859" s="213"/>
      <c r="AP859" s="213"/>
      <c r="AQ859" s="213"/>
      <c r="AR859" s="213"/>
      <c r="AS859" s="213"/>
      <c r="AT859" s="213"/>
      <c r="AU859" s="213"/>
      <c r="AV859" s="213"/>
      <c r="AW859" s="213"/>
      <c r="AX859" s="213"/>
      <c r="AY859" s="213"/>
      <c r="AZ859" s="213"/>
      <c r="BA859" s="213"/>
      <c r="BB859" s="213"/>
      <c r="BC859" s="213"/>
      <c r="BD859" s="213"/>
      <c r="BE859" s="213"/>
      <c r="BF859" s="213"/>
      <c r="BG859" s="213"/>
      <c r="BH859" s="213"/>
    </row>
    <row r="860" spans="1:60" outlineLevel="3" x14ac:dyDescent="0.2">
      <c r="A860" s="220"/>
      <c r="B860" s="221"/>
      <c r="C860" s="261" t="s">
        <v>2864</v>
      </c>
      <c r="D860" s="250"/>
      <c r="E860" s="250"/>
      <c r="F860" s="250"/>
      <c r="G860" s="250"/>
      <c r="H860" s="224"/>
      <c r="I860" s="224"/>
      <c r="J860" s="224"/>
      <c r="K860" s="224"/>
      <c r="L860" s="224"/>
      <c r="M860" s="224"/>
      <c r="N860" s="223"/>
      <c r="O860" s="223"/>
      <c r="P860" s="223"/>
      <c r="Q860" s="223"/>
      <c r="R860" s="224"/>
      <c r="S860" s="224"/>
      <c r="T860" s="224"/>
      <c r="U860" s="224"/>
      <c r="V860" s="224"/>
      <c r="W860" s="224"/>
      <c r="X860" s="224"/>
      <c r="Y860" s="224"/>
      <c r="Z860" s="213"/>
      <c r="AA860" s="213"/>
      <c r="AB860" s="213"/>
      <c r="AC860" s="213"/>
      <c r="AD860" s="213"/>
      <c r="AE860" s="213"/>
      <c r="AF860" s="213"/>
      <c r="AG860" s="213" t="s">
        <v>287</v>
      </c>
      <c r="AH860" s="213"/>
      <c r="AI860" s="213"/>
      <c r="AJ860" s="213"/>
      <c r="AK860" s="213"/>
      <c r="AL860" s="213"/>
      <c r="AM860" s="213"/>
      <c r="AN860" s="213"/>
      <c r="AO860" s="213"/>
      <c r="AP860" s="213"/>
      <c r="AQ860" s="213"/>
      <c r="AR860" s="213"/>
      <c r="AS860" s="213"/>
      <c r="AT860" s="213"/>
      <c r="AU860" s="213"/>
      <c r="AV860" s="213"/>
      <c r="AW860" s="213"/>
      <c r="AX860" s="213"/>
      <c r="AY860" s="213"/>
      <c r="AZ860" s="213"/>
      <c r="BA860" s="213"/>
      <c r="BB860" s="213"/>
      <c r="BC860" s="213"/>
      <c r="BD860" s="213"/>
      <c r="BE860" s="213"/>
      <c r="BF860" s="213"/>
      <c r="BG860" s="213"/>
      <c r="BH860" s="213"/>
    </row>
    <row r="861" spans="1:60" ht="22.5" outlineLevel="3" x14ac:dyDescent="0.2">
      <c r="A861" s="220"/>
      <c r="B861" s="221"/>
      <c r="C861" s="261" t="s">
        <v>355</v>
      </c>
      <c r="D861" s="250"/>
      <c r="E861" s="250"/>
      <c r="F861" s="250"/>
      <c r="G861" s="250"/>
      <c r="H861" s="224"/>
      <c r="I861" s="224"/>
      <c r="J861" s="224"/>
      <c r="K861" s="224"/>
      <c r="L861" s="224"/>
      <c r="M861" s="224"/>
      <c r="N861" s="223"/>
      <c r="O861" s="223"/>
      <c r="P861" s="223"/>
      <c r="Q861" s="223"/>
      <c r="R861" s="224"/>
      <c r="S861" s="224"/>
      <c r="T861" s="224"/>
      <c r="U861" s="224"/>
      <c r="V861" s="224"/>
      <c r="W861" s="224"/>
      <c r="X861" s="224"/>
      <c r="Y861" s="224"/>
      <c r="Z861" s="213"/>
      <c r="AA861" s="213"/>
      <c r="AB861" s="213"/>
      <c r="AC861" s="213"/>
      <c r="AD861" s="213"/>
      <c r="AE861" s="213"/>
      <c r="AF861" s="213"/>
      <c r="AG861" s="213" t="s">
        <v>287</v>
      </c>
      <c r="AH861" s="213"/>
      <c r="AI861" s="213"/>
      <c r="AJ861" s="213"/>
      <c r="AK861" s="213"/>
      <c r="AL861" s="213"/>
      <c r="AM861" s="213"/>
      <c r="AN861" s="213"/>
      <c r="AO861" s="213"/>
      <c r="AP861" s="213"/>
      <c r="AQ861" s="213"/>
      <c r="AR861" s="213"/>
      <c r="AS861" s="213"/>
      <c r="AT861" s="213"/>
      <c r="AU861" s="213"/>
      <c r="AV861" s="213"/>
      <c r="AW861" s="213"/>
      <c r="AX861" s="213"/>
      <c r="AY861" s="213"/>
      <c r="AZ861" s="213"/>
      <c r="BA861" s="249" t="str">
        <f>C861</f>
        <v>Kompletní provedení dle veškerých informací obsažených v PD (textová i výkresová část, technologické postupy, restaurátorské záměry atd.).</v>
      </c>
      <c r="BB861" s="213"/>
      <c r="BC861" s="213"/>
      <c r="BD861" s="213"/>
      <c r="BE861" s="213"/>
      <c r="BF861" s="213"/>
      <c r="BG861" s="213"/>
      <c r="BH861" s="213"/>
    </row>
    <row r="862" spans="1:60" ht="22.5" outlineLevel="3" x14ac:dyDescent="0.2">
      <c r="A862" s="220"/>
      <c r="B862" s="221"/>
      <c r="C862" s="261" t="s">
        <v>3165</v>
      </c>
      <c r="D862" s="250"/>
      <c r="E862" s="250"/>
      <c r="F862" s="250"/>
      <c r="G862" s="250"/>
      <c r="H862" s="224"/>
      <c r="I862" s="224"/>
      <c r="J862" s="224"/>
      <c r="K862" s="224"/>
      <c r="L862" s="224"/>
      <c r="M862" s="224"/>
      <c r="N862" s="223"/>
      <c r="O862" s="223"/>
      <c r="P862" s="223"/>
      <c r="Q862" s="223"/>
      <c r="R862" s="224"/>
      <c r="S862" s="224"/>
      <c r="T862" s="224"/>
      <c r="U862" s="224"/>
      <c r="V862" s="224"/>
      <c r="W862" s="224"/>
      <c r="X862" s="224"/>
      <c r="Y862" s="224"/>
      <c r="Z862" s="213"/>
      <c r="AA862" s="213"/>
      <c r="AB862" s="213"/>
      <c r="AC862" s="213"/>
      <c r="AD862" s="213"/>
      <c r="AE862" s="213"/>
      <c r="AF862" s="213"/>
      <c r="AG862" s="213" t="s">
        <v>287</v>
      </c>
      <c r="AH862" s="213"/>
      <c r="AI862" s="213"/>
      <c r="AJ862" s="213"/>
      <c r="AK862" s="213"/>
      <c r="AL862" s="213"/>
      <c r="AM862" s="213"/>
      <c r="AN862" s="213"/>
      <c r="AO862" s="213"/>
      <c r="AP862" s="213"/>
      <c r="AQ862" s="213"/>
      <c r="AR862" s="213"/>
      <c r="AS862" s="213"/>
      <c r="AT862" s="213"/>
      <c r="AU862" s="213"/>
      <c r="AV862" s="213"/>
      <c r="AW862" s="213"/>
      <c r="AX862" s="213"/>
      <c r="AY862" s="213"/>
      <c r="AZ862" s="213"/>
      <c r="BA862" s="249" t="str">
        <f>C862</f>
        <v>Provedení je včetně montáže, demontáže původních konstrukcí, dodávky, přesunu hmot, přesunu a likvidace suti, povrchové úpravy, repasí, restaurátorských záměrů,</v>
      </c>
      <c r="BB862" s="213"/>
      <c r="BC862" s="213"/>
      <c r="BD862" s="213"/>
      <c r="BE862" s="213"/>
      <c r="BF862" s="213"/>
      <c r="BG862" s="213"/>
      <c r="BH862" s="213"/>
    </row>
    <row r="863" spans="1:60" ht="22.5" outlineLevel="3" x14ac:dyDescent="0.2">
      <c r="A863" s="220"/>
      <c r="B863" s="221"/>
      <c r="C863" s="261" t="s">
        <v>288</v>
      </c>
      <c r="D863" s="250"/>
      <c r="E863" s="250"/>
      <c r="F863" s="250"/>
      <c r="G863" s="250"/>
      <c r="H863" s="224"/>
      <c r="I863" s="224"/>
      <c r="J863" s="224"/>
      <c r="K863" s="224"/>
      <c r="L863" s="224"/>
      <c r="M863" s="224"/>
      <c r="N863" s="223"/>
      <c r="O863" s="223"/>
      <c r="P863" s="223"/>
      <c r="Q863" s="223"/>
      <c r="R863" s="224"/>
      <c r="S863" s="224"/>
      <c r="T863" s="224"/>
      <c r="U863" s="224"/>
      <c r="V863" s="224"/>
      <c r="W863" s="224"/>
      <c r="X863" s="224"/>
      <c r="Y863" s="224"/>
      <c r="Z863" s="213"/>
      <c r="AA863" s="213"/>
      <c r="AB863" s="213"/>
      <c r="AC863" s="213"/>
      <c r="AD863" s="213"/>
      <c r="AE863" s="213"/>
      <c r="AF863" s="213"/>
      <c r="AG863" s="213" t="s">
        <v>287</v>
      </c>
      <c r="AH863" s="213"/>
      <c r="AI863" s="213"/>
      <c r="AJ863" s="213"/>
      <c r="AK863" s="213"/>
      <c r="AL863" s="213"/>
      <c r="AM863" s="213"/>
      <c r="AN863" s="213"/>
      <c r="AO863" s="213"/>
      <c r="AP863" s="213"/>
      <c r="AQ863" s="213"/>
      <c r="AR863" s="213"/>
      <c r="AS863" s="213"/>
      <c r="AT863" s="213"/>
      <c r="AU863" s="213"/>
      <c r="AV863" s="213"/>
      <c r="AW863" s="213"/>
      <c r="AX863" s="213"/>
      <c r="AY863" s="213"/>
      <c r="AZ863" s="213"/>
      <c r="BA863" s="249" t="str">
        <f>C863</f>
        <v>restaurátorských závěrečných zpráv, dílenských dokumentací, vzorkování a veškerých dalších nutných souvisejících plnění a dodávek potřeb.</v>
      </c>
      <c r="BB863" s="213"/>
      <c r="BC863" s="213"/>
      <c r="BD863" s="213"/>
      <c r="BE863" s="213"/>
      <c r="BF863" s="213"/>
      <c r="BG863" s="213"/>
      <c r="BH863" s="213"/>
    </row>
    <row r="864" spans="1:60" outlineLevel="1" x14ac:dyDescent="0.2">
      <c r="A864" s="241">
        <v>103</v>
      </c>
      <c r="B864" s="242" t="s">
        <v>2865</v>
      </c>
      <c r="C864" s="259" t="s">
        <v>2866</v>
      </c>
      <c r="D864" s="243" t="s">
        <v>1055</v>
      </c>
      <c r="E864" s="244">
        <v>9</v>
      </c>
      <c r="F864" s="245"/>
      <c r="G864" s="246">
        <f>ROUND(E864*F864,2)</f>
        <v>0</v>
      </c>
      <c r="H864" s="245"/>
      <c r="I864" s="246">
        <f>ROUND(E864*H864,2)</f>
        <v>0</v>
      </c>
      <c r="J864" s="245"/>
      <c r="K864" s="246">
        <f>ROUND(E864*J864,2)</f>
        <v>0</v>
      </c>
      <c r="L864" s="246">
        <v>21</v>
      </c>
      <c r="M864" s="246">
        <f>G864*(1+L864/100)</f>
        <v>0</v>
      </c>
      <c r="N864" s="244">
        <v>0</v>
      </c>
      <c r="O864" s="244">
        <f>ROUND(E864*N864,2)</f>
        <v>0</v>
      </c>
      <c r="P864" s="244">
        <v>0</v>
      </c>
      <c r="Q864" s="244">
        <f>ROUND(E864*P864,2)</f>
        <v>0</v>
      </c>
      <c r="R864" s="246"/>
      <c r="S864" s="246" t="s">
        <v>281</v>
      </c>
      <c r="T864" s="247" t="s">
        <v>282</v>
      </c>
      <c r="U864" s="224">
        <v>0</v>
      </c>
      <c r="V864" s="224">
        <f>ROUND(E864*U864,2)</f>
        <v>0</v>
      </c>
      <c r="W864" s="224"/>
      <c r="X864" s="224" t="s">
        <v>283</v>
      </c>
      <c r="Y864" s="224" t="s">
        <v>284</v>
      </c>
      <c r="Z864" s="213"/>
      <c r="AA864" s="213"/>
      <c r="AB864" s="213"/>
      <c r="AC864" s="213"/>
      <c r="AD864" s="213"/>
      <c r="AE864" s="213"/>
      <c r="AF864" s="213"/>
      <c r="AG864" s="213" t="s">
        <v>285</v>
      </c>
      <c r="AH864" s="213"/>
      <c r="AI864" s="213"/>
      <c r="AJ864" s="213"/>
      <c r="AK864" s="213"/>
      <c r="AL864" s="213"/>
      <c r="AM864" s="213"/>
      <c r="AN864" s="213"/>
      <c r="AO864" s="213"/>
      <c r="AP864" s="213"/>
      <c r="AQ864" s="213"/>
      <c r="AR864" s="213"/>
      <c r="AS864" s="213"/>
      <c r="AT864" s="213"/>
      <c r="AU864" s="213"/>
      <c r="AV864" s="213"/>
      <c r="AW864" s="213"/>
      <c r="AX864" s="213"/>
      <c r="AY864" s="213"/>
      <c r="AZ864" s="213"/>
      <c r="BA864" s="213"/>
      <c r="BB864" s="213"/>
      <c r="BC864" s="213"/>
      <c r="BD864" s="213"/>
      <c r="BE864" s="213"/>
      <c r="BF864" s="213"/>
      <c r="BG864" s="213"/>
      <c r="BH864" s="213"/>
    </row>
    <row r="865" spans="1:60" outlineLevel="2" x14ac:dyDescent="0.2">
      <c r="A865" s="220"/>
      <c r="B865" s="221"/>
      <c r="C865" s="260" t="s">
        <v>286</v>
      </c>
      <c r="D865" s="248"/>
      <c r="E865" s="248"/>
      <c r="F865" s="248"/>
      <c r="G865" s="248"/>
      <c r="H865" s="224"/>
      <c r="I865" s="224"/>
      <c r="J865" s="224"/>
      <c r="K865" s="224"/>
      <c r="L865" s="224"/>
      <c r="M865" s="224"/>
      <c r="N865" s="223"/>
      <c r="O865" s="223"/>
      <c r="P865" s="223"/>
      <c r="Q865" s="223"/>
      <c r="R865" s="224"/>
      <c r="S865" s="224"/>
      <c r="T865" s="224"/>
      <c r="U865" s="224"/>
      <c r="V865" s="224"/>
      <c r="W865" s="224"/>
      <c r="X865" s="224"/>
      <c r="Y865" s="224"/>
      <c r="Z865" s="213"/>
      <c r="AA865" s="213"/>
      <c r="AB865" s="213"/>
      <c r="AC865" s="213"/>
      <c r="AD865" s="213"/>
      <c r="AE865" s="213"/>
      <c r="AF865" s="213"/>
      <c r="AG865" s="213" t="s">
        <v>287</v>
      </c>
      <c r="AH865" s="213"/>
      <c r="AI865" s="213"/>
      <c r="AJ865" s="213"/>
      <c r="AK865" s="213"/>
      <c r="AL865" s="213"/>
      <c r="AM865" s="213"/>
      <c r="AN865" s="213"/>
      <c r="AO865" s="213"/>
      <c r="AP865" s="213"/>
      <c r="AQ865" s="213"/>
      <c r="AR865" s="213"/>
      <c r="AS865" s="213"/>
      <c r="AT865" s="213"/>
      <c r="AU865" s="213"/>
      <c r="AV865" s="213"/>
      <c r="AW865" s="213"/>
      <c r="AX865" s="213"/>
      <c r="AY865" s="213"/>
      <c r="AZ865" s="213"/>
      <c r="BA865" s="213"/>
      <c r="BB865" s="213"/>
      <c r="BC865" s="213"/>
      <c r="BD865" s="213"/>
      <c r="BE865" s="213"/>
      <c r="BF865" s="213"/>
      <c r="BG865" s="213"/>
      <c r="BH865" s="213"/>
    </row>
    <row r="866" spans="1:60" outlineLevel="3" x14ac:dyDescent="0.2">
      <c r="A866" s="220"/>
      <c r="B866" s="221"/>
      <c r="C866" s="261" t="s">
        <v>3210</v>
      </c>
      <c r="D866" s="250"/>
      <c r="E866" s="250"/>
      <c r="F866" s="250"/>
      <c r="G866" s="250"/>
      <c r="H866" s="224"/>
      <c r="I866" s="224"/>
      <c r="J866" s="224"/>
      <c r="K866" s="224"/>
      <c r="L866" s="224"/>
      <c r="M866" s="224"/>
      <c r="N866" s="223"/>
      <c r="O866" s="223"/>
      <c r="P866" s="223"/>
      <c r="Q866" s="223"/>
      <c r="R866" s="224"/>
      <c r="S866" s="224"/>
      <c r="T866" s="224"/>
      <c r="U866" s="224"/>
      <c r="V866" s="224"/>
      <c r="W866" s="224"/>
      <c r="X866" s="224"/>
      <c r="Y866" s="224"/>
      <c r="Z866" s="213"/>
      <c r="AA866" s="213"/>
      <c r="AB866" s="213"/>
      <c r="AC866" s="213"/>
      <c r="AD866" s="213"/>
      <c r="AE866" s="213"/>
      <c r="AF866" s="213"/>
      <c r="AG866" s="213" t="s">
        <v>287</v>
      </c>
      <c r="AH866" s="213"/>
      <c r="AI866" s="213"/>
      <c r="AJ866" s="213"/>
      <c r="AK866" s="213"/>
      <c r="AL866" s="213"/>
      <c r="AM866" s="213"/>
      <c r="AN866" s="213"/>
      <c r="AO866" s="213"/>
      <c r="AP866" s="213"/>
      <c r="AQ866" s="213"/>
      <c r="AR866" s="213"/>
      <c r="AS866" s="213"/>
      <c r="AT866" s="213"/>
      <c r="AU866" s="213"/>
      <c r="AV866" s="213"/>
      <c r="AW866" s="213"/>
      <c r="AX866" s="213"/>
      <c r="AY866" s="213"/>
      <c r="AZ866" s="213"/>
      <c r="BA866" s="213"/>
      <c r="BB866" s="213"/>
      <c r="BC866" s="213"/>
      <c r="BD866" s="213"/>
      <c r="BE866" s="213"/>
      <c r="BF866" s="213"/>
      <c r="BG866" s="213"/>
      <c r="BH866" s="213"/>
    </row>
    <row r="867" spans="1:60" outlineLevel="3" x14ac:dyDescent="0.2">
      <c r="A867" s="220"/>
      <c r="B867" s="221"/>
      <c r="C867" s="261" t="s">
        <v>2867</v>
      </c>
      <c r="D867" s="250"/>
      <c r="E867" s="250"/>
      <c r="F867" s="250"/>
      <c r="G867" s="250"/>
      <c r="H867" s="224"/>
      <c r="I867" s="224"/>
      <c r="J867" s="224"/>
      <c r="K867" s="224"/>
      <c r="L867" s="224"/>
      <c r="M867" s="224"/>
      <c r="N867" s="223"/>
      <c r="O867" s="223"/>
      <c r="P867" s="223"/>
      <c r="Q867" s="223"/>
      <c r="R867" s="224"/>
      <c r="S867" s="224"/>
      <c r="T867" s="224"/>
      <c r="U867" s="224"/>
      <c r="V867" s="224"/>
      <c r="W867" s="224"/>
      <c r="X867" s="224"/>
      <c r="Y867" s="224"/>
      <c r="Z867" s="213"/>
      <c r="AA867" s="213"/>
      <c r="AB867" s="213"/>
      <c r="AC867" s="213"/>
      <c r="AD867" s="213"/>
      <c r="AE867" s="213"/>
      <c r="AF867" s="213"/>
      <c r="AG867" s="213" t="s">
        <v>287</v>
      </c>
      <c r="AH867" s="213"/>
      <c r="AI867" s="213"/>
      <c r="AJ867" s="213"/>
      <c r="AK867" s="213"/>
      <c r="AL867" s="213"/>
      <c r="AM867" s="213"/>
      <c r="AN867" s="213"/>
      <c r="AO867" s="213"/>
      <c r="AP867" s="213"/>
      <c r="AQ867" s="213"/>
      <c r="AR867" s="213"/>
      <c r="AS867" s="213"/>
      <c r="AT867" s="213"/>
      <c r="AU867" s="213"/>
      <c r="AV867" s="213"/>
      <c r="AW867" s="213"/>
      <c r="AX867" s="213"/>
      <c r="AY867" s="213"/>
      <c r="AZ867" s="213"/>
      <c r="BA867" s="213"/>
      <c r="BB867" s="213"/>
      <c r="BC867" s="213"/>
      <c r="BD867" s="213"/>
      <c r="BE867" s="213"/>
      <c r="BF867" s="213"/>
      <c r="BG867" s="213"/>
      <c r="BH867" s="213"/>
    </row>
    <row r="868" spans="1:60" outlineLevel="3" x14ac:dyDescent="0.2">
      <c r="A868" s="220"/>
      <c r="B868" s="221"/>
      <c r="C868" s="261" t="s">
        <v>2868</v>
      </c>
      <c r="D868" s="250"/>
      <c r="E868" s="250"/>
      <c r="F868" s="250"/>
      <c r="G868" s="250"/>
      <c r="H868" s="224"/>
      <c r="I868" s="224"/>
      <c r="J868" s="224"/>
      <c r="K868" s="224"/>
      <c r="L868" s="224"/>
      <c r="M868" s="224"/>
      <c r="N868" s="223"/>
      <c r="O868" s="223"/>
      <c r="P868" s="223"/>
      <c r="Q868" s="223"/>
      <c r="R868" s="224"/>
      <c r="S868" s="224"/>
      <c r="T868" s="224"/>
      <c r="U868" s="224"/>
      <c r="V868" s="224"/>
      <c r="W868" s="224"/>
      <c r="X868" s="224"/>
      <c r="Y868" s="224"/>
      <c r="Z868" s="213"/>
      <c r="AA868" s="213"/>
      <c r="AB868" s="213"/>
      <c r="AC868" s="213"/>
      <c r="AD868" s="213"/>
      <c r="AE868" s="213"/>
      <c r="AF868" s="213"/>
      <c r="AG868" s="213" t="s">
        <v>287</v>
      </c>
      <c r="AH868" s="213"/>
      <c r="AI868" s="213"/>
      <c r="AJ868" s="213"/>
      <c r="AK868" s="213"/>
      <c r="AL868" s="213"/>
      <c r="AM868" s="213"/>
      <c r="AN868" s="213"/>
      <c r="AO868" s="213"/>
      <c r="AP868" s="213"/>
      <c r="AQ868" s="213"/>
      <c r="AR868" s="213"/>
      <c r="AS868" s="213"/>
      <c r="AT868" s="213"/>
      <c r="AU868" s="213"/>
      <c r="AV868" s="213"/>
      <c r="AW868" s="213"/>
      <c r="AX868" s="213"/>
      <c r="AY868" s="213"/>
      <c r="AZ868" s="213"/>
      <c r="BA868" s="213"/>
      <c r="BB868" s="213"/>
      <c r="BC868" s="213"/>
      <c r="BD868" s="213"/>
      <c r="BE868" s="213"/>
      <c r="BF868" s="213"/>
      <c r="BG868" s="213"/>
      <c r="BH868" s="213"/>
    </row>
    <row r="869" spans="1:60" outlineLevel="3" x14ac:dyDescent="0.2">
      <c r="A869" s="220"/>
      <c r="B869" s="221"/>
      <c r="C869" s="261" t="s">
        <v>2869</v>
      </c>
      <c r="D869" s="250"/>
      <c r="E869" s="250"/>
      <c r="F869" s="250"/>
      <c r="G869" s="250"/>
      <c r="H869" s="224"/>
      <c r="I869" s="224"/>
      <c r="J869" s="224"/>
      <c r="K869" s="224"/>
      <c r="L869" s="224"/>
      <c r="M869" s="224"/>
      <c r="N869" s="223"/>
      <c r="O869" s="223"/>
      <c r="P869" s="223"/>
      <c r="Q869" s="223"/>
      <c r="R869" s="224"/>
      <c r="S869" s="224"/>
      <c r="T869" s="224"/>
      <c r="U869" s="224"/>
      <c r="V869" s="224"/>
      <c r="W869" s="224"/>
      <c r="X869" s="224"/>
      <c r="Y869" s="224"/>
      <c r="Z869" s="213"/>
      <c r="AA869" s="213"/>
      <c r="AB869" s="213"/>
      <c r="AC869" s="213"/>
      <c r="AD869" s="213"/>
      <c r="AE869" s="213"/>
      <c r="AF869" s="213"/>
      <c r="AG869" s="213" t="s">
        <v>287</v>
      </c>
      <c r="AH869" s="213"/>
      <c r="AI869" s="213"/>
      <c r="AJ869" s="213"/>
      <c r="AK869" s="213"/>
      <c r="AL869" s="213"/>
      <c r="AM869" s="213"/>
      <c r="AN869" s="213"/>
      <c r="AO869" s="213"/>
      <c r="AP869" s="213"/>
      <c r="AQ869" s="213"/>
      <c r="AR869" s="213"/>
      <c r="AS869" s="213"/>
      <c r="AT869" s="213"/>
      <c r="AU869" s="213"/>
      <c r="AV869" s="213"/>
      <c r="AW869" s="213"/>
      <c r="AX869" s="213"/>
      <c r="AY869" s="213"/>
      <c r="AZ869" s="213"/>
      <c r="BA869" s="213"/>
      <c r="BB869" s="213"/>
      <c r="BC869" s="213"/>
      <c r="BD869" s="213"/>
      <c r="BE869" s="213"/>
      <c r="BF869" s="213"/>
      <c r="BG869" s="213"/>
      <c r="BH869" s="213"/>
    </row>
    <row r="870" spans="1:60" outlineLevel="3" x14ac:dyDescent="0.2">
      <c r="A870" s="220"/>
      <c r="B870" s="221"/>
      <c r="C870" s="261" t="s">
        <v>2870</v>
      </c>
      <c r="D870" s="250"/>
      <c r="E870" s="250"/>
      <c r="F870" s="250"/>
      <c r="G870" s="250"/>
      <c r="H870" s="224"/>
      <c r="I870" s="224"/>
      <c r="J870" s="224"/>
      <c r="K870" s="224"/>
      <c r="L870" s="224"/>
      <c r="M870" s="224"/>
      <c r="N870" s="223"/>
      <c r="O870" s="223"/>
      <c r="P870" s="223"/>
      <c r="Q870" s="223"/>
      <c r="R870" s="224"/>
      <c r="S870" s="224"/>
      <c r="T870" s="224"/>
      <c r="U870" s="224"/>
      <c r="V870" s="224"/>
      <c r="W870" s="224"/>
      <c r="X870" s="224"/>
      <c r="Y870" s="224"/>
      <c r="Z870" s="213"/>
      <c r="AA870" s="213"/>
      <c r="AB870" s="213"/>
      <c r="AC870" s="213"/>
      <c r="AD870" s="213"/>
      <c r="AE870" s="213"/>
      <c r="AF870" s="213"/>
      <c r="AG870" s="213" t="s">
        <v>287</v>
      </c>
      <c r="AH870" s="213"/>
      <c r="AI870" s="213"/>
      <c r="AJ870" s="213"/>
      <c r="AK870" s="213"/>
      <c r="AL870" s="213"/>
      <c r="AM870" s="213"/>
      <c r="AN870" s="213"/>
      <c r="AO870" s="213"/>
      <c r="AP870" s="213"/>
      <c r="AQ870" s="213"/>
      <c r="AR870" s="213"/>
      <c r="AS870" s="213"/>
      <c r="AT870" s="213"/>
      <c r="AU870" s="213"/>
      <c r="AV870" s="213"/>
      <c r="AW870" s="213"/>
      <c r="AX870" s="213"/>
      <c r="AY870" s="213"/>
      <c r="AZ870" s="213"/>
      <c r="BA870" s="213"/>
      <c r="BB870" s="213"/>
      <c r="BC870" s="213"/>
      <c r="BD870" s="213"/>
      <c r="BE870" s="213"/>
      <c r="BF870" s="213"/>
      <c r="BG870" s="213"/>
      <c r="BH870" s="213"/>
    </row>
    <row r="871" spans="1:60" outlineLevel="3" x14ac:dyDescent="0.2">
      <c r="A871" s="220"/>
      <c r="B871" s="221"/>
      <c r="C871" s="261" t="s">
        <v>2871</v>
      </c>
      <c r="D871" s="250"/>
      <c r="E871" s="250"/>
      <c r="F871" s="250"/>
      <c r="G871" s="250"/>
      <c r="H871" s="224"/>
      <c r="I871" s="224"/>
      <c r="J871" s="224"/>
      <c r="K871" s="224"/>
      <c r="L871" s="224"/>
      <c r="M871" s="224"/>
      <c r="N871" s="223"/>
      <c r="O871" s="223"/>
      <c r="P871" s="223"/>
      <c r="Q871" s="223"/>
      <c r="R871" s="224"/>
      <c r="S871" s="224"/>
      <c r="T871" s="224"/>
      <c r="U871" s="224"/>
      <c r="V871" s="224"/>
      <c r="W871" s="224"/>
      <c r="X871" s="224"/>
      <c r="Y871" s="224"/>
      <c r="Z871" s="213"/>
      <c r="AA871" s="213"/>
      <c r="AB871" s="213"/>
      <c r="AC871" s="213"/>
      <c r="AD871" s="213"/>
      <c r="AE871" s="213"/>
      <c r="AF871" s="213"/>
      <c r="AG871" s="213" t="s">
        <v>287</v>
      </c>
      <c r="AH871" s="213"/>
      <c r="AI871" s="213"/>
      <c r="AJ871" s="213"/>
      <c r="AK871" s="213"/>
      <c r="AL871" s="213"/>
      <c r="AM871" s="213"/>
      <c r="AN871" s="213"/>
      <c r="AO871" s="213"/>
      <c r="AP871" s="213"/>
      <c r="AQ871" s="213"/>
      <c r="AR871" s="213"/>
      <c r="AS871" s="213"/>
      <c r="AT871" s="213"/>
      <c r="AU871" s="213"/>
      <c r="AV871" s="213"/>
      <c r="AW871" s="213"/>
      <c r="AX871" s="213"/>
      <c r="AY871" s="213"/>
      <c r="AZ871" s="213"/>
      <c r="BA871" s="213"/>
      <c r="BB871" s="213"/>
      <c r="BC871" s="213"/>
      <c r="BD871" s="213"/>
      <c r="BE871" s="213"/>
      <c r="BF871" s="213"/>
      <c r="BG871" s="213"/>
      <c r="BH871" s="213"/>
    </row>
    <row r="872" spans="1:60" outlineLevel="3" x14ac:dyDescent="0.2">
      <c r="A872" s="220"/>
      <c r="B872" s="221"/>
      <c r="C872" s="261" t="s">
        <v>2872</v>
      </c>
      <c r="D872" s="250"/>
      <c r="E872" s="250"/>
      <c r="F872" s="250"/>
      <c r="G872" s="250"/>
      <c r="H872" s="224"/>
      <c r="I872" s="224"/>
      <c r="J872" s="224"/>
      <c r="K872" s="224"/>
      <c r="L872" s="224"/>
      <c r="M872" s="224"/>
      <c r="N872" s="223"/>
      <c r="O872" s="223"/>
      <c r="P872" s="223"/>
      <c r="Q872" s="223"/>
      <c r="R872" s="224"/>
      <c r="S872" s="224"/>
      <c r="T872" s="224"/>
      <c r="U872" s="224"/>
      <c r="V872" s="224"/>
      <c r="W872" s="224"/>
      <c r="X872" s="224"/>
      <c r="Y872" s="224"/>
      <c r="Z872" s="213"/>
      <c r="AA872" s="213"/>
      <c r="AB872" s="213"/>
      <c r="AC872" s="213"/>
      <c r="AD872" s="213"/>
      <c r="AE872" s="213"/>
      <c r="AF872" s="213"/>
      <c r="AG872" s="213" t="s">
        <v>287</v>
      </c>
      <c r="AH872" s="213"/>
      <c r="AI872" s="213"/>
      <c r="AJ872" s="213"/>
      <c r="AK872" s="213"/>
      <c r="AL872" s="213"/>
      <c r="AM872" s="213"/>
      <c r="AN872" s="213"/>
      <c r="AO872" s="213"/>
      <c r="AP872" s="213"/>
      <c r="AQ872" s="213"/>
      <c r="AR872" s="213"/>
      <c r="AS872" s="213"/>
      <c r="AT872" s="213"/>
      <c r="AU872" s="213"/>
      <c r="AV872" s="213"/>
      <c r="AW872" s="213"/>
      <c r="AX872" s="213"/>
      <c r="AY872" s="213"/>
      <c r="AZ872" s="213"/>
      <c r="BA872" s="213"/>
      <c r="BB872" s="213"/>
      <c r="BC872" s="213"/>
      <c r="BD872" s="213"/>
      <c r="BE872" s="213"/>
      <c r="BF872" s="213"/>
      <c r="BG872" s="213"/>
      <c r="BH872" s="213"/>
    </row>
    <row r="873" spans="1:60" outlineLevel="3" x14ac:dyDescent="0.2">
      <c r="A873" s="220"/>
      <c r="B873" s="221"/>
      <c r="C873" s="261" t="s">
        <v>2873</v>
      </c>
      <c r="D873" s="250"/>
      <c r="E873" s="250"/>
      <c r="F873" s="250"/>
      <c r="G873" s="250"/>
      <c r="H873" s="224"/>
      <c r="I873" s="224"/>
      <c r="J873" s="224"/>
      <c r="K873" s="224"/>
      <c r="L873" s="224"/>
      <c r="M873" s="224"/>
      <c r="N873" s="223"/>
      <c r="O873" s="223"/>
      <c r="P873" s="223"/>
      <c r="Q873" s="223"/>
      <c r="R873" s="224"/>
      <c r="S873" s="224"/>
      <c r="T873" s="224"/>
      <c r="U873" s="224"/>
      <c r="V873" s="224"/>
      <c r="W873" s="224"/>
      <c r="X873" s="224"/>
      <c r="Y873" s="224"/>
      <c r="Z873" s="213"/>
      <c r="AA873" s="213"/>
      <c r="AB873" s="213"/>
      <c r="AC873" s="213"/>
      <c r="AD873" s="213"/>
      <c r="AE873" s="213"/>
      <c r="AF873" s="213"/>
      <c r="AG873" s="213" t="s">
        <v>287</v>
      </c>
      <c r="AH873" s="213"/>
      <c r="AI873" s="213"/>
      <c r="AJ873" s="213"/>
      <c r="AK873" s="213"/>
      <c r="AL873" s="213"/>
      <c r="AM873" s="213"/>
      <c r="AN873" s="213"/>
      <c r="AO873" s="213"/>
      <c r="AP873" s="213"/>
      <c r="AQ873" s="213"/>
      <c r="AR873" s="213"/>
      <c r="AS873" s="213"/>
      <c r="AT873" s="213"/>
      <c r="AU873" s="213"/>
      <c r="AV873" s="213"/>
      <c r="AW873" s="213"/>
      <c r="AX873" s="213"/>
      <c r="AY873" s="213"/>
      <c r="AZ873" s="213"/>
      <c r="BA873" s="213"/>
      <c r="BB873" s="213"/>
      <c r="BC873" s="213"/>
      <c r="BD873" s="213"/>
      <c r="BE873" s="213"/>
      <c r="BF873" s="213"/>
      <c r="BG873" s="213"/>
      <c r="BH873" s="213"/>
    </row>
    <row r="874" spans="1:60" outlineLevel="3" x14ac:dyDescent="0.2">
      <c r="A874" s="220"/>
      <c r="B874" s="221"/>
      <c r="C874" s="261" t="s">
        <v>2874</v>
      </c>
      <c r="D874" s="250"/>
      <c r="E874" s="250"/>
      <c r="F874" s="250"/>
      <c r="G874" s="250"/>
      <c r="H874" s="224"/>
      <c r="I874" s="224"/>
      <c r="J874" s="224"/>
      <c r="K874" s="224"/>
      <c r="L874" s="224"/>
      <c r="M874" s="224"/>
      <c r="N874" s="223"/>
      <c r="O874" s="223"/>
      <c r="P874" s="223"/>
      <c r="Q874" s="223"/>
      <c r="R874" s="224"/>
      <c r="S874" s="224"/>
      <c r="T874" s="224"/>
      <c r="U874" s="224"/>
      <c r="V874" s="224"/>
      <c r="W874" s="224"/>
      <c r="X874" s="224"/>
      <c r="Y874" s="224"/>
      <c r="Z874" s="213"/>
      <c r="AA874" s="213"/>
      <c r="AB874" s="213"/>
      <c r="AC874" s="213"/>
      <c r="AD874" s="213"/>
      <c r="AE874" s="213"/>
      <c r="AF874" s="213"/>
      <c r="AG874" s="213" t="s">
        <v>287</v>
      </c>
      <c r="AH874" s="213"/>
      <c r="AI874" s="213"/>
      <c r="AJ874" s="213"/>
      <c r="AK874" s="213"/>
      <c r="AL874" s="213"/>
      <c r="AM874" s="213"/>
      <c r="AN874" s="213"/>
      <c r="AO874" s="213"/>
      <c r="AP874" s="213"/>
      <c r="AQ874" s="213"/>
      <c r="AR874" s="213"/>
      <c r="AS874" s="213"/>
      <c r="AT874" s="213"/>
      <c r="AU874" s="213"/>
      <c r="AV874" s="213"/>
      <c r="AW874" s="213"/>
      <c r="AX874" s="213"/>
      <c r="AY874" s="213"/>
      <c r="AZ874" s="213"/>
      <c r="BA874" s="213"/>
      <c r="BB874" s="213"/>
      <c r="BC874" s="213"/>
      <c r="BD874" s="213"/>
      <c r="BE874" s="213"/>
      <c r="BF874" s="213"/>
      <c r="BG874" s="213"/>
      <c r="BH874" s="213"/>
    </row>
    <row r="875" spans="1:60" outlineLevel="3" x14ac:dyDescent="0.2">
      <c r="A875" s="220"/>
      <c r="B875" s="221"/>
      <c r="C875" s="261" t="s">
        <v>2875</v>
      </c>
      <c r="D875" s="250"/>
      <c r="E875" s="250"/>
      <c r="F875" s="250"/>
      <c r="G875" s="250"/>
      <c r="H875" s="224"/>
      <c r="I875" s="224"/>
      <c r="J875" s="224"/>
      <c r="K875" s="224"/>
      <c r="L875" s="224"/>
      <c r="M875" s="224"/>
      <c r="N875" s="223"/>
      <c r="O875" s="223"/>
      <c r="P875" s="223"/>
      <c r="Q875" s="223"/>
      <c r="R875" s="224"/>
      <c r="S875" s="224"/>
      <c r="T875" s="224"/>
      <c r="U875" s="224"/>
      <c r="V875" s="224"/>
      <c r="W875" s="224"/>
      <c r="X875" s="224"/>
      <c r="Y875" s="224"/>
      <c r="Z875" s="213"/>
      <c r="AA875" s="213"/>
      <c r="AB875" s="213"/>
      <c r="AC875" s="213"/>
      <c r="AD875" s="213"/>
      <c r="AE875" s="213"/>
      <c r="AF875" s="213"/>
      <c r="AG875" s="213" t="s">
        <v>287</v>
      </c>
      <c r="AH875" s="213"/>
      <c r="AI875" s="213"/>
      <c r="AJ875" s="213"/>
      <c r="AK875" s="213"/>
      <c r="AL875" s="213"/>
      <c r="AM875" s="213"/>
      <c r="AN875" s="213"/>
      <c r="AO875" s="213"/>
      <c r="AP875" s="213"/>
      <c r="AQ875" s="213"/>
      <c r="AR875" s="213"/>
      <c r="AS875" s="213"/>
      <c r="AT875" s="213"/>
      <c r="AU875" s="213"/>
      <c r="AV875" s="213"/>
      <c r="AW875" s="213"/>
      <c r="AX875" s="213"/>
      <c r="AY875" s="213"/>
      <c r="AZ875" s="213"/>
      <c r="BA875" s="213"/>
      <c r="BB875" s="213"/>
      <c r="BC875" s="213"/>
      <c r="BD875" s="213"/>
      <c r="BE875" s="213"/>
      <c r="BF875" s="213"/>
      <c r="BG875" s="213"/>
      <c r="BH875" s="213"/>
    </row>
    <row r="876" spans="1:60" outlineLevel="3" x14ac:dyDescent="0.2">
      <c r="A876" s="220"/>
      <c r="B876" s="221"/>
      <c r="C876" s="261" t="s">
        <v>2876</v>
      </c>
      <c r="D876" s="250"/>
      <c r="E876" s="250"/>
      <c r="F876" s="250"/>
      <c r="G876" s="250"/>
      <c r="H876" s="224"/>
      <c r="I876" s="224"/>
      <c r="J876" s="224"/>
      <c r="K876" s="224"/>
      <c r="L876" s="224"/>
      <c r="M876" s="224"/>
      <c r="N876" s="223"/>
      <c r="O876" s="223"/>
      <c r="P876" s="223"/>
      <c r="Q876" s="223"/>
      <c r="R876" s="224"/>
      <c r="S876" s="224"/>
      <c r="T876" s="224"/>
      <c r="U876" s="224"/>
      <c r="V876" s="224"/>
      <c r="W876" s="224"/>
      <c r="X876" s="224"/>
      <c r="Y876" s="224"/>
      <c r="Z876" s="213"/>
      <c r="AA876" s="213"/>
      <c r="AB876" s="213"/>
      <c r="AC876" s="213"/>
      <c r="AD876" s="213"/>
      <c r="AE876" s="213"/>
      <c r="AF876" s="213"/>
      <c r="AG876" s="213" t="s">
        <v>287</v>
      </c>
      <c r="AH876" s="213"/>
      <c r="AI876" s="213"/>
      <c r="AJ876" s="213"/>
      <c r="AK876" s="213"/>
      <c r="AL876" s="213"/>
      <c r="AM876" s="213"/>
      <c r="AN876" s="213"/>
      <c r="AO876" s="213"/>
      <c r="AP876" s="213"/>
      <c r="AQ876" s="213"/>
      <c r="AR876" s="213"/>
      <c r="AS876" s="213"/>
      <c r="AT876" s="213"/>
      <c r="AU876" s="213"/>
      <c r="AV876" s="213"/>
      <c r="AW876" s="213"/>
      <c r="AX876" s="213"/>
      <c r="AY876" s="213"/>
      <c r="AZ876" s="213"/>
      <c r="BA876" s="213"/>
      <c r="BB876" s="213"/>
      <c r="BC876" s="213"/>
      <c r="BD876" s="213"/>
      <c r="BE876" s="213"/>
      <c r="BF876" s="213"/>
      <c r="BG876" s="213"/>
      <c r="BH876" s="213"/>
    </row>
    <row r="877" spans="1:60" outlineLevel="3" x14ac:dyDescent="0.2">
      <c r="A877" s="220"/>
      <c r="B877" s="221"/>
      <c r="C877" s="261" t="s">
        <v>2877</v>
      </c>
      <c r="D877" s="250"/>
      <c r="E877" s="250"/>
      <c r="F877" s="250"/>
      <c r="G877" s="250"/>
      <c r="H877" s="224"/>
      <c r="I877" s="224"/>
      <c r="J877" s="224"/>
      <c r="K877" s="224"/>
      <c r="L877" s="224"/>
      <c r="M877" s="224"/>
      <c r="N877" s="223"/>
      <c r="O877" s="223"/>
      <c r="P877" s="223"/>
      <c r="Q877" s="223"/>
      <c r="R877" s="224"/>
      <c r="S877" s="224"/>
      <c r="T877" s="224"/>
      <c r="U877" s="224"/>
      <c r="V877" s="224"/>
      <c r="W877" s="224"/>
      <c r="X877" s="224"/>
      <c r="Y877" s="224"/>
      <c r="Z877" s="213"/>
      <c r="AA877" s="213"/>
      <c r="AB877" s="213"/>
      <c r="AC877" s="213"/>
      <c r="AD877" s="213"/>
      <c r="AE877" s="213"/>
      <c r="AF877" s="213"/>
      <c r="AG877" s="213" t="s">
        <v>287</v>
      </c>
      <c r="AH877" s="213"/>
      <c r="AI877" s="213"/>
      <c r="AJ877" s="213"/>
      <c r="AK877" s="213"/>
      <c r="AL877" s="213"/>
      <c r="AM877" s="213"/>
      <c r="AN877" s="213"/>
      <c r="AO877" s="213"/>
      <c r="AP877" s="213"/>
      <c r="AQ877" s="213"/>
      <c r="AR877" s="213"/>
      <c r="AS877" s="213"/>
      <c r="AT877" s="213"/>
      <c r="AU877" s="213"/>
      <c r="AV877" s="213"/>
      <c r="AW877" s="213"/>
      <c r="AX877" s="213"/>
      <c r="AY877" s="213"/>
      <c r="AZ877" s="213"/>
      <c r="BA877" s="213"/>
      <c r="BB877" s="213"/>
      <c r="BC877" s="213"/>
      <c r="BD877" s="213"/>
      <c r="BE877" s="213"/>
      <c r="BF877" s="213"/>
      <c r="BG877" s="213"/>
      <c r="BH877" s="213"/>
    </row>
    <row r="878" spans="1:60" outlineLevel="3" x14ac:dyDescent="0.2">
      <c r="A878" s="220"/>
      <c r="B878" s="221"/>
      <c r="C878" s="261" t="s">
        <v>2878</v>
      </c>
      <c r="D878" s="250"/>
      <c r="E878" s="250"/>
      <c r="F878" s="250"/>
      <c r="G878" s="250"/>
      <c r="H878" s="224"/>
      <c r="I878" s="224"/>
      <c r="J878" s="224"/>
      <c r="K878" s="224"/>
      <c r="L878" s="224"/>
      <c r="M878" s="224"/>
      <c r="N878" s="223"/>
      <c r="O878" s="223"/>
      <c r="P878" s="223"/>
      <c r="Q878" s="223"/>
      <c r="R878" s="224"/>
      <c r="S878" s="224"/>
      <c r="T878" s="224"/>
      <c r="U878" s="224"/>
      <c r="V878" s="224"/>
      <c r="W878" s="224"/>
      <c r="X878" s="224"/>
      <c r="Y878" s="224"/>
      <c r="Z878" s="213"/>
      <c r="AA878" s="213"/>
      <c r="AB878" s="213"/>
      <c r="AC878" s="213"/>
      <c r="AD878" s="213"/>
      <c r="AE878" s="213"/>
      <c r="AF878" s="213"/>
      <c r="AG878" s="213" t="s">
        <v>287</v>
      </c>
      <c r="AH878" s="213"/>
      <c r="AI878" s="213"/>
      <c r="AJ878" s="213"/>
      <c r="AK878" s="213"/>
      <c r="AL878" s="213"/>
      <c r="AM878" s="213"/>
      <c r="AN878" s="213"/>
      <c r="AO878" s="213"/>
      <c r="AP878" s="213"/>
      <c r="AQ878" s="213"/>
      <c r="AR878" s="213"/>
      <c r="AS878" s="213"/>
      <c r="AT878" s="213"/>
      <c r="AU878" s="213"/>
      <c r="AV878" s="213"/>
      <c r="AW878" s="213"/>
      <c r="AX878" s="213"/>
      <c r="AY878" s="213"/>
      <c r="AZ878" s="213"/>
      <c r="BA878" s="213"/>
      <c r="BB878" s="213"/>
      <c r="BC878" s="213"/>
      <c r="BD878" s="213"/>
      <c r="BE878" s="213"/>
      <c r="BF878" s="213"/>
      <c r="BG878" s="213"/>
      <c r="BH878" s="213"/>
    </row>
    <row r="879" spans="1:60" outlineLevel="3" x14ac:dyDescent="0.2">
      <c r="A879" s="220"/>
      <c r="B879" s="221"/>
      <c r="C879" s="261" t="s">
        <v>2879</v>
      </c>
      <c r="D879" s="250"/>
      <c r="E879" s="250"/>
      <c r="F879" s="250"/>
      <c r="G879" s="250"/>
      <c r="H879" s="224"/>
      <c r="I879" s="224"/>
      <c r="J879" s="224"/>
      <c r="K879" s="224"/>
      <c r="L879" s="224"/>
      <c r="M879" s="224"/>
      <c r="N879" s="223"/>
      <c r="O879" s="223"/>
      <c r="P879" s="223"/>
      <c r="Q879" s="223"/>
      <c r="R879" s="224"/>
      <c r="S879" s="224"/>
      <c r="T879" s="224"/>
      <c r="U879" s="224"/>
      <c r="V879" s="224"/>
      <c r="W879" s="224"/>
      <c r="X879" s="224"/>
      <c r="Y879" s="224"/>
      <c r="Z879" s="213"/>
      <c r="AA879" s="213"/>
      <c r="AB879" s="213"/>
      <c r="AC879" s="213"/>
      <c r="AD879" s="213"/>
      <c r="AE879" s="213"/>
      <c r="AF879" s="213"/>
      <c r="AG879" s="213" t="s">
        <v>287</v>
      </c>
      <c r="AH879" s="213"/>
      <c r="AI879" s="213"/>
      <c r="AJ879" s="213"/>
      <c r="AK879" s="213"/>
      <c r="AL879" s="213"/>
      <c r="AM879" s="213"/>
      <c r="AN879" s="213"/>
      <c r="AO879" s="213"/>
      <c r="AP879" s="213"/>
      <c r="AQ879" s="213"/>
      <c r="AR879" s="213"/>
      <c r="AS879" s="213"/>
      <c r="AT879" s="213"/>
      <c r="AU879" s="213"/>
      <c r="AV879" s="213"/>
      <c r="AW879" s="213"/>
      <c r="AX879" s="213"/>
      <c r="AY879" s="213"/>
      <c r="AZ879" s="213"/>
      <c r="BA879" s="213"/>
      <c r="BB879" s="213"/>
      <c r="BC879" s="213"/>
      <c r="BD879" s="213"/>
      <c r="BE879" s="213"/>
      <c r="BF879" s="213"/>
      <c r="BG879" s="213"/>
      <c r="BH879" s="213"/>
    </row>
    <row r="880" spans="1:60" outlineLevel="3" x14ac:dyDescent="0.2">
      <c r="A880" s="220"/>
      <c r="B880" s="221"/>
      <c r="C880" s="261" t="s">
        <v>2880</v>
      </c>
      <c r="D880" s="250"/>
      <c r="E880" s="250"/>
      <c r="F880" s="250"/>
      <c r="G880" s="250"/>
      <c r="H880" s="224"/>
      <c r="I880" s="224"/>
      <c r="J880" s="224"/>
      <c r="K880" s="224"/>
      <c r="L880" s="224"/>
      <c r="M880" s="224"/>
      <c r="N880" s="223"/>
      <c r="O880" s="223"/>
      <c r="P880" s="223"/>
      <c r="Q880" s="223"/>
      <c r="R880" s="224"/>
      <c r="S880" s="224"/>
      <c r="T880" s="224"/>
      <c r="U880" s="224"/>
      <c r="V880" s="224"/>
      <c r="W880" s="224"/>
      <c r="X880" s="224"/>
      <c r="Y880" s="224"/>
      <c r="Z880" s="213"/>
      <c r="AA880" s="213"/>
      <c r="AB880" s="213"/>
      <c r="AC880" s="213"/>
      <c r="AD880" s="213"/>
      <c r="AE880" s="213"/>
      <c r="AF880" s="213"/>
      <c r="AG880" s="213" t="s">
        <v>287</v>
      </c>
      <c r="AH880" s="213"/>
      <c r="AI880" s="213"/>
      <c r="AJ880" s="213"/>
      <c r="AK880" s="213"/>
      <c r="AL880" s="213"/>
      <c r="AM880" s="213"/>
      <c r="AN880" s="213"/>
      <c r="AO880" s="213"/>
      <c r="AP880" s="213"/>
      <c r="AQ880" s="213"/>
      <c r="AR880" s="213"/>
      <c r="AS880" s="213"/>
      <c r="AT880" s="213"/>
      <c r="AU880" s="213"/>
      <c r="AV880" s="213"/>
      <c r="AW880" s="213"/>
      <c r="AX880" s="213"/>
      <c r="AY880" s="213"/>
      <c r="AZ880" s="213"/>
      <c r="BA880" s="213"/>
      <c r="BB880" s="213"/>
      <c r="BC880" s="213"/>
      <c r="BD880" s="213"/>
      <c r="BE880" s="213"/>
      <c r="BF880" s="213"/>
      <c r="BG880" s="213"/>
      <c r="BH880" s="213"/>
    </row>
    <row r="881" spans="1:60" outlineLevel="3" x14ac:dyDescent="0.2">
      <c r="A881" s="220"/>
      <c r="B881" s="221"/>
      <c r="C881" s="261" t="s">
        <v>2881</v>
      </c>
      <c r="D881" s="250"/>
      <c r="E881" s="250"/>
      <c r="F881" s="250"/>
      <c r="G881" s="250"/>
      <c r="H881" s="224"/>
      <c r="I881" s="224"/>
      <c r="J881" s="224"/>
      <c r="K881" s="224"/>
      <c r="L881" s="224"/>
      <c r="M881" s="224"/>
      <c r="N881" s="223"/>
      <c r="O881" s="223"/>
      <c r="P881" s="223"/>
      <c r="Q881" s="223"/>
      <c r="R881" s="224"/>
      <c r="S881" s="224"/>
      <c r="T881" s="224"/>
      <c r="U881" s="224"/>
      <c r="V881" s="224"/>
      <c r="W881" s="224"/>
      <c r="X881" s="224"/>
      <c r="Y881" s="224"/>
      <c r="Z881" s="213"/>
      <c r="AA881" s="213"/>
      <c r="AB881" s="213"/>
      <c r="AC881" s="213"/>
      <c r="AD881" s="213"/>
      <c r="AE881" s="213"/>
      <c r="AF881" s="213"/>
      <c r="AG881" s="213" t="s">
        <v>287</v>
      </c>
      <c r="AH881" s="213"/>
      <c r="AI881" s="213"/>
      <c r="AJ881" s="213"/>
      <c r="AK881" s="213"/>
      <c r="AL881" s="213"/>
      <c r="AM881" s="213"/>
      <c r="AN881" s="213"/>
      <c r="AO881" s="213"/>
      <c r="AP881" s="213"/>
      <c r="AQ881" s="213"/>
      <c r="AR881" s="213"/>
      <c r="AS881" s="213"/>
      <c r="AT881" s="213"/>
      <c r="AU881" s="213"/>
      <c r="AV881" s="213"/>
      <c r="AW881" s="213"/>
      <c r="AX881" s="213"/>
      <c r="AY881" s="213"/>
      <c r="AZ881" s="213"/>
      <c r="BA881" s="213"/>
      <c r="BB881" s="213"/>
      <c r="BC881" s="213"/>
      <c r="BD881" s="213"/>
      <c r="BE881" s="213"/>
      <c r="BF881" s="213"/>
      <c r="BG881" s="213"/>
      <c r="BH881" s="213"/>
    </row>
    <row r="882" spans="1:60" outlineLevel="3" x14ac:dyDescent="0.2">
      <c r="A882" s="220"/>
      <c r="B882" s="221"/>
      <c r="C882" s="261" t="s">
        <v>2882</v>
      </c>
      <c r="D882" s="250"/>
      <c r="E882" s="250"/>
      <c r="F882" s="250"/>
      <c r="G882" s="250"/>
      <c r="H882" s="224"/>
      <c r="I882" s="224"/>
      <c r="J882" s="224"/>
      <c r="K882" s="224"/>
      <c r="L882" s="224"/>
      <c r="M882" s="224"/>
      <c r="N882" s="223"/>
      <c r="O882" s="223"/>
      <c r="P882" s="223"/>
      <c r="Q882" s="223"/>
      <c r="R882" s="224"/>
      <c r="S882" s="224"/>
      <c r="T882" s="224"/>
      <c r="U882" s="224"/>
      <c r="V882" s="224"/>
      <c r="W882" s="224"/>
      <c r="X882" s="224"/>
      <c r="Y882" s="224"/>
      <c r="Z882" s="213"/>
      <c r="AA882" s="213"/>
      <c r="AB882" s="213"/>
      <c r="AC882" s="213"/>
      <c r="AD882" s="213"/>
      <c r="AE882" s="213"/>
      <c r="AF882" s="213"/>
      <c r="AG882" s="213" t="s">
        <v>287</v>
      </c>
      <c r="AH882" s="213"/>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row>
    <row r="883" spans="1:60" outlineLevel="3" x14ac:dyDescent="0.2">
      <c r="A883" s="220"/>
      <c r="B883" s="221"/>
      <c r="C883" s="274" t="s">
        <v>1063</v>
      </c>
      <c r="D883" s="226"/>
      <c r="E883" s="227"/>
      <c r="F883" s="228"/>
      <c r="G883" s="228"/>
      <c r="H883" s="224"/>
      <c r="I883" s="224"/>
      <c r="J883" s="224"/>
      <c r="K883" s="224"/>
      <c r="L883" s="224"/>
      <c r="M883" s="224"/>
      <c r="N883" s="223"/>
      <c r="O883" s="223"/>
      <c r="P883" s="223"/>
      <c r="Q883" s="223"/>
      <c r="R883" s="224"/>
      <c r="S883" s="224"/>
      <c r="T883" s="224"/>
      <c r="U883" s="224"/>
      <c r="V883" s="224"/>
      <c r="W883" s="224"/>
      <c r="X883" s="224"/>
      <c r="Y883" s="224"/>
      <c r="Z883" s="213"/>
      <c r="AA883" s="213"/>
      <c r="AB883" s="213"/>
      <c r="AC883" s="213"/>
      <c r="AD883" s="213"/>
      <c r="AE883" s="213"/>
      <c r="AF883" s="213"/>
      <c r="AG883" s="213" t="s">
        <v>287</v>
      </c>
      <c r="AH883" s="213"/>
      <c r="AI883" s="213"/>
      <c r="AJ883" s="213"/>
      <c r="AK883" s="213"/>
      <c r="AL883" s="213"/>
      <c r="AM883" s="213"/>
      <c r="AN883" s="213"/>
      <c r="AO883" s="213"/>
      <c r="AP883" s="213"/>
      <c r="AQ883" s="213"/>
      <c r="AR883" s="213"/>
      <c r="AS883" s="213"/>
      <c r="AT883" s="213"/>
      <c r="AU883" s="213"/>
      <c r="AV883" s="213"/>
      <c r="AW883" s="213"/>
      <c r="AX883" s="213"/>
      <c r="AY883" s="213"/>
      <c r="AZ883" s="213"/>
      <c r="BA883" s="213"/>
      <c r="BB883" s="213"/>
      <c r="BC883" s="213"/>
      <c r="BD883" s="213"/>
      <c r="BE883" s="213"/>
      <c r="BF883" s="213"/>
      <c r="BG883" s="213"/>
      <c r="BH883" s="213"/>
    </row>
    <row r="884" spans="1:60" ht="22.5" outlineLevel="3" x14ac:dyDescent="0.2">
      <c r="A884" s="220"/>
      <c r="B884" s="221"/>
      <c r="C884" s="261" t="s">
        <v>355</v>
      </c>
      <c r="D884" s="250"/>
      <c r="E884" s="250"/>
      <c r="F884" s="250"/>
      <c r="G884" s="250"/>
      <c r="H884" s="224"/>
      <c r="I884" s="224"/>
      <c r="J884" s="224"/>
      <c r="K884" s="224"/>
      <c r="L884" s="224"/>
      <c r="M884" s="224"/>
      <c r="N884" s="223"/>
      <c r="O884" s="223"/>
      <c r="P884" s="223"/>
      <c r="Q884" s="223"/>
      <c r="R884" s="224"/>
      <c r="S884" s="224"/>
      <c r="T884" s="224"/>
      <c r="U884" s="224"/>
      <c r="V884" s="224"/>
      <c r="W884" s="224"/>
      <c r="X884" s="224"/>
      <c r="Y884" s="224"/>
      <c r="Z884" s="213"/>
      <c r="AA884" s="213"/>
      <c r="AB884" s="213"/>
      <c r="AC884" s="213"/>
      <c r="AD884" s="213"/>
      <c r="AE884" s="213"/>
      <c r="AF884" s="213"/>
      <c r="AG884" s="213" t="s">
        <v>287</v>
      </c>
      <c r="AH884" s="213"/>
      <c r="AI884" s="213"/>
      <c r="AJ884" s="213"/>
      <c r="AK884" s="213"/>
      <c r="AL884" s="213"/>
      <c r="AM884" s="213"/>
      <c r="AN884" s="213"/>
      <c r="AO884" s="213"/>
      <c r="AP884" s="213"/>
      <c r="AQ884" s="213"/>
      <c r="AR884" s="213"/>
      <c r="AS884" s="213"/>
      <c r="AT884" s="213"/>
      <c r="AU884" s="213"/>
      <c r="AV884" s="213"/>
      <c r="AW884" s="213"/>
      <c r="AX884" s="213"/>
      <c r="AY884" s="213"/>
      <c r="AZ884" s="213"/>
      <c r="BA884" s="249" t="str">
        <f>C884</f>
        <v>Kompletní provedení dle veškerých informací obsažených v PD (textová i výkresová část, technologické postupy, restaurátorské záměry atd.).</v>
      </c>
      <c r="BB884" s="213"/>
      <c r="BC884" s="213"/>
      <c r="BD884" s="213"/>
      <c r="BE884" s="213"/>
      <c r="BF884" s="213"/>
      <c r="BG884" s="213"/>
      <c r="BH884" s="213"/>
    </row>
    <row r="885" spans="1:60" ht="22.5" outlineLevel="3" x14ac:dyDescent="0.2">
      <c r="A885" s="220"/>
      <c r="B885" s="221"/>
      <c r="C885" s="261" t="s">
        <v>3165</v>
      </c>
      <c r="D885" s="250"/>
      <c r="E885" s="250"/>
      <c r="F885" s="250"/>
      <c r="G885" s="250"/>
      <c r="H885" s="224"/>
      <c r="I885" s="224"/>
      <c r="J885" s="224"/>
      <c r="K885" s="224"/>
      <c r="L885" s="224"/>
      <c r="M885" s="224"/>
      <c r="N885" s="223"/>
      <c r="O885" s="223"/>
      <c r="P885" s="223"/>
      <c r="Q885" s="223"/>
      <c r="R885" s="224"/>
      <c r="S885" s="224"/>
      <c r="T885" s="224"/>
      <c r="U885" s="224"/>
      <c r="V885" s="224"/>
      <c r="W885" s="224"/>
      <c r="X885" s="224"/>
      <c r="Y885" s="224"/>
      <c r="Z885" s="213"/>
      <c r="AA885" s="213"/>
      <c r="AB885" s="213"/>
      <c r="AC885" s="213"/>
      <c r="AD885" s="213"/>
      <c r="AE885" s="213"/>
      <c r="AF885" s="213"/>
      <c r="AG885" s="213" t="s">
        <v>287</v>
      </c>
      <c r="AH885" s="213"/>
      <c r="AI885" s="213"/>
      <c r="AJ885" s="213"/>
      <c r="AK885" s="213"/>
      <c r="AL885" s="213"/>
      <c r="AM885" s="213"/>
      <c r="AN885" s="213"/>
      <c r="AO885" s="213"/>
      <c r="AP885" s="213"/>
      <c r="AQ885" s="213"/>
      <c r="AR885" s="213"/>
      <c r="AS885" s="213"/>
      <c r="AT885" s="213"/>
      <c r="AU885" s="213"/>
      <c r="AV885" s="213"/>
      <c r="AW885" s="213"/>
      <c r="AX885" s="213"/>
      <c r="AY885" s="213"/>
      <c r="AZ885" s="213"/>
      <c r="BA885" s="249" t="str">
        <f>C885</f>
        <v>Provedení je včetně montáže, demontáže původních konstrukcí, dodávky, přesunu hmot, přesunu a likvidace suti, povrchové úpravy, repasí, restaurátorských záměrů,</v>
      </c>
      <c r="BB885" s="213"/>
      <c r="BC885" s="213"/>
      <c r="BD885" s="213"/>
      <c r="BE885" s="213"/>
      <c r="BF885" s="213"/>
      <c r="BG885" s="213"/>
      <c r="BH885" s="213"/>
    </row>
    <row r="886" spans="1:60" ht="22.5" outlineLevel="3" x14ac:dyDescent="0.2">
      <c r="A886" s="220"/>
      <c r="B886" s="221"/>
      <c r="C886" s="261" t="s">
        <v>288</v>
      </c>
      <c r="D886" s="250"/>
      <c r="E886" s="250"/>
      <c r="F886" s="250"/>
      <c r="G886" s="250"/>
      <c r="H886" s="224"/>
      <c r="I886" s="224"/>
      <c r="J886" s="224"/>
      <c r="K886" s="224"/>
      <c r="L886" s="224"/>
      <c r="M886" s="224"/>
      <c r="N886" s="223"/>
      <c r="O886" s="223"/>
      <c r="P886" s="223"/>
      <c r="Q886" s="223"/>
      <c r="R886" s="224"/>
      <c r="S886" s="224"/>
      <c r="T886" s="224"/>
      <c r="U886" s="224"/>
      <c r="V886" s="224"/>
      <c r="W886" s="224"/>
      <c r="X886" s="224"/>
      <c r="Y886" s="224"/>
      <c r="Z886" s="213"/>
      <c r="AA886" s="213"/>
      <c r="AB886" s="213"/>
      <c r="AC886" s="213"/>
      <c r="AD886" s="213"/>
      <c r="AE886" s="213"/>
      <c r="AF886" s="213"/>
      <c r="AG886" s="213" t="s">
        <v>287</v>
      </c>
      <c r="AH886" s="213"/>
      <c r="AI886" s="213"/>
      <c r="AJ886" s="213"/>
      <c r="AK886" s="213"/>
      <c r="AL886" s="213"/>
      <c r="AM886" s="213"/>
      <c r="AN886" s="213"/>
      <c r="AO886" s="213"/>
      <c r="AP886" s="213"/>
      <c r="AQ886" s="213"/>
      <c r="AR886" s="213"/>
      <c r="AS886" s="213"/>
      <c r="AT886" s="213"/>
      <c r="AU886" s="213"/>
      <c r="AV886" s="213"/>
      <c r="AW886" s="213"/>
      <c r="AX886" s="213"/>
      <c r="AY886" s="213"/>
      <c r="AZ886" s="213"/>
      <c r="BA886" s="249" t="str">
        <f>C886</f>
        <v>restaurátorských závěrečných zpráv, dílenských dokumentací, vzorkování a veškerých dalších nutných souvisejících plnění a dodávek potřeb.</v>
      </c>
      <c r="BB886" s="213"/>
      <c r="BC886" s="213"/>
      <c r="BD886" s="213"/>
      <c r="BE886" s="213"/>
      <c r="BF886" s="213"/>
      <c r="BG886" s="213"/>
      <c r="BH886" s="213"/>
    </row>
    <row r="887" spans="1:60" outlineLevel="1" x14ac:dyDescent="0.2">
      <c r="A887" s="241">
        <v>104</v>
      </c>
      <c r="B887" s="242" t="s">
        <v>2883</v>
      </c>
      <c r="C887" s="259" t="s">
        <v>2884</v>
      </c>
      <c r="D887" s="243" t="s">
        <v>1055</v>
      </c>
      <c r="E887" s="244">
        <v>12</v>
      </c>
      <c r="F887" s="245"/>
      <c r="G887" s="246">
        <f>ROUND(E887*F887,2)</f>
        <v>0</v>
      </c>
      <c r="H887" s="245"/>
      <c r="I887" s="246">
        <f>ROUND(E887*H887,2)</f>
        <v>0</v>
      </c>
      <c r="J887" s="245"/>
      <c r="K887" s="246">
        <f>ROUND(E887*J887,2)</f>
        <v>0</v>
      </c>
      <c r="L887" s="246">
        <v>21</v>
      </c>
      <c r="M887" s="246">
        <f>G887*(1+L887/100)</f>
        <v>0</v>
      </c>
      <c r="N887" s="244">
        <v>0</v>
      </c>
      <c r="O887" s="244">
        <f>ROUND(E887*N887,2)</f>
        <v>0</v>
      </c>
      <c r="P887" s="244">
        <v>0</v>
      </c>
      <c r="Q887" s="244">
        <f>ROUND(E887*P887,2)</f>
        <v>0</v>
      </c>
      <c r="R887" s="246"/>
      <c r="S887" s="246" t="s">
        <v>281</v>
      </c>
      <c r="T887" s="247" t="s">
        <v>282</v>
      </c>
      <c r="U887" s="224">
        <v>0</v>
      </c>
      <c r="V887" s="224">
        <f>ROUND(E887*U887,2)</f>
        <v>0</v>
      </c>
      <c r="W887" s="224"/>
      <c r="X887" s="224" t="s">
        <v>283</v>
      </c>
      <c r="Y887" s="224" t="s">
        <v>284</v>
      </c>
      <c r="Z887" s="213"/>
      <c r="AA887" s="213"/>
      <c r="AB887" s="213"/>
      <c r="AC887" s="213"/>
      <c r="AD887" s="213"/>
      <c r="AE887" s="213"/>
      <c r="AF887" s="213"/>
      <c r="AG887" s="213" t="s">
        <v>285</v>
      </c>
      <c r="AH887" s="213"/>
      <c r="AI887" s="213"/>
      <c r="AJ887" s="213"/>
      <c r="AK887" s="213"/>
      <c r="AL887" s="213"/>
      <c r="AM887" s="213"/>
      <c r="AN887" s="213"/>
      <c r="AO887" s="213"/>
      <c r="AP887" s="213"/>
      <c r="AQ887" s="213"/>
      <c r="AR887" s="213"/>
      <c r="AS887" s="213"/>
      <c r="AT887" s="213"/>
      <c r="AU887" s="213"/>
      <c r="AV887" s="213"/>
      <c r="AW887" s="213"/>
      <c r="AX887" s="213"/>
      <c r="AY887" s="213"/>
      <c r="AZ887" s="213"/>
      <c r="BA887" s="213"/>
      <c r="BB887" s="213"/>
      <c r="BC887" s="213"/>
      <c r="BD887" s="213"/>
      <c r="BE887" s="213"/>
      <c r="BF887" s="213"/>
      <c r="BG887" s="213"/>
      <c r="BH887" s="213"/>
    </row>
    <row r="888" spans="1:60" outlineLevel="2" x14ac:dyDescent="0.2">
      <c r="A888" s="220"/>
      <c r="B888" s="221"/>
      <c r="C888" s="260" t="s">
        <v>286</v>
      </c>
      <c r="D888" s="248"/>
      <c r="E888" s="248"/>
      <c r="F888" s="248"/>
      <c r="G888" s="248"/>
      <c r="H888" s="224"/>
      <c r="I888" s="224"/>
      <c r="J888" s="224"/>
      <c r="K888" s="224"/>
      <c r="L888" s="224"/>
      <c r="M888" s="224"/>
      <c r="N888" s="223"/>
      <c r="O888" s="223"/>
      <c r="P888" s="223"/>
      <c r="Q888" s="223"/>
      <c r="R888" s="224"/>
      <c r="S888" s="224"/>
      <c r="T888" s="224"/>
      <c r="U888" s="224"/>
      <c r="V888" s="224"/>
      <c r="W888" s="224"/>
      <c r="X888" s="224"/>
      <c r="Y888" s="224"/>
      <c r="Z888" s="213"/>
      <c r="AA888" s="213"/>
      <c r="AB888" s="213"/>
      <c r="AC888" s="213"/>
      <c r="AD888" s="213"/>
      <c r="AE888" s="213"/>
      <c r="AF888" s="213"/>
      <c r="AG888" s="213" t="s">
        <v>287</v>
      </c>
      <c r="AH888" s="213"/>
      <c r="AI888" s="213"/>
      <c r="AJ888" s="213"/>
      <c r="AK888" s="213"/>
      <c r="AL888" s="213"/>
      <c r="AM888" s="213"/>
      <c r="AN888" s="213"/>
      <c r="AO888" s="213"/>
      <c r="AP888" s="213"/>
      <c r="AQ888" s="213"/>
      <c r="AR888" s="213"/>
      <c r="AS888" s="213"/>
      <c r="AT888" s="213"/>
      <c r="AU888" s="213"/>
      <c r="AV888" s="213"/>
      <c r="AW888" s="213"/>
      <c r="AX888" s="213"/>
      <c r="AY888" s="213"/>
      <c r="AZ888" s="213"/>
      <c r="BA888" s="213"/>
      <c r="BB888" s="213"/>
      <c r="BC888" s="213"/>
      <c r="BD888" s="213"/>
      <c r="BE888" s="213"/>
      <c r="BF888" s="213"/>
      <c r="BG888" s="213"/>
      <c r="BH888" s="213"/>
    </row>
    <row r="889" spans="1:60" outlineLevel="3" x14ac:dyDescent="0.2">
      <c r="A889" s="220"/>
      <c r="B889" s="221"/>
      <c r="C889" s="261" t="s">
        <v>3210</v>
      </c>
      <c r="D889" s="250"/>
      <c r="E889" s="250"/>
      <c r="F889" s="250"/>
      <c r="G889" s="250"/>
      <c r="H889" s="224"/>
      <c r="I889" s="224"/>
      <c r="J889" s="224"/>
      <c r="K889" s="224"/>
      <c r="L889" s="224"/>
      <c r="M889" s="224"/>
      <c r="N889" s="223"/>
      <c r="O889" s="223"/>
      <c r="P889" s="223"/>
      <c r="Q889" s="223"/>
      <c r="R889" s="224"/>
      <c r="S889" s="224"/>
      <c r="T889" s="224"/>
      <c r="U889" s="224"/>
      <c r="V889" s="224"/>
      <c r="W889" s="224"/>
      <c r="X889" s="224"/>
      <c r="Y889" s="224"/>
      <c r="Z889" s="213"/>
      <c r="AA889" s="213"/>
      <c r="AB889" s="213"/>
      <c r="AC889" s="213"/>
      <c r="AD889" s="213"/>
      <c r="AE889" s="213"/>
      <c r="AF889" s="213"/>
      <c r="AG889" s="213" t="s">
        <v>287</v>
      </c>
      <c r="AH889" s="213"/>
      <c r="AI889" s="213"/>
      <c r="AJ889" s="213"/>
      <c r="AK889" s="213"/>
      <c r="AL889" s="213"/>
      <c r="AM889" s="213"/>
      <c r="AN889" s="213"/>
      <c r="AO889" s="213"/>
      <c r="AP889" s="213"/>
      <c r="AQ889" s="213"/>
      <c r="AR889" s="213"/>
      <c r="AS889" s="213"/>
      <c r="AT889" s="213"/>
      <c r="AU889" s="213"/>
      <c r="AV889" s="213"/>
      <c r="AW889" s="213"/>
      <c r="AX889" s="213"/>
      <c r="AY889" s="213"/>
      <c r="AZ889" s="213"/>
      <c r="BA889" s="213"/>
      <c r="BB889" s="213"/>
      <c r="BC889" s="213"/>
      <c r="BD889" s="213"/>
      <c r="BE889" s="213"/>
      <c r="BF889" s="213"/>
      <c r="BG889" s="213"/>
      <c r="BH889" s="213"/>
    </row>
    <row r="890" spans="1:60" outlineLevel="3" x14ac:dyDescent="0.2">
      <c r="A890" s="220"/>
      <c r="B890" s="221"/>
      <c r="C890" s="261" t="s">
        <v>2867</v>
      </c>
      <c r="D890" s="250"/>
      <c r="E890" s="250"/>
      <c r="F890" s="250"/>
      <c r="G890" s="250"/>
      <c r="H890" s="224"/>
      <c r="I890" s="224"/>
      <c r="J890" s="224"/>
      <c r="K890" s="224"/>
      <c r="L890" s="224"/>
      <c r="M890" s="224"/>
      <c r="N890" s="223"/>
      <c r="O890" s="223"/>
      <c r="P890" s="223"/>
      <c r="Q890" s="223"/>
      <c r="R890" s="224"/>
      <c r="S890" s="224"/>
      <c r="T890" s="224"/>
      <c r="U890" s="224"/>
      <c r="V890" s="224"/>
      <c r="W890" s="224"/>
      <c r="X890" s="224"/>
      <c r="Y890" s="224"/>
      <c r="Z890" s="213"/>
      <c r="AA890" s="213"/>
      <c r="AB890" s="213"/>
      <c r="AC890" s="213"/>
      <c r="AD890" s="213"/>
      <c r="AE890" s="213"/>
      <c r="AF890" s="213"/>
      <c r="AG890" s="213" t="s">
        <v>287</v>
      </c>
      <c r="AH890" s="213"/>
      <c r="AI890" s="213"/>
      <c r="AJ890" s="213"/>
      <c r="AK890" s="213"/>
      <c r="AL890" s="213"/>
      <c r="AM890" s="213"/>
      <c r="AN890" s="213"/>
      <c r="AO890" s="213"/>
      <c r="AP890" s="213"/>
      <c r="AQ890" s="213"/>
      <c r="AR890" s="213"/>
      <c r="AS890" s="213"/>
      <c r="AT890" s="213"/>
      <c r="AU890" s="213"/>
      <c r="AV890" s="213"/>
      <c r="AW890" s="213"/>
      <c r="AX890" s="213"/>
      <c r="AY890" s="213"/>
      <c r="AZ890" s="213"/>
      <c r="BA890" s="213"/>
      <c r="BB890" s="213"/>
      <c r="BC890" s="213"/>
      <c r="BD890" s="213"/>
      <c r="BE890" s="213"/>
      <c r="BF890" s="213"/>
      <c r="BG890" s="213"/>
      <c r="BH890" s="213"/>
    </row>
    <row r="891" spans="1:60" outlineLevel="3" x14ac:dyDescent="0.2">
      <c r="A891" s="220"/>
      <c r="B891" s="221"/>
      <c r="C891" s="261" t="s">
        <v>2868</v>
      </c>
      <c r="D891" s="250"/>
      <c r="E891" s="250"/>
      <c r="F891" s="250"/>
      <c r="G891" s="250"/>
      <c r="H891" s="224"/>
      <c r="I891" s="224"/>
      <c r="J891" s="224"/>
      <c r="K891" s="224"/>
      <c r="L891" s="224"/>
      <c r="M891" s="224"/>
      <c r="N891" s="223"/>
      <c r="O891" s="223"/>
      <c r="P891" s="223"/>
      <c r="Q891" s="223"/>
      <c r="R891" s="224"/>
      <c r="S891" s="224"/>
      <c r="T891" s="224"/>
      <c r="U891" s="224"/>
      <c r="V891" s="224"/>
      <c r="W891" s="224"/>
      <c r="X891" s="224"/>
      <c r="Y891" s="224"/>
      <c r="Z891" s="213"/>
      <c r="AA891" s="213"/>
      <c r="AB891" s="213"/>
      <c r="AC891" s="213"/>
      <c r="AD891" s="213"/>
      <c r="AE891" s="213"/>
      <c r="AF891" s="213"/>
      <c r="AG891" s="213" t="s">
        <v>287</v>
      </c>
      <c r="AH891" s="213"/>
      <c r="AI891" s="213"/>
      <c r="AJ891" s="213"/>
      <c r="AK891" s="213"/>
      <c r="AL891" s="213"/>
      <c r="AM891" s="213"/>
      <c r="AN891" s="213"/>
      <c r="AO891" s="213"/>
      <c r="AP891" s="213"/>
      <c r="AQ891" s="213"/>
      <c r="AR891" s="213"/>
      <c r="AS891" s="213"/>
      <c r="AT891" s="213"/>
      <c r="AU891" s="213"/>
      <c r="AV891" s="213"/>
      <c r="AW891" s="213"/>
      <c r="AX891" s="213"/>
      <c r="AY891" s="213"/>
      <c r="AZ891" s="213"/>
      <c r="BA891" s="213"/>
      <c r="BB891" s="213"/>
      <c r="BC891" s="213"/>
      <c r="BD891" s="213"/>
      <c r="BE891" s="213"/>
      <c r="BF891" s="213"/>
      <c r="BG891" s="213"/>
      <c r="BH891" s="213"/>
    </row>
    <row r="892" spans="1:60" outlineLevel="3" x14ac:dyDescent="0.2">
      <c r="A892" s="220"/>
      <c r="B892" s="221"/>
      <c r="C892" s="261" t="s">
        <v>2885</v>
      </c>
      <c r="D892" s="250"/>
      <c r="E892" s="250"/>
      <c r="F892" s="250"/>
      <c r="G892" s="250"/>
      <c r="H892" s="224"/>
      <c r="I892" s="224"/>
      <c r="J892" s="224"/>
      <c r="K892" s="224"/>
      <c r="L892" s="224"/>
      <c r="M892" s="224"/>
      <c r="N892" s="223"/>
      <c r="O892" s="223"/>
      <c r="P892" s="223"/>
      <c r="Q892" s="223"/>
      <c r="R892" s="224"/>
      <c r="S892" s="224"/>
      <c r="T892" s="224"/>
      <c r="U892" s="224"/>
      <c r="V892" s="224"/>
      <c r="W892" s="224"/>
      <c r="X892" s="224"/>
      <c r="Y892" s="224"/>
      <c r="Z892" s="213"/>
      <c r="AA892" s="213"/>
      <c r="AB892" s="213"/>
      <c r="AC892" s="213"/>
      <c r="AD892" s="213"/>
      <c r="AE892" s="213"/>
      <c r="AF892" s="213"/>
      <c r="AG892" s="213" t="s">
        <v>287</v>
      </c>
      <c r="AH892" s="213"/>
      <c r="AI892" s="213"/>
      <c r="AJ892" s="213"/>
      <c r="AK892" s="213"/>
      <c r="AL892" s="213"/>
      <c r="AM892" s="213"/>
      <c r="AN892" s="213"/>
      <c r="AO892" s="213"/>
      <c r="AP892" s="213"/>
      <c r="AQ892" s="213"/>
      <c r="AR892" s="213"/>
      <c r="AS892" s="213"/>
      <c r="AT892" s="213"/>
      <c r="AU892" s="213"/>
      <c r="AV892" s="213"/>
      <c r="AW892" s="213"/>
      <c r="AX892" s="213"/>
      <c r="AY892" s="213"/>
      <c r="AZ892" s="213"/>
      <c r="BA892" s="213"/>
      <c r="BB892" s="213"/>
      <c r="BC892" s="213"/>
      <c r="BD892" s="213"/>
      <c r="BE892" s="213"/>
      <c r="BF892" s="213"/>
      <c r="BG892" s="213"/>
      <c r="BH892" s="213"/>
    </row>
    <row r="893" spans="1:60" outlineLevel="3" x14ac:dyDescent="0.2">
      <c r="A893" s="220"/>
      <c r="B893" s="221"/>
      <c r="C893" s="261" t="s">
        <v>2870</v>
      </c>
      <c r="D893" s="250"/>
      <c r="E893" s="250"/>
      <c r="F893" s="250"/>
      <c r="G893" s="250"/>
      <c r="H893" s="224"/>
      <c r="I893" s="224"/>
      <c r="J893" s="224"/>
      <c r="K893" s="224"/>
      <c r="L893" s="224"/>
      <c r="M893" s="224"/>
      <c r="N893" s="223"/>
      <c r="O893" s="223"/>
      <c r="P893" s="223"/>
      <c r="Q893" s="223"/>
      <c r="R893" s="224"/>
      <c r="S893" s="224"/>
      <c r="T893" s="224"/>
      <c r="U893" s="224"/>
      <c r="V893" s="224"/>
      <c r="W893" s="224"/>
      <c r="X893" s="224"/>
      <c r="Y893" s="224"/>
      <c r="Z893" s="213"/>
      <c r="AA893" s="213"/>
      <c r="AB893" s="213"/>
      <c r="AC893" s="213"/>
      <c r="AD893" s="213"/>
      <c r="AE893" s="213"/>
      <c r="AF893" s="213"/>
      <c r="AG893" s="213" t="s">
        <v>287</v>
      </c>
      <c r="AH893" s="213"/>
      <c r="AI893" s="213"/>
      <c r="AJ893" s="213"/>
      <c r="AK893" s="213"/>
      <c r="AL893" s="213"/>
      <c r="AM893" s="213"/>
      <c r="AN893" s="213"/>
      <c r="AO893" s="213"/>
      <c r="AP893" s="213"/>
      <c r="AQ893" s="213"/>
      <c r="AR893" s="213"/>
      <c r="AS893" s="213"/>
      <c r="AT893" s="213"/>
      <c r="AU893" s="213"/>
      <c r="AV893" s="213"/>
      <c r="AW893" s="213"/>
      <c r="AX893" s="213"/>
      <c r="AY893" s="213"/>
      <c r="AZ893" s="213"/>
      <c r="BA893" s="213"/>
      <c r="BB893" s="213"/>
      <c r="BC893" s="213"/>
      <c r="BD893" s="213"/>
      <c r="BE893" s="213"/>
      <c r="BF893" s="213"/>
      <c r="BG893" s="213"/>
      <c r="BH893" s="213"/>
    </row>
    <row r="894" spans="1:60" outlineLevel="3" x14ac:dyDescent="0.2">
      <c r="A894" s="220"/>
      <c r="B894" s="221"/>
      <c r="C894" s="261" t="s">
        <v>2871</v>
      </c>
      <c r="D894" s="250"/>
      <c r="E894" s="250"/>
      <c r="F894" s="250"/>
      <c r="G894" s="250"/>
      <c r="H894" s="224"/>
      <c r="I894" s="224"/>
      <c r="J894" s="224"/>
      <c r="K894" s="224"/>
      <c r="L894" s="224"/>
      <c r="M894" s="224"/>
      <c r="N894" s="223"/>
      <c r="O894" s="223"/>
      <c r="P894" s="223"/>
      <c r="Q894" s="223"/>
      <c r="R894" s="224"/>
      <c r="S894" s="224"/>
      <c r="T894" s="224"/>
      <c r="U894" s="224"/>
      <c r="V894" s="224"/>
      <c r="W894" s="224"/>
      <c r="X894" s="224"/>
      <c r="Y894" s="224"/>
      <c r="Z894" s="213"/>
      <c r="AA894" s="213"/>
      <c r="AB894" s="213"/>
      <c r="AC894" s="213"/>
      <c r="AD894" s="213"/>
      <c r="AE894" s="213"/>
      <c r="AF894" s="213"/>
      <c r="AG894" s="213" t="s">
        <v>287</v>
      </c>
      <c r="AH894" s="213"/>
      <c r="AI894" s="213"/>
      <c r="AJ894" s="213"/>
      <c r="AK894" s="213"/>
      <c r="AL894" s="213"/>
      <c r="AM894" s="213"/>
      <c r="AN894" s="213"/>
      <c r="AO894" s="213"/>
      <c r="AP894" s="213"/>
      <c r="AQ894" s="213"/>
      <c r="AR894" s="213"/>
      <c r="AS894" s="213"/>
      <c r="AT894" s="213"/>
      <c r="AU894" s="213"/>
      <c r="AV894" s="213"/>
      <c r="AW894" s="213"/>
      <c r="AX894" s="213"/>
      <c r="AY894" s="213"/>
      <c r="AZ894" s="213"/>
      <c r="BA894" s="213"/>
      <c r="BB894" s="213"/>
      <c r="BC894" s="213"/>
      <c r="BD894" s="213"/>
      <c r="BE894" s="213"/>
      <c r="BF894" s="213"/>
      <c r="BG894" s="213"/>
      <c r="BH894" s="213"/>
    </row>
    <row r="895" spans="1:60" outlineLevel="3" x14ac:dyDescent="0.2">
      <c r="A895" s="220"/>
      <c r="B895" s="221"/>
      <c r="C895" s="261" t="s">
        <v>2872</v>
      </c>
      <c r="D895" s="250"/>
      <c r="E895" s="250"/>
      <c r="F895" s="250"/>
      <c r="G895" s="250"/>
      <c r="H895" s="224"/>
      <c r="I895" s="224"/>
      <c r="J895" s="224"/>
      <c r="K895" s="224"/>
      <c r="L895" s="224"/>
      <c r="M895" s="224"/>
      <c r="N895" s="223"/>
      <c r="O895" s="223"/>
      <c r="P895" s="223"/>
      <c r="Q895" s="223"/>
      <c r="R895" s="224"/>
      <c r="S895" s="224"/>
      <c r="T895" s="224"/>
      <c r="U895" s="224"/>
      <c r="V895" s="224"/>
      <c r="W895" s="224"/>
      <c r="X895" s="224"/>
      <c r="Y895" s="224"/>
      <c r="Z895" s="213"/>
      <c r="AA895" s="213"/>
      <c r="AB895" s="213"/>
      <c r="AC895" s="213"/>
      <c r="AD895" s="213"/>
      <c r="AE895" s="213"/>
      <c r="AF895" s="213"/>
      <c r="AG895" s="213" t="s">
        <v>287</v>
      </c>
      <c r="AH895" s="213"/>
      <c r="AI895" s="213"/>
      <c r="AJ895" s="213"/>
      <c r="AK895" s="213"/>
      <c r="AL895" s="213"/>
      <c r="AM895" s="213"/>
      <c r="AN895" s="213"/>
      <c r="AO895" s="213"/>
      <c r="AP895" s="213"/>
      <c r="AQ895" s="213"/>
      <c r="AR895" s="213"/>
      <c r="AS895" s="213"/>
      <c r="AT895" s="213"/>
      <c r="AU895" s="213"/>
      <c r="AV895" s="213"/>
      <c r="AW895" s="213"/>
      <c r="AX895" s="213"/>
      <c r="AY895" s="213"/>
      <c r="AZ895" s="213"/>
      <c r="BA895" s="213"/>
      <c r="BB895" s="213"/>
      <c r="BC895" s="213"/>
      <c r="BD895" s="213"/>
      <c r="BE895" s="213"/>
      <c r="BF895" s="213"/>
      <c r="BG895" s="213"/>
      <c r="BH895" s="213"/>
    </row>
    <row r="896" spans="1:60" outlineLevel="3" x14ac:dyDescent="0.2">
      <c r="A896" s="220"/>
      <c r="B896" s="221"/>
      <c r="C896" s="261" t="s">
        <v>2873</v>
      </c>
      <c r="D896" s="250"/>
      <c r="E896" s="250"/>
      <c r="F896" s="250"/>
      <c r="G896" s="250"/>
      <c r="H896" s="224"/>
      <c r="I896" s="224"/>
      <c r="J896" s="224"/>
      <c r="K896" s="224"/>
      <c r="L896" s="224"/>
      <c r="M896" s="224"/>
      <c r="N896" s="223"/>
      <c r="O896" s="223"/>
      <c r="P896" s="223"/>
      <c r="Q896" s="223"/>
      <c r="R896" s="224"/>
      <c r="S896" s="224"/>
      <c r="T896" s="224"/>
      <c r="U896" s="224"/>
      <c r="V896" s="224"/>
      <c r="W896" s="224"/>
      <c r="X896" s="224"/>
      <c r="Y896" s="224"/>
      <c r="Z896" s="213"/>
      <c r="AA896" s="213"/>
      <c r="AB896" s="213"/>
      <c r="AC896" s="213"/>
      <c r="AD896" s="213"/>
      <c r="AE896" s="213"/>
      <c r="AF896" s="213"/>
      <c r="AG896" s="213" t="s">
        <v>287</v>
      </c>
      <c r="AH896" s="213"/>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3"/>
      <c r="BD896" s="213"/>
      <c r="BE896" s="213"/>
      <c r="BF896" s="213"/>
      <c r="BG896" s="213"/>
      <c r="BH896" s="213"/>
    </row>
    <row r="897" spans="1:60" outlineLevel="3" x14ac:dyDescent="0.2">
      <c r="A897" s="220"/>
      <c r="B897" s="221"/>
      <c r="C897" s="261" t="s">
        <v>2886</v>
      </c>
      <c r="D897" s="250"/>
      <c r="E897" s="250"/>
      <c r="F897" s="250"/>
      <c r="G897" s="250"/>
      <c r="H897" s="224"/>
      <c r="I897" s="224"/>
      <c r="J897" s="224"/>
      <c r="K897" s="224"/>
      <c r="L897" s="224"/>
      <c r="M897" s="224"/>
      <c r="N897" s="223"/>
      <c r="O897" s="223"/>
      <c r="P897" s="223"/>
      <c r="Q897" s="223"/>
      <c r="R897" s="224"/>
      <c r="S897" s="224"/>
      <c r="T897" s="224"/>
      <c r="U897" s="224"/>
      <c r="V897" s="224"/>
      <c r="W897" s="224"/>
      <c r="X897" s="224"/>
      <c r="Y897" s="224"/>
      <c r="Z897" s="213"/>
      <c r="AA897" s="213"/>
      <c r="AB897" s="213"/>
      <c r="AC897" s="213"/>
      <c r="AD897" s="213"/>
      <c r="AE897" s="213"/>
      <c r="AF897" s="213"/>
      <c r="AG897" s="213" t="s">
        <v>287</v>
      </c>
      <c r="AH897" s="213"/>
      <c r="AI897" s="213"/>
      <c r="AJ897" s="213"/>
      <c r="AK897" s="213"/>
      <c r="AL897" s="213"/>
      <c r="AM897" s="213"/>
      <c r="AN897" s="213"/>
      <c r="AO897" s="213"/>
      <c r="AP897" s="213"/>
      <c r="AQ897" s="213"/>
      <c r="AR897" s="213"/>
      <c r="AS897" s="213"/>
      <c r="AT897" s="213"/>
      <c r="AU897" s="213"/>
      <c r="AV897" s="213"/>
      <c r="AW897" s="213"/>
      <c r="AX897" s="213"/>
      <c r="AY897" s="213"/>
      <c r="AZ897" s="213"/>
      <c r="BA897" s="213"/>
      <c r="BB897" s="213"/>
      <c r="BC897" s="213"/>
      <c r="BD897" s="213"/>
      <c r="BE897" s="213"/>
      <c r="BF897" s="213"/>
      <c r="BG897" s="213"/>
      <c r="BH897" s="213"/>
    </row>
    <row r="898" spans="1:60" outlineLevel="3" x14ac:dyDescent="0.2">
      <c r="A898" s="220"/>
      <c r="B898" s="221"/>
      <c r="C898" s="261" t="s">
        <v>2875</v>
      </c>
      <c r="D898" s="250"/>
      <c r="E898" s="250"/>
      <c r="F898" s="250"/>
      <c r="G898" s="250"/>
      <c r="H898" s="224"/>
      <c r="I898" s="224"/>
      <c r="J898" s="224"/>
      <c r="K898" s="224"/>
      <c r="L898" s="224"/>
      <c r="M898" s="224"/>
      <c r="N898" s="223"/>
      <c r="O898" s="223"/>
      <c r="P898" s="223"/>
      <c r="Q898" s="223"/>
      <c r="R898" s="224"/>
      <c r="S898" s="224"/>
      <c r="T898" s="224"/>
      <c r="U898" s="224"/>
      <c r="V898" s="224"/>
      <c r="W898" s="224"/>
      <c r="X898" s="224"/>
      <c r="Y898" s="224"/>
      <c r="Z898" s="213"/>
      <c r="AA898" s="213"/>
      <c r="AB898" s="213"/>
      <c r="AC898" s="213"/>
      <c r="AD898" s="213"/>
      <c r="AE898" s="213"/>
      <c r="AF898" s="213"/>
      <c r="AG898" s="213" t="s">
        <v>287</v>
      </c>
      <c r="AH898" s="213"/>
      <c r="AI898" s="213"/>
      <c r="AJ898" s="213"/>
      <c r="AK898" s="213"/>
      <c r="AL898" s="213"/>
      <c r="AM898" s="213"/>
      <c r="AN898" s="213"/>
      <c r="AO898" s="213"/>
      <c r="AP898" s="213"/>
      <c r="AQ898" s="213"/>
      <c r="AR898" s="213"/>
      <c r="AS898" s="213"/>
      <c r="AT898" s="213"/>
      <c r="AU898" s="213"/>
      <c r="AV898" s="213"/>
      <c r="AW898" s="213"/>
      <c r="AX898" s="213"/>
      <c r="AY898" s="213"/>
      <c r="AZ898" s="213"/>
      <c r="BA898" s="213"/>
      <c r="BB898" s="213"/>
      <c r="BC898" s="213"/>
      <c r="BD898" s="213"/>
      <c r="BE898" s="213"/>
      <c r="BF898" s="213"/>
      <c r="BG898" s="213"/>
      <c r="BH898" s="213"/>
    </row>
    <row r="899" spans="1:60" outlineLevel="3" x14ac:dyDescent="0.2">
      <c r="A899" s="220"/>
      <c r="B899" s="221"/>
      <c r="C899" s="261" t="s">
        <v>2887</v>
      </c>
      <c r="D899" s="250"/>
      <c r="E899" s="250"/>
      <c r="F899" s="250"/>
      <c r="G899" s="250"/>
      <c r="H899" s="224"/>
      <c r="I899" s="224"/>
      <c r="J899" s="224"/>
      <c r="K899" s="224"/>
      <c r="L899" s="224"/>
      <c r="M899" s="224"/>
      <c r="N899" s="223"/>
      <c r="O899" s="223"/>
      <c r="P899" s="223"/>
      <c r="Q899" s="223"/>
      <c r="R899" s="224"/>
      <c r="S899" s="224"/>
      <c r="T899" s="224"/>
      <c r="U899" s="224"/>
      <c r="V899" s="224"/>
      <c r="W899" s="224"/>
      <c r="X899" s="224"/>
      <c r="Y899" s="224"/>
      <c r="Z899" s="213"/>
      <c r="AA899" s="213"/>
      <c r="AB899" s="213"/>
      <c r="AC899" s="213"/>
      <c r="AD899" s="213"/>
      <c r="AE899" s="213"/>
      <c r="AF899" s="213"/>
      <c r="AG899" s="213" t="s">
        <v>287</v>
      </c>
      <c r="AH899" s="213"/>
      <c r="AI899" s="213"/>
      <c r="AJ899" s="213"/>
      <c r="AK899" s="213"/>
      <c r="AL899" s="213"/>
      <c r="AM899" s="213"/>
      <c r="AN899" s="213"/>
      <c r="AO899" s="213"/>
      <c r="AP899" s="213"/>
      <c r="AQ899" s="213"/>
      <c r="AR899" s="213"/>
      <c r="AS899" s="213"/>
      <c r="AT899" s="213"/>
      <c r="AU899" s="213"/>
      <c r="AV899" s="213"/>
      <c r="AW899" s="213"/>
      <c r="AX899" s="213"/>
      <c r="AY899" s="213"/>
      <c r="AZ899" s="213"/>
      <c r="BA899" s="213"/>
      <c r="BB899" s="213"/>
      <c r="BC899" s="213"/>
      <c r="BD899" s="213"/>
      <c r="BE899" s="213"/>
      <c r="BF899" s="213"/>
      <c r="BG899" s="213"/>
      <c r="BH899" s="213"/>
    </row>
    <row r="900" spans="1:60" outlineLevel="3" x14ac:dyDescent="0.2">
      <c r="A900" s="220"/>
      <c r="B900" s="221"/>
      <c r="C900" s="261" t="s">
        <v>2877</v>
      </c>
      <c r="D900" s="250"/>
      <c r="E900" s="250"/>
      <c r="F900" s="250"/>
      <c r="G900" s="250"/>
      <c r="H900" s="224"/>
      <c r="I900" s="224"/>
      <c r="J900" s="224"/>
      <c r="K900" s="224"/>
      <c r="L900" s="224"/>
      <c r="M900" s="224"/>
      <c r="N900" s="223"/>
      <c r="O900" s="223"/>
      <c r="P900" s="223"/>
      <c r="Q900" s="223"/>
      <c r="R900" s="224"/>
      <c r="S900" s="224"/>
      <c r="T900" s="224"/>
      <c r="U900" s="224"/>
      <c r="V900" s="224"/>
      <c r="W900" s="224"/>
      <c r="X900" s="224"/>
      <c r="Y900" s="224"/>
      <c r="Z900" s="213"/>
      <c r="AA900" s="213"/>
      <c r="AB900" s="213"/>
      <c r="AC900" s="213"/>
      <c r="AD900" s="213"/>
      <c r="AE900" s="213"/>
      <c r="AF900" s="213"/>
      <c r="AG900" s="213" t="s">
        <v>287</v>
      </c>
      <c r="AH900" s="213"/>
      <c r="AI900" s="213"/>
      <c r="AJ900" s="213"/>
      <c r="AK900" s="213"/>
      <c r="AL900" s="213"/>
      <c r="AM900" s="213"/>
      <c r="AN900" s="213"/>
      <c r="AO900" s="213"/>
      <c r="AP900" s="213"/>
      <c r="AQ900" s="213"/>
      <c r="AR900" s="213"/>
      <c r="AS900" s="213"/>
      <c r="AT900" s="213"/>
      <c r="AU900" s="213"/>
      <c r="AV900" s="213"/>
      <c r="AW900" s="213"/>
      <c r="AX900" s="213"/>
      <c r="AY900" s="213"/>
      <c r="AZ900" s="213"/>
      <c r="BA900" s="213"/>
      <c r="BB900" s="213"/>
      <c r="BC900" s="213"/>
      <c r="BD900" s="213"/>
      <c r="BE900" s="213"/>
      <c r="BF900" s="213"/>
      <c r="BG900" s="213"/>
      <c r="BH900" s="213"/>
    </row>
    <row r="901" spans="1:60" outlineLevel="3" x14ac:dyDescent="0.2">
      <c r="A901" s="220"/>
      <c r="B901" s="221"/>
      <c r="C901" s="261" t="s">
        <v>2878</v>
      </c>
      <c r="D901" s="250"/>
      <c r="E901" s="250"/>
      <c r="F901" s="250"/>
      <c r="G901" s="250"/>
      <c r="H901" s="224"/>
      <c r="I901" s="224"/>
      <c r="J901" s="224"/>
      <c r="K901" s="224"/>
      <c r="L901" s="224"/>
      <c r="M901" s="224"/>
      <c r="N901" s="223"/>
      <c r="O901" s="223"/>
      <c r="P901" s="223"/>
      <c r="Q901" s="223"/>
      <c r="R901" s="224"/>
      <c r="S901" s="224"/>
      <c r="T901" s="224"/>
      <c r="U901" s="224"/>
      <c r="V901" s="224"/>
      <c r="W901" s="224"/>
      <c r="X901" s="224"/>
      <c r="Y901" s="224"/>
      <c r="Z901" s="213"/>
      <c r="AA901" s="213"/>
      <c r="AB901" s="213"/>
      <c r="AC901" s="213"/>
      <c r="AD901" s="213"/>
      <c r="AE901" s="213"/>
      <c r="AF901" s="213"/>
      <c r="AG901" s="213" t="s">
        <v>287</v>
      </c>
      <c r="AH901" s="213"/>
      <c r="AI901" s="213"/>
      <c r="AJ901" s="213"/>
      <c r="AK901" s="213"/>
      <c r="AL901" s="213"/>
      <c r="AM901" s="213"/>
      <c r="AN901" s="213"/>
      <c r="AO901" s="213"/>
      <c r="AP901" s="213"/>
      <c r="AQ901" s="213"/>
      <c r="AR901" s="213"/>
      <c r="AS901" s="213"/>
      <c r="AT901" s="213"/>
      <c r="AU901" s="213"/>
      <c r="AV901" s="213"/>
      <c r="AW901" s="213"/>
      <c r="AX901" s="213"/>
      <c r="AY901" s="213"/>
      <c r="AZ901" s="213"/>
      <c r="BA901" s="213"/>
      <c r="BB901" s="213"/>
      <c r="BC901" s="213"/>
      <c r="BD901" s="213"/>
      <c r="BE901" s="213"/>
      <c r="BF901" s="213"/>
      <c r="BG901" s="213"/>
      <c r="BH901" s="213"/>
    </row>
    <row r="902" spans="1:60" outlineLevel="3" x14ac:dyDescent="0.2">
      <c r="A902" s="220"/>
      <c r="B902" s="221"/>
      <c r="C902" s="261" t="s">
        <v>2879</v>
      </c>
      <c r="D902" s="250"/>
      <c r="E902" s="250"/>
      <c r="F902" s="250"/>
      <c r="G902" s="250"/>
      <c r="H902" s="224"/>
      <c r="I902" s="224"/>
      <c r="J902" s="224"/>
      <c r="K902" s="224"/>
      <c r="L902" s="224"/>
      <c r="M902" s="224"/>
      <c r="N902" s="223"/>
      <c r="O902" s="223"/>
      <c r="P902" s="223"/>
      <c r="Q902" s="223"/>
      <c r="R902" s="224"/>
      <c r="S902" s="224"/>
      <c r="T902" s="224"/>
      <c r="U902" s="224"/>
      <c r="V902" s="224"/>
      <c r="W902" s="224"/>
      <c r="X902" s="224"/>
      <c r="Y902" s="224"/>
      <c r="Z902" s="213"/>
      <c r="AA902" s="213"/>
      <c r="AB902" s="213"/>
      <c r="AC902" s="213"/>
      <c r="AD902" s="213"/>
      <c r="AE902" s="213"/>
      <c r="AF902" s="213"/>
      <c r="AG902" s="213" t="s">
        <v>287</v>
      </c>
      <c r="AH902" s="213"/>
      <c r="AI902" s="213"/>
      <c r="AJ902" s="213"/>
      <c r="AK902" s="213"/>
      <c r="AL902" s="213"/>
      <c r="AM902" s="213"/>
      <c r="AN902" s="213"/>
      <c r="AO902" s="213"/>
      <c r="AP902" s="213"/>
      <c r="AQ902" s="213"/>
      <c r="AR902" s="213"/>
      <c r="AS902" s="213"/>
      <c r="AT902" s="213"/>
      <c r="AU902" s="213"/>
      <c r="AV902" s="213"/>
      <c r="AW902" s="213"/>
      <c r="AX902" s="213"/>
      <c r="AY902" s="213"/>
      <c r="AZ902" s="213"/>
      <c r="BA902" s="213"/>
      <c r="BB902" s="213"/>
      <c r="BC902" s="213"/>
      <c r="BD902" s="213"/>
      <c r="BE902" s="213"/>
      <c r="BF902" s="213"/>
      <c r="BG902" s="213"/>
      <c r="BH902" s="213"/>
    </row>
    <row r="903" spans="1:60" outlineLevel="3" x14ac:dyDescent="0.2">
      <c r="A903" s="220"/>
      <c r="B903" s="221"/>
      <c r="C903" s="261" t="s">
        <v>2880</v>
      </c>
      <c r="D903" s="250"/>
      <c r="E903" s="250"/>
      <c r="F903" s="250"/>
      <c r="G903" s="250"/>
      <c r="H903" s="224"/>
      <c r="I903" s="224"/>
      <c r="J903" s="224"/>
      <c r="K903" s="224"/>
      <c r="L903" s="224"/>
      <c r="M903" s="224"/>
      <c r="N903" s="223"/>
      <c r="O903" s="223"/>
      <c r="P903" s="223"/>
      <c r="Q903" s="223"/>
      <c r="R903" s="224"/>
      <c r="S903" s="224"/>
      <c r="T903" s="224"/>
      <c r="U903" s="224"/>
      <c r="V903" s="224"/>
      <c r="W903" s="224"/>
      <c r="X903" s="224"/>
      <c r="Y903" s="224"/>
      <c r="Z903" s="213"/>
      <c r="AA903" s="213"/>
      <c r="AB903" s="213"/>
      <c r="AC903" s="213"/>
      <c r="AD903" s="213"/>
      <c r="AE903" s="213"/>
      <c r="AF903" s="213"/>
      <c r="AG903" s="213" t="s">
        <v>287</v>
      </c>
      <c r="AH903" s="213"/>
      <c r="AI903" s="213"/>
      <c r="AJ903" s="213"/>
      <c r="AK903" s="213"/>
      <c r="AL903" s="213"/>
      <c r="AM903" s="213"/>
      <c r="AN903" s="213"/>
      <c r="AO903" s="213"/>
      <c r="AP903" s="213"/>
      <c r="AQ903" s="213"/>
      <c r="AR903" s="213"/>
      <c r="AS903" s="213"/>
      <c r="AT903" s="213"/>
      <c r="AU903" s="213"/>
      <c r="AV903" s="213"/>
      <c r="AW903" s="213"/>
      <c r="AX903" s="213"/>
      <c r="AY903" s="213"/>
      <c r="AZ903" s="213"/>
      <c r="BA903" s="213"/>
      <c r="BB903" s="213"/>
      <c r="BC903" s="213"/>
      <c r="BD903" s="213"/>
      <c r="BE903" s="213"/>
      <c r="BF903" s="213"/>
      <c r="BG903" s="213"/>
      <c r="BH903" s="213"/>
    </row>
    <row r="904" spans="1:60" outlineLevel="3" x14ac:dyDescent="0.2">
      <c r="A904" s="220"/>
      <c r="B904" s="221"/>
      <c r="C904" s="261" t="s">
        <v>2881</v>
      </c>
      <c r="D904" s="250"/>
      <c r="E904" s="250"/>
      <c r="F904" s="250"/>
      <c r="G904" s="250"/>
      <c r="H904" s="224"/>
      <c r="I904" s="224"/>
      <c r="J904" s="224"/>
      <c r="K904" s="224"/>
      <c r="L904" s="224"/>
      <c r="M904" s="224"/>
      <c r="N904" s="223"/>
      <c r="O904" s="223"/>
      <c r="P904" s="223"/>
      <c r="Q904" s="223"/>
      <c r="R904" s="224"/>
      <c r="S904" s="224"/>
      <c r="T904" s="224"/>
      <c r="U904" s="224"/>
      <c r="V904" s="224"/>
      <c r="W904" s="224"/>
      <c r="X904" s="224"/>
      <c r="Y904" s="224"/>
      <c r="Z904" s="213"/>
      <c r="AA904" s="213"/>
      <c r="AB904" s="213"/>
      <c r="AC904" s="213"/>
      <c r="AD904" s="213"/>
      <c r="AE904" s="213"/>
      <c r="AF904" s="213"/>
      <c r="AG904" s="213" t="s">
        <v>287</v>
      </c>
      <c r="AH904" s="213"/>
      <c r="AI904" s="213"/>
      <c r="AJ904" s="213"/>
      <c r="AK904" s="213"/>
      <c r="AL904" s="213"/>
      <c r="AM904" s="213"/>
      <c r="AN904" s="213"/>
      <c r="AO904" s="213"/>
      <c r="AP904" s="213"/>
      <c r="AQ904" s="213"/>
      <c r="AR904" s="213"/>
      <c r="AS904" s="213"/>
      <c r="AT904" s="213"/>
      <c r="AU904" s="213"/>
      <c r="AV904" s="213"/>
      <c r="AW904" s="213"/>
      <c r="AX904" s="213"/>
      <c r="AY904" s="213"/>
      <c r="AZ904" s="213"/>
      <c r="BA904" s="213"/>
      <c r="BB904" s="213"/>
      <c r="BC904" s="213"/>
      <c r="BD904" s="213"/>
      <c r="BE904" s="213"/>
      <c r="BF904" s="213"/>
      <c r="BG904" s="213"/>
      <c r="BH904" s="213"/>
    </row>
    <row r="905" spans="1:60" outlineLevel="3" x14ac:dyDescent="0.2">
      <c r="A905" s="220"/>
      <c r="B905" s="221"/>
      <c r="C905" s="261" t="s">
        <v>2882</v>
      </c>
      <c r="D905" s="250"/>
      <c r="E905" s="250"/>
      <c r="F905" s="250"/>
      <c r="G905" s="250"/>
      <c r="H905" s="224"/>
      <c r="I905" s="224"/>
      <c r="J905" s="224"/>
      <c r="K905" s="224"/>
      <c r="L905" s="224"/>
      <c r="M905" s="224"/>
      <c r="N905" s="223"/>
      <c r="O905" s="223"/>
      <c r="P905" s="223"/>
      <c r="Q905" s="223"/>
      <c r="R905" s="224"/>
      <c r="S905" s="224"/>
      <c r="T905" s="224"/>
      <c r="U905" s="224"/>
      <c r="V905" s="224"/>
      <c r="W905" s="224"/>
      <c r="X905" s="224"/>
      <c r="Y905" s="224"/>
      <c r="Z905" s="213"/>
      <c r="AA905" s="213"/>
      <c r="AB905" s="213"/>
      <c r="AC905" s="213"/>
      <c r="AD905" s="213"/>
      <c r="AE905" s="213"/>
      <c r="AF905" s="213"/>
      <c r="AG905" s="213" t="s">
        <v>287</v>
      </c>
      <c r="AH905" s="213"/>
      <c r="AI905" s="213"/>
      <c r="AJ905" s="213"/>
      <c r="AK905" s="213"/>
      <c r="AL905" s="213"/>
      <c r="AM905" s="213"/>
      <c r="AN905" s="213"/>
      <c r="AO905" s="213"/>
      <c r="AP905" s="213"/>
      <c r="AQ905" s="213"/>
      <c r="AR905" s="213"/>
      <c r="AS905" s="213"/>
      <c r="AT905" s="213"/>
      <c r="AU905" s="213"/>
      <c r="AV905" s="213"/>
      <c r="AW905" s="213"/>
      <c r="AX905" s="213"/>
      <c r="AY905" s="213"/>
      <c r="AZ905" s="213"/>
      <c r="BA905" s="213"/>
      <c r="BB905" s="213"/>
      <c r="BC905" s="213"/>
      <c r="BD905" s="213"/>
      <c r="BE905" s="213"/>
      <c r="BF905" s="213"/>
      <c r="BG905" s="213"/>
      <c r="BH905" s="213"/>
    </row>
    <row r="906" spans="1:60" outlineLevel="3" x14ac:dyDescent="0.2">
      <c r="A906" s="220"/>
      <c r="B906" s="221"/>
      <c r="C906" s="274" t="s">
        <v>1063</v>
      </c>
      <c r="D906" s="226"/>
      <c r="E906" s="227"/>
      <c r="F906" s="228"/>
      <c r="G906" s="228"/>
      <c r="H906" s="224"/>
      <c r="I906" s="224"/>
      <c r="J906" s="224"/>
      <c r="K906" s="224"/>
      <c r="L906" s="224"/>
      <c r="M906" s="224"/>
      <c r="N906" s="223"/>
      <c r="O906" s="223"/>
      <c r="P906" s="223"/>
      <c r="Q906" s="223"/>
      <c r="R906" s="224"/>
      <c r="S906" s="224"/>
      <c r="T906" s="224"/>
      <c r="U906" s="224"/>
      <c r="V906" s="224"/>
      <c r="W906" s="224"/>
      <c r="X906" s="224"/>
      <c r="Y906" s="224"/>
      <c r="Z906" s="213"/>
      <c r="AA906" s="213"/>
      <c r="AB906" s="213"/>
      <c r="AC906" s="213"/>
      <c r="AD906" s="213"/>
      <c r="AE906" s="213"/>
      <c r="AF906" s="213"/>
      <c r="AG906" s="213" t="s">
        <v>287</v>
      </c>
      <c r="AH906" s="213"/>
      <c r="AI906" s="213"/>
      <c r="AJ906" s="213"/>
      <c r="AK906" s="213"/>
      <c r="AL906" s="213"/>
      <c r="AM906" s="213"/>
      <c r="AN906" s="213"/>
      <c r="AO906" s="213"/>
      <c r="AP906" s="213"/>
      <c r="AQ906" s="213"/>
      <c r="AR906" s="213"/>
      <c r="AS906" s="213"/>
      <c r="AT906" s="213"/>
      <c r="AU906" s="213"/>
      <c r="AV906" s="213"/>
      <c r="AW906" s="213"/>
      <c r="AX906" s="213"/>
      <c r="AY906" s="213"/>
      <c r="AZ906" s="213"/>
      <c r="BA906" s="213"/>
      <c r="BB906" s="213"/>
      <c r="BC906" s="213"/>
      <c r="BD906" s="213"/>
      <c r="BE906" s="213"/>
      <c r="BF906" s="213"/>
      <c r="BG906" s="213"/>
      <c r="BH906" s="213"/>
    </row>
    <row r="907" spans="1:60" outlineLevel="3" x14ac:dyDescent="0.2">
      <c r="A907" s="220"/>
      <c r="B907" s="221"/>
      <c r="C907" s="261" t="s">
        <v>2888</v>
      </c>
      <c r="D907" s="250"/>
      <c r="E907" s="250"/>
      <c r="F907" s="250"/>
      <c r="G907" s="250"/>
      <c r="H907" s="224"/>
      <c r="I907" s="224"/>
      <c r="J907" s="224"/>
      <c r="K907" s="224"/>
      <c r="L907" s="224"/>
      <c r="M907" s="224"/>
      <c r="N907" s="223"/>
      <c r="O907" s="223"/>
      <c r="P907" s="223"/>
      <c r="Q907" s="223"/>
      <c r="R907" s="224"/>
      <c r="S907" s="224"/>
      <c r="T907" s="224"/>
      <c r="U907" s="224"/>
      <c r="V907" s="224"/>
      <c r="W907" s="224"/>
      <c r="X907" s="224"/>
      <c r="Y907" s="224"/>
      <c r="Z907" s="213"/>
      <c r="AA907" s="213"/>
      <c r="AB907" s="213"/>
      <c r="AC907" s="213"/>
      <c r="AD907" s="213"/>
      <c r="AE907" s="213"/>
      <c r="AF907" s="213"/>
      <c r="AG907" s="213" t="s">
        <v>287</v>
      </c>
      <c r="AH907" s="213"/>
      <c r="AI907" s="213"/>
      <c r="AJ907" s="213"/>
      <c r="AK907" s="213"/>
      <c r="AL907" s="213"/>
      <c r="AM907" s="213"/>
      <c r="AN907" s="213"/>
      <c r="AO907" s="213"/>
      <c r="AP907" s="213"/>
      <c r="AQ907" s="213"/>
      <c r="AR907" s="213"/>
      <c r="AS907" s="213"/>
      <c r="AT907" s="213"/>
      <c r="AU907" s="213"/>
      <c r="AV907" s="213"/>
      <c r="AW907" s="213"/>
      <c r="AX907" s="213"/>
      <c r="AY907" s="213"/>
      <c r="AZ907" s="213"/>
      <c r="BA907" s="213"/>
      <c r="BB907" s="213"/>
      <c r="BC907" s="213"/>
      <c r="BD907" s="213"/>
      <c r="BE907" s="213"/>
      <c r="BF907" s="213"/>
      <c r="BG907" s="213"/>
      <c r="BH907" s="213"/>
    </row>
    <row r="908" spans="1:60" outlineLevel="3" x14ac:dyDescent="0.2">
      <c r="A908" s="220"/>
      <c r="B908" s="221"/>
      <c r="C908" s="274" t="s">
        <v>1063</v>
      </c>
      <c r="D908" s="226"/>
      <c r="E908" s="227"/>
      <c r="F908" s="228"/>
      <c r="G908" s="228"/>
      <c r="H908" s="224"/>
      <c r="I908" s="224"/>
      <c r="J908" s="224"/>
      <c r="K908" s="224"/>
      <c r="L908" s="224"/>
      <c r="M908" s="224"/>
      <c r="N908" s="223"/>
      <c r="O908" s="223"/>
      <c r="P908" s="223"/>
      <c r="Q908" s="223"/>
      <c r="R908" s="224"/>
      <c r="S908" s="224"/>
      <c r="T908" s="224"/>
      <c r="U908" s="224"/>
      <c r="V908" s="224"/>
      <c r="W908" s="224"/>
      <c r="X908" s="224"/>
      <c r="Y908" s="224"/>
      <c r="Z908" s="213"/>
      <c r="AA908" s="213"/>
      <c r="AB908" s="213"/>
      <c r="AC908" s="213"/>
      <c r="AD908" s="213"/>
      <c r="AE908" s="213"/>
      <c r="AF908" s="213"/>
      <c r="AG908" s="213" t="s">
        <v>287</v>
      </c>
      <c r="AH908" s="213"/>
      <c r="AI908" s="213"/>
      <c r="AJ908" s="213"/>
      <c r="AK908" s="213"/>
      <c r="AL908" s="213"/>
      <c r="AM908" s="213"/>
      <c r="AN908" s="213"/>
      <c r="AO908" s="213"/>
      <c r="AP908" s="213"/>
      <c r="AQ908" s="213"/>
      <c r="AR908" s="213"/>
      <c r="AS908" s="213"/>
      <c r="AT908" s="213"/>
      <c r="AU908" s="213"/>
      <c r="AV908" s="213"/>
      <c r="AW908" s="213"/>
      <c r="AX908" s="213"/>
      <c r="AY908" s="213"/>
      <c r="AZ908" s="213"/>
      <c r="BA908" s="213"/>
      <c r="BB908" s="213"/>
      <c r="BC908" s="213"/>
      <c r="BD908" s="213"/>
      <c r="BE908" s="213"/>
      <c r="BF908" s="213"/>
      <c r="BG908" s="213"/>
      <c r="BH908" s="213"/>
    </row>
    <row r="909" spans="1:60" ht="22.5" outlineLevel="3" x14ac:dyDescent="0.2">
      <c r="A909" s="220"/>
      <c r="B909" s="221"/>
      <c r="C909" s="261" t="s">
        <v>355</v>
      </c>
      <c r="D909" s="250"/>
      <c r="E909" s="250"/>
      <c r="F909" s="250"/>
      <c r="G909" s="250"/>
      <c r="H909" s="224"/>
      <c r="I909" s="224"/>
      <c r="J909" s="224"/>
      <c r="K909" s="224"/>
      <c r="L909" s="224"/>
      <c r="M909" s="224"/>
      <c r="N909" s="223"/>
      <c r="O909" s="223"/>
      <c r="P909" s="223"/>
      <c r="Q909" s="223"/>
      <c r="R909" s="224"/>
      <c r="S909" s="224"/>
      <c r="T909" s="224"/>
      <c r="U909" s="224"/>
      <c r="V909" s="224"/>
      <c r="W909" s="224"/>
      <c r="X909" s="224"/>
      <c r="Y909" s="224"/>
      <c r="Z909" s="213"/>
      <c r="AA909" s="213"/>
      <c r="AB909" s="213"/>
      <c r="AC909" s="213"/>
      <c r="AD909" s="213"/>
      <c r="AE909" s="213"/>
      <c r="AF909" s="213"/>
      <c r="AG909" s="213" t="s">
        <v>287</v>
      </c>
      <c r="AH909" s="213"/>
      <c r="AI909" s="213"/>
      <c r="AJ909" s="213"/>
      <c r="AK909" s="213"/>
      <c r="AL909" s="213"/>
      <c r="AM909" s="213"/>
      <c r="AN909" s="213"/>
      <c r="AO909" s="213"/>
      <c r="AP909" s="213"/>
      <c r="AQ909" s="213"/>
      <c r="AR909" s="213"/>
      <c r="AS909" s="213"/>
      <c r="AT909" s="213"/>
      <c r="AU909" s="213"/>
      <c r="AV909" s="213"/>
      <c r="AW909" s="213"/>
      <c r="AX909" s="213"/>
      <c r="AY909" s="213"/>
      <c r="AZ909" s="213"/>
      <c r="BA909" s="249" t="str">
        <f>C909</f>
        <v>Kompletní provedení dle veškerých informací obsažených v PD (textová i výkresová část, technologické postupy, restaurátorské záměry atd.).</v>
      </c>
      <c r="BB909" s="213"/>
      <c r="BC909" s="213"/>
      <c r="BD909" s="213"/>
      <c r="BE909" s="213"/>
      <c r="BF909" s="213"/>
      <c r="BG909" s="213"/>
      <c r="BH909" s="213"/>
    </row>
    <row r="910" spans="1:60" ht="22.5" outlineLevel="3" x14ac:dyDescent="0.2">
      <c r="A910" s="220"/>
      <c r="B910" s="221"/>
      <c r="C910" s="261" t="s">
        <v>3165</v>
      </c>
      <c r="D910" s="250"/>
      <c r="E910" s="250"/>
      <c r="F910" s="250"/>
      <c r="G910" s="250"/>
      <c r="H910" s="224"/>
      <c r="I910" s="224"/>
      <c r="J910" s="224"/>
      <c r="K910" s="224"/>
      <c r="L910" s="224"/>
      <c r="M910" s="224"/>
      <c r="N910" s="223"/>
      <c r="O910" s="223"/>
      <c r="P910" s="223"/>
      <c r="Q910" s="223"/>
      <c r="R910" s="224"/>
      <c r="S910" s="224"/>
      <c r="T910" s="224"/>
      <c r="U910" s="224"/>
      <c r="V910" s="224"/>
      <c r="W910" s="224"/>
      <c r="X910" s="224"/>
      <c r="Y910" s="224"/>
      <c r="Z910" s="213"/>
      <c r="AA910" s="213"/>
      <c r="AB910" s="213"/>
      <c r="AC910" s="213"/>
      <c r="AD910" s="213"/>
      <c r="AE910" s="213"/>
      <c r="AF910" s="213"/>
      <c r="AG910" s="213" t="s">
        <v>287</v>
      </c>
      <c r="AH910" s="213"/>
      <c r="AI910" s="213"/>
      <c r="AJ910" s="213"/>
      <c r="AK910" s="213"/>
      <c r="AL910" s="213"/>
      <c r="AM910" s="213"/>
      <c r="AN910" s="213"/>
      <c r="AO910" s="213"/>
      <c r="AP910" s="213"/>
      <c r="AQ910" s="213"/>
      <c r="AR910" s="213"/>
      <c r="AS910" s="213"/>
      <c r="AT910" s="213"/>
      <c r="AU910" s="213"/>
      <c r="AV910" s="213"/>
      <c r="AW910" s="213"/>
      <c r="AX910" s="213"/>
      <c r="AY910" s="213"/>
      <c r="AZ910" s="213"/>
      <c r="BA910" s="249" t="str">
        <f>C910</f>
        <v>Provedení je včetně montáže, demontáže původních konstrukcí, dodávky, přesunu hmot, přesunu a likvidace suti, povrchové úpravy, repasí, restaurátorských záměrů,</v>
      </c>
      <c r="BB910" s="213"/>
      <c r="BC910" s="213"/>
      <c r="BD910" s="213"/>
      <c r="BE910" s="213"/>
      <c r="BF910" s="213"/>
      <c r="BG910" s="213"/>
      <c r="BH910" s="213"/>
    </row>
    <row r="911" spans="1:60" ht="22.5" outlineLevel="3" x14ac:dyDescent="0.2">
      <c r="A911" s="220"/>
      <c r="B911" s="221"/>
      <c r="C911" s="261" t="s">
        <v>288</v>
      </c>
      <c r="D911" s="250"/>
      <c r="E911" s="250"/>
      <c r="F911" s="250"/>
      <c r="G911" s="250"/>
      <c r="H911" s="224"/>
      <c r="I911" s="224"/>
      <c r="J911" s="224"/>
      <c r="K911" s="224"/>
      <c r="L911" s="224"/>
      <c r="M911" s="224"/>
      <c r="N911" s="223"/>
      <c r="O911" s="223"/>
      <c r="P911" s="223"/>
      <c r="Q911" s="223"/>
      <c r="R911" s="224"/>
      <c r="S911" s="224"/>
      <c r="T911" s="224"/>
      <c r="U911" s="224"/>
      <c r="V911" s="224"/>
      <c r="W911" s="224"/>
      <c r="X911" s="224"/>
      <c r="Y911" s="224"/>
      <c r="Z911" s="213"/>
      <c r="AA911" s="213"/>
      <c r="AB911" s="213"/>
      <c r="AC911" s="213"/>
      <c r="AD911" s="213"/>
      <c r="AE911" s="213"/>
      <c r="AF911" s="213"/>
      <c r="AG911" s="213" t="s">
        <v>287</v>
      </c>
      <c r="AH911" s="213"/>
      <c r="AI911" s="213"/>
      <c r="AJ911" s="213"/>
      <c r="AK911" s="213"/>
      <c r="AL911" s="213"/>
      <c r="AM911" s="213"/>
      <c r="AN911" s="213"/>
      <c r="AO911" s="213"/>
      <c r="AP911" s="213"/>
      <c r="AQ911" s="213"/>
      <c r="AR911" s="213"/>
      <c r="AS911" s="213"/>
      <c r="AT911" s="213"/>
      <c r="AU911" s="213"/>
      <c r="AV911" s="213"/>
      <c r="AW911" s="213"/>
      <c r="AX911" s="213"/>
      <c r="AY911" s="213"/>
      <c r="AZ911" s="213"/>
      <c r="BA911" s="249" t="str">
        <f>C911</f>
        <v>restaurátorských závěrečných zpráv, dílenských dokumentací, vzorkování a veškerých dalších nutných souvisejících plnění a dodávek potřeb.</v>
      </c>
      <c r="BB911" s="213"/>
      <c r="BC911" s="213"/>
      <c r="BD911" s="213"/>
      <c r="BE911" s="213"/>
      <c r="BF911" s="213"/>
      <c r="BG911" s="213"/>
      <c r="BH911" s="213"/>
    </row>
    <row r="912" spans="1:60" outlineLevel="1" x14ac:dyDescent="0.2">
      <c r="A912" s="241">
        <v>105</v>
      </c>
      <c r="B912" s="242" t="s">
        <v>2889</v>
      </c>
      <c r="C912" s="259" t="s">
        <v>2890</v>
      </c>
      <c r="D912" s="243" t="s">
        <v>1055</v>
      </c>
      <c r="E912" s="244">
        <v>5</v>
      </c>
      <c r="F912" s="245"/>
      <c r="G912" s="246">
        <f>ROUND(E912*F912,2)</f>
        <v>0</v>
      </c>
      <c r="H912" s="245"/>
      <c r="I912" s="246">
        <f>ROUND(E912*H912,2)</f>
        <v>0</v>
      </c>
      <c r="J912" s="245"/>
      <c r="K912" s="246">
        <f>ROUND(E912*J912,2)</f>
        <v>0</v>
      </c>
      <c r="L912" s="246">
        <v>21</v>
      </c>
      <c r="M912" s="246">
        <f>G912*(1+L912/100)</f>
        <v>0</v>
      </c>
      <c r="N912" s="244">
        <v>0</v>
      </c>
      <c r="O912" s="244">
        <f>ROUND(E912*N912,2)</f>
        <v>0</v>
      </c>
      <c r="P912" s="244">
        <v>0</v>
      </c>
      <c r="Q912" s="244">
        <f>ROUND(E912*P912,2)</f>
        <v>0</v>
      </c>
      <c r="R912" s="246"/>
      <c r="S912" s="246" t="s">
        <v>281</v>
      </c>
      <c r="T912" s="247" t="s">
        <v>282</v>
      </c>
      <c r="U912" s="224">
        <v>0</v>
      </c>
      <c r="V912" s="224">
        <f>ROUND(E912*U912,2)</f>
        <v>0</v>
      </c>
      <c r="W912" s="224"/>
      <c r="X912" s="224" t="s">
        <v>283</v>
      </c>
      <c r="Y912" s="224" t="s">
        <v>284</v>
      </c>
      <c r="Z912" s="213"/>
      <c r="AA912" s="213"/>
      <c r="AB912" s="213"/>
      <c r="AC912" s="213"/>
      <c r="AD912" s="213"/>
      <c r="AE912" s="213"/>
      <c r="AF912" s="213"/>
      <c r="AG912" s="213" t="s">
        <v>285</v>
      </c>
      <c r="AH912" s="213"/>
      <c r="AI912" s="213"/>
      <c r="AJ912" s="213"/>
      <c r="AK912" s="213"/>
      <c r="AL912" s="213"/>
      <c r="AM912" s="213"/>
      <c r="AN912" s="213"/>
      <c r="AO912" s="213"/>
      <c r="AP912" s="213"/>
      <c r="AQ912" s="213"/>
      <c r="AR912" s="213"/>
      <c r="AS912" s="213"/>
      <c r="AT912" s="213"/>
      <c r="AU912" s="213"/>
      <c r="AV912" s="213"/>
      <c r="AW912" s="213"/>
      <c r="AX912" s="213"/>
      <c r="AY912" s="213"/>
      <c r="AZ912" s="213"/>
      <c r="BA912" s="213"/>
      <c r="BB912" s="213"/>
      <c r="BC912" s="213"/>
      <c r="BD912" s="213"/>
      <c r="BE912" s="213"/>
      <c r="BF912" s="213"/>
      <c r="BG912" s="213"/>
      <c r="BH912" s="213"/>
    </row>
    <row r="913" spans="1:60" outlineLevel="2" x14ac:dyDescent="0.2">
      <c r="A913" s="220"/>
      <c r="B913" s="221"/>
      <c r="C913" s="260" t="s">
        <v>286</v>
      </c>
      <c r="D913" s="248"/>
      <c r="E913" s="248"/>
      <c r="F913" s="248"/>
      <c r="G913" s="248"/>
      <c r="H913" s="224"/>
      <c r="I913" s="224"/>
      <c r="J913" s="224"/>
      <c r="K913" s="224"/>
      <c r="L913" s="224"/>
      <c r="M913" s="224"/>
      <c r="N913" s="223"/>
      <c r="O913" s="223"/>
      <c r="P913" s="223"/>
      <c r="Q913" s="223"/>
      <c r="R913" s="224"/>
      <c r="S913" s="224"/>
      <c r="T913" s="224"/>
      <c r="U913" s="224"/>
      <c r="V913" s="224"/>
      <c r="W913" s="224"/>
      <c r="X913" s="224"/>
      <c r="Y913" s="224"/>
      <c r="Z913" s="213"/>
      <c r="AA913" s="213"/>
      <c r="AB913" s="213"/>
      <c r="AC913" s="213"/>
      <c r="AD913" s="213"/>
      <c r="AE913" s="213"/>
      <c r="AF913" s="213"/>
      <c r="AG913" s="213" t="s">
        <v>287</v>
      </c>
      <c r="AH913" s="213"/>
      <c r="AI913" s="213"/>
      <c r="AJ913" s="213"/>
      <c r="AK913" s="213"/>
      <c r="AL913" s="213"/>
      <c r="AM913" s="213"/>
      <c r="AN913" s="213"/>
      <c r="AO913" s="213"/>
      <c r="AP913" s="213"/>
      <c r="AQ913" s="213"/>
      <c r="AR913" s="213"/>
      <c r="AS913" s="213"/>
      <c r="AT913" s="213"/>
      <c r="AU913" s="213"/>
      <c r="AV913" s="213"/>
      <c r="AW913" s="213"/>
      <c r="AX913" s="213"/>
      <c r="AY913" s="213"/>
      <c r="AZ913" s="213"/>
      <c r="BA913" s="213"/>
      <c r="BB913" s="213"/>
      <c r="BC913" s="213"/>
      <c r="BD913" s="213"/>
      <c r="BE913" s="213"/>
      <c r="BF913" s="213"/>
      <c r="BG913" s="213"/>
      <c r="BH913" s="213"/>
    </row>
    <row r="914" spans="1:60" outlineLevel="3" x14ac:dyDescent="0.2">
      <c r="A914" s="220"/>
      <c r="B914" s="221"/>
      <c r="C914" s="261" t="s">
        <v>3210</v>
      </c>
      <c r="D914" s="250"/>
      <c r="E914" s="250"/>
      <c r="F914" s="250"/>
      <c r="G914" s="250"/>
      <c r="H914" s="224"/>
      <c r="I914" s="224"/>
      <c r="J914" s="224"/>
      <c r="K914" s="224"/>
      <c r="L914" s="224"/>
      <c r="M914" s="224"/>
      <c r="N914" s="223"/>
      <c r="O914" s="223"/>
      <c r="P914" s="223"/>
      <c r="Q914" s="223"/>
      <c r="R914" s="224"/>
      <c r="S914" s="224"/>
      <c r="T914" s="224"/>
      <c r="U914" s="224"/>
      <c r="V914" s="224"/>
      <c r="W914" s="224"/>
      <c r="X914" s="224"/>
      <c r="Y914" s="224"/>
      <c r="Z914" s="213"/>
      <c r="AA914" s="213"/>
      <c r="AB914" s="213"/>
      <c r="AC914" s="213"/>
      <c r="AD914" s="213"/>
      <c r="AE914" s="213"/>
      <c r="AF914" s="213"/>
      <c r="AG914" s="213" t="s">
        <v>287</v>
      </c>
      <c r="AH914" s="213"/>
      <c r="AI914" s="213"/>
      <c r="AJ914" s="213"/>
      <c r="AK914" s="213"/>
      <c r="AL914" s="213"/>
      <c r="AM914" s="213"/>
      <c r="AN914" s="213"/>
      <c r="AO914" s="213"/>
      <c r="AP914" s="213"/>
      <c r="AQ914" s="213"/>
      <c r="AR914" s="213"/>
      <c r="AS914" s="213"/>
      <c r="AT914" s="213"/>
      <c r="AU914" s="213"/>
      <c r="AV914" s="213"/>
      <c r="AW914" s="213"/>
      <c r="AX914" s="213"/>
      <c r="AY914" s="213"/>
      <c r="AZ914" s="213"/>
      <c r="BA914" s="213"/>
      <c r="BB914" s="213"/>
      <c r="BC914" s="213"/>
      <c r="BD914" s="213"/>
      <c r="BE914" s="213"/>
      <c r="BF914" s="213"/>
      <c r="BG914" s="213"/>
      <c r="BH914" s="213"/>
    </row>
    <row r="915" spans="1:60" outlineLevel="3" x14ac:dyDescent="0.2">
      <c r="A915" s="220"/>
      <c r="B915" s="221"/>
      <c r="C915" s="261" t="s">
        <v>2867</v>
      </c>
      <c r="D915" s="250"/>
      <c r="E915" s="250"/>
      <c r="F915" s="250"/>
      <c r="G915" s="250"/>
      <c r="H915" s="224"/>
      <c r="I915" s="224"/>
      <c r="J915" s="224"/>
      <c r="K915" s="224"/>
      <c r="L915" s="224"/>
      <c r="M915" s="224"/>
      <c r="N915" s="223"/>
      <c r="O915" s="223"/>
      <c r="P915" s="223"/>
      <c r="Q915" s="223"/>
      <c r="R915" s="224"/>
      <c r="S915" s="224"/>
      <c r="T915" s="224"/>
      <c r="U915" s="224"/>
      <c r="V915" s="224"/>
      <c r="W915" s="224"/>
      <c r="X915" s="224"/>
      <c r="Y915" s="224"/>
      <c r="Z915" s="213"/>
      <c r="AA915" s="213"/>
      <c r="AB915" s="213"/>
      <c r="AC915" s="213"/>
      <c r="AD915" s="213"/>
      <c r="AE915" s="213"/>
      <c r="AF915" s="213"/>
      <c r="AG915" s="213" t="s">
        <v>287</v>
      </c>
      <c r="AH915" s="213"/>
      <c r="AI915" s="213"/>
      <c r="AJ915" s="213"/>
      <c r="AK915" s="213"/>
      <c r="AL915" s="213"/>
      <c r="AM915" s="213"/>
      <c r="AN915" s="213"/>
      <c r="AO915" s="213"/>
      <c r="AP915" s="213"/>
      <c r="AQ915" s="213"/>
      <c r="AR915" s="213"/>
      <c r="AS915" s="213"/>
      <c r="AT915" s="213"/>
      <c r="AU915" s="213"/>
      <c r="AV915" s="213"/>
      <c r="AW915" s="213"/>
      <c r="AX915" s="213"/>
      <c r="AY915" s="213"/>
      <c r="AZ915" s="213"/>
      <c r="BA915" s="213"/>
      <c r="BB915" s="213"/>
      <c r="BC915" s="213"/>
      <c r="BD915" s="213"/>
      <c r="BE915" s="213"/>
      <c r="BF915" s="213"/>
      <c r="BG915" s="213"/>
      <c r="BH915" s="213"/>
    </row>
    <row r="916" spans="1:60" outlineLevel="3" x14ac:dyDescent="0.2">
      <c r="A916" s="220"/>
      <c r="B916" s="221"/>
      <c r="C916" s="261" t="s">
        <v>2868</v>
      </c>
      <c r="D916" s="250"/>
      <c r="E916" s="250"/>
      <c r="F916" s="250"/>
      <c r="G916" s="250"/>
      <c r="H916" s="224"/>
      <c r="I916" s="224"/>
      <c r="J916" s="224"/>
      <c r="K916" s="224"/>
      <c r="L916" s="224"/>
      <c r="M916" s="224"/>
      <c r="N916" s="223"/>
      <c r="O916" s="223"/>
      <c r="P916" s="223"/>
      <c r="Q916" s="223"/>
      <c r="R916" s="224"/>
      <c r="S916" s="224"/>
      <c r="T916" s="224"/>
      <c r="U916" s="224"/>
      <c r="V916" s="224"/>
      <c r="W916" s="224"/>
      <c r="X916" s="224"/>
      <c r="Y916" s="224"/>
      <c r="Z916" s="213"/>
      <c r="AA916" s="213"/>
      <c r="AB916" s="213"/>
      <c r="AC916" s="213"/>
      <c r="AD916" s="213"/>
      <c r="AE916" s="213"/>
      <c r="AF916" s="213"/>
      <c r="AG916" s="213" t="s">
        <v>287</v>
      </c>
      <c r="AH916" s="213"/>
      <c r="AI916" s="213"/>
      <c r="AJ916" s="213"/>
      <c r="AK916" s="213"/>
      <c r="AL916" s="213"/>
      <c r="AM916" s="213"/>
      <c r="AN916" s="213"/>
      <c r="AO916" s="213"/>
      <c r="AP916" s="213"/>
      <c r="AQ916" s="213"/>
      <c r="AR916" s="213"/>
      <c r="AS916" s="213"/>
      <c r="AT916" s="213"/>
      <c r="AU916" s="213"/>
      <c r="AV916" s="213"/>
      <c r="AW916" s="213"/>
      <c r="AX916" s="213"/>
      <c r="AY916" s="213"/>
      <c r="AZ916" s="213"/>
      <c r="BA916" s="213"/>
      <c r="BB916" s="213"/>
      <c r="BC916" s="213"/>
      <c r="BD916" s="213"/>
      <c r="BE916" s="213"/>
      <c r="BF916" s="213"/>
      <c r="BG916" s="213"/>
      <c r="BH916" s="213"/>
    </row>
    <row r="917" spans="1:60" outlineLevel="3" x14ac:dyDescent="0.2">
      <c r="A917" s="220"/>
      <c r="B917" s="221"/>
      <c r="C917" s="261" t="s">
        <v>2885</v>
      </c>
      <c r="D917" s="250"/>
      <c r="E917" s="250"/>
      <c r="F917" s="250"/>
      <c r="G917" s="250"/>
      <c r="H917" s="224"/>
      <c r="I917" s="224"/>
      <c r="J917" s="224"/>
      <c r="K917" s="224"/>
      <c r="L917" s="224"/>
      <c r="M917" s="224"/>
      <c r="N917" s="223"/>
      <c r="O917" s="223"/>
      <c r="P917" s="223"/>
      <c r="Q917" s="223"/>
      <c r="R917" s="224"/>
      <c r="S917" s="224"/>
      <c r="T917" s="224"/>
      <c r="U917" s="224"/>
      <c r="V917" s="224"/>
      <c r="W917" s="224"/>
      <c r="X917" s="224"/>
      <c r="Y917" s="224"/>
      <c r="Z917" s="213"/>
      <c r="AA917" s="213"/>
      <c r="AB917" s="213"/>
      <c r="AC917" s="213"/>
      <c r="AD917" s="213"/>
      <c r="AE917" s="213"/>
      <c r="AF917" s="213"/>
      <c r="AG917" s="213" t="s">
        <v>287</v>
      </c>
      <c r="AH917" s="213"/>
      <c r="AI917" s="213"/>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3"/>
      <c r="BG917" s="213"/>
      <c r="BH917" s="213"/>
    </row>
    <row r="918" spans="1:60" outlineLevel="3" x14ac:dyDescent="0.2">
      <c r="A918" s="220"/>
      <c r="B918" s="221"/>
      <c r="C918" s="261" t="s">
        <v>2891</v>
      </c>
      <c r="D918" s="250"/>
      <c r="E918" s="250"/>
      <c r="F918" s="250"/>
      <c r="G918" s="250"/>
      <c r="H918" s="224"/>
      <c r="I918" s="224"/>
      <c r="J918" s="224"/>
      <c r="K918" s="224"/>
      <c r="L918" s="224"/>
      <c r="M918" s="224"/>
      <c r="N918" s="223"/>
      <c r="O918" s="223"/>
      <c r="P918" s="223"/>
      <c r="Q918" s="223"/>
      <c r="R918" s="224"/>
      <c r="S918" s="224"/>
      <c r="T918" s="224"/>
      <c r="U918" s="224"/>
      <c r="V918" s="224"/>
      <c r="W918" s="224"/>
      <c r="X918" s="224"/>
      <c r="Y918" s="224"/>
      <c r="Z918" s="213"/>
      <c r="AA918" s="213"/>
      <c r="AB918" s="213"/>
      <c r="AC918" s="213"/>
      <c r="AD918" s="213"/>
      <c r="AE918" s="213"/>
      <c r="AF918" s="213"/>
      <c r="AG918" s="213" t="s">
        <v>287</v>
      </c>
      <c r="AH918" s="213"/>
      <c r="AI918" s="213"/>
      <c r="AJ918" s="213"/>
      <c r="AK918" s="213"/>
      <c r="AL918" s="213"/>
      <c r="AM918" s="213"/>
      <c r="AN918" s="213"/>
      <c r="AO918" s="213"/>
      <c r="AP918" s="213"/>
      <c r="AQ918" s="213"/>
      <c r="AR918" s="213"/>
      <c r="AS918" s="213"/>
      <c r="AT918" s="213"/>
      <c r="AU918" s="213"/>
      <c r="AV918" s="213"/>
      <c r="AW918" s="213"/>
      <c r="AX918" s="213"/>
      <c r="AY918" s="213"/>
      <c r="AZ918" s="213"/>
      <c r="BA918" s="213"/>
      <c r="BB918" s="213"/>
      <c r="BC918" s="213"/>
      <c r="BD918" s="213"/>
      <c r="BE918" s="213"/>
      <c r="BF918" s="213"/>
      <c r="BG918" s="213"/>
      <c r="BH918" s="213"/>
    </row>
    <row r="919" spans="1:60" outlineLevel="3" x14ac:dyDescent="0.2">
      <c r="A919" s="220"/>
      <c r="B919" s="221"/>
      <c r="C919" s="261" t="s">
        <v>2871</v>
      </c>
      <c r="D919" s="250"/>
      <c r="E919" s="250"/>
      <c r="F919" s="250"/>
      <c r="G919" s="250"/>
      <c r="H919" s="224"/>
      <c r="I919" s="224"/>
      <c r="J919" s="224"/>
      <c r="K919" s="224"/>
      <c r="L919" s="224"/>
      <c r="M919" s="224"/>
      <c r="N919" s="223"/>
      <c r="O919" s="223"/>
      <c r="P919" s="223"/>
      <c r="Q919" s="223"/>
      <c r="R919" s="224"/>
      <c r="S919" s="224"/>
      <c r="T919" s="224"/>
      <c r="U919" s="224"/>
      <c r="V919" s="224"/>
      <c r="W919" s="224"/>
      <c r="X919" s="224"/>
      <c r="Y919" s="224"/>
      <c r="Z919" s="213"/>
      <c r="AA919" s="213"/>
      <c r="AB919" s="213"/>
      <c r="AC919" s="213"/>
      <c r="AD919" s="213"/>
      <c r="AE919" s="213"/>
      <c r="AF919" s="213"/>
      <c r="AG919" s="213" t="s">
        <v>287</v>
      </c>
      <c r="AH919" s="213"/>
      <c r="AI919" s="213"/>
      <c r="AJ919" s="213"/>
      <c r="AK919" s="213"/>
      <c r="AL919" s="213"/>
      <c r="AM919" s="213"/>
      <c r="AN919" s="213"/>
      <c r="AO919" s="213"/>
      <c r="AP919" s="213"/>
      <c r="AQ919" s="213"/>
      <c r="AR919" s="213"/>
      <c r="AS919" s="213"/>
      <c r="AT919" s="213"/>
      <c r="AU919" s="213"/>
      <c r="AV919" s="213"/>
      <c r="AW919" s="213"/>
      <c r="AX919" s="213"/>
      <c r="AY919" s="213"/>
      <c r="AZ919" s="213"/>
      <c r="BA919" s="213"/>
      <c r="BB919" s="213"/>
      <c r="BC919" s="213"/>
      <c r="BD919" s="213"/>
      <c r="BE919" s="213"/>
      <c r="BF919" s="213"/>
      <c r="BG919" s="213"/>
      <c r="BH919" s="213"/>
    </row>
    <row r="920" spans="1:60" outlineLevel="3" x14ac:dyDescent="0.2">
      <c r="A920" s="220"/>
      <c r="B920" s="221"/>
      <c r="C920" s="261" t="s">
        <v>2892</v>
      </c>
      <c r="D920" s="250"/>
      <c r="E920" s="250"/>
      <c r="F920" s="250"/>
      <c r="G920" s="250"/>
      <c r="H920" s="224"/>
      <c r="I920" s="224"/>
      <c r="J920" s="224"/>
      <c r="K920" s="224"/>
      <c r="L920" s="224"/>
      <c r="M920" s="224"/>
      <c r="N920" s="223"/>
      <c r="O920" s="223"/>
      <c r="P920" s="223"/>
      <c r="Q920" s="223"/>
      <c r="R920" s="224"/>
      <c r="S920" s="224"/>
      <c r="T920" s="224"/>
      <c r="U920" s="224"/>
      <c r="V920" s="224"/>
      <c r="W920" s="224"/>
      <c r="X920" s="224"/>
      <c r="Y920" s="224"/>
      <c r="Z920" s="213"/>
      <c r="AA920" s="213"/>
      <c r="AB920" s="213"/>
      <c r="AC920" s="213"/>
      <c r="AD920" s="213"/>
      <c r="AE920" s="213"/>
      <c r="AF920" s="213"/>
      <c r="AG920" s="213" t="s">
        <v>287</v>
      </c>
      <c r="AH920" s="213"/>
      <c r="AI920" s="213"/>
      <c r="AJ920" s="213"/>
      <c r="AK920" s="213"/>
      <c r="AL920" s="213"/>
      <c r="AM920" s="213"/>
      <c r="AN920" s="213"/>
      <c r="AO920" s="213"/>
      <c r="AP920" s="213"/>
      <c r="AQ920" s="213"/>
      <c r="AR920" s="213"/>
      <c r="AS920" s="213"/>
      <c r="AT920" s="213"/>
      <c r="AU920" s="213"/>
      <c r="AV920" s="213"/>
      <c r="AW920" s="213"/>
      <c r="AX920" s="213"/>
      <c r="AY920" s="213"/>
      <c r="AZ920" s="213"/>
      <c r="BA920" s="213"/>
      <c r="BB920" s="213"/>
      <c r="BC920" s="213"/>
      <c r="BD920" s="213"/>
      <c r="BE920" s="213"/>
      <c r="BF920" s="213"/>
      <c r="BG920" s="213"/>
      <c r="BH920" s="213"/>
    </row>
    <row r="921" spans="1:60" outlineLevel="3" x14ac:dyDescent="0.2">
      <c r="A921" s="220"/>
      <c r="B921" s="221"/>
      <c r="C921" s="261" t="s">
        <v>2873</v>
      </c>
      <c r="D921" s="250"/>
      <c r="E921" s="250"/>
      <c r="F921" s="250"/>
      <c r="G921" s="250"/>
      <c r="H921" s="224"/>
      <c r="I921" s="224"/>
      <c r="J921" s="224"/>
      <c r="K921" s="224"/>
      <c r="L921" s="224"/>
      <c r="M921" s="224"/>
      <c r="N921" s="223"/>
      <c r="O921" s="223"/>
      <c r="P921" s="223"/>
      <c r="Q921" s="223"/>
      <c r="R921" s="224"/>
      <c r="S921" s="224"/>
      <c r="T921" s="224"/>
      <c r="U921" s="224"/>
      <c r="V921" s="224"/>
      <c r="W921" s="224"/>
      <c r="X921" s="224"/>
      <c r="Y921" s="224"/>
      <c r="Z921" s="213"/>
      <c r="AA921" s="213"/>
      <c r="AB921" s="213"/>
      <c r="AC921" s="213"/>
      <c r="AD921" s="213"/>
      <c r="AE921" s="213"/>
      <c r="AF921" s="213"/>
      <c r="AG921" s="213" t="s">
        <v>287</v>
      </c>
      <c r="AH921" s="213"/>
      <c r="AI921" s="213"/>
      <c r="AJ921" s="213"/>
      <c r="AK921" s="213"/>
      <c r="AL921" s="213"/>
      <c r="AM921" s="213"/>
      <c r="AN921" s="213"/>
      <c r="AO921" s="213"/>
      <c r="AP921" s="213"/>
      <c r="AQ921" s="213"/>
      <c r="AR921" s="213"/>
      <c r="AS921" s="213"/>
      <c r="AT921" s="213"/>
      <c r="AU921" s="213"/>
      <c r="AV921" s="213"/>
      <c r="AW921" s="213"/>
      <c r="AX921" s="213"/>
      <c r="AY921" s="213"/>
      <c r="AZ921" s="213"/>
      <c r="BA921" s="213"/>
      <c r="BB921" s="213"/>
      <c r="BC921" s="213"/>
      <c r="BD921" s="213"/>
      <c r="BE921" s="213"/>
      <c r="BF921" s="213"/>
      <c r="BG921" s="213"/>
      <c r="BH921" s="213"/>
    </row>
    <row r="922" spans="1:60" outlineLevel="3" x14ac:dyDescent="0.2">
      <c r="A922" s="220"/>
      <c r="B922" s="221"/>
      <c r="C922" s="274" t="s">
        <v>1063</v>
      </c>
      <c r="D922" s="226"/>
      <c r="E922" s="227"/>
      <c r="F922" s="228"/>
      <c r="G922" s="228"/>
      <c r="H922" s="224"/>
      <c r="I922" s="224"/>
      <c r="J922" s="224"/>
      <c r="K922" s="224"/>
      <c r="L922" s="224"/>
      <c r="M922" s="224"/>
      <c r="N922" s="223"/>
      <c r="O922" s="223"/>
      <c r="P922" s="223"/>
      <c r="Q922" s="223"/>
      <c r="R922" s="224"/>
      <c r="S922" s="224"/>
      <c r="T922" s="224"/>
      <c r="U922" s="224"/>
      <c r="V922" s="224"/>
      <c r="W922" s="224"/>
      <c r="X922" s="224"/>
      <c r="Y922" s="224"/>
      <c r="Z922" s="213"/>
      <c r="AA922" s="213"/>
      <c r="AB922" s="213"/>
      <c r="AC922" s="213"/>
      <c r="AD922" s="213"/>
      <c r="AE922" s="213"/>
      <c r="AF922" s="213"/>
      <c r="AG922" s="213" t="s">
        <v>287</v>
      </c>
      <c r="AH922" s="213"/>
      <c r="AI922" s="213"/>
      <c r="AJ922" s="213"/>
      <c r="AK922" s="213"/>
      <c r="AL922" s="213"/>
      <c r="AM922" s="213"/>
      <c r="AN922" s="213"/>
      <c r="AO922" s="213"/>
      <c r="AP922" s="213"/>
      <c r="AQ922" s="213"/>
      <c r="AR922" s="213"/>
      <c r="AS922" s="213"/>
      <c r="AT922" s="213"/>
      <c r="AU922" s="213"/>
      <c r="AV922" s="213"/>
      <c r="AW922" s="213"/>
      <c r="AX922" s="213"/>
      <c r="AY922" s="213"/>
      <c r="AZ922" s="213"/>
      <c r="BA922" s="213"/>
      <c r="BB922" s="213"/>
      <c r="BC922" s="213"/>
      <c r="BD922" s="213"/>
      <c r="BE922" s="213"/>
      <c r="BF922" s="213"/>
      <c r="BG922" s="213"/>
      <c r="BH922" s="213"/>
    </row>
    <row r="923" spans="1:60" outlineLevel="3" x14ac:dyDescent="0.2">
      <c r="A923" s="220"/>
      <c r="B923" s="221"/>
      <c r="C923" s="261" t="s">
        <v>2875</v>
      </c>
      <c r="D923" s="250"/>
      <c r="E923" s="250"/>
      <c r="F923" s="250"/>
      <c r="G923" s="250"/>
      <c r="H923" s="224"/>
      <c r="I923" s="224"/>
      <c r="J923" s="224"/>
      <c r="K923" s="224"/>
      <c r="L923" s="224"/>
      <c r="M923" s="224"/>
      <c r="N923" s="223"/>
      <c r="O923" s="223"/>
      <c r="P923" s="223"/>
      <c r="Q923" s="223"/>
      <c r="R923" s="224"/>
      <c r="S923" s="224"/>
      <c r="T923" s="224"/>
      <c r="U923" s="224"/>
      <c r="V923" s="224"/>
      <c r="W923" s="224"/>
      <c r="X923" s="224"/>
      <c r="Y923" s="224"/>
      <c r="Z923" s="213"/>
      <c r="AA923" s="213"/>
      <c r="AB923" s="213"/>
      <c r="AC923" s="213"/>
      <c r="AD923" s="213"/>
      <c r="AE923" s="213"/>
      <c r="AF923" s="213"/>
      <c r="AG923" s="213" t="s">
        <v>287</v>
      </c>
      <c r="AH923" s="213"/>
      <c r="AI923" s="213"/>
      <c r="AJ923" s="213"/>
      <c r="AK923" s="213"/>
      <c r="AL923" s="213"/>
      <c r="AM923" s="213"/>
      <c r="AN923" s="213"/>
      <c r="AO923" s="213"/>
      <c r="AP923" s="213"/>
      <c r="AQ923" s="213"/>
      <c r="AR923" s="213"/>
      <c r="AS923" s="213"/>
      <c r="AT923" s="213"/>
      <c r="AU923" s="213"/>
      <c r="AV923" s="213"/>
      <c r="AW923" s="213"/>
      <c r="AX923" s="213"/>
      <c r="AY923" s="213"/>
      <c r="AZ923" s="213"/>
      <c r="BA923" s="213"/>
      <c r="BB923" s="213"/>
      <c r="BC923" s="213"/>
      <c r="BD923" s="213"/>
      <c r="BE923" s="213"/>
      <c r="BF923" s="213"/>
      <c r="BG923" s="213"/>
      <c r="BH923" s="213"/>
    </row>
    <row r="924" spans="1:60" outlineLevel="3" x14ac:dyDescent="0.2">
      <c r="A924" s="220"/>
      <c r="B924" s="221"/>
      <c r="C924" s="261" t="s">
        <v>2887</v>
      </c>
      <c r="D924" s="250"/>
      <c r="E924" s="250"/>
      <c r="F924" s="250"/>
      <c r="G924" s="250"/>
      <c r="H924" s="224"/>
      <c r="I924" s="224"/>
      <c r="J924" s="224"/>
      <c r="K924" s="224"/>
      <c r="L924" s="224"/>
      <c r="M924" s="224"/>
      <c r="N924" s="223"/>
      <c r="O924" s="223"/>
      <c r="P924" s="223"/>
      <c r="Q924" s="223"/>
      <c r="R924" s="224"/>
      <c r="S924" s="224"/>
      <c r="T924" s="224"/>
      <c r="U924" s="224"/>
      <c r="V924" s="224"/>
      <c r="W924" s="224"/>
      <c r="X924" s="224"/>
      <c r="Y924" s="224"/>
      <c r="Z924" s="213"/>
      <c r="AA924" s="213"/>
      <c r="AB924" s="213"/>
      <c r="AC924" s="213"/>
      <c r="AD924" s="213"/>
      <c r="AE924" s="213"/>
      <c r="AF924" s="213"/>
      <c r="AG924" s="213" t="s">
        <v>287</v>
      </c>
      <c r="AH924" s="213"/>
      <c r="AI924" s="213"/>
      <c r="AJ924" s="213"/>
      <c r="AK924" s="213"/>
      <c r="AL924" s="213"/>
      <c r="AM924" s="213"/>
      <c r="AN924" s="213"/>
      <c r="AO924" s="213"/>
      <c r="AP924" s="213"/>
      <c r="AQ924" s="213"/>
      <c r="AR924" s="213"/>
      <c r="AS924" s="213"/>
      <c r="AT924" s="213"/>
      <c r="AU924" s="213"/>
      <c r="AV924" s="213"/>
      <c r="AW924" s="213"/>
      <c r="AX924" s="213"/>
      <c r="AY924" s="213"/>
      <c r="AZ924" s="213"/>
      <c r="BA924" s="213"/>
      <c r="BB924" s="213"/>
      <c r="BC924" s="213"/>
      <c r="BD924" s="213"/>
      <c r="BE924" s="213"/>
      <c r="BF924" s="213"/>
      <c r="BG924" s="213"/>
      <c r="BH924" s="213"/>
    </row>
    <row r="925" spans="1:60" outlineLevel="3" x14ac:dyDescent="0.2">
      <c r="A925" s="220"/>
      <c r="B925" s="221"/>
      <c r="C925" s="261" t="s">
        <v>2877</v>
      </c>
      <c r="D925" s="250"/>
      <c r="E925" s="250"/>
      <c r="F925" s="250"/>
      <c r="G925" s="250"/>
      <c r="H925" s="224"/>
      <c r="I925" s="224"/>
      <c r="J925" s="224"/>
      <c r="K925" s="224"/>
      <c r="L925" s="224"/>
      <c r="M925" s="224"/>
      <c r="N925" s="223"/>
      <c r="O925" s="223"/>
      <c r="P925" s="223"/>
      <c r="Q925" s="223"/>
      <c r="R925" s="224"/>
      <c r="S925" s="224"/>
      <c r="T925" s="224"/>
      <c r="U925" s="224"/>
      <c r="V925" s="224"/>
      <c r="W925" s="224"/>
      <c r="X925" s="224"/>
      <c r="Y925" s="224"/>
      <c r="Z925" s="213"/>
      <c r="AA925" s="213"/>
      <c r="AB925" s="213"/>
      <c r="AC925" s="213"/>
      <c r="AD925" s="213"/>
      <c r="AE925" s="213"/>
      <c r="AF925" s="213"/>
      <c r="AG925" s="213" t="s">
        <v>287</v>
      </c>
      <c r="AH925" s="213"/>
      <c r="AI925" s="213"/>
      <c r="AJ925" s="213"/>
      <c r="AK925" s="213"/>
      <c r="AL925" s="213"/>
      <c r="AM925" s="213"/>
      <c r="AN925" s="213"/>
      <c r="AO925" s="213"/>
      <c r="AP925" s="213"/>
      <c r="AQ925" s="213"/>
      <c r="AR925" s="213"/>
      <c r="AS925" s="213"/>
      <c r="AT925" s="213"/>
      <c r="AU925" s="213"/>
      <c r="AV925" s="213"/>
      <c r="AW925" s="213"/>
      <c r="AX925" s="213"/>
      <c r="AY925" s="213"/>
      <c r="AZ925" s="213"/>
      <c r="BA925" s="213"/>
      <c r="BB925" s="213"/>
      <c r="BC925" s="213"/>
      <c r="BD925" s="213"/>
      <c r="BE925" s="213"/>
      <c r="BF925" s="213"/>
      <c r="BG925" s="213"/>
      <c r="BH925" s="213"/>
    </row>
    <row r="926" spans="1:60" outlineLevel="3" x14ac:dyDescent="0.2">
      <c r="A926" s="220"/>
      <c r="B926" s="221"/>
      <c r="C926" s="261" t="s">
        <v>2893</v>
      </c>
      <c r="D926" s="250"/>
      <c r="E926" s="250"/>
      <c r="F926" s="250"/>
      <c r="G926" s="250"/>
      <c r="H926" s="224"/>
      <c r="I926" s="224"/>
      <c r="J926" s="224"/>
      <c r="K926" s="224"/>
      <c r="L926" s="224"/>
      <c r="M926" s="224"/>
      <c r="N926" s="223"/>
      <c r="O926" s="223"/>
      <c r="P926" s="223"/>
      <c r="Q926" s="223"/>
      <c r="R926" s="224"/>
      <c r="S926" s="224"/>
      <c r="T926" s="224"/>
      <c r="U926" s="224"/>
      <c r="V926" s="224"/>
      <c r="W926" s="224"/>
      <c r="X926" s="224"/>
      <c r="Y926" s="224"/>
      <c r="Z926" s="213"/>
      <c r="AA926" s="213"/>
      <c r="AB926" s="213"/>
      <c r="AC926" s="213"/>
      <c r="AD926" s="213"/>
      <c r="AE926" s="213"/>
      <c r="AF926" s="213"/>
      <c r="AG926" s="213" t="s">
        <v>287</v>
      </c>
      <c r="AH926" s="213"/>
      <c r="AI926" s="213"/>
      <c r="AJ926" s="213"/>
      <c r="AK926" s="213"/>
      <c r="AL926" s="213"/>
      <c r="AM926" s="213"/>
      <c r="AN926" s="213"/>
      <c r="AO926" s="213"/>
      <c r="AP926" s="213"/>
      <c r="AQ926" s="213"/>
      <c r="AR926" s="213"/>
      <c r="AS926" s="213"/>
      <c r="AT926" s="213"/>
      <c r="AU926" s="213"/>
      <c r="AV926" s="213"/>
      <c r="AW926" s="213"/>
      <c r="AX926" s="213"/>
      <c r="AY926" s="213"/>
      <c r="AZ926" s="213"/>
      <c r="BA926" s="213"/>
      <c r="BB926" s="213"/>
      <c r="BC926" s="213"/>
      <c r="BD926" s="213"/>
      <c r="BE926" s="213"/>
      <c r="BF926" s="213"/>
      <c r="BG926" s="213"/>
      <c r="BH926" s="213"/>
    </row>
    <row r="927" spans="1:60" outlineLevel="3" x14ac:dyDescent="0.2">
      <c r="A927" s="220"/>
      <c r="B927" s="221"/>
      <c r="C927" s="261" t="s">
        <v>2879</v>
      </c>
      <c r="D927" s="250"/>
      <c r="E927" s="250"/>
      <c r="F927" s="250"/>
      <c r="G927" s="250"/>
      <c r="H927" s="224"/>
      <c r="I927" s="224"/>
      <c r="J927" s="224"/>
      <c r="K927" s="224"/>
      <c r="L927" s="224"/>
      <c r="M927" s="224"/>
      <c r="N927" s="223"/>
      <c r="O927" s="223"/>
      <c r="P927" s="223"/>
      <c r="Q927" s="223"/>
      <c r="R927" s="224"/>
      <c r="S927" s="224"/>
      <c r="T927" s="224"/>
      <c r="U927" s="224"/>
      <c r="V927" s="224"/>
      <c r="W927" s="224"/>
      <c r="X927" s="224"/>
      <c r="Y927" s="224"/>
      <c r="Z927" s="213"/>
      <c r="AA927" s="213"/>
      <c r="AB927" s="213"/>
      <c r="AC927" s="213"/>
      <c r="AD927" s="213"/>
      <c r="AE927" s="213"/>
      <c r="AF927" s="213"/>
      <c r="AG927" s="213" t="s">
        <v>287</v>
      </c>
      <c r="AH927" s="213"/>
      <c r="AI927" s="213"/>
      <c r="AJ927" s="213"/>
      <c r="AK927" s="213"/>
      <c r="AL927" s="213"/>
      <c r="AM927" s="213"/>
      <c r="AN927" s="213"/>
      <c r="AO927" s="213"/>
      <c r="AP927" s="213"/>
      <c r="AQ927" s="213"/>
      <c r="AR927" s="213"/>
      <c r="AS927" s="213"/>
      <c r="AT927" s="213"/>
      <c r="AU927" s="213"/>
      <c r="AV927" s="213"/>
      <c r="AW927" s="213"/>
      <c r="AX927" s="213"/>
      <c r="AY927" s="213"/>
      <c r="AZ927" s="213"/>
      <c r="BA927" s="213"/>
      <c r="BB927" s="213"/>
      <c r="BC927" s="213"/>
      <c r="BD927" s="213"/>
      <c r="BE927" s="213"/>
      <c r="BF927" s="213"/>
      <c r="BG927" s="213"/>
      <c r="BH927" s="213"/>
    </row>
    <row r="928" spans="1:60" outlineLevel="3" x14ac:dyDescent="0.2">
      <c r="A928" s="220"/>
      <c r="B928" s="221"/>
      <c r="C928" s="261" t="s">
        <v>2880</v>
      </c>
      <c r="D928" s="250"/>
      <c r="E928" s="250"/>
      <c r="F928" s="250"/>
      <c r="G928" s="250"/>
      <c r="H928" s="224"/>
      <c r="I928" s="224"/>
      <c r="J928" s="224"/>
      <c r="K928" s="224"/>
      <c r="L928" s="224"/>
      <c r="M928" s="224"/>
      <c r="N928" s="223"/>
      <c r="O928" s="223"/>
      <c r="P928" s="223"/>
      <c r="Q928" s="223"/>
      <c r="R928" s="224"/>
      <c r="S928" s="224"/>
      <c r="T928" s="224"/>
      <c r="U928" s="224"/>
      <c r="V928" s="224"/>
      <c r="W928" s="224"/>
      <c r="X928" s="224"/>
      <c r="Y928" s="224"/>
      <c r="Z928" s="213"/>
      <c r="AA928" s="213"/>
      <c r="AB928" s="213"/>
      <c r="AC928" s="213"/>
      <c r="AD928" s="213"/>
      <c r="AE928" s="213"/>
      <c r="AF928" s="213"/>
      <c r="AG928" s="213" t="s">
        <v>287</v>
      </c>
      <c r="AH928" s="213"/>
      <c r="AI928" s="213"/>
      <c r="AJ928" s="213"/>
      <c r="AK928" s="213"/>
      <c r="AL928" s="213"/>
      <c r="AM928" s="213"/>
      <c r="AN928" s="213"/>
      <c r="AO928" s="213"/>
      <c r="AP928" s="213"/>
      <c r="AQ928" s="213"/>
      <c r="AR928" s="213"/>
      <c r="AS928" s="213"/>
      <c r="AT928" s="213"/>
      <c r="AU928" s="213"/>
      <c r="AV928" s="213"/>
      <c r="AW928" s="213"/>
      <c r="AX928" s="213"/>
      <c r="AY928" s="213"/>
      <c r="AZ928" s="213"/>
      <c r="BA928" s="213"/>
      <c r="BB928" s="213"/>
      <c r="BC928" s="213"/>
      <c r="BD928" s="213"/>
      <c r="BE928" s="213"/>
      <c r="BF928" s="213"/>
      <c r="BG928" s="213"/>
      <c r="BH928" s="213"/>
    </row>
    <row r="929" spans="1:60" outlineLevel="3" x14ac:dyDescent="0.2">
      <c r="A929" s="220"/>
      <c r="B929" s="221"/>
      <c r="C929" s="261" t="s">
        <v>2881</v>
      </c>
      <c r="D929" s="250"/>
      <c r="E929" s="250"/>
      <c r="F929" s="250"/>
      <c r="G929" s="250"/>
      <c r="H929" s="224"/>
      <c r="I929" s="224"/>
      <c r="J929" s="224"/>
      <c r="K929" s="224"/>
      <c r="L929" s="224"/>
      <c r="M929" s="224"/>
      <c r="N929" s="223"/>
      <c r="O929" s="223"/>
      <c r="P929" s="223"/>
      <c r="Q929" s="223"/>
      <c r="R929" s="224"/>
      <c r="S929" s="224"/>
      <c r="T929" s="224"/>
      <c r="U929" s="224"/>
      <c r="V929" s="224"/>
      <c r="W929" s="224"/>
      <c r="X929" s="224"/>
      <c r="Y929" s="224"/>
      <c r="Z929" s="213"/>
      <c r="AA929" s="213"/>
      <c r="AB929" s="213"/>
      <c r="AC929" s="213"/>
      <c r="AD929" s="213"/>
      <c r="AE929" s="213"/>
      <c r="AF929" s="213"/>
      <c r="AG929" s="213" t="s">
        <v>287</v>
      </c>
      <c r="AH929" s="213"/>
      <c r="AI929" s="213"/>
      <c r="AJ929" s="213"/>
      <c r="AK929" s="213"/>
      <c r="AL929" s="213"/>
      <c r="AM929" s="213"/>
      <c r="AN929" s="213"/>
      <c r="AO929" s="213"/>
      <c r="AP929" s="213"/>
      <c r="AQ929" s="213"/>
      <c r="AR929" s="213"/>
      <c r="AS929" s="213"/>
      <c r="AT929" s="213"/>
      <c r="AU929" s="213"/>
      <c r="AV929" s="213"/>
      <c r="AW929" s="213"/>
      <c r="AX929" s="213"/>
      <c r="AY929" s="213"/>
      <c r="AZ929" s="213"/>
      <c r="BA929" s="213"/>
      <c r="BB929" s="213"/>
      <c r="BC929" s="213"/>
      <c r="BD929" s="213"/>
      <c r="BE929" s="213"/>
      <c r="BF929" s="213"/>
      <c r="BG929" s="213"/>
      <c r="BH929" s="213"/>
    </row>
    <row r="930" spans="1:60" outlineLevel="3" x14ac:dyDescent="0.2">
      <c r="A930" s="220"/>
      <c r="B930" s="221"/>
      <c r="C930" s="261" t="s">
        <v>2882</v>
      </c>
      <c r="D930" s="250"/>
      <c r="E930" s="250"/>
      <c r="F930" s="250"/>
      <c r="G930" s="250"/>
      <c r="H930" s="224"/>
      <c r="I930" s="224"/>
      <c r="J930" s="224"/>
      <c r="K930" s="224"/>
      <c r="L930" s="224"/>
      <c r="M930" s="224"/>
      <c r="N930" s="223"/>
      <c r="O930" s="223"/>
      <c r="P930" s="223"/>
      <c r="Q930" s="223"/>
      <c r="R930" s="224"/>
      <c r="S930" s="224"/>
      <c r="T930" s="224"/>
      <c r="U930" s="224"/>
      <c r="V930" s="224"/>
      <c r="W930" s="224"/>
      <c r="X930" s="224"/>
      <c r="Y930" s="224"/>
      <c r="Z930" s="213"/>
      <c r="AA930" s="213"/>
      <c r="AB930" s="213"/>
      <c r="AC930" s="213"/>
      <c r="AD930" s="213"/>
      <c r="AE930" s="213"/>
      <c r="AF930" s="213"/>
      <c r="AG930" s="213" t="s">
        <v>287</v>
      </c>
      <c r="AH930" s="213"/>
      <c r="AI930" s="213"/>
      <c r="AJ930" s="213"/>
      <c r="AK930" s="213"/>
      <c r="AL930" s="213"/>
      <c r="AM930" s="213"/>
      <c r="AN930" s="213"/>
      <c r="AO930" s="213"/>
      <c r="AP930" s="213"/>
      <c r="AQ930" s="213"/>
      <c r="AR930" s="213"/>
      <c r="AS930" s="213"/>
      <c r="AT930" s="213"/>
      <c r="AU930" s="213"/>
      <c r="AV930" s="213"/>
      <c r="AW930" s="213"/>
      <c r="AX930" s="213"/>
      <c r="AY930" s="213"/>
      <c r="AZ930" s="213"/>
      <c r="BA930" s="213"/>
      <c r="BB930" s="213"/>
      <c r="BC930" s="213"/>
      <c r="BD930" s="213"/>
      <c r="BE930" s="213"/>
      <c r="BF930" s="213"/>
      <c r="BG930" s="213"/>
      <c r="BH930" s="213"/>
    </row>
    <row r="931" spans="1:60" outlineLevel="3" x14ac:dyDescent="0.2">
      <c r="A931" s="220"/>
      <c r="B931" s="221"/>
      <c r="C931" s="274" t="s">
        <v>1063</v>
      </c>
      <c r="D931" s="226"/>
      <c r="E931" s="227"/>
      <c r="F931" s="228"/>
      <c r="G931" s="228"/>
      <c r="H931" s="224"/>
      <c r="I931" s="224"/>
      <c r="J931" s="224"/>
      <c r="K931" s="224"/>
      <c r="L931" s="224"/>
      <c r="M931" s="224"/>
      <c r="N931" s="223"/>
      <c r="O931" s="223"/>
      <c r="P931" s="223"/>
      <c r="Q931" s="223"/>
      <c r="R931" s="224"/>
      <c r="S931" s="224"/>
      <c r="T931" s="224"/>
      <c r="U931" s="224"/>
      <c r="V931" s="224"/>
      <c r="W931" s="224"/>
      <c r="X931" s="224"/>
      <c r="Y931" s="224"/>
      <c r="Z931" s="213"/>
      <c r="AA931" s="213"/>
      <c r="AB931" s="213"/>
      <c r="AC931" s="213"/>
      <c r="AD931" s="213"/>
      <c r="AE931" s="213"/>
      <c r="AF931" s="213"/>
      <c r="AG931" s="213" t="s">
        <v>287</v>
      </c>
      <c r="AH931" s="213"/>
      <c r="AI931" s="213"/>
      <c r="AJ931" s="213"/>
      <c r="AK931" s="213"/>
      <c r="AL931" s="213"/>
      <c r="AM931" s="213"/>
      <c r="AN931" s="213"/>
      <c r="AO931" s="213"/>
      <c r="AP931" s="213"/>
      <c r="AQ931" s="213"/>
      <c r="AR931" s="213"/>
      <c r="AS931" s="213"/>
      <c r="AT931" s="213"/>
      <c r="AU931" s="213"/>
      <c r="AV931" s="213"/>
      <c r="AW931" s="213"/>
      <c r="AX931" s="213"/>
      <c r="AY931" s="213"/>
      <c r="AZ931" s="213"/>
      <c r="BA931" s="213"/>
      <c r="BB931" s="213"/>
      <c r="BC931" s="213"/>
      <c r="BD931" s="213"/>
      <c r="BE931" s="213"/>
      <c r="BF931" s="213"/>
      <c r="BG931" s="213"/>
      <c r="BH931" s="213"/>
    </row>
    <row r="932" spans="1:60" outlineLevel="3" x14ac:dyDescent="0.2">
      <c r="A932" s="220"/>
      <c r="B932" s="221"/>
      <c r="C932" s="261" t="s">
        <v>2888</v>
      </c>
      <c r="D932" s="250"/>
      <c r="E932" s="250"/>
      <c r="F932" s="250"/>
      <c r="G932" s="250"/>
      <c r="H932" s="224"/>
      <c r="I932" s="224"/>
      <c r="J932" s="224"/>
      <c r="K932" s="224"/>
      <c r="L932" s="224"/>
      <c r="M932" s="224"/>
      <c r="N932" s="223"/>
      <c r="O932" s="223"/>
      <c r="P932" s="223"/>
      <c r="Q932" s="223"/>
      <c r="R932" s="224"/>
      <c r="S932" s="224"/>
      <c r="T932" s="224"/>
      <c r="U932" s="224"/>
      <c r="V932" s="224"/>
      <c r="W932" s="224"/>
      <c r="X932" s="224"/>
      <c r="Y932" s="224"/>
      <c r="Z932" s="213"/>
      <c r="AA932" s="213"/>
      <c r="AB932" s="213"/>
      <c r="AC932" s="213"/>
      <c r="AD932" s="213"/>
      <c r="AE932" s="213"/>
      <c r="AF932" s="213"/>
      <c r="AG932" s="213" t="s">
        <v>287</v>
      </c>
      <c r="AH932" s="213"/>
      <c r="AI932" s="213"/>
      <c r="AJ932" s="213"/>
      <c r="AK932" s="213"/>
      <c r="AL932" s="213"/>
      <c r="AM932" s="213"/>
      <c r="AN932" s="213"/>
      <c r="AO932" s="213"/>
      <c r="AP932" s="213"/>
      <c r="AQ932" s="213"/>
      <c r="AR932" s="213"/>
      <c r="AS932" s="213"/>
      <c r="AT932" s="213"/>
      <c r="AU932" s="213"/>
      <c r="AV932" s="213"/>
      <c r="AW932" s="213"/>
      <c r="AX932" s="213"/>
      <c r="AY932" s="213"/>
      <c r="AZ932" s="213"/>
      <c r="BA932" s="213"/>
      <c r="BB932" s="213"/>
      <c r="BC932" s="213"/>
      <c r="BD932" s="213"/>
      <c r="BE932" s="213"/>
      <c r="BF932" s="213"/>
      <c r="BG932" s="213"/>
      <c r="BH932" s="213"/>
    </row>
    <row r="933" spans="1:60" outlineLevel="3" x14ac:dyDescent="0.2">
      <c r="A933" s="220"/>
      <c r="B933" s="221"/>
      <c r="C933" s="274" t="s">
        <v>1063</v>
      </c>
      <c r="D933" s="226"/>
      <c r="E933" s="227"/>
      <c r="F933" s="228"/>
      <c r="G933" s="228"/>
      <c r="H933" s="224"/>
      <c r="I933" s="224"/>
      <c r="J933" s="224"/>
      <c r="K933" s="224"/>
      <c r="L933" s="224"/>
      <c r="M933" s="224"/>
      <c r="N933" s="223"/>
      <c r="O933" s="223"/>
      <c r="P933" s="223"/>
      <c r="Q933" s="223"/>
      <c r="R933" s="224"/>
      <c r="S933" s="224"/>
      <c r="T933" s="224"/>
      <c r="U933" s="224"/>
      <c r="V933" s="224"/>
      <c r="W933" s="224"/>
      <c r="X933" s="224"/>
      <c r="Y933" s="224"/>
      <c r="Z933" s="213"/>
      <c r="AA933" s="213"/>
      <c r="AB933" s="213"/>
      <c r="AC933" s="213"/>
      <c r="AD933" s="213"/>
      <c r="AE933" s="213"/>
      <c r="AF933" s="213"/>
      <c r="AG933" s="213" t="s">
        <v>287</v>
      </c>
      <c r="AH933" s="213"/>
      <c r="AI933" s="213"/>
      <c r="AJ933" s="213"/>
      <c r="AK933" s="213"/>
      <c r="AL933" s="213"/>
      <c r="AM933" s="213"/>
      <c r="AN933" s="213"/>
      <c r="AO933" s="213"/>
      <c r="AP933" s="213"/>
      <c r="AQ933" s="213"/>
      <c r="AR933" s="213"/>
      <c r="AS933" s="213"/>
      <c r="AT933" s="213"/>
      <c r="AU933" s="213"/>
      <c r="AV933" s="213"/>
      <c r="AW933" s="213"/>
      <c r="AX933" s="213"/>
      <c r="AY933" s="213"/>
      <c r="AZ933" s="213"/>
      <c r="BA933" s="213"/>
      <c r="BB933" s="213"/>
      <c r="BC933" s="213"/>
      <c r="BD933" s="213"/>
      <c r="BE933" s="213"/>
      <c r="BF933" s="213"/>
      <c r="BG933" s="213"/>
      <c r="BH933" s="213"/>
    </row>
    <row r="934" spans="1:60" ht="22.5" outlineLevel="3" x14ac:dyDescent="0.2">
      <c r="A934" s="220"/>
      <c r="B934" s="221"/>
      <c r="C934" s="261" t="s">
        <v>355</v>
      </c>
      <c r="D934" s="250"/>
      <c r="E934" s="250"/>
      <c r="F934" s="250"/>
      <c r="G934" s="250"/>
      <c r="H934" s="224"/>
      <c r="I934" s="224"/>
      <c r="J934" s="224"/>
      <c r="K934" s="224"/>
      <c r="L934" s="224"/>
      <c r="M934" s="224"/>
      <c r="N934" s="223"/>
      <c r="O934" s="223"/>
      <c r="P934" s="223"/>
      <c r="Q934" s="223"/>
      <c r="R934" s="224"/>
      <c r="S934" s="224"/>
      <c r="T934" s="224"/>
      <c r="U934" s="224"/>
      <c r="V934" s="224"/>
      <c r="W934" s="224"/>
      <c r="X934" s="224"/>
      <c r="Y934" s="224"/>
      <c r="Z934" s="213"/>
      <c r="AA934" s="213"/>
      <c r="AB934" s="213"/>
      <c r="AC934" s="213"/>
      <c r="AD934" s="213"/>
      <c r="AE934" s="213"/>
      <c r="AF934" s="213"/>
      <c r="AG934" s="213" t="s">
        <v>287</v>
      </c>
      <c r="AH934" s="213"/>
      <c r="AI934" s="213"/>
      <c r="AJ934" s="213"/>
      <c r="AK934" s="213"/>
      <c r="AL934" s="213"/>
      <c r="AM934" s="213"/>
      <c r="AN934" s="213"/>
      <c r="AO934" s="213"/>
      <c r="AP934" s="213"/>
      <c r="AQ934" s="213"/>
      <c r="AR934" s="213"/>
      <c r="AS934" s="213"/>
      <c r="AT934" s="213"/>
      <c r="AU934" s="213"/>
      <c r="AV934" s="213"/>
      <c r="AW934" s="213"/>
      <c r="AX934" s="213"/>
      <c r="AY934" s="213"/>
      <c r="AZ934" s="213"/>
      <c r="BA934" s="249" t="str">
        <f>C934</f>
        <v>Kompletní provedení dle veškerých informací obsažených v PD (textová i výkresová část, technologické postupy, restaurátorské záměry atd.).</v>
      </c>
      <c r="BB934" s="213"/>
      <c r="BC934" s="213"/>
      <c r="BD934" s="213"/>
      <c r="BE934" s="213"/>
      <c r="BF934" s="213"/>
      <c r="BG934" s="213"/>
      <c r="BH934" s="213"/>
    </row>
    <row r="935" spans="1:60" ht="22.5" outlineLevel="3" x14ac:dyDescent="0.2">
      <c r="A935" s="220"/>
      <c r="B935" s="221"/>
      <c r="C935" s="261" t="s">
        <v>3165</v>
      </c>
      <c r="D935" s="250"/>
      <c r="E935" s="250"/>
      <c r="F935" s="250"/>
      <c r="G935" s="250"/>
      <c r="H935" s="224"/>
      <c r="I935" s="224"/>
      <c r="J935" s="224"/>
      <c r="K935" s="224"/>
      <c r="L935" s="224"/>
      <c r="M935" s="224"/>
      <c r="N935" s="223"/>
      <c r="O935" s="223"/>
      <c r="P935" s="223"/>
      <c r="Q935" s="223"/>
      <c r="R935" s="224"/>
      <c r="S935" s="224"/>
      <c r="T935" s="224"/>
      <c r="U935" s="224"/>
      <c r="V935" s="224"/>
      <c r="W935" s="224"/>
      <c r="X935" s="224"/>
      <c r="Y935" s="224"/>
      <c r="Z935" s="213"/>
      <c r="AA935" s="213"/>
      <c r="AB935" s="213"/>
      <c r="AC935" s="213"/>
      <c r="AD935" s="213"/>
      <c r="AE935" s="213"/>
      <c r="AF935" s="213"/>
      <c r="AG935" s="213" t="s">
        <v>287</v>
      </c>
      <c r="AH935" s="213"/>
      <c r="AI935" s="213"/>
      <c r="AJ935" s="213"/>
      <c r="AK935" s="213"/>
      <c r="AL935" s="213"/>
      <c r="AM935" s="213"/>
      <c r="AN935" s="213"/>
      <c r="AO935" s="213"/>
      <c r="AP935" s="213"/>
      <c r="AQ935" s="213"/>
      <c r="AR935" s="213"/>
      <c r="AS935" s="213"/>
      <c r="AT935" s="213"/>
      <c r="AU935" s="213"/>
      <c r="AV935" s="213"/>
      <c r="AW935" s="213"/>
      <c r="AX935" s="213"/>
      <c r="AY935" s="213"/>
      <c r="AZ935" s="213"/>
      <c r="BA935" s="249" t="str">
        <f>C935</f>
        <v>Provedení je včetně montáže, demontáže původních konstrukcí, dodávky, přesunu hmot, přesunu a likvidace suti, povrchové úpravy, repasí, restaurátorských záměrů,</v>
      </c>
      <c r="BB935" s="213"/>
      <c r="BC935" s="213"/>
      <c r="BD935" s="213"/>
      <c r="BE935" s="213"/>
      <c r="BF935" s="213"/>
      <c r="BG935" s="213"/>
      <c r="BH935" s="213"/>
    </row>
    <row r="936" spans="1:60" ht="22.5" outlineLevel="3" x14ac:dyDescent="0.2">
      <c r="A936" s="220"/>
      <c r="B936" s="221"/>
      <c r="C936" s="261" t="s">
        <v>288</v>
      </c>
      <c r="D936" s="250"/>
      <c r="E936" s="250"/>
      <c r="F936" s="250"/>
      <c r="G936" s="250"/>
      <c r="H936" s="224"/>
      <c r="I936" s="224"/>
      <c r="J936" s="224"/>
      <c r="K936" s="224"/>
      <c r="L936" s="224"/>
      <c r="M936" s="224"/>
      <c r="N936" s="223"/>
      <c r="O936" s="223"/>
      <c r="P936" s="223"/>
      <c r="Q936" s="223"/>
      <c r="R936" s="224"/>
      <c r="S936" s="224"/>
      <c r="T936" s="224"/>
      <c r="U936" s="224"/>
      <c r="V936" s="224"/>
      <c r="W936" s="224"/>
      <c r="X936" s="224"/>
      <c r="Y936" s="224"/>
      <c r="Z936" s="213"/>
      <c r="AA936" s="213"/>
      <c r="AB936" s="213"/>
      <c r="AC936" s="213"/>
      <c r="AD936" s="213"/>
      <c r="AE936" s="213"/>
      <c r="AF936" s="213"/>
      <c r="AG936" s="213" t="s">
        <v>287</v>
      </c>
      <c r="AH936" s="213"/>
      <c r="AI936" s="213"/>
      <c r="AJ936" s="213"/>
      <c r="AK936" s="213"/>
      <c r="AL936" s="213"/>
      <c r="AM936" s="213"/>
      <c r="AN936" s="213"/>
      <c r="AO936" s="213"/>
      <c r="AP936" s="213"/>
      <c r="AQ936" s="213"/>
      <c r="AR936" s="213"/>
      <c r="AS936" s="213"/>
      <c r="AT936" s="213"/>
      <c r="AU936" s="213"/>
      <c r="AV936" s="213"/>
      <c r="AW936" s="213"/>
      <c r="AX936" s="213"/>
      <c r="AY936" s="213"/>
      <c r="AZ936" s="213"/>
      <c r="BA936" s="249" t="str">
        <f>C936</f>
        <v>restaurátorských závěrečných zpráv, dílenských dokumentací, vzorkování a veškerých dalších nutných souvisejících plnění a dodávek potřeb.</v>
      </c>
      <c r="BB936" s="213"/>
      <c r="BC936" s="213"/>
      <c r="BD936" s="213"/>
      <c r="BE936" s="213"/>
      <c r="BF936" s="213"/>
      <c r="BG936" s="213"/>
      <c r="BH936" s="213"/>
    </row>
    <row r="937" spans="1:60" outlineLevel="1" x14ac:dyDescent="0.2">
      <c r="A937" s="241">
        <v>106</v>
      </c>
      <c r="B937" s="242" t="s">
        <v>2894</v>
      </c>
      <c r="C937" s="259" t="s">
        <v>2895</v>
      </c>
      <c r="D937" s="243" t="s">
        <v>1055</v>
      </c>
      <c r="E937" s="244">
        <v>1</v>
      </c>
      <c r="F937" s="245"/>
      <c r="G937" s="246">
        <f>ROUND(E937*F937,2)</f>
        <v>0</v>
      </c>
      <c r="H937" s="245"/>
      <c r="I937" s="246">
        <f>ROUND(E937*H937,2)</f>
        <v>0</v>
      </c>
      <c r="J937" s="245"/>
      <c r="K937" s="246">
        <f>ROUND(E937*J937,2)</f>
        <v>0</v>
      </c>
      <c r="L937" s="246">
        <v>21</v>
      </c>
      <c r="M937" s="246">
        <f>G937*(1+L937/100)</f>
        <v>0</v>
      </c>
      <c r="N937" s="244">
        <v>0</v>
      </c>
      <c r="O937" s="244">
        <f>ROUND(E937*N937,2)</f>
        <v>0</v>
      </c>
      <c r="P937" s="244">
        <v>0</v>
      </c>
      <c r="Q937" s="244">
        <f>ROUND(E937*P937,2)</f>
        <v>0</v>
      </c>
      <c r="R937" s="246"/>
      <c r="S937" s="246" t="s">
        <v>281</v>
      </c>
      <c r="T937" s="247" t="s">
        <v>282</v>
      </c>
      <c r="U937" s="224">
        <v>0</v>
      </c>
      <c r="V937" s="224">
        <f>ROUND(E937*U937,2)</f>
        <v>0</v>
      </c>
      <c r="W937" s="224"/>
      <c r="X937" s="224" t="s">
        <v>283</v>
      </c>
      <c r="Y937" s="224" t="s">
        <v>284</v>
      </c>
      <c r="Z937" s="213"/>
      <c r="AA937" s="213"/>
      <c r="AB937" s="213"/>
      <c r="AC937" s="213"/>
      <c r="AD937" s="213"/>
      <c r="AE937" s="213"/>
      <c r="AF937" s="213"/>
      <c r="AG937" s="213" t="s">
        <v>285</v>
      </c>
      <c r="AH937" s="213"/>
      <c r="AI937" s="213"/>
      <c r="AJ937" s="213"/>
      <c r="AK937" s="213"/>
      <c r="AL937" s="213"/>
      <c r="AM937" s="213"/>
      <c r="AN937" s="213"/>
      <c r="AO937" s="213"/>
      <c r="AP937" s="213"/>
      <c r="AQ937" s="213"/>
      <c r="AR937" s="213"/>
      <c r="AS937" s="213"/>
      <c r="AT937" s="213"/>
      <c r="AU937" s="213"/>
      <c r="AV937" s="213"/>
      <c r="AW937" s="213"/>
      <c r="AX937" s="213"/>
      <c r="AY937" s="213"/>
      <c r="AZ937" s="213"/>
      <c r="BA937" s="213"/>
      <c r="BB937" s="213"/>
      <c r="BC937" s="213"/>
      <c r="BD937" s="213"/>
      <c r="BE937" s="213"/>
      <c r="BF937" s="213"/>
      <c r="BG937" s="213"/>
      <c r="BH937" s="213"/>
    </row>
    <row r="938" spans="1:60" outlineLevel="2" x14ac:dyDescent="0.2">
      <c r="A938" s="220"/>
      <c r="B938" s="221"/>
      <c r="C938" s="260" t="s">
        <v>286</v>
      </c>
      <c r="D938" s="248"/>
      <c r="E938" s="248"/>
      <c r="F938" s="248"/>
      <c r="G938" s="248"/>
      <c r="H938" s="224"/>
      <c r="I938" s="224"/>
      <c r="J938" s="224"/>
      <c r="K938" s="224"/>
      <c r="L938" s="224"/>
      <c r="M938" s="224"/>
      <c r="N938" s="223"/>
      <c r="O938" s="223"/>
      <c r="P938" s="223"/>
      <c r="Q938" s="223"/>
      <c r="R938" s="224"/>
      <c r="S938" s="224"/>
      <c r="T938" s="224"/>
      <c r="U938" s="224"/>
      <c r="V938" s="224"/>
      <c r="W938" s="224"/>
      <c r="X938" s="224"/>
      <c r="Y938" s="224"/>
      <c r="Z938" s="213"/>
      <c r="AA938" s="213"/>
      <c r="AB938" s="213"/>
      <c r="AC938" s="213"/>
      <c r="AD938" s="213"/>
      <c r="AE938" s="213"/>
      <c r="AF938" s="213"/>
      <c r="AG938" s="213" t="s">
        <v>287</v>
      </c>
      <c r="AH938" s="213"/>
      <c r="AI938" s="213"/>
      <c r="AJ938" s="213"/>
      <c r="AK938" s="213"/>
      <c r="AL938" s="213"/>
      <c r="AM938" s="213"/>
      <c r="AN938" s="213"/>
      <c r="AO938" s="213"/>
      <c r="AP938" s="213"/>
      <c r="AQ938" s="213"/>
      <c r="AR938" s="213"/>
      <c r="AS938" s="213"/>
      <c r="AT938" s="213"/>
      <c r="AU938" s="213"/>
      <c r="AV938" s="213"/>
      <c r="AW938" s="213"/>
      <c r="AX938" s="213"/>
      <c r="AY938" s="213"/>
      <c r="AZ938" s="213"/>
      <c r="BA938" s="213"/>
      <c r="BB938" s="213"/>
      <c r="BC938" s="213"/>
      <c r="BD938" s="213"/>
      <c r="BE938" s="213"/>
      <c r="BF938" s="213"/>
      <c r="BG938" s="213"/>
      <c r="BH938" s="213"/>
    </row>
    <row r="939" spans="1:60" outlineLevel="3" x14ac:dyDescent="0.2">
      <c r="A939" s="220"/>
      <c r="B939" s="221"/>
      <c r="C939" s="261" t="s">
        <v>3210</v>
      </c>
      <c r="D939" s="250"/>
      <c r="E939" s="250"/>
      <c r="F939" s="250"/>
      <c r="G939" s="250"/>
      <c r="H939" s="224"/>
      <c r="I939" s="224"/>
      <c r="J939" s="224"/>
      <c r="K939" s="224"/>
      <c r="L939" s="224"/>
      <c r="M939" s="224"/>
      <c r="N939" s="223"/>
      <c r="O939" s="223"/>
      <c r="P939" s="223"/>
      <c r="Q939" s="223"/>
      <c r="R939" s="224"/>
      <c r="S939" s="224"/>
      <c r="T939" s="224"/>
      <c r="U939" s="224"/>
      <c r="V939" s="224"/>
      <c r="W939" s="224"/>
      <c r="X939" s="224"/>
      <c r="Y939" s="224"/>
      <c r="Z939" s="213"/>
      <c r="AA939" s="213"/>
      <c r="AB939" s="213"/>
      <c r="AC939" s="213"/>
      <c r="AD939" s="213"/>
      <c r="AE939" s="213"/>
      <c r="AF939" s="213"/>
      <c r="AG939" s="213" t="s">
        <v>287</v>
      </c>
      <c r="AH939" s="213"/>
      <c r="AI939" s="213"/>
      <c r="AJ939" s="213"/>
      <c r="AK939" s="213"/>
      <c r="AL939" s="213"/>
      <c r="AM939" s="213"/>
      <c r="AN939" s="213"/>
      <c r="AO939" s="213"/>
      <c r="AP939" s="213"/>
      <c r="AQ939" s="213"/>
      <c r="AR939" s="213"/>
      <c r="AS939" s="213"/>
      <c r="AT939" s="213"/>
      <c r="AU939" s="213"/>
      <c r="AV939" s="213"/>
      <c r="AW939" s="213"/>
      <c r="AX939" s="213"/>
      <c r="AY939" s="213"/>
      <c r="AZ939" s="213"/>
      <c r="BA939" s="213"/>
      <c r="BB939" s="213"/>
      <c r="BC939" s="213"/>
      <c r="BD939" s="213"/>
      <c r="BE939" s="213"/>
      <c r="BF939" s="213"/>
      <c r="BG939" s="213"/>
      <c r="BH939" s="213"/>
    </row>
    <row r="940" spans="1:60" outlineLevel="3" x14ac:dyDescent="0.2">
      <c r="A940" s="220"/>
      <c r="B940" s="221"/>
      <c r="C940" s="261" t="s">
        <v>2867</v>
      </c>
      <c r="D940" s="250"/>
      <c r="E940" s="250"/>
      <c r="F940" s="250"/>
      <c r="G940" s="250"/>
      <c r="H940" s="224"/>
      <c r="I940" s="224"/>
      <c r="J940" s="224"/>
      <c r="K940" s="224"/>
      <c r="L940" s="224"/>
      <c r="M940" s="224"/>
      <c r="N940" s="223"/>
      <c r="O940" s="223"/>
      <c r="P940" s="223"/>
      <c r="Q940" s="223"/>
      <c r="R940" s="224"/>
      <c r="S940" s="224"/>
      <c r="T940" s="224"/>
      <c r="U940" s="224"/>
      <c r="V940" s="224"/>
      <c r="W940" s="224"/>
      <c r="X940" s="224"/>
      <c r="Y940" s="224"/>
      <c r="Z940" s="213"/>
      <c r="AA940" s="213"/>
      <c r="AB940" s="213"/>
      <c r="AC940" s="213"/>
      <c r="AD940" s="213"/>
      <c r="AE940" s="213"/>
      <c r="AF940" s="213"/>
      <c r="AG940" s="213" t="s">
        <v>287</v>
      </c>
      <c r="AH940" s="213"/>
      <c r="AI940" s="213"/>
      <c r="AJ940" s="213"/>
      <c r="AK940" s="213"/>
      <c r="AL940" s="213"/>
      <c r="AM940" s="213"/>
      <c r="AN940" s="213"/>
      <c r="AO940" s="213"/>
      <c r="AP940" s="213"/>
      <c r="AQ940" s="213"/>
      <c r="AR940" s="213"/>
      <c r="AS940" s="213"/>
      <c r="AT940" s="213"/>
      <c r="AU940" s="213"/>
      <c r="AV940" s="213"/>
      <c r="AW940" s="213"/>
      <c r="AX940" s="213"/>
      <c r="AY940" s="213"/>
      <c r="AZ940" s="213"/>
      <c r="BA940" s="213"/>
      <c r="BB940" s="213"/>
      <c r="BC940" s="213"/>
      <c r="BD940" s="213"/>
      <c r="BE940" s="213"/>
      <c r="BF940" s="213"/>
      <c r="BG940" s="213"/>
      <c r="BH940" s="213"/>
    </row>
    <row r="941" spans="1:60" outlineLevel="3" x14ac:dyDescent="0.2">
      <c r="A941" s="220"/>
      <c r="B941" s="221"/>
      <c r="C941" s="261" t="s">
        <v>2868</v>
      </c>
      <c r="D941" s="250"/>
      <c r="E941" s="250"/>
      <c r="F941" s="250"/>
      <c r="G941" s="250"/>
      <c r="H941" s="224"/>
      <c r="I941" s="224"/>
      <c r="J941" s="224"/>
      <c r="K941" s="224"/>
      <c r="L941" s="224"/>
      <c r="M941" s="224"/>
      <c r="N941" s="223"/>
      <c r="O941" s="223"/>
      <c r="P941" s="223"/>
      <c r="Q941" s="223"/>
      <c r="R941" s="224"/>
      <c r="S941" s="224"/>
      <c r="T941" s="224"/>
      <c r="U941" s="224"/>
      <c r="V941" s="224"/>
      <c r="W941" s="224"/>
      <c r="X941" s="224"/>
      <c r="Y941" s="224"/>
      <c r="Z941" s="213"/>
      <c r="AA941" s="213"/>
      <c r="AB941" s="213"/>
      <c r="AC941" s="213"/>
      <c r="AD941" s="213"/>
      <c r="AE941" s="213"/>
      <c r="AF941" s="213"/>
      <c r="AG941" s="213" t="s">
        <v>287</v>
      </c>
      <c r="AH941" s="213"/>
      <c r="AI941" s="213"/>
      <c r="AJ941" s="213"/>
      <c r="AK941" s="213"/>
      <c r="AL941" s="213"/>
      <c r="AM941" s="213"/>
      <c r="AN941" s="213"/>
      <c r="AO941" s="213"/>
      <c r="AP941" s="213"/>
      <c r="AQ941" s="213"/>
      <c r="AR941" s="213"/>
      <c r="AS941" s="213"/>
      <c r="AT941" s="213"/>
      <c r="AU941" s="213"/>
      <c r="AV941" s="213"/>
      <c r="AW941" s="213"/>
      <c r="AX941" s="213"/>
      <c r="AY941" s="213"/>
      <c r="AZ941" s="213"/>
      <c r="BA941" s="213"/>
      <c r="BB941" s="213"/>
      <c r="BC941" s="213"/>
      <c r="BD941" s="213"/>
      <c r="BE941" s="213"/>
      <c r="BF941" s="213"/>
      <c r="BG941" s="213"/>
      <c r="BH941" s="213"/>
    </row>
    <row r="942" spans="1:60" outlineLevel="3" x14ac:dyDescent="0.2">
      <c r="A942" s="220"/>
      <c r="B942" s="221"/>
      <c r="C942" s="261" t="s">
        <v>2885</v>
      </c>
      <c r="D942" s="250"/>
      <c r="E942" s="250"/>
      <c r="F942" s="250"/>
      <c r="G942" s="250"/>
      <c r="H942" s="224"/>
      <c r="I942" s="224"/>
      <c r="J942" s="224"/>
      <c r="K942" s="224"/>
      <c r="L942" s="224"/>
      <c r="M942" s="224"/>
      <c r="N942" s="223"/>
      <c r="O942" s="223"/>
      <c r="P942" s="223"/>
      <c r="Q942" s="223"/>
      <c r="R942" s="224"/>
      <c r="S942" s="224"/>
      <c r="T942" s="224"/>
      <c r="U942" s="224"/>
      <c r="V942" s="224"/>
      <c r="W942" s="224"/>
      <c r="X942" s="224"/>
      <c r="Y942" s="224"/>
      <c r="Z942" s="213"/>
      <c r="AA942" s="213"/>
      <c r="AB942" s="213"/>
      <c r="AC942" s="213"/>
      <c r="AD942" s="213"/>
      <c r="AE942" s="213"/>
      <c r="AF942" s="213"/>
      <c r="AG942" s="213" t="s">
        <v>287</v>
      </c>
      <c r="AH942" s="213"/>
      <c r="AI942" s="213"/>
      <c r="AJ942" s="213"/>
      <c r="AK942" s="213"/>
      <c r="AL942" s="213"/>
      <c r="AM942" s="213"/>
      <c r="AN942" s="213"/>
      <c r="AO942" s="213"/>
      <c r="AP942" s="213"/>
      <c r="AQ942" s="213"/>
      <c r="AR942" s="213"/>
      <c r="AS942" s="213"/>
      <c r="AT942" s="213"/>
      <c r="AU942" s="213"/>
      <c r="AV942" s="213"/>
      <c r="AW942" s="213"/>
      <c r="AX942" s="213"/>
      <c r="AY942" s="213"/>
      <c r="AZ942" s="213"/>
      <c r="BA942" s="213"/>
      <c r="BB942" s="213"/>
      <c r="BC942" s="213"/>
      <c r="BD942" s="213"/>
      <c r="BE942" s="213"/>
      <c r="BF942" s="213"/>
      <c r="BG942" s="213"/>
      <c r="BH942" s="213"/>
    </row>
    <row r="943" spans="1:60" outlineLevel="3" x14ac:dyDescent="0.2">
      <c r="A943" s="220"/>
      <c r="B943" s="221"/>
      <c r="C943" s="261" t="s">
        <v>2891</v>
      </c>
      <c r="D943" s="250"/>
      <c r="E943" s="250"/>
      <c r="F943" s="250"/>
      <c r="G943" s="250"/>
      <c r="H943" s="224"/>
      <c r="I943" s="224"/>
      <c r="J943" s="224"/>
      <c r="K943" s="224"/>
      <c r="L943" s="224"/>
      <c r="M943" s="224"/>
      <c r="N943" s="223"/>
      <c r="O943" s="223"/>
      <c r="P943" s="223"/>
      <c r="Q943" s="223"/>
      <c r="R943" s="224"/>
      <c r="S943" s="224"/>
      <c r="T943" s="224"/>
      <c r="U943" s="224"/>
      <c r="V943" s="224"/>
      <c r="W943" s="224"/>
      <c r="X943" s="224"/>
      <c r="Y943" s="224"/>
      <c r="Z943" s="213"/>
      <c r="AA943" s="213"/>
      <c r="AB943" s="213"/>
      <c r="AC943" s="213"/>
      <c r="AD943" s="213"/>
      <c r="AE943" s="213"/>
      <c r="AF943" s="213"/>
      <c r="AG943" s="213" t="s">
        <v>287</v>
      </c>
      <c r="AH943" s="213"/>
      <c r="AI943" s="213"/>
      <c r="AJ943" s="213"/>
      <c r="AK943" s="213"/>
      <c r="AL943" s="213"/>
      <c r="AM943" s="213"/>
      <c r="AN943" s="213"/>
      <c r="AO943" s="213"/>
      <c r="AP943" s="213"/>
      <c r="AQ943" s="213"/>
      <c r="AR943" s="213"/>
      <c r="AS943" s="213"/>
      <c r="AT943" s="213"/>
      <c r="AU943" s="213"/>
      <c r="AV943" s="213"/>
      <c r="AW943" s="213"/>
      <c r="AX943" s="213"/>
      <c r="AY943" s="213"/>
      <c r="AZ943" s="213"/>
      <c r="BA943" s="213"/>
      <c r="BB943" s="213"/>
      <c r="BC943" s="213"/>
      <c r="BD943" s="213"/>
      <c r="BE943" s="213"/>
      <c r="BF943" s="213"/>
      <c r="BG943" s="213"/>
      <c r="BH943" s="213"/>
    </row>
    <row r="944" spans="1:60" outlineLevel="3" x14ac:dyDescent="0.2">
      <c r="A944" s="220"/>
      <c r="B944" s="221"/>
      <c r="C944" s="261" t="s">
        <v>2871</v>
      </c>
      <c r="D944" s="250"/>
      <c r="E944" s="250"/>
      <c r="F944" s="250"/>
      <c r="G944" s="250"/>
      <c r="H944" s="224"/>
      <c r="I944" s="224"/>
      <c r="J944" s="224"/>
      <c r="K944" s="224"/>
      <c r="L944" s="224"/>
      <c r="M944" s="224"/>
      <c r="N944" s="223"/>
      <c r="O944" s="223"/>
      <c r="P944" s="223"/>
      <c r="Q944" s="223"/>
      <c r="R944" s="224"/>
      <c r="S944" s="224"/>
      <c r="T944" s="224"/>
      <c r="U944" s="224"/>
      <c r="V944" s="224"/>
      <c r="W944" s="224"/>
      <c r="X944" s="224"/>
      <c r="Y944" s="224"/>
      <c r="Z944" s="213"/>
      <c r="AA944" s="213"/>
      <c r="AB944" s="213"/>
      <c r="AC944" s="213"/>
      <c r="AD944" s="213"/>
      <c r="AE944" s="213"/>
      <c r="AF944" s="213"/>
      <c r="AG944" s="213" t="s">
        <v>287</v>
      </c>
      <c r="AH944" s="213"/>
      <c r="AI944" s="213"/>
      <c r="AJ944" s="213"/>
      <c r="AK944" s="213"/>
      <c r="AL944" s="213"/>
      <c r="AM944" s="213"/>
      <c r="AN944" s="213"/>
      <c r="AO944" s="213"/>
      <c r="AP944" s="213"/>
      <c r="AQ944" s="213"/>
      <c r="AR944" s="213"/>
      <c r="AS944" s="213"/>
      <c r="AT944" s="213"/>
      <c r="AU944" s="213"/>
      <c r="AV944" s="213"/>
      <c r="AW944" s="213"/>
      <c r="AX944" s="213"/>
      <c r="AY944" s="213"/>
      <c r="AZ944" s="213"/>
      <c r="BA944" s="213"/>
      <c r="BB944" s="213"/>
      <c r="BC944" s="213"/>
      <c r="BD944" s="213"/>
      <c r="BE944" s="213"/>
      <c r="BF944" s="213"/>
      <c r="BG944" s="213"/>
      <c r="BH944" s="213"/>
    </row>
    <row r="945" spans="1:60" outlineLevel="3" x14ac:dyDescent="0.2">
      <c r="A945" s="220"/>
      <c r="B945" s="221"/>
      <c r="C945" s="261" t="s">
        <v>2892</v>
      </c>
      <c r="D945" s="250"/>
      <c r="E945" s="250"/>
      <c r="F945" s="250"/>
      <c r="G945" s="250"/>
      <c r="H945" s="224"/>
      <c r="I945" s="224"/>
      <c r="J945" s="224"/>
      <c r="K945" s="224"/>
      <c r="L945" s="224"/>
      <c r="M945" s="224"/>
      <c r="N945" s="223"/>
      <c r="O945" s="223"/>
      <c r="P945" s="223"/>
      <c r="Q945" s="223"/>
      <c r="R945" s="224"/>
      <c r="S945" s="224"/>
      <c r="T945" s="224"/>
      <c r="U945" s="224"/>
      <c r="V945" s="224"/>
      <c r="W945" s="224"/>
      <c r="X945" s="224"/>
      <c r="Y945" s="224"/>
      <c r="Z945" s="213"/>
      <c r="AA945" s="213"/>
      <c r="AB945" s="213"/>
      <c r="AC945" s="213"/>
      <c r="AD945" s="213"/>
      <c r="AE945" s="213"/>
      <c r="AF945" s="213"/>
      <c r="AG945" s="213" t="s">
        <v>287</v>
      </c>
      <c r="AH945" s="213"/>
      <c r="AI945" s="213"/>
      <c r="AJ945" s="213"/>
      <c r="AK945" s="213"/>
      <c r="AL945" s="213"/>
      <c r="AM945" s="213"/>
      <c r="AN945" s="213"/>
      <c r="AO945" s="213"/>
      <c r="AP945" s="213"/>
      <c r="AQ945" s="213"/>
      <c r="AR945" s="213"/>
      <c r="AS945" s="213"/>
      <c r="AT945" s="213"/>
      <c r="AU945" s="213"/>
      <c r="AV945" s="213"/>
      <c r="AW945" s="213"/>
      <c r="AX945" s="213"/>
      <c r="AY945" s="213"/>
      <c r="AZ945" s="213"/>
      <c r="BA945" s="213"/>
      <c r="BB945" s="213"/>
      <c r="BC945" s="213"/>
      <c r="BD945" s="213"/>
      <c r="BE945" s="213"/>
      <c r="BF945" s="213"/>
      <c r="BG945" s="213"/>
      <c r="BH945" s="213"/>
    </row>
    <row r="946" spans="1:60" outlineLevel="3" x14ac:dyDescent="0.2">
      <c r="A946" s="220"/>
      <c r="B946" s="221"/>
      <c r="C946" s="261" t="s">
        <v>2875</v>
      </c>
      <c r="D946" s="250"/>
      <c r="E946" s="250"/>
      <c r="F946" s="250"/>
      <c r="G946" s="250"/>
      <c r="H946" s="224"/>
      <c r="I946" s="224"/>
      <c r="J946" s="224"/>
      <c r="K946" s="224"/>
      <c r="L946" s="224"/>
      <c r="M946" s="224"/>
      <c r="N946" s="223"/>
      <c r="O946" s="223"/>
      <c r="P946" s="223"/>
      <c r="Q946" s="223"/>
      <c r="R946" s="224"/>
      <c r="S946" s="224"/>
      <c r="T946" s="224"/>
      <c r="U946" s="224"/>
      <c r="V946" s="224"/>
      <c r="W946" s="224"/>
      <c r="X946" s="224"/>
      <c r="Y946" s="224"/>
      <c r="Z946" s="213"/>
      <c r="AA946" s="213"/>
      <c r="AB946" s="213"/>
      <c r="AC946" s="213"/>
      <c r="AD946" s="213"/>
      <c r="AE946" s="213"/>
      <c r="AF946" s="213"/>
      <c r="AG946" s="213" t="s">
        <v>287</v>
      </c>
      <c r="AH946" s="213"/>
      <c r="AI946" s="213"/>
      <c r="AJ946" s="213"/>
      <c r="AK946" s="213"/>
      <c r="AL946" s="213"/>
      <c r="AM946" s="213"/>
      <c r="AN946" s="213"/>
      <c r="AO946" s="213"/>
      <c r="AP946" s="213"/>
      <c r="AQ946" s="213"/>
      <c r="AR946" s="213"/>
      <c r="AS946" s="213"/>
      <c r="AT946" s="213"/>
      <c r="AU946" s="213"/>
      <c r="AV946" s="213"/>
      <c r="AW946" s="213"/>
      <c r="AX946" s="213"/>
      <c r="AY946" s="213"/>
      <c r="AZ946" s="213"/>
      <c r="BA946" s="213"/>
      <c r="BB946" s="213"/>
      <c r="BC946" s="213"/>
      <c r="BD946" s="213"/>
      <c r="BE946" s="213"/>
      <c r="BF946" s="213"/>
      <c r="BG946" s="213"/>
      <c r="BH946" s="213"/>
    </row>
    <row r="947" spans="1:60" outlineLevel="3" x14ac:dyDescent="0.2">
      <c r="A947" s="220"/>
      <c r="B947" s="221"/>
      <c r="C947" s="261" t="s">
        <v>2887</v>
      </c>
      <c r="D947" s="250"/>
      <c r="E947" s="250"/>
      <c r="F947" s="250"/>
      <c r="G947" s="250"/>
      <c r="H947" s="224"/>
      <c r="I947" s="224"/>
      <c r="J947" s="224"/>
      <c r="K947" s="224"/>
      <c r="L947" s="224"/>
      <c r="M947" s="224"/>
      <c r="N947" s="223"/>
      <c r="O947" s="223"/>
      <c r="P947" s="223"/>
      <c r="Q947" s="223"/>
      <c r="R947" s="224"/>
      <c r="S947" s="224"/>
      <c r="T947" s="224"/>
      <c r="U947" s="224"/>
      <c r="V947" s="224"/>
      <c r="W947" s="224"/>
      <c r="X947" s="224"/>
      <c r="Y947" s="224"/>
      <c r="Z947" s="213"/>
      <c r="AA947" s="213"/>
      <c r="AB947" s="213"/>
      <c r="AC947" s="213"/>
      <c r="AD947" s="213"/>
      <c r="AE947" s="213"/>
      <c r="AF947" s="213"/>
      <c r="AG947" s="213" t="s">
        <v>287</v>
      </c>
      <c r="AH947" s="213"/>
      <c r="AI947" s="213"/>
      <c r="AJ947" s="213"/>
      <c r="AK947" s="213"/>
      <c r="AL947" s="213"/>
      <c r="AM947" s="213"/>
      <c r="AN947" s="213"/>
      <c r="AO947" s="213"/>
      <c r="AP947" s="213"/>
      <c r="AQ947" s="213"/>
      <c r="AR947" s="213"/>
      <c r="AS947" s="213"/>
      <c r="AT947" s="213"/>
      <c r="AU947" s="213"/>
      <c r="AV947" s="213"/>
      <c r="AW947" s="213"/>
      <c r="AX947" s="213"/>
      <c r="AY947" s="213"/>
      <c r="AZ947" s="213"/>
      <c r="BA947" s="213"/>
      <c r="BB947" s="213"/>
      <c r="BC947" s="213"/>
      <c r="BD947" s="213"/>
      <c r="BE947" s="213"/>
      <c r="BF947" s="213"/>
      <c r="BG947" s="213"/>
      <c r="BH947" s="213"/>
    </row>
    <row r="948" spans="1:60" outlineLevel="3" x14ac:dyDescent="0.2">
      <c r="A948" s="220"/>
      <c r="B948" s="221"/>
      <c r="C948" s="261" t="s">
        <v>2877</v>
      </c>
      <c r="D948" s="250"/>
      <c r="E948" s="250"/>
      <c r="F948" s="250"/>
      <c r="G948" s="250"/>
      <c r="H948" s="224"/>
      <c r="I948" s="224"/>
      <c r="J948" s="224"/>
      <c r="K948" s="224"/>
      <c r="L948" s="224"/>
      <c r="M948" s="224"/>
      <c r="N948" s="223"/>
      <c r="O948" s="223"/>
      <c r="P948" s="223"/>
      <c r="Q948" s="223"/>
      <c r="R948" s="224"/>
      <c r="S948" s="224"/>
      <c r="T948" s="224"/>
      <c r="U948" s="224"/>
      <c r="V948" s="224"/>
      <c r="W948" s="224"/>
      <c r="X948" s="224"/>
      <c r="Y948" s="224"/>
      <c r="Z948" s="213"/>
      <c r="AA948" s="213"/>
      <c r="AB948" s="213"/>
      <c r="AC948" s="213"/>
      <c r="AD948" s="213"/>
      <c r="AE948" s="213"/>
      <c r="AF948" s="213"/>
      <c r="AG948" s="213" t="s">
        <v>287</v>
      </c>
      <c r="AH948" s="213"/>
      <c r="AI948" s="213"/>
      <c r="AJ948" s="213"/>
      <c r="AK948" s="213"/>
      <c r="AL948" s="213"/>
      <c r="AM948" s="213"/>
      <c r="AN948" s="213"/>
      <c r="AO948" s="213"/>
      <c r="AP948" s="213"/>
      <c r="AQ948" s="213"/>
      <c r="AR948" s="213"/>
      <c r="AS948" s="213"/>
      <c r="AT948" s="213"/>
      <c r="AU948" s="213"/>
      <c r="AV948" s="213"/>
      <c r="AW948" s="213"/>
      <c r="AX948" s="213"/>
      <c r="AY948" s="213"/>
      <c r="AZ948" s="213"/>
      <c r="BA948" s="213"/>
      <c r="BB948" s="213"/>
      <c r="BC948" s="213"/>
      <c r="BD948" s="213"/>
      <c r="BE948" s="213"/>
      <c r="BF948" s="213"/>
      <c r="BG948" s="213"/>
      <c r="BH948" s="213"/>
    </row>
    <row r="949" spans="1:60" outlineLevel="3" x14ac:dyDescent="0.2">
      <c r="A949" s="220"/>
      <c r="B949" s="221"/>
      <c r="C949" s="261" t="s">
        <v>2878</v>
      </c>
      <c r="D949" s="250"/>
      <c r="E949" s="250"/>
      <c r="F949" s="250"/>
      <c r="G949" s="250"/>
      <c r="H949" s="224"/>
      <c r="I949" s="224"/>
      <c r="J949" s="224"/>
      <c r="K949" s="224"/>
      <c r="L949" s="224"/>
      <c r="M949" s="224"/>
      <c r="N949" s="223"/>
      <c r="O949" s="223"/>
      <c r="P949" s="223"/>
      <c r="Q949" s="223"/>
      <c r="R949" s="224"/>
      <c r="S949" s="224"/>
      <c r="T949" s="224"/>
      <c r="U949" s="224"/>
      <c r="V949" s="224"/>
      <c r="W949" s="224"/>
      <c r="X949" s="224"/>
      <c r="Y949" s="224"/>
      <c r="Z949" s="213"/>
      <c r="AA949" s="213"/>
      <c r="AB949" s="213"/>
      <c r="AC949" s="213"/>
      <c r="AD949" s="213"/>
      <c r="AE949" s="213"/>
      <c r="AF949" s="213"/>
      <c r="AG949" s="213" t="s">
        <v>287</v>
      </c>
      <c r="AH949" s="213"/>
      <c r="AI949" s="213"/>
      <c r="AJ949" s="213"/>
      <c r="AK949" s="213"/>
      <c r="AL949" s="213"/>
      <c r="AM949" s="213"/>
      <c r="AN949" s="213"/>
      <c r="AO949" s="213"/>
      <c r="AP949" s="213"/>
      <c r="AQ949" s="213"/>
      <c r="AR949" s="213"/>
      <c r="AS949" s="213"/>
      <c r="AT949" s="213"/>
      <c r="AU949" s="213"/>
      <c r="AV949" s="213"/>
      <c r="AW949" s="213"/>
      <c r="AX949" s="213"/>
      <c r="AY949" s="213"/>
      <c r="AZ949" s="213"/>
      <c r="BA949" s="213"/>
      <c r="BB949" s="213"/>
      <c r="BC949" s="213"/>
      <c r="BD949" s="213"/>
      <c r="BE949" s="213"/>
      <c r="BF949" s="213"/>
      <c r="BG949" s="213"/>
      <c r="BH949" s="213"/>
    </row>
    <row r="950" spans="1:60" outlineLevel="3" x14ac:dyDescent="0.2">
      <c r="A950" s="220"/>
      <c r="B950" s="221"/>
      <c r="C950" s="261" t="s">
        <v>2879</v>
      </c>
      <c r="D950" s="250"/>
      <c r="E950" s="250"/>
      <c r="F950" s="250"/>
      <c r="G950" s="250"/>
      <c r="H950" s="224"/>
      <c r="I950" s="224"/>
      <c r="J950" s="224"/>
      <c r="K950" s="224"/>
      <c r="L950" s="224"/>
      <c r="M950" s="224"/>
      <c r="N950" s="223"/>
      <c r="O950" s="223"/>
      <c r="P950" s="223"/>
      <c r="Q950" s="223"/>
      <c r="R950" s="224"/>
      <c r="S950" s="224"/>
      <c r="T950" s="224"/>
      <c r="U950" s="224"/>
      <c r="V950" s="224"/>
      <c r="W950" s="224"/>
      <c r="X950" s="224"/>
      <c r="Y950" s="224"/>
      <c r="Z950" s="213"/>
      <c r="AA950" s="213"/>
      <c r="AB950" s="213"/>
      <c r="AC950" s="213"/>
      <c r="AD950" s="213"/>
      <c r="AE950" s="213"/>
      <c r="AF950" s="213"/>
      <c r="AG950" s="213" t="s">
        <v>287</v>
      </c>
      <c r="AH950" s="213"/>
      <c r="AI950" s="213"/>
      <c r="AJ950" s="213"/>
      <c r="AK950" s="213"/>
      <c r="AL950" s="213"/>
      <c r="AM950" s="213"/>
      <c r="AN950" s="213"/>
      <c r="AO950" s="213"/>
      <c r="AP950" s="213"/>
      <c r="AQ950" s="213"/>
      <c r="AR950" s="213"/>
      <c r="AS950" s="213"/>
      <c r="AT950" s="213"/>
      <c r="AU950" s="213"/>
      <c r="AV950" s="213"/>
      <c r="AW950" s="213"/>
      <c r="AX950" s="213"/>
      <c r="AY950" s="213"/>
      <c r="AZ950" s="213"/>
      <c r="BA950" s="213"/>
      <c r="BB950" s="213"/>
      <c r="BC950" s="213"/>
      <c r="BD950" s="213"/>
      <c r="BE950" s="213"/>
      <c r="BF950" s="213"/>
      <c r="BG950" s="213"/>
      <c r="BH950" s="213"/>
    </row>
    <row r="951" spans="1:60" outlineLevel="3" x14ac:dyDescent="0.2">
      <c r="A951" s="220"/>
      <c r="B951" s="221"/>
      <c r="C951" s="261" t="s">
        <v>2880</v>
      </c>
      <c r="D951" s="250"/>
      <c r="E951" s="250"/>
      <c r="F951" s="250"/>
      <c r="G951" s="250"/>
      <c r="H951" s="224"/>
      <c r="I951" s="224"/>
      <c r="J951" s="224"/>
      <c r="K951" s="224"/>
      <c r="L951" s="224"/>
      <c r="M951" s="224"/>
      <c r="N951" s="223"/>
      <c r="O951" s="223"/>
      <c r="P951" s="223"/>
      <c r="Q951" s="223"/>
      <c r="R951" s="224"/>
      <c r="S951" s="224"/>
      <c r="T951" s="224"/>
      <c r="U951" s="224"/>
      <c r="V951" s="224"/>
      <c r="W951" s="224"/>
      <c r="X951" s="224"/>
      <c r="Y951" s="224"/>
      <c r="Z951" s="213"/>
      <c r="AA951" s="213"/>
      <c r="AB951" s="213"/>
      <c r="AC951" s="213"/>
      <c r="AD951" s="213"/>
      <c r="AE951" s="213"/>
      <c r="AF951" s="213"/>
      <c r="AG951" s="213" t="s">
        <v>287</v>
      </c>
      <c r="AH951" s="213"/>
      <c r="AI951" s="213"/>
      <c r="AJ951" s="213"/>
      <c r="AK951" s="213"/>
      <c r="AL951" s="213"/>
      <c r="AM951" s="213"/>
      <c r="AN951" s="213"/>
      <c r="AO951" s="213"/>
      <c r="AP951" s="213"/>
      <c r="AQ951" s="213"/>
      <c r="AR951" s="213"/>
      <c r="AS951" s="213"/>
      <c r="AT951" s="213"/>
      <c r="AU951" s="213"/>
      <c r="AV951" s="213"/>
      <c r="AW951" s="213"/>
      <c r="AX951" s="213"/>
      <c r="AY951" s="213"/>
      <c r="AZ951" s="213"/>
      <c r="BA951" s="213"/>
      <c r="BB951" s="213"/>
      <c r="BC951" s="213"/>
      <c r="BD951" s="213"/>
      <c r="BE951" s="213"/>
      <c r="BF951" s="213"/>
      <c r="BG951" s="213"/>
      <c r="BH951" s="213"/>
    </row>
    <row r="952" spans="1:60" outlineLevel="3" x14ac:dyDescent="0.2">
      <c r="A952" s="220"/>
      <c r="B952" s="221"/>
      <c r="C952" s="261" t="s">
        <v>2881</v>
      </c>
      <c r="D952" s="250"/>
      <c r="E952" s="250"/>
      <c r="F952" s="250"/>
      <c r="G952" s="250"/>
      <c r="H952" s="224"/>
      <c r="I952" s="224"/>
      <c r="J952" s="224"/>
      <c r="K952" s="224"/>
      <c r="L952" s="224"/>
      <c r="M952" s="224"/>
      <c r="N952" s="223"/>
      <c r="O952" s="223"/>
      <c r="P952" s="223"/>
      <c r="Q952" s="223"/>
      <c r="R952" s="224"/>
      <c r="S952" s="224"/>
      <c r="T952" s="224"/>
      <c r="U952" s="224"/>
      <c r="V952" s="224"/>
      <c r="W952" s="224"/>
      <c r="X952" s="224"/>
      <c r="Y952" s="224"/>
      <c r="Z952" s="213"/>
      <c r="AA952" s="213"/>
      <c r="AB952" s="213"/>
      <c r="AC952" s="213"/>
      <c r="AD952" s="213"/>
      <c r="AE952" s="213"/>
      <c r="AF952" s="213"/>
      <c r="AG952" s="213" t="s">
        <v>287</v>
      </c>
      <c r="AH952" s="213"/>
      <c r="AI952" s="213"/>
      <c r="AJ952" s="213"/>
      <c r="AK952" s="213"/>
      <c r="AL952" s="213"/>
      <c r="AM952" s="213"/>
      <c r="AN952" s="213"/>
      <c r="AO952" s="213"/>
      <c r="AP952" s="213"/>
      <c r="AQ952" s="213"/>
      <c r="AR952" s="213"/>
      <c r="AS952" s="213"/>
      <c r="AT952" s="213"/>
      <c r="AU952" s="213"/>
      <c r="AV952" s="213"/>
      <c r="AW952" s="213"/>
      <c r="AX952" s="213"/>
      <c r="AY952" s="213"/>
      <c r="AZ952" s="213"/>
      <c r="BA952" s="213"/>
      <c r="BB952" s="213"/>
      <c r="BC952" s="213"/>
      <c r="BD952" s="213"/>
      <c r="BE952" s="213"/>
      <c r="BF952" s="213"/>
      <c r="BG952" s="213"/>
      <c r="BH952" s="213"/>
    </row>
    <row r="953" spans="1:60" outlineLevel="3" x14ac:dyDescent="0.2">
      <c r="A953" s="220"/>
      <c r="B953" s="221"/>
      <c r="C953" s="261" t="s">
        <v>2882</v>
      </c>
      <c r="D953" s="250"/>
      <c r="E953" s="250"/>
      <c r="F953" s="250"/>
      <c r="G953" s="250"/>
      <c r="H953" s="224"/>
      <c r="I953" s="224"/>
      <c r="J953" s="224"/>
      <c r="K953" s="224"/>
      <c r="L953" s="224"/>
      <c r="M953" s="224"/>
      <c r="N953" s="223"/>
      <c r="O953" s="223"/>
      <c r="P953" s="223"/>
      <c r="Q953" s="223"/>
      <c r="R953" s="224"/>
      <c r="S953" s="224"/>
      <c r="T953" s="224"/>
      <c r="U953" s="224"/>
      <c r="V953" s="224"/>
      <c r="W953" s="224"/>
      <c r="X953" s="224"/>
      <c r="Y953" s="224"/>
      <c r="Z953" s="213"/>
      <c r="AA953" s="213"/>
      <c r="AB953" s="213"/>
      <c r="AC953" s="213"/>
      <c r="AD953" s="213"/>
      <c r="AE953" s="213"/>
      <c r="AF953" s="213"/>
      <c r="AG953" s="213" t="s">
        <v>287</v>
      </c>
      <c r="AH953" s="213"/>
      <c r="AI953" s="213"/>
      <c r="AJ953" s="213"/>
      <c r="AK953" s="213"/>
      <c r="AL953" s="213"/>
      <c r="AM953" s="213"/>
      <c r="AN953" s="213"/>
      <c r="AO953" s="213"/>
      <c r="AP953" s="213"/>
      <c r="AQ953" s="213"/>
      <c r="AR953" s="213"/>
      <c r="AS953" s="213"/>
      <c r="AT953" s="213"/>
      <c r="AU953" s="213"/>
      <c r="AV953" s="213"/>
      <c r="AW953" s="213"/>
      <c r="AX953" s="213"/>
      <c r="AY953" s="213"/>
      <c r="AZ953" s="213"/>
      <c r="BA953" s="213"/>
      <c r="BB953" s="213"/>
      <c r="BC953" s="213"/>
      <c r="BD953" s="213"/>
      <c r="BE953" s="213"/>
      <c r="BF953" s="213"/>
      <c r="BG953" s="213"/>
      <c r="BH953" s="213"/>
    </row>
    <row r="954" spans="1:60" outlineLevel="3" x14ac:dyDescent="0.2">
      <c r="A954" s="220"/>
      <c r="B954" s="221"/>
      <c r="C954" s="261" t="s">
        <v>2896</v>
      </c>
      <c r="D954" s="250"/>
      <c r="E954" s="250"/>
      <c r="F954" s="250"/>
      <c r="G954" s="250"/>
      <c r="H954" s="224"/>
      <c r="I954" s="224"/>
      <c r="J954" s="224"/>
      <c r="K954" s="224"/>
      <c r="L954" s="224"/>
      <c r="M954" s="224"/>
      <c r="N954" s="223"/>
      <c r="O954" s="223"/>
      <c r="P954" s="223"/>
      <c r="Q954" s="223"/>
      <c r="R954" s="224"/>
      <c r="S954" s="224"/>
      <c r="T954" s="224"/>
      <c r="U954" s="224"/>
      <c r="V954" s="224"/>
      <c r="W954" s="224"/>
      <c r="X954" s="224"/>
      <c r="Y954" s="224"/>
      <c r="Z954" s="213"/>
      <c r="AA954" s="213"/>
      <c r="AB954" s="213"/>
      <c r="AC954" s="213"/>
      <c r="AD954" s="213"/>
      <c r="AE954" s="213"/>
      <c r="AF954" s="213"/>
      <c r="AG954" s="213" t="s">
        <v>287</v>
      </c>
      <c r="AH954" s="213"/>
      <c r="AI954" s="213"/>
      <c r="AJ954" s="213"/>
      <c r="AK954" s="213"/>
      <c r="AL954" s="213"/>
      <c r="AM954" s="213"/>
      <c r="AN954" s="213"/>
      <c r="AO954" s="213"/>
      <c r="AP954" s="213"/>
      <c r="AQ954" s="213"/>
      <c r="AR954" s="213"/>
      <c r="AS954" s="213"/>
      <c r="AT954" s="213"/>
      <c r="AU954" s="213"/>
      <c r="AV954" s="213"/>
      <c r="AW954" s="213"/>
      <c r="AX954" s="213"/>
      <c r="AY954" s="213"/>
      <c r="AZ954" s="213"/>
      <c r="BA954" s="213"/>
      <c r="BB954" s="213"/>
      <c r="BC954" s="213"/>
      <c r="BD954" s="213"/>
      <c r="BE954" s="213"/>
      <c r="BF954" s="213"/>
      <c r="BG954" s="213"/>
      <c r="BH954" s="213"/>
    </row>
    <row r="955" spans="1:60" outlineLevel="3" x14ac:dyDescent="0.2">
      <c r="A955" s="220"/>
      <c r="B955" s="221"/>
      <c r="C955" s="261" t="s">
        <v>2897</v>
      </c>
      <c r="D955" s="250"/>
      <c r="E955" s="250"/>
      <c r="F955" s="250"/>
      <c r="G955" s="250"/>
      <c r="H955" s="224"/>
      <c r="I955" s="224"/>
      <c r="J955" s="224"/>
      <c r="K955" s="224"/>
      <c r="L955" s="224"/>
      <c r="M955" s="224"/>
      <c r="N955" s="223"/>
      <c r="O955" s="223"/>
      <c r="P955" s="223"/>
      <c r="Q955" s="223"/>
      <c r="R955" s="224"/>
      <c r="S955" s="224"/>
      <c r="T955" s="224"/>
      <c r="U955" s="224"/>
      <c r="V955" s="224"/>
      <c r="W955" s="224"/>
      <c r="X955" s="224"/>
      <c r="Y955" s="224"/>
      <c r="Z955" s="213"/>
      <c r="AA955" s="213"/>
      <c r="AB955" s="213"/>
      <c r="AC955" s="213"/>
      <c r="AD955" s="213"/>
      <c r="AE955" s="213"/>
      <c r="AF955" s="213"/>
      <c r="AG955" s="213" t="s">
        <v>287</v>
      </c>
      <c r="AH955" s="213"/>
      <c r="AI955" s="213"/>
      <c r="AJ955" s="213"/>
      <c r="AK955" s="213"/>
      <c r="AL955" s="213"/>
      <c r="AM955" s="213"/>
      <c r="AN955" s="213"/>
      <c r="AO955" s="213"/>
      <c r="AP955" s="213"/>
      <c r="AQ955" s="213"/>
      <c r="AR955" s="213"/>
      <c r="AS955" s="213"/>
      <c r="AT955" s="213"/>
      <c r="AU955" s="213"/>
      <c r="AV955" s="213"/>
      <c r="AW955" s="213"/>
      <c r="AX955" s="213"/>
      <c r="AY955" s="213"/>
      <c r="AZ955" s="213"/>
      <c r="BA955" s="213"/>
      <c r="BB955" s="213"/>
      <c r="BC955" s="213"/>
      <c r="BD955" s="213"/>
      <c r="BE955" s="213"/>
      <c r="BF955" s="213"/>
      <c r="BG955" s="213"/>
      <c r="BH955" s="213"/>
    </row>
    <row r="956" spans="1:60" outlineLevel="3" x14ac:dyDescent="0.2">
      <c r="A956" s="220"/>
      <c r="B956" s="221"/>
      <c r="C956" s="274" t="s">
        <v>1063</v>
      </c>
      <c r="D956" s="226"/>
      <c r="E956" s="227"/>
      <c r="F956" s="228"/>
      <c r="G956" s="228"/>
      <c r="H956" s="224"/>
      <c r="I956" s="224"/>
      <c r="J956" s="224"/>
      <c r="K956" s="224"/>
      <c r="L956" s="224"/>
      <c r="M956" s="224"/>
      <c r="N956" s="223"/>
      <c r="O956" s="223"/>
      <c r="P956" s="223"/>
      <c r="Q956" s="223"/>
      <c r="R956" s="224"/>
      <c r="S956" s="224"/>
      <c r="T956" s="224"/>
      <c r="U956" s="224"/>
      <c r="V956" s="224"/>
      <c r="W956" s="224"/>
      <c r="X956" s="224"/>
      <c r="Y956" s="224"/>
      <c r="Z956" s="213"/>
      <c r="AA956" s="213"/>
      <c r="AB956" s="213"/>
      <c r="AC956" s="213"/>
      <c r="AD956" s="213"/>
      <c r="AE956" s="213"/>
      <c r="AF956" s="213"/>
      <c r="AG956" s="213" t="s">
        <v>287</v>
      </c>
      <c r="AH956" s="213"/>
      <c r="AI956" s="213"/>
      <c r="AJ956" s="213"/>
      <c r="AK956" s="213"/>
      <c r="AL956" s="213"/>
      <c r="AM956" s="213"/>
      <c r="AN956" s="213"/>
      <c r="AO956" s="213"/>
      <c r="AP956" s="213"/>
      <c r="AQ956" s="213"/>
      <c r="AR956" s="213"/>
      <c r="AS956" s="213"/>
      <c r="AT956" s="213"/>
      <c r="AU956" s="213"/>
      <c r="AV956" s="213"/>
      <c r="AW956" s="213"/>
      <c r="AX956" s="213"/>
      <c r="AY956" s="213"/>
      <c r="AZ956" s="213"/>
      <c r="BA956" s="213"/>
      <c r="BB956" s="213"/>
      <c r="BC956" s="213"/>
      <c r="BD956" s="213"/>
      <c r="BE956" s="213"/>
      <c r="BF956" s="213"/>
      <c r="BG956" s="213"/>
      <c r="BH956" s="213"/>
    </row>
    <row r="957" spans="1:60" ht="22.5" outlineLevel="3" x14ac:dyDescent="0.2">
      <c r="A957" s="220"/>
      <c r="B957" s="221"/>
      <c r="C957" s="261" t="s">
        <v>355</v>
      </c>
      <c r="D957" s="250"/>
      <c r="E957" s="250"/>
      <c r="F957" s="250"/>
      <c r="G957" s="250"/>
      <c r="H957" s="224"/>
      <c r="I957" s="224"/>
      <c r="J957" s="224"/>
      <c r="K957" s="224"/>
      <c r="L957" s="224"/>
      <c r="M957" s="224"/>
      <c r="N957" s="223"/>
      <c r="O957" s="223"/>
      <c r="P957" s="223"/>
      <c r="Q957" s="223"/>
      <c r="R957" s="224"/>
      <c r="S957" s="224"/>
      <c r="T957" s="224"/>
      <c r="U957" s="224"/>
      <c r="V957" s="224"/>
      <c r="W957" s="224"/>
      <c r="X957" s="224"/>
      <c r="Y957" s="224"/>
      <c r="Z957" s="213"/>
      <c r="AA957" s="213"/>
      <c r="AB957" s="213"/>
      <c r="AC957" s="213"/>
      <c r="AD957" s="213"/>
      <c r="AE957" s="213"/>
      <c r="AF957" s="213"/>
      <c r="AG957" s="213" t="s">
        <v>287</v>
      </c>
      <c r="AH957" s="213"/>
      <c r="AI957" s="213"/>
      <c r="AJ957" s="213"/>
      <c r="AK957" s="213"/>
      <c r="AL957" s="213"/>
      <c r="AM957" s="213"/>
      <c r="AN957" s="213"/>
      <c r="AO957" s="213"/>
      <c r="AP957" s="213"/>
      <c r="AQ957" s="213"/>
      <c r="AR957" s="213"/>
      <c r="AS957" s="213"/>
      <c r="AT957" s="213"/>
      <c r="AU957" s="213"/>
      <c r="AV957" s="213"/>
      <c r="AW957" s="213"/>
      <c r="AX957" s="213"/>
      <c r="AY957" s="213"/>
      <c r="AZ957" s="213"/>
      <c r="BA957" s="249" t="str">
        <f>C957</f>
        <v>Kompletní provedení dle veškerých informací obsažených v PD (textová i výkresová část, technologické postupy, restaurátorské záměry atd.).</v>
      </c>
      <c r="BB957" s="213"/>
      <c r="BC957" s="213"/>
      <c r="BD957" s="213"/>
      <c r="BE957" s="213"/>
      <c r="BF957" s="213"/>
      <c r="BG957" s="213"/>
      <c r="BH957" s="213"/>
    </row>
    <row r="958" spans="1:60" ht="22.5" outlineLevel="3" x14ac:dyDescent="0.2">
      <c r="A958" s="220"/>
      <c r="B958" s="221"/>
      <c r="C958" s="261" t="s">
        <v>3165</v>
      </c>
      <c r="D958" s="250"/>
      <c r="E958" s="250"/>
      <c r="F958" s="250"/>
      <c r="G958" s="250"/>
      <c r="H958" s="224"/>
      <c r="I958" s="224"/>
      <c r="J958" s="224"/>
      <c r="K958" s="224"/>
      <c r="L958" s="224"/>
      <c r="M958" s="224"/>
      <c r="N958" s="223"/>
      <c r="O958" s="223"/>
      <c r="P958" s="223"/>
      <c r="Q958" s="223"/>
      <c r="R958" s="224"/>
      <c r="S958" s="224"/>
      <c r="T958" s="224"/>
      <c r="U958" s="224"/>
      <c r="V958" s="224"/>
      <c r="W958" s="224"/>
      <c r="X958" s="224"/>
      <c r="Y958" s="224"/>
      <c r="Z958" s="213"/>
      <c r="AA958" s="213"/>
      <c r="AB958" s="213"/>
      <c r="AC958" s="213"/>
      <c r="AD958" s="213"/>
      <c r="AE958" s="213"/>
      <c r="AF958" s="213"/>
      <c r="AG958" s="213" t="s">
        <v>287</v>
      </c>
      <c r="AH958" s="213"/>
      <c r="AI958" s="213"/>
      <c r="AJ958" s="213"/>
      <c r="AK958" s="213"/>
      <c r="AL958" s="213"/>
      <c r="AM958" s="213"/>
      <c r="AN958" s="213"/>
      <c r="AO958" s="213"/>
      <c r="AP958" s="213"/>
      <c r="AQ958" s="213"/>
      <c r="AR958" s="213"/>
      <c r="AS958" s="213"/>
      <c r="AT958" s="213"/>
      <c r="AU958" s="213"/>
      <c r="AV958" s="213"/>
      <c r="AW958" s="213"/>
      <c r="AX958" s="213"/>
      <c r="AY958" s="213"/>
      <c r="AZ958" s="213"/>
      <c r="BA958" s="249" t="str">
        <f>C958</f>
        <v>Provedení je včetně montáže, demontáže původních konstrukcí, dodávky, přesunu hmot, přesunu a likvidace suti, povrchové úpravy, repasí, restaurátorských záměrů,</v>
      </c>
      <c r="BB958" s="213"/>
      <c r="BC958" s="213"/>
      <c r="BD958" s="213"/>
      <c r="BE958" s="213"/>
      <c r="BF958" s="213"/>
      <c r="BG958" s="213"/>
      <c r="BH958" s="213"/>
    </row>
    <row r="959" spans="1:60" ht="22.5" outlineLevel="3" x14ac:dyDescent="0.2">
      <c r="A959" s="220"/>
      <c r="B959" s="221"/>
      <c r="C959" s="261" t="s">
        <v>288</v>
      </c>
      <c r="D959" s="250"/>
      <c r="E959" s="250"/>
      <c r="F959" s="250"/>
      <c r="G959" s="250"/>
      <c r="H959" s="224"/>
      <c r="I959" s="224"/>
      <c r="J959" s="224"/>
      <c r="K959" s="224"/>
      <c r="L959" s="224"/>
      <c r="M959" s="224"/>
      <c r="N959" s="223"/>
      <c r="O959" s="223"/>
      <c r="P959" s="223"/>
      <c r="Q959" s="223"/>
      <c r="R959" s="224"/>
      <c r="S959" s="224"/>
      <c r="T959" s="224"/>
      <c r="U959" s="224"/>
      <c r="V959" s="224"/>
      <c r="W959" s="224"/>
      <c r="X959" s="224"/>
      <c r="Y959" s="224"/>
      <c r="Z959" s="213"/>
      <c r="AA959" s="213"/>
      <c r="AB959" s="213"/>
      <c r="AC959" s="213"/>
      <c r="AD959" s="213"/>
      <c r="AE959" s="213"/>
      <c r="AF959" s="213"/>
      <c r="AG959" s="213" t="s">
        <v>287</v>
      </c>
      <c r="AH959" s="213"/>
      <c r="AI959" s="213"/>
      <c r="AJ959" s="213"/>
      <c r="AK959" s="213"/>
      <c r="AL959" s="213"/>
      <c r="AM959" s="213"/>
      <c r="AN959" s="213"/>
      <c r="AO959" s="213"/>
      <c r="AP959" s="213"/>
      <c r="AQ959" s="213"/>
      <c r="AR959" s="213"/>
      <c r="AS959" s="213"/>
      <c r="AT959" s="213"/>
      <c r="AU959" s="213"/>
      <c r="AV959" s="213"/>
      <c r="AW959" s="213"/>
      <c r="AX959" s="213"/>
      <c r="AY959" s="213"/>
      <c r="AZ959" s="213"/>
      <c r="BA959" s="249" t="str">
        <f>C959</f>
        <v>restaurátorských závěrečných zpráv, dílenských dokumentací, vzorkování a veškerých dalších nutných souvisejících plnění a dodávek potřeb.</v>
      </c>
      <c r="BB959" s="213"/>
      <c r="BC959" s="213"/>
      <c r="BD959" s="213"/>
      <c r="BE959" s="213"/>
      <c r="BF959" s="213"/>
      <c r="BG959" s="213"/>
      <c r="BH959" s="213"/>
    </row>
    <row r="960" spans="1:60" outlineLevel="1" x14ac:dyDescent="0.2">
      <c r="A960" s="241">
        <v>107</v>
      </c>
      <c r="B960" s="242" t="s">
        <v>2898</v>
      </c>
      <c r="C960" s="259" t="s">
        <v>2899</v>
      </c>
      <c r="D960" s="243" t="s">
        <v>1055</v>
      </c>
      <c r="E960" s="244">
        <v>2</v>
      </c>
      <c r="F960" s="245"/>
      <c r="G960" s="246">
        <f>ROUND(E960*F960,2)</f>
        <v>0</v>
      </c>
      <c r="H960" s="245"/>
      <c r="I960" s="246">
        <f>ROUND(E960*H960,2)</f>
        <v>0</v>
      </c>
      <c r="J960" s="245"/>
      <c r="K960" s="246">
        <f>ROUND(E960*J960,2)</f>
        <v>0</v>
      </c>
      <c r="L960" s="246">
        <v>21</v>
      </c>
      <c r="M960" s="246">
        <f>G960*(1+L960/100)</f>
        <v>0</v>
      </c>
      <c r="N960" s="244">
        <v>0</v>
      </c>
      <c r="O960" s="244">
        <f>ROUND(E960*N960,2)</f>
        <v>0</v>
      </c>
      <c r="P960" s="244">
        <v>0</v>
      </c>
      <c r="Q960" s="244">
        <f>ROUND(E960*P960,2)</f>
        <v>0</v>
      </c>
      <c r="R960" s="246"/>
      <c r="S960" s="246" t="s">
        <v>281</v>
      </c>
      <c r="T960" s="247" t="s">
        <v>282</v>
      </c>
      <c r="U960" s="224">
        <v>0</v>
      </c>
      <c r="V960" s="224">
        <f>ROUND(E960*U960,2)</f>
        <v>0</v>
      </c>
      <c r="W960" s="224"/>
      <c r="X960" s="224" t="s">
        <v>283</v>
      </c>
      <c r="Y960" s="224" t="s">
        <v>284</v>
      </c>
      <c r="Z960" s="213"/>
      <c r="AA960" s="213"/>
      <c r="AB960" s="213"/>
      <c r="AC960" s="213"/>
      <c r="AD960" s="213"/>
      <c r="AE960" s="213"/>
      <c r="AF960" s="213"/>
      <c r="AG960" s="213" t="s">
        <v>285</v>
      </c>
      <c r="AH960" s="213"/>
      <c r="AI960" s="213"/>
      <c r="AJ960" s="213"/>
      <c r="AK960" s="213"/>
      <c r="AL960" s="213"/>
      <c r="AM960" s="213"/>
      <c r="AN960" s="213"/>
      <c r="AO960" s="213"/>
      <c r="AP960" s="213"/>
      <c r="AQ960" s="213"/>
      <c r="AR960" s="213"/>
      <c r="AS960" s="213"/>
      <c r="AT960" s="213"/>
      <c r="AU960" s="213"/>
      <c r="AV960" s="213"/>
      <c r="AW960" s="213"/>
      <c r="AX960" s="213"/>
      <c r="AY960" s="213"/>
      <c r="AZ960" s="213"/>
      <c r="BA960" s="213"/>
      <c r="BB960" s="213"/>
      <c r="BC960" s="213"/>
      <c r="BD960" s="213"/>
      <c r="BE960" s="213"/>
      <c r="BF960" s="213"/>
      <c r="BG960" s="213"/>
      <c r="BH960" s="213"/>
    </row>
    <row r="961" spans="1:60" outlineLevel="2" x14ac:dyDescent="0.2">
      <c r="A961" s="220"/>
      <c r="B961" s="221"/>
      <c r="C961" s="260" t="s">
        <v>286</v>
      </c>
      <c r="D961" s="248"/>
      <c r="E961" s="248"/>
      <c r="F961" s="248"/>
      <c r="G961" s="248"/>
      <c r="H961" s="224"/>
      <c r="I961" s="224"/>
      <c r="J961" s="224"/>
      <c r="K961" s="224"/>
      <c r="L961" s="224"/>
      <c r="M961" s="224"/>
      <c r="N961" s="223"/>
      <c r="O961" s="223"/>
      <c r="P961" s="223"/>
      <c r="Q961" s="223"/>
      <c r="R961" s="224"/>
      <c r="S961" s="224"/>
      <c r="T961" s="224"/>
      <c r="U961" s="224"/>
      <c r="V961" s="224"/>
      <c r="W961" s="224"/>
      <c r="X961" s="224"/>
      <c r="Y961" s="224"/>
      <c r="Z961" s="213"/>
      <c r="AA961" s="213"/>
      <c r="AB961" s="213"/>
      <c r="AC961" s="213"/>
      <c r="AD961" s="213"/>
      <c r="AE961" s="213"/>
      <c r="AF961" s="213"/>
      <c r="AG961" s="213" t="s">
        <v>287</v>
      </c>
      <c r="AH961" s="213"/>
      <c r="AI961" s="213"/>
      <c r="AJ961" s="213"/>
      <c r="AK961" s="213"/>
      <c r="AL961" s="213"/>
      <c r="AM961" s="213"/>
      <c r="AN961" s="213"/>
      <c r="AO961" s="213"/>
      <c r="AP961" s="213"/>
      <c r="AQ961" s="213"/>
      <c r="AR961" s="213"/>
      <c r="AS961" s="213"/>
      <c r="AT961" s="213"/>
      <c r="AU961" s="213"/>
      <c r="AV961" s="213"/>
      <c r="AW961" s="213"/>
      <c r="AX961" s="213"/>
      <c r="AY961" s="213"/>
      <c r="AZ961" s="213"/>
      <c r="BA961" s="213"/>
      <c r="BB961" s="213"/>
      <c r="BC961" s="213"/>
      <c r="BD961" s="213"/>
      <c r="BE961" s="213"/>
      <c r="BF961" s="213"/>
      <c r="BG961" s="213"/>
      <c r="BH961" s="213"/>
    </row>
    <row r="962" spans="1:60" outlineLevel="3" x14ac:dyDescent="0.2">
      <c r="A962" s="220"/>
      <c r="B962" s="221"/>
      <c r="C962" s="261" t="s">
        <v>3210</v>
      </c>
      <c r="D962" s="250"/>
      <c r="E962" s="250"/>
      <c r="F962" s="250"/>
      <c r="G962" s="250"/>
      <c r="H962" s="224"/>
      <c r="I962" s="224"/>
      <c r="J962" s="224"/>
      <c r="K962" s="224"/>
      <c r="L962" s="224"/>
      <c r="M962" s="224"/>
      <c r="N962" s="223"/>
      <c r="O962" s="223"/>
      <c r="P962" s="223"/>
      <c r="Q962" s="223"/>
      <c r="R962" s="224"/>
      <c r="S962" s="224"/>
      <c r="T962" s="224"/>
      <c r="U962" s="224"/>
      <c r="V962" s="224"/>
      <c r="W962" s="224"/>
      <c r="X962" s="224"/>
      <c r="Y962" s="224"/>
      <c r="Z962" s="213"/>
      <c r="AA962" s="213"/>
      <c r="AB962" s="213"/>
      <c r="AC962" s="213"/>
      <c r="AD962" s="213"/>
      <c r="AE962" s="213"/>
      <c r="AF962" s="213"/>
      <c r="AG962" s="213" t="s">
        <v>287</v>
      </c>
      <c r="AH962" s="213"/>
      <c r="AI962" s="213"/>
      <c r="AJ962" s="213"/>
      <c r="AK962" s="213"/>
      <c r="AL962" s="213"/>
      <c r="AM962" s="213"/>
      <c r="AN962" s="213"/>
      <c r="AO962" s="213"/>
      <c r="AP962" s="213"/>
      <c r="AQ962" s="213"/>
      <c r="AR962" s="213"/>
      <c r="AS962" s="213"/>
      <c r="AT962" s="213"/>
      <c r="AU962" s="213"/>
      <c r="AV962" s="213"/>
      <c r="AW962" s="213"/>
      <c r="AX962" s="213"/>
      <c r="AY962" s="213"/>
      <c r="AZ962" s="213"/>
      <c r="BA962" s="213"/>
      <c r="BB962" s="213"/>
      <c r="BC962" s="213"/>
      <c r="BD962" s="213"/>
      <c r="BE962" s="213"/>
      <c r="BF962" s="213"/>
      <c r="BG962" s="213"/>
      <c r="BH962" s="213"/>
    </row>
    <row r="963" spans="1:60" outlineLevel="3" x14ac:dyDescent="0.2">
      <c r="A963" s="220"/>
      <c r="B963" s="221"/>
      <c r="C963" s="261" t="s">
        <v>2867</v>
      </c>
      <c r="D963" s="250"/>
      <c r="E963" s="250"/>
      <c r="F963" s="250"/>
      <c r="G963" s="250"/>
      <c r="H963" s="224"/>
      <c r="I963" s="224"/>
      <c r="J963" s="224"/>
      <c r="K963" s="224"/>
      <c r="L963" s="224"/>
      <c r="M963" s="224"/>
      <c r="N963" s="223"/>
      <c r="O963" s="223"/>
      <c r="P963" s="223"/>
      <c r="Q963" s="223"/>
      <c r="R963" s="224"/>
      <c r="S963" s="224"/>
      <c r="T963" s="224"/>
      <c r="U963" s="224"/>
      <c r="V963" s="224"/>
      <c r="W963" s="224"/>
      <c r="X963" s="224"/>
      <c r="Y963" s="224"/>
      <c r="Z963" s="213"/>
      <c r="AA963" s="213"/>
      <c r="AB963" s="213"/>
      <c r="AC963" s="213"/>
      <c r="AD963" s="213"/>
      <c r="AE963" s="213"/>
      <c r="AF963" s="213"/>
      <c r="AG963" s="213" t="s">
        <v>287</v>
      </c>
      <c r="AH963" s="213"/>
      <c r="AI963" s="213"/>
      <c r="AJ963" s="213"/>
      <c r="AK963" s="213"/>
      <c r="AL963" s="213"/>
      <c r="AM963" s="213"/>
      <c r="AN963" s="213"/>
      <c r="AO963" s="213"/>
      <c r="AP963" s="213"/>
      <c r="AQ963" s="213"/>
      <c r="AR963" s="213"/>
      <c r="AS963" s="213"/>
      <c r="AT963" s="213"/>
      <c r="AU963" s="213"/>
      <c r="AV963" s="213"/>
      <c r="AW963" s="213"/>
      <c r="AX963" s="213"/>
      <c r="AY963" s="213"/>
      <c r="AZ963" s="213"/>
      <c r="BA963" s="213"/>
      <c r="BB963" s="213"/>
      <c r="BC963" s="213"/>
      <c r="BD963" s="213"/>
      <c r="BE963" s="213"/>
      <c r="BF963" s="213"/>
      <c r="BG963" s="213"/>
      <c r="BH963" s="213"/>
    </row>
    <row r="964" spans="1:60" outlineLevel="3" x14ac:dyDescent="0.2">
      <c r="A964" s="220"/>
      <c r="B964" s="221"/>
      <c r="C964" s="261" t="s">
        <v>2900</v>
      </c>
      <c r="D964" s="250"/>
      <c r="E964" s="250"/>
      <c r="F964" s="250"/>
      <c r="G964" s="250"/>
      <c r="H964" s="224"/>
      <c r="I964" s="224"/>
      <c r="J964" s="224"/>
      <c r="K964" s="224"/>
      <c r="L964" s="224"/>
      <c r="M964" s="224"/>
      <c r="N964" s="223"/>
      <c r="O964" s="223"/>
      <c r="P964" s="223"/>
      <c r="Q964" s="223"/>
      <c r="R964" s="224"/>
      <c r="S964" s="224"/>
      <c r="T964" s="224"/>
      <c r="U964" s="224"/>
      <c r="V964" s="224"/>
      <c r="W964" s="224"/>
      <c r="X964" s="224"/>
      <c r="Y964" s="224"/>
      <c r="Z964" s="213"/>
      <c r="AA964" s="213"/>
      <c r="AB964" s="213"/>
      <c r="AC964" s="213"/>
      <c r="AD964" s="213"/>
      <c r="AE964" s="213"/>
      <c r="AF964" s="213"/>
      <c r="AG964" s="213" t="s">
        <v>287</v>
      </c>
      <c r="AH964" s="213"/>
      <c r="AI964" s="213"/>
      <c r="AJ964" s="213"/>
      <c r="AK964" s="213"/>
      <c r="AL964" s="213"/>
      <c r="AM964" s="213"/>
      <c r="AN964" s="213"/>
      <c r="AO964" s="213"/>
      <c r="AP964" s="213"/>
      <c r="AQ964" s="213"/>
      <c r="AR964" s="213"/>
      <c r="AS964" s="213"/>
      <c r="AT964" s="213"/>
      <c r="AU964" s="213"/>
      <c r="AV964" s="213"/>
      <c r="AW964" s="213"/>
      <c r="AX964" s="213"/>
      <c r="AY964" s="213"/>
      <c r="AZ964" s="213"/>
      <c r="BA964" s="213"/>
      <c r="BB964" s="213"/>
      <c r="BC964" s="213"/>
      <c r="BD964" s="213"/>
      <c r="BE964" s="213"/>
      <c r="BF964" s="213"/>
      <c r="BG964" s="213"/>
      <c r="BH964" s="213"/>
    </row>
    <row r="965" spans="1:60" outlineLevel="3" x14ac:dyDescent="0.2">
      <c r="A965" s="220"/>
      <c r="B965" s="221"/>
      <c r="C965" s="261" t="s">
        <v>2901</v>
      </c>
      <c r="D965" s="250"/>
      <c r="E965" s="250"/>
      <c r="F965" s="250"/>
      <c r="G965" s="250"/>
      <c r="H965" s="224"/>
      <c r="I965" s="224"/>
      <c r="J965" s="224"/>
      <c r="K965" s="224"/>
      <c r="L965" s="224"/>
      <c r="M965" s="224"/>
      <c r="N965" s="223"/>
      <c r="O965" s="223"/>
      <c r="P965" s="223"/>
      <c r="Q965" s="223"/>
      <c r="R965" s="224"/>
      <c r="S965" s="224"/>
      <c r="T965" s="224"/>
      <c r="U965" s="224"/>
      <c r="V965" s="224"/>
      <c r="W965" s="224"/>
      <c r="X965" s="224"/>
      <c r="Y965" s="224"/>
      <c r="Z965" s="213"/>
      <c r="AA965" s="213"/>
      <c r="AB965" s="213"/>
      <c r="AC965" s="213"/>
      <c r="AD965" s="213"/>
      <c r="AE965" s="213"/>
      <c r="AF965" s="213"/>
      <c r="AG965" s="213" t="s">
        <v>287</v>
      </c>
      <c r="AH965" s="213"/>
      <c r="AI965" s="213"/>
      <c r="AJ965" s="213"/>
      <c r="AK965" s="213"/>
      <c r="AL965" s="213"/>
      <c r="AM965" s="213"/>
      <c r="AN965" s="213"/>
      <c r="AO965" s="213"/>
      <c r="AP965" s="213"/>
      <c r="AQ965" s="213"/>
      <c r="AR965" s="213"/>
      <c r="AS965" s="213"/>
      <c r="AT965" s="213"/>
      <c r="AU965" s="213"/>
      <c r="AV965" s="213"/>
      <c r="AW965" s="213"/>
      <c r="AX965" s="213"/>
      <c r="AY965" s="213"/>
      <c r="AZ965" s="213"/>
      <c r="BA965" s="213"/>
      <c r="BB965" s="213"/>
      <c r="BC965" s="213"/>
      <c r="BD965" s="213"/>
      <c r="BE965" s="213"/>
      <c r="BF965" s="213"/>
      <c r="BG965" s="213"/>
      <c r="BH965" s="213"/>
    </row>
    <row r="966" spans="1:60" outlineLevel="3" x14ac:dyDescent="0.2">
      <c r="A966" s="220"/>
      <c r="B966" s="221"/>
      <c r="C966" s="261" t="s">
        <v>2875</v>
      </c>
      <c r="D966" s="250"/>
      <c r="E966" s="250"/>
      <c r="F966" s="250"/>
      <c r="G966" s="250"/>
      <c r="H966" s="224"/>
      <c r="I966" s="224"/>
      <c r="J966" s="224"/>
      <c r="K966" s="224"/>
      <c r="L966" s="224"/>
      <c r="M966" s="224"/>
      <c r="N966" s="223"/>
      <c r="O966" s="223"/>
      <c r="P966" s="223"/>
      <c r="Q966" s="223"/>
      <c r="R966" s="224"/>
      <c r="S966" s="224"/>
      <c r="T966" s="224"/>
      <c r="U966" s="224"/>
      <c r="V966" s="224"/>
      <c r="W966" s="224"/>
      <c r="X966" s="224"/>
      <c r="Y966" s="224"/>
      <c r="Z966" s="213"/>
      <c r="AA966" s="213"/>
      <c r="AB966" s="213"/>
      <c r="AC966" s="213"/>
      <c r="AD966" s="213"/>
      <c r="AE966" s="213"/>
      <c r="AF966" s="213"/>
      <c r="AG966" s="213" t="s">
        <v>287</v>
      </c>
      <c r="AH966" s="213"/>
      <c r="AI966" s="213"/>
      <c r="AJ966" s="213"/>
      <c r="AK966" s="213"/>
      <c r="AL966" s="213"/>
      <c r="AM966" s="213"/>
      <c r="AN966" s="213"/>
      <c r="AO966" s="213"/>
      <c r="AP966" s="213"/>
      <c r="AQ966" s="213"/>
      <c r="AR966" s="213"/>
      <c r="AS966" s="213"/>
      <c r="AT966" s="213"/>
      <c r="AU966" s="213"/>
      <c r="AV966" s="213"/>
      <c r="AW966" s="213"/>
      <c r="AX966" s="213"/>
      <c r="AY966" s="213"/>
      <c r="AZ966" s="213"/>
      <c r="BA966" s="213"/>
      <c r="BB966" s="213"/>
      <c r="BC966" s="213"/>
      <c r="BD966" s="213"/>
      <c r="BE966" s="213"/>
      <c r="BF966" s="213"/>
      <c r="BG966" s="213"/>
      <c r="BH966" s="213"/>
    </row>
    <row r="967" spans="1:60" outlineLevel="3" x14ac:dyDescent="0.2">
      <c r="A967" s="220"/>
      <c r="B967" s="221"/>
      <c r="C967" s="261" t="s">
        <v>2902</v>
      </c>
      <c r="D967" s="250"/>
      <c r="E967" s="250"/>
      <c r="F967" s="250"/>
      <c r="G967" s="250"/>
      <c r="H967" s="224"/>
      <c r="I967" s="224"/>
      <c r="J967" s="224"/>
      <c r="K967" s="224"/>
      <c r="L967" s="224"/>
      <c r="M967" s="224"/>
      <c r="N967" s="223"/>
      <c r="O967" s="223"/>
      <c r="P967" s="223"/>
      <c r="Q967" s="223"/>
      <c r="R967" s="224"/>
      <c r="S967" s="224"/>
      <c r="T967" s="224"/>
      <c r="U967" s="224"/>
      <c r="V967" s="224"/>
      <c r="W967" s="224"/>
      <c r="X967" s="224"/>
      <c r="Y967" s="224"/>
      <c r="Z967" s="213"/>
      <c r="AA967" s="213"/>
      <c r="AB967" s="213"/>
      <c r="AC967" s="213"/>
      <c r="AD967" s="213"/>
      <c r="AE967" s="213"/>
      <c r="AF967" s="213"/>
      <c r="AG967" s="213" t="s">
        <v>287</v>
      </c>
      <c r="AH967" s="213"/>
      <c r="AI967" s="213"/>
      <c r="AJ967" s="213"/>
      <c r="AK967" s="213"/>
      <c r="AL967" s="213"/>
      <c r="AM967" s="213"/>
      <c r="AN967" s="213"/>
      <c r="AO967" s="213"/>
      <c r="AP967" s="213"/>
      <c r="AQ967" s="213"/>
      <c r="AR967" s="213"/>
      <c r="AS967" s="213"/>
      <c r="AT967" s="213"/>
      <c r="AU967" s="213"/>
      <c r="AV967" s="213"/>
      <c r="AW967" s="213"/>
      <c r="AX967" s="213"/>
      <c r="AY967" s="213"/>
      <c r="AZ967" s="213"/>
      <c r="BA967" s="213"/>
      <c r="BB967" s="213"/>
      <c r="BC967" s="213"/>
      <c r="BD967" s="213"/>
      <c r="BE967" s="213"/>
      <c r="BF967" s="213"/>
      <c r="BG967" s="213"/>
      <c r="BH967" s="213"/>
    </row>
    <row r="968" spans="1:60" outlineLevel="3" x14ac:dyDescent="0.2">
      <c r="A968" s="220"/>
      <c r="B968" s="221"/>
      <c r="C968" s="261" t="s">
        <v>2877</v>
      </c>
      <c r="D968" s="250"/>
      <c r="E968" s="250"/>
      <c r="F968" s="250"/>
      <c r="G968" s="250"/>
      <c r="H968" s="224"/>
      <c r="I968" s="224"/>
      <c r="J968" s="224"/>
      <c r="K968" s="224"/>
      <c r="L968" s="224"/>
      <c r="M968" s="224"/>
      <c r="N968" s="223"/>
      <c r="O968" s="223"/>
      <c r="P968" s="223"/>
      <c r="Q968" s="223"/>
      <c r="R968" s="224"/>
      <c r="S968" s="224"/>
      <c r="T968" s="224"/>
      <c r="U968" s="224"/>
      <c r="V968" s="224"/>
      <c r="W968" s="224"/>
      <c r="X968" s="224"/>
      <c r="Y968" s="224"/>
      <c r="Z968" s="213"/>
      <c r="AA968" s="213"/>
      <c r="AB968" s="213"/>
      <c r="AC968" s="213"/>
      <c r="AD968" s="213"/>
      <c r="AE968" s="213"/>
      <c r="AF968" s="213"/>
      <c r="AG968" s="213" t="s">
        <v>287</v>
      </c>
      <c r="AH968" s="213"/>
      <c r="AI968" s="213"/>
      <c r="AJ968" s="213"/>
      <c r="AK968" s="213"/>
      <c r="AL968" s="213"/>
      <c r="AM968" s="213"/>
      <c r="AN968" s="213"/>
      <c r="AO968" s="213"/>
      <c r="AP968" s="213"/>
      <c r="AQ968" s="213"/>
      <c r="AR968" s="213"/>
      <c r="AS968" s="213"/>
      <c r="AT968" s="213"/>
      <c r="AU968" s="213"/>
      <c r="AV968" s="213"/>
      <c r="AW968" s="213"/>
      <c r="AX968" s="213"/>
      <c r="AY968" s="213"/>
      <c r="AZ968" s="213"/>
      <c r="BA968" s="213"/>
      <c r="BB968" s="213"/>
      <c r="BC968" s="213"/>
      <c r="BD968" s="213"/>
      <c r="BE968" s="213"/>
      <c r="BF968" s="213"/>
      <c r="BG968" s="213"/>
      <c r="BH968" s="213"/>
    </row>
    <row r="969" spans="1:60" outlineLevel="3" x14ac:dyDescent="0.2">
      <c r="A969" s="220"/>
      <c r="B969" s="221"/>
      <c r="C969" s="261" t="s">
        <v>2903</v>
      </c>
      <c r="D969" s="250"/>
      <c r="E969" s="250"/>
      <c r="F969" s="250"/>
      <c r="G969" s="250"/>
      <c r="H969" s="224"/>
      <c r="I969" s="224"/>
      <c r="J969" s="224"/>
      <c r="K969" s="224"/>
      <c r="L969" s="224"/>
      <c r="M969" s="224"/>
      <c r="N969" s="223"/>
      <c r="O969" s="223"/>
      <c r="P969" s="223"/>
      <c r="Q969" s="223"/>
      <c r="R969" s="224"/>
      <c r="S969" s="224"/>
      <c r="T969" s="224"/>
      <c r="U969" s="224"/>
      <c r="V969" s="224"/>
      <c r="W969" s="224"/>
      <c r="X969" s="224"/>
      <c r="Y969" s="224"/>
      <c r="Z969" s="213"/>
      <c r="AA969" s="213"/>
      <c r="AB969" s="213"/>
      <c r="AC969" s="213"/>
      <c r="AD969" s="213"/>
      <c r="AE969" s="213"/>
      <c r="AF969" s="213"/>
      <c r="AG969" s="213" t="s">
        <v>287</v>
      </c>
      <c r="AH969" s="213"/>
      <c r="AI969" s="213"/>
      <c r="AJ969" s="213"/>
      <c r="AK969" s="213"/>
      <c r="AL969" s="213"/>
      <c r="AM969" s="213"/>
      <c r="AN969" s="213"/>
      <c r="AO969" s="213"/>
      <c r="AP969" s="213"/>
      <c r="AQ969" s="213"/>
      <c r="AR969" s="213"/>
      <c r="AS969" s="213"/>
      <c r="AT969" s="213"/>
      <c r="AU969" s="213"/>
      <c r="AV969" s="213"/>
      <c r="AW969" s="213"/>
      <c r="AX969" s="213"/>
      <c r="AY969" s="213"/>
      <c r="AZ969" s="213"/>
      <c r="BA969" s="213"/>
      <c r="BB969" s="213"/>
      <c r="BC969" s="213"/>
      <c r="BD969" s="213"/>
      <c r="BE969" s="213"/>
      <c r="BF969" s="213"/>
      <c r="BG969" s="213"/>
      <c r="BH969" s="213"/>
    </row>
    <row r="970" spans="1:60" outlineLevel="3" x14ac:dyDescent="0.2">
      <c r="A970" s="220"/>
      <c r="B970" s="221"/>
      <c r="C970" s="261" t="s">
        <v>2879</v>
      </c>
      <c r="D970" s="250"/>
      <c r="E970" s="250"/>
      <c r="F970" s="250"/>
      <c r="G970" s="250"/>
      <c r="H970" s="224"/>
      <c r="I970" s="224"/>
      <c r="J970" s="224"/>
      <c r="K970" s="224"/>
      <c r="L970" s="224"/>
      <c r="M970" s="224"/>
      <c r="N970" s="223"/>
      <c r="O970" s="223"/>
      <c r="P970" s="223"/>
      <c r="Q970" s="223"/>
      <c r="R970" s="224"/>
      <c r="S970" s="224"/>
      <c r="T970" s="224"/>
      <c r="U970" s="224"/>
      <c r="V970" s="224"/>
      <c r="W970" s="224"/>
      <c r="X970" s="224"/>
      <c r="Y970" s="224"/>
      <c r="Z970" s="213"/>
      <c r="AA970" s="213"/>
      <c r="AB970" s="213"/>
      <c r="AC970" s="213"/>
      <c r="AD970" s="213"/>
      <c r="AE970" s="213"/>
      <c r="AF970" s="213"/>
      <c r="AG970" s="213" t="s">
        <v>287</v>
      </c>
      <c r="AH970" s="213"/>
      <c r="AI970" s="213"/>
      <c r="AJ970" s="213"/>
      <c r="AK970" s="213"/>
      <c r="AL970" s="213"/>
      <c r="AM970" s="213"/>
      <c r="AN970" s="213"/>
      <c r="AO970" s="213"/>
      <c r="AP970" s="213"/>
      <c r="AQ970" s="213"/>
      <c r="AR970" s="213"/>
      <c r="AS970" s="213"/>
      <c r="AT970" s="213"/>
      <c r="AU970" s="213"/>
      <c r="AV970" s="213"/>
      <c r="AW970" s="213"/>
      <c r="AX970" s="213"/>
      <c r="AY970" s="213"/>
      <c r="AZ970" s="213"/>
      <c r="BA970" s="213"/>
      <c r="BB970" s="213"/>
      <c r="BC970" s="213"/>
      <c r="BD970" s="213"/>
      <c r="BE970" s="213"/>
      <c r="BF970" s="213"/>
      <c r="BG970" s="213"/>
      <c r="BH970" s="213"/>
    </row>
    <row r="971" spans="1:60" outlineLevel="3" x14ac:dyDescent="0.2">
      <c r="A971" s="220"/>
      <c r="B971" s="221"/>
      <c r="C971" s="261" t="s">
        <v>2880</v>
      </c>
      <c r="D971" s="250"/>
      <c r="E971" s="250"/>
      <c r="F971" s="250"/>
      <c r="G971" s="250"/>
      <c r="H971" s="224"/>
      <c r="I971" s="224"/>
      <c r="J971" s="224"/>
      <c r="K971" s="224"/>
      <c r="L971" s="224"/>
      <c r="M971" s="224"/>
      <c r="N971" s="223"/>
      <c r="O971" s="223"/>
      <c r="P971" s="223"/>
      <c r="Q971" s="223"/>
      <c r="R971" s="224"/>
      <c r="S971" s="224"/>
      <c r="T971" s="224"/>
      <c r="U971" s="224"/>
      <c r="V971" s="224"/>
      <c r="W971" s="224"/>
      <c r="X971" s="224"/>
      <c r="Y971" s="224"/>
      <c r="Z971" s="213"/>
      <c r="AA971" s="213"/>
      <c r="AB971" s="213"/>
      <c r="AC971" s="213"/>
      <c r="AD971" s="213"/>
      <c r="AE971" s="213"/>
      <c r="AF971" s="213"/>
      <c r="AG971" s="213" t="s">
        <v>287</v>
      </c>
      <c r="AH971" s="213"/>
      <c r="AI971" s="213"/>
      <c r="AJ971" s="213"/>
      <c r="AK971" s="213"/>
      <c r="AL971" s="213"/>
      <c r="AM971" s="213"/>
      <c r="AN971" s="213"/>
      <c r="AO971" s="213"/>
      <c r="AP971" s="213"/>
      <c r="AQ971" s="213"/>
      <c r="AR971" s="213"/>
      <c r="AS971" s="213"/>
      <c r="AT971" s="213"/>
      <c r="AU971" s="213"/>
      <c r="AV971" s="213"/>
      <c r="AW971" s="213"/>
      <c r="AX971" s="213"/>
      <c r="AY971" s="213"/>
      <c r="AZ971" s="213"/>
      <c r="BA971" s="213"/>
      <c r="BB971" s="213"/>
      <c r="BC971" s="213"/>
      <c r="BD971" s="213"/>
      <c r="BE971" s="213"/>
      <c r="BF971" s="213"/>
      <c r="BG971" s="213"/>
      <c r="BH971" s="213"/>
    </row>
    <row r="972" spans="1:60" outlineLevel="3" x14ac:dyDescent="0.2">
      <c r="A972" s="220"/>
      <c r="B972" s="221"/>
      <c r="C972" s="274" t="s">
        <v>1063</v>
      </c>
      <c r="D972" s="226"/>
      <c r="E972" s="227"/>
      <c r="F972" s="228"/>
      <c r="G972" s="228"/>
      <c r="H972" s="224"/>
      <c r="I972" s="224"/>
      <c r="J972" s="224"/>
      <c r="K972" s="224"/>
      <c r="L972" s="224"/>
      <c r="M972" s="224"/>
      <c r="N972" s="223"/>
      <c r="O972" s="223"/>
      <c r="P972" s="223"/>
      <c r="Q972" s="223"/>
      <c r="R972" s="224"/>
      <c r="S972" s="224"/>
      <c r="T972" s="224"/>
      <c r="U972" s="224"/>
      <c r="V972" s="224"/>
      <c r="W972" s="224"/>
      <c r="X972" s="224"/>
      <c r="Y972" s="224"/>
      <c r="Z972" s="213"/>
      <c r="AA972" s="213"/>
      <c r="AB972" s="213"/>
      <c r="AC972" s="213"/>
      <c r="AD972" s="213"/>
      <c r="AE972" s="213"/>
      <c r="AF972" s="213"/>
      <c r="AG972" s="213" t="s">
        <v>287</v>
      </c>
      <c r="AH972" s="213"/>
      <c r="AI972" s="213"/>
      <c r="AJ972" s="213"/>
      <c r="AK972" s="213"/>
      <c r="AL972" s="213"/>
      <c r="AM972" s="213"/>
      <c r="AN972" s="213"/>
      <c r="AO972" s="213"/>
      <c r="AP972" s="213"/>
      <c r="AQ972" s="213"/>
      <c r="AR972" s="213"/>
      <c r="AS972" s="213"/>
      <c r="AT972" s="213"/>
      <c r="AU972" s="213"/>
      <c r="AV972" s="213"/>
      <c r="AW972" s="213"/>
      <c r="AX972" s="213"/>
      <c r="AY972" s="213"/>
      <c r="AZ972" s="213"/>
      <c r="BA972" s="213"/>
      <c r="BB972" s="213"/>
      <c r="BC972" s="213"/>
      <c r="BD972" s="213"/>
      <c r="BE972" s="213"/>
      <c r="BF972" s="213"/>
      <c r="BG972" s="213"/>
      <c r="BH972" s="213"/>
    </row>
    <row r="973" spans="1:60" outlineLevel="3" x14ac:dyDescent="0.2">
      <c r="A973" s="220"/>
      <c r="B973" s="221"/>
      <c r="C973" s="261" t="s">
        <v>2881</v>
      </c>
      <c r="D973" s="250"/>
      <c r="E973" s="250"/>
      <c r="F973" s="250"/>
      <c r="G973" s="250"/>
      <c r="H973" s="224"/>
      <c r="I973" s="224"/>
      <c r="J973" s="224"/>
      <c r="K973" s="224"/>
      <c r="L973" s="224"/>
      <c r="M973" s="224"/>
      <c r="N973" s="223"/>
      <c r="O973" s="223"/>
      <c r="P973" s="223"/>
      <c r="Q973" s="223"/>
      <c r="R973" s="224"/>
      <c r="S973" s="224"/>
      <c r="T973" s="224"/>
      <c r="U973" s="224"/>
      <c r="V973" s="224"/>
      <c r="W973" s="224"/>
      <c r="X973" s="224"/>
      <c r="Y973" s="224"/>
      <c r="Z973" s="213"/>
      <c r="AA973" s="213"/>
      <c r="AB973" s="213"/>
      <c r="AC973" s="213"/>
      <c r="AD973" s="213"/>
      <c r="AE973" s="213"/>
      <c r="AF973" s="213"/>
      <c r="AG973" s="213" t="s">
        <v>287</v>
      </c>
      <c r="AH973" s="213"/>
      <c r="AI973" s="213"/>
      <c r="AJ973" s="213"/>
      <c r="AK973" s="213"/>
      <c r="AL973" s="213"/>
      <c r="AM973" s="213"/>
      <c r="AN973" s="213"/>
      <c r="AO973" s="213"/>
      <c r="AP973" s="213"/>
      <c r="AQ973" s="213"/>
      <c r="AR973" s="213"/>
      <c r="AS973" s="213"/>
      <c r="AT973" s="213"/>
      <c r="AU973" s="213"/>
      <c r="AV973" s="213"/>
      <c r="AW973" s="213"/>
      <c r="AX973" s="213"/>
      <c r="AY973" s="213"/>
      <c r="AZ973" s="213"/>
      <c r="BA973" s="213"/>
      <c r="BB973" s="213"/>
      <c r="BC973" s="213"/>
      <c r="BD973" s="213"/>
      <c r="BE973" s="213"/>
      <c r="BF973" s="213"/>
      <c r="BG973" s="213"/>
      <c r="BH973" s="213"/>
    </row>
    <row r="974" spans="1:60" outlineLevel="3" x14ac:dyDescent="0.2">
      <c r="A974" s="220"/>
      <c r="B974" s="221"/>
      <c r="C974" s="261" t="s">
        <v>2904</v>
      </c>
      <c r="D974" s="250"/>
      <c r="E974" s="250"/>
      <c r="F974" s="250"/>
      <c r="G974" s="250"/>
      <c r="H974" s="224"/>
      <c r="I974" s="224"/>
      <c r="J974" s="224"/>
      <c r="K974" s="224"/>
      <c r="L974" s="224"/>
      <c r="M974" s="224"/>
      <c r="N974" s="223"/>
      <c r="O974" s="223"/>
      <c r="P974" s="223"/>
      <c r="Q974" s="223"/>
      <c r="R974" s="224"/>
      <c r="S974" s="224"/>
      <c r="T974" s="224"/>
      <c r="U974" s="224"/>
      <c r="V974" s="224"/>
      <c r="W974" s="224"/>
      <c r="X974" s="224"/>
      <c r="Y974" s="224"/>
      <c r="Z974" s="213"/>
      <c r="AA974" s="213"/>
      <c r="AB974" s="213"/>
      <c r="AC974" s="213"/>
      <c r="AD974" s="213"/>
      <c r="AE974" s="213"/>
      <c r="AF974" s="213"/>
      <c r="AG974" s="213" t="s">
        <v>287</v>
      </c>
      <c r="AH974" s="213"/>
      <c r="AI974" s="213"/>
      <c r="AJ974" s="213"/>
      <c r="AK974" s="213"/>
      <c r="AL974" s="213"/>
      <c r="AM974" s="213"/>
      <c r="AN974" s="213"/>
      <c r="AO974" s="213"/>
      <c r="AP974" s="213"/>
      <c r="AQ974" s="213"/>
      <c r="AR974" s="213"/>
      <c r="AS974" s="213"/>
      <c r="AT974" s="213"/>
      <c r="AU974" s="213"/>
      <c r="AV974" s="213"/>
      <c r="AW974" s="213"/>
      <c r="AX974" s="213"/>
      <c r="AY974" s="213"/>
      <c r="AZ974" s="213"/>
      <c r="BA974" s="213"/>
      <c r="BB974" s="213"/>
      <c r="BC974" s="213"/>
      <c r="BD974" s="213"/>
      <c r="BE974" s="213"/>
      <c r="BF974" s="213"/>
      <c r="BG974" s="213"/>
      <c r="BH974" s="213"/>
    </row>
    <row r="975" spans="1:60" outlineLevel="3" x14ac:dyDescent="0.2">
      <c r="A975" s="220"/>
      <c r="B975" s="221"/>
      <c r="C975" s="274" t="s">
        <v>1063</v>
      </c>
      <c r="D975" s="226"/>
      <c r="E975" s="227"/>
      <c r="F975" s="228"/>
      <c r="G975" s="228"/>
      <c r="H975" s="224"/>
      <c r="I975" s="224"/>
      <c r="J975" s="224"/>
      <c r="K975" s="224"/>
      <c r="L975" s="224"/>
      <c r="M975" s="224"/>
      <c r="N975" s="223"/>
      <c r="O975" s="223"/>
      <c r="P975" s="223"/>
      <c r="Q975" s="223"/>
      <c r="R975" s="224"/>
      <c r="S975" s="224"/>
      <c r="T975" s="224"/>
      <c r="U975" s="224"/>
      <c r="V975" s="224"/>
      <c r="W975" s="224"/>
      <c r="X975" s="224"/>
      <c r="Y975" s="224"/>
      <c r="Z975" s="213"/>
      <c r="AA975" s="213"/>
      <c r="AB975" s="213"/>
      <c r="AC975" s="213"/>
      <c r="AD975" s="213"/>
      <c r="AE975" s="213"/>
      <c r="AF975" s="213"/>
      <c r="AG975" s="213" t="s">
        <v>287</v>
      </c>
      <c r="AH975" s="213"/>
      <c r="AI975" s="213"/>
      <c r="AJ975" s="213"/>
      <c r="AK975" s="213"/>
      <c r="AL975" s="213"/>
      <c r="AM975" s="213"/>
      <c r="AN975" s="213"/>
      <c r="AO975" s="213"/>
      <c r="AP975" s="213"/>
      <c r="AQ975" s="213"/>
      <c r="AR975" s="213"/>
      <c r="AS975" s="213"/>
      <c r="AT975" s="213"/>
      <c r="AU975" s="213"/>
      <c r="AV975" s="213"/>
      <c r="AW975" s="213"/>
      <c r="AX975" s="213"/>
      <c r="AY975" s="213"/>
      <c r="AZ975" s="213"/>
      <c r="BA975" s="213"/>
      <c r="BB975" s="213"/>
      <c r="BC975" s="213"/>
      <c r="BD975" s="213"/>
      <c r="BE975" s="213"/>
      <c r="BF975" s="213"/>
      <c r="BG975" s="213"/>
      <c r="BH975" s="213"/>
    </row>
    <row r="976" spans="1:60" ht="22.5" outlineLevel="3" x14ac:dyDescent="0.2">
      <c r="A976" s="220"/>
      <c r="B976" s="221"/>
      <c r="C976" s="261" t="s">
        <v>355</v>
      </c>
      <c r="D976" s="250"/>
      <c r="E976" s="250"/>
      <c r="F976" s="250"/>
      <c r="G976" s="250"/>
      <c r="H976" s="224"/>
      <c r="I976" s="224"/>
      <c r="J976" s="224"/>
      <c r="K976" s="224"/>
      <c r="L976" s="224"/>
      <c r="M976" s="224"/>
      <c r="N976" s="223"/>
      <c r="O976" s="223"/>
      <c r="P976" s="223"/>
      <c r="Q976" s="223"/>
      <c r="R976" s="224"/>
      <c r="S976" s="224"/>
      <c r="T976" s="224"/>
      <c r="U976" s="224"/>
      <c r="V976" s="224"/>
      <c r="W976" s="224"/>
      <c r="X976" s="224"/>
      <c r="Y976" s="224"/>
      <c r="Z976" s="213"/>
      <c r="AA976" s="213"/>
      <c r="AB976" s="213"/>
      <c r="AC976" s="213"/>
      <c r="AD976" s="213"/>
      <c r="AE976" s="213"/>
      <c r="AF976" s="213"/>
      <c r="AG976" s="213" t="s">
        <v>287</v>
      </c>
      <c r="AH976" s="213"/>
      <c r="AI976" s="213"/>
      <c r="AJ976" s="213"/>
      <c r="AK976" s="213"/>
      <c r="AL976" s="213"/>
      <c r="AM976" s="213"/>
      <c r="AN976" s="213"/>
      <c r="AO976" s="213"/>
      <c r="AP976" s="213"/>
      <c r="AQ976" s="213"/>
      <c r="AR976" s="213"/>
      <c r="AS976" s="213"/>
      <c r="AT976" s="213"/>
      <c r="AU976" s="213"/>
      <c r="AV976" s="213"/>
      <c r="AW976" s="213"/>
      <c r="AX976" s="213"/>
      <c r="AY976" s="213"/>
      <c r="AZ976" s="213"/>
      <c r="BA976" s="249" t="str">
        <f>C976</f>
        <v>Kompletní provedení dle veškerých informací obsažených v PD (textová i výkresová část, technologické postupy, restaurátorské záměry atd.).</v>
      </c>
      <c r="BB976" s="213"/>
      <c r="BC976" s="213"/>
      <c r="BD976" s="213"/>
      <c r="BE976" s="213"/>
      <c r="BF976" s="213"/>
      <c r="BG976" s="213"/>
      <c r="BH976" s="213"/>
    </row>
    <row r="977" spans="1:60" ht="22.5" outlineLevel="3" x14ac:dyDescent="0.2">
      <c r="A977" s="220"/>
      <c r="B977" s="221"/>
      <c r="C977" s="261" t="s">
        <v>3165</v>
      </c>
      <c r="D977" s="250"/>
      <c r="E977" s="250"/>
      <c r="F977" s="250"/>
      <c r="G977" s="250"/>
      <c r="H977" s="224"/>
      <c r="I977" s="224"/>
      <c r="J977" s="224"/>
      <c r="K977" s="224"/>
      <c r="L977" s="224"/>
      <c r="M977" s="224"/>
      <c r="N977" s="223"/>
      <c r="O977" s="223"/>
      <c r="P977" s="223"/>
      <c r="Q977" s="223"/>
      <c r="R977" s="224"/>
      <c r="S977" s="224"/>
      <c r="T977" s="224"/>
      <c r="U977" s="224"/>
      <c r="V977" s="224"/>
      <c r="W977" s="224"/>
      <c r="X977" s="224"/>
      <c r="Y977" s="224"/>
      <c r="Z977" s="213"/>
      <c r="AA977" s="213"/>
      <c r="AB977" s="213"/>
      <c r="AC977" s="213"/>
      <c r="AD977" s="213"/>
      <c r="AE977" s="213"/>
      <c r="AF977" s="213"/>
      <c r="AG977" s="213" t="s">
        <v>287</v>
      </c>
      <c r="AH977" s="213"/>
      <c r="AI977" s="213"/>
      <c r="AJ977" s="213"/>
      <c r="AK977" s="213"/>
      <c r="AL977" s="213"/>
      <c r="AM977" s="213"/>
      <c r="AN977" s="213"/>
      <c r="AO977" s="213"/>
      <c r="AP977" s="213"/>
      <c r="AQ977" s="213"/>
      <c r="AR977" s="213"/>
      <c r="AS977" s="213"/>
      <c r="AT977" s="213"/>
      <c r="AU977" s="213"/>
      <c r="AV977" s="213"/>
      <c r="AW977" s="213"/>
      <c r="AX977" s="213"/>
      <c r="AY977" s="213"/>
      <c r="AZ977" s="213"/>
      <c r="BA977" s="249" t="str">
        <f>C977</f>
        <v>Provedení je včetně montáže, demontáže původních konstrukcí, dodávky, přesunu hmot, přesunu a likvidace suti, povrchové úpravy, repasí, restaurátorských záměrů,</v>
      </c>
      <c r="BB977" s="213"/>
      <c r="BC977" s="213"/>
      <c r="BD977" s="213"/>
      <c r="BE977" s="213"/>
      <c r="BF977" s="213"/>
      <c r="BG977" s="213"/>
      <c r="BH977" s="213"/>
    </row>
    <row r="978" spans="1:60" ht="22.5" outlineLevel="3" x14ac:dyDescent="0.2">
      <c r="A978" s="220"/>
      <c r="B978" s="221"/>
      <c r="C978" s="261" t="s">
        <v>288</v>
      </c>
      <c r="D978" s="250"/>
      <c r="E978" s="250"/>
      <c r="F978" s="250"/>
      <c r="G978" s="250"/>
      <c r="H978" s="224"/>
      <c r="I978" s="224"/>
      <c r="J978" s="224"/>
      <c r="K978" s="224"/>
      <c r="L978" s="224"/>
      <c r="M978" s="224"/>
      <c r="N978" s="223"/>
      <c r="O978" s="223"/>
      <c r="P978" s="223"/>
      <c r="Q978" s="223"/>
      <c r="R978" s="224"/>
      <c r="S978" s="224"/>
      <c r="T978" s="224"/>
      <c r="U978" s="224"/>
      <c r="V978" s="224"/>
      <c r="W978" s="224"/>
      <c r="X978" s="224"/>
      <c r="Y978" s="224"/>
      <c r="Z978" s="213"/>
      <c r="AA978" s="213"/>
      <c r="AB978" s="213"/>
      <c r="AC978" s="213"/>
      <c r="AD978" s="213"/>
      <c r="AE978" s="213"/>
      <c r="AF978" s="213"/>
      <c r="AG978" s="213" t="s">
        <v>287</v>
      </c>
      <c r="AH978" s="213"/>
      <c r="AI978" s="213"/>
      <c r="AJ978" s="213"/>
      <c r="AK978" s="213"/>
      <c r="AL978" s="213"/>
      <c r="AM978" s="213"/>
      <c r="AN978" s="213"/>
      <c r="AO978" s="213"/>
      <c r="AP978" s="213"/>
      <c r="AQ978" s="213"/>
      <c r="AR978" s="213"/>
      <c r="AS978" s="213"/>
      <c r="AT978" s="213"/>
      <c r="AU978" s="213"/>
      <c r="AV978" s="213"/>
      <c r="AW978" s="213"/>
      <c r="AX978" s="213"/>
      <c r="AY978" s="213"/>
      <c r="AZ978" s="213"/>
      <c r="BA978" s="249" t="str">
        <f>C978</f>
        <v>restaurátorských závěrečných zpráv, dílenských dokumentací, vzorkování a veškerých dalších nutných souvisejících plnění a dodávek potřeb.</v>
      </c>
      <c r="BB978" s="213"/>
      <c r="BC978" s="213"/>
      <c r="BD978" s="213"/>
      <c r="BE978" s="213"/>
      <c r="BF978" s="213"/>
      <c r="BG978" s="213"/>
      <c r="BH978" s="213"/>
    </row>
    <row r="979" spans="1:60" outlineLevel="1" x14ac:dyDescent="0.2">
      <c r="A979" s="241">
        <v>108</v>
      </c>
      <c r="B979" s="242" t="s">
        <v>2905</v>
      </c>
      <c r="C979" s="259" t="s">
        <v>2906</v>
      </c>
      <c r="D979" s="243" t="s">
        <v>1055</v>
      </c>
      <c r="E979" s="244">
        <v>4</v>
      </c>
      <c r="F979" s="245"/>
      <c r="G979" s="246">
        <f>ROUND(E979*F979,2)</f>
        <v>0</v>
      </c>
      <c r="H979" s="245"/>
      <c r="I979" s="246">
        <f>ROUND(E979*H979,2)</f>
        <v>0</v>
      </c>
      <c r="J979" s="245"/>
      <c r="K979" s="246">
        <f>ROUND(E979*J979,2)</f>
        <v>0</v>
      </c>
      <c r="L979" s="246">
        <v>21</v>
      </c>
      <c r="M979" s="246">
        <f>G979*(1+L979/100)</f>
        <v>0</v>
      </c>
      <c r="N979" s="244">
        <v>0</v>
      </c>
      <c r="O979" s="244">
        <f>ROUND(E979*N979,2)</f>
        <v>0</v>
      </c>
      <c r="P979" s="244">
        <v>0</v>
      </c>
      <c r="Q979" s="244">
        <f>ROUND(E979*P979,2)</f>
        <v>0</v>
      </c>
      <c r="R979" s="246"/>
      <c r="S979" s="246" t="s">
        <v>281</v>
      </c>
      <c r="T979" s="247" t="s">
        <v>282</v>
      </c>
      <c r="U979" s="224">
        <v>0</v>
      </c>
      <c r="V979" s="224">
        <f>ROUND(E979*U979,2)</f>
        <v>0</v>
      </c>
      <c r="W979" s="224"/>
      <c r="X979" s="224" t="s">
        <v>283</v>
      </c>
      <c r="Y979" s="224" t="s">
        <v>284</v>
      </c>
      <c r="Z979" s="213"/>
      <c r="AA979" s="213"/>
      <c r="AB979" s="213"/>
      <c r="AC979" s="213"/>
      <c r="AD979" s="213"/>
      <c r="AE979" s="213"/>
      <c r="AF979" s="213"/>
      <c r="AG979" s="213" t="s">
        <v>285</v>
      </c>
      <c r="AH979" s="213"/>
      <c r="AI979" s="213"/>
      <c r="AJ979" s="213"/>
      <c r="AK979" s="213"/>
      <c r="AL979" s="213"/>
      <c r="AM979" s="213"/>
      <c r="AN979" s="213"/>
      <c r="AO979" s="213"/>
      <c r="AP979" s="213"/>
      <c r="AQ979" s="213"/>
      <c r="AR979" s="213"/>
      <c r="AS979" s="213"/>
      <c r="AT979" s="213"/>
      <c r="AU979" s="213"/>
      <c r="AV979" s="213"/>
      <c r="AW979" s="213"/>
      <c r="AX979" s="213"/>
      <c r="AY979" s="213"/>
      <c r="AZ979" s="213"/>
      <c r="BA979" s="213"/>
      <c r="BB979" s="213"/>
      <c r="BC979" s="213"/>
      <c r="BD979" s="213"/>
      <c r="BE979" s="213"/>
      <c r="BF979" s="213"/>
      <c r="BG979" s="213"/>
      <c r="BH979" s="213"/>
    </row>
    <row r="980" spans="1:60" outlineLevel="2" x14ac:dyDescent="0.2">
      <c r="A980" s="220"/>
      <c r="B980" s="221"/>
      <c r="C980" s="260" t="s">
        <v>286</v>
      </c>
      <c r="D980" s="248"/>
      <c r="E980" s="248"/>
      <c r="F980" s="248"/>
      <c r="G980" s="248"/>
      <c r="H980" s="224"/>
      <c r="I980" s="224"/>
      <c r="J980" s="224"/>
      <c r="K980" s="224"/>
      <c r="L980" s="224"/>
      <c r="M980" s="224"/>
      <c r="N980" s="223"/>
      <c r="O980" s="223"/>
      <c r="P980" s="223"/>
      <c r="Q980" s="223"/>
      <c r="R980" s="224"/>
      <c r="S980" s="224"/>
      <c r="T980" s="224"/>
      <c r="U980" s="224"/>
      <c r="V980" s="224"/>
      <c r="W980" s="224"/>
      <c r="X980" s="224"/>
      <c r="Y980" s="224"/>
      <c r="Z980" s="213"/>
      <c r="AA980" s="213"/>
      <c r="AB980" s="213"/>
      <c r="AC980" s="213"/>
      <c r="AD980" s="213"/>
      <c r="AE980" s="213"/>
      <c r="AF980" s="213"/>
      <c r="AG980" s="213" t="s">
        <v>287</v>
      </c>
      <c r="AH980" s="213"/>
      <c r="AI980" s="213"/>
      <c r="AJ980" s="213"/>
      <c r="AK980" s="213"/>
      <c r="AL980" s="213"/>
      <c r="AM980" s="213"/>
      <c r="AN980" s="213"/>
      <c r="AO980" s="213"/>
      <c r="AP980" s="213"/>
      <c r="AQ980" s="213"/>
      <c r="AR980" s="213"/>
      <c r="AS980" s="213"/>
      <c r="AT980" s="213"/>
      <c r="AU980" s="213"/>
      <c r="AV980" s="213"/>
      <c r="AW980" s="213"/>
      <c r="AX980" s="213"/>
      <c r="AY980" s="213"/>
      <c r="AZ980" s="213"/>
      <c r="BA980" s="213"/>
      <c r="BB980" s="213"/>
      <c r="BC980" s="213"/>
      <c r="BD980" s="213"/>
      <c r="BE980" s="213"/>
      <c r="BF980" s="213"/>
      <c r="BG980" s="213"/>
      <c r="BH980" s="213"/>
    </row>
    <row r="981" spans="1:60" outlineLevel="3" x14ac:dyDescent="0.2">
      <c r="A981" s="220"/>
      <c r="B981" s="221"/>
      <c r="C981" s="261" t="s">
        <v>3210</v>
      </c>
      <c r="D981" s="250"/>
      <c r="E981" s="250"/>
      <c r="F981" s="250"/>
      <c r="G981" s="250"/>
      <c r="H981" s="224"/>
      <c r="I981" s="224"/>
      <c r="J981" s="224"/>
      <c r="K981" s="224"/>
      <c r="L981" s="224"/>
      <c r="M981" s="224"/>
      <c r="N981" s="223"/>
      <c r="O981" s="223"/>
      <c r="P981" s="223"/>
      <c r="Q981" s="223"/>
      <c r="R981" s="224"/>
      <c r="S981" s="224"/>
      <c r="T981" s="224"/>
      <c r="U981" s="224"/>
      <c r="V981" s="224"/>
      <c r="W981" s="224"/>
      <c r="X981" s="224"/>
      <c r="Y981" s="224"/>
      <c r="Z981" s="213"/>
      <c r="AA981" s="213"/>
      <c r="AB981" s="213"/>
      <c r="AC981" s="213"/>
      <c r="AD981" s="213"/>
      <c r="AE981" s="213"/>
      <c r="AF981" s="213"/>
      <c r="AG981" s="213" t="s">
        <v>287</v>
      </c>
      <c r="AH981" s="213"/>
      <c r="AI981" s="213"/>
      <c r="AJ981" s="213"/>
      <c r="AK981" s="213"/>
      <c r="AL981" s="213"/>
      <c r="AM981" s="213"/>
      <c r="AN981" s="213"/>
      <c r="AO981" s="213"/>
      <c r="AP981" s="213"/>
      <c r="AQ981" s="213"/>
      <c r="AR981" s="213"/>
      <c r="AS981" s="213"/>
      <c r="AT981" s="213"/>
      <c r="AU981" s="213"/>
      <c r="AV981" s="213"/>
      <c r="AW981" s="213"/>
      <c r="AX981" s="213"/>
      <c r="AY981" s="213"/>
      <c r="AZ981" s="213"/>
      <c r="BA981" s="213"/>
      <c r="BB981" s="213"/>
      <c r="BC981" s="213"/>
      <c r="BD981" s="213"/>
      <c r="BE981" s="213"/>
      <c r="BF981" s="213"/>
      <c r="BG981" s="213"/>
      <c r="BH981" s="213"/>
    </row>
    <row r="982" spans="1:60" outlineLevel="3" x14ac:dyDescent="0.2">
      <c r="A982" s="220"/>
      <c r="B982" s="221"/>
      <c r="C982" s="261" t="s">
        <v>2867</v>
      </c>
      <c r="D982" s="250"/>
      <c r="E982" s="250"/>
      <c r="F982" s="250"/>
      <c r="G982" s="250"/>
      <c r="H982" s="224"/>
      <c r="I982" s="224"/>
      <c r="J982" s="224"/>
      <c r="K982" s="224"/>
      <c r="L982" s="224"/>
      <c r="M982" s="224"/>
      <c r="N982" s="223"/>
      <c r="O982" s="223"/>
      <c r="P982" s="223"/>
      <c r="Q982" s="223"/>
      <c r="R982" s="224"/>
      <c r="S982" s="224"/>
      <c r="T982" s="224"/>
      <c r="U982" s="224"/>
      <c r="V982" s="224"/>
      <c r="W982" s="224"/>
      <c r="X982" s="224"/>
      <c r="Y982" s="224"/>
      <c r="Z982" s="213"/>
      <c r="AA982" s="213"/>
      <c r="AB982" s="213"/>
      <c r="AC982" s="213"/>
      <c r="AD982" s="213"/>
      <c r="AE982" s="213"/>
      <c r="AF982" s="213"/>
      <c r="AG982" s="213" t="s">
        <v>287</v>
      </c>
      <c r="AH982" s="213"/>
      <c r="AI982" s="213"/>
      <c r="AJ982" s="213"/>
      <c r="AK982" s="213"/>
      <c r="AL982" s="213"/>
      <c r="AM982" s="213"/>
      <c r="AN982" s="213"/>
      <c r="AO982" s="213"/>
      <c r="AP982" s="213"/>
      <c r="AQ982" s="213"/>
      <c r="AR982" s="213"/>
      <c r="AS982" s="213"/>
      <c r="AT982" s="213"/>
      <c r="AU982" s="213"/>
      <c r="AV982" s="213"/>
      <c r="AW982" s="213"/>
      <c r="AX982" s="213"/>
      <c r="AY982" s="213"/>
      <c r="AZ982" s="213"/>
      <c r="BA982" s="213"/>
      <c r="BB982" s="213"/>
      <c r="BC982" s="213"/>
      <c r="BD982" s="213"/>
      <c r="BE982" s="213"/>
      <c r="BF982" s="213"/>
      <c r="BG982" s="213"/>
      <c r="BH982" s="213"/>
    </row>
    <row r="983" spans="1:60" outlineLevel="3" x14ac:dyDescent="0.2">
      <c r="A983" s="220"/>
      <c r="B983" s="221"/>
      <c r="C983" s="261" t="s">
        <v>2907</v>
      </c>
      <c r="D983" s="250"/>
      <c r="E983" s="250"/>
      <c r="F983" s="250"/>
      <c r="G983" s="250"/>
      <c r="H983" s="224"/>
      <c r="I983" s="224"/>
      <c r="J983" s="224"/>
      <c r="K983" s="224"/>
      <c r="L983" s="224"/>
      <c r="M983" s="224"/>
      <c r="N983" s="223"/>
      <c r="O983" s="223"/>
      <c r="P983" s="223"/>
      <c r="Q983" s="223"/>
      <c r="R983" s="224"/>
      <c r="S983" s="224"/>
      <c r="T983" s="224"/>
      <c r="U983" s="224"/>
      <c r="V983" s="224"/>
      <c r="W983" s="224"/>
      <c r="X983" s="224"/>
      <c r="Y983" s="224"/>
      <c r="Z983" s="213"/>
      <c r="AA983" s="213"/>
      <c r="AB983" s="213"/>
      <c r="AC983" s="213"/>
      <c r="AD983" s="213"/>
      <c r="AE983" s="213"/>
      <c r="AF983" s="213"/>
      <c r="AG983" s="213" t="s">
        <v>287</v>
      </c>
      <c r="AH983" s="213"/>
      <c r="AI983" s="213"/>
      <c r="AJ983" s="213"/>
      <c r="AK983" s="213"/>
      <c r="AL983" s="213"/>
      <c r="AM983" s="213"/>
      <c r="AN983" s="213"/>
      <c r="AO983" s="213"/>
      <c r="AP983" s="213"/>
      <c r="AQ983" s="213"/>
      <c r="AR983" s="213"/>
      <c r="AS983" s="213"/>
      <c r="AT983" s="213"/>
      <c r="AU983" s="213"/>
      <c r="AV983" s="213"/>
      <c r="AW983" s="213"/>
      <c r="AX983" s="213"/>
      <c r="AY983" s="213"/>
      <c r="AZ983" s="213"/>
      <c r="BA983" s="213"/>
      <c r="BB983" s="213"/>
      <c r="BC983" s="213"/>
      <c r="BD983" s="213"/>
      <c r="BE983" s="213"/>
      <c r="BF983" s="213"/>
      <c r="BG983" s="213"/>
      <c r="BH983" s="213"/>
    </row>
    <row r="984" spans="1:60" outlineLevel="3" x14ac:dyDescent="0.2">
      <c r="A984" s="220"/>
      <c r="B984" s="221"/>
      <c r="C984" s="261" t="s">
        <v>2885</v>
      </c>
      <c r="D984" s="250"/>
      <c r="E984" s="250"/>
      <c r="F984" s="250"/>
      <c r="G984" s="250"/>
      <c r="H984" s="224"/>
      <c r="I984" s="224"/>
      <c r="J984" s="224"/>
      <c r="K984" s="224"/>
      <c r="L984" s="224"/>
      <c r="M984" s="224"/>
      <c r="N984" s="223"/>
      <c r="O984" s="223"/>
      <c r="P984" s="223"/>
      <c r="Q984" s="223"/>
      <c r="R984" s="224"/>
      <c r="S984" s="224"/>
      <c r="T984" s="224"/>
      <c r="U984" s="224"/>
      <c r="V984" s="224"/>
      <c r="W984" s="224"/>
      <c r="X984" s="224"/>
      <c r="Y984" s="224"/>
      <c r="Z984" s="213"/>
      <c r="AA984" s="213"/>
      <c r="AB984" s="213"/>
      <c r="AC984" s="213"/>
      <c r="AD984" s="213"/>
      <c r="AE984" s="213"/>
      <c r="AF984" s="213"/>
      <c r="AG984" s="213" t="s">
        <v>287</v>
      </c>
      <c r="AH984" s="213"/>
      <c r="AI984" s="213"/>
      <c r="AJ984" s="213"/>
      <c r="AK984" s="213"/>
      <c r="AL984" s="213"/>
      <c r="AM984" s="213"/>
      <c r="AN984" s="213"/>
      <c r="AO984" s="213"/>
      <c r="AP984" s="213"/>
      <c r="AQ984" s="213"/>
      <c r="AR984" s="213"/>
      <c r="AS984" s="213"/>
      <c r="AT984" s="213"/>
      <c r="AU984" s="213"/>
      <c r="AV984" s="213"/>
      <c r="AW984" s="213"/>
      <c r="AX984" s="213"/>
      <c r="AY984" s="213"/>
      <c r="AZ984" s="213"/>
      <c r="BA984" s="213"/>
      <c r="BB984" s="213"/>
      <c r="BC984" s="213"/>
      <c r="BD984" s="213"/>
      <c r="BE984" s="213"/>
      <c r="BF984" s="213"/>
      <c r="BG984" s="213"/>
      <c r="BH984" s="213"/>
    </row>
    <row r="985" spans="1:60" outlineLevel="3" x14ac:dyDescent="0.2">
      <c r="A985" s="220"/>
      <c r="B985" s="221"/>
      <c r="C985" s="261" t="s">
        <v>2891</v>
      </c>
      <c r="D985" s="250"/>
      <c r="E985" s="250"/>
      <c r="F985" s="250"/>
      <c r="G985" s="250"/>
      <c r="H985" s="224"/>
      <c r="I985" s="224"/>
      <c r="J985" s="224"/>
      <c r="K985" s="224"/>
      <c r="L985" s="224"/>
      <c r="M985" s="224"/>
      <c r="N985" s="223"/>
      <c r="O985" s="223"/>
      <c r="P985" s="223"/>
      <c r="Q985" s="223"/>
      <c r="R985" s="224"/>
      <c r="S985" s="224"/>
      <c r="T985" s="224"/>
      <c r="U985" s="224"/>
      <c r="V985" s="224"/>
      <c r="W985" s="224"/>
      <c r="X985" s="224"/>
      <c r="Y985" s="224"/>
      <c r="Z985" s="213"/>
      <c r="AA985" s="213"/>
      <c r="AB985" s="213"/>
      <c r="AC985" s="213"/>
      <c r="AD985" s="213"/>
      <c r="AE985" s="213"/>
      <c r="AF985" s="213"/>
      <c r="AG985" s="213" t="s">
        <v>287</v>
      </c>
      <c r="AH985" s="213"/>
      <c r="AI985" s="213"/>
      <c r="AJ985" s="213"/>
      <c r="AK985" s="213"/>
      <c r="AL985" s="213"/>
      <c r="AM985" s="213"/>
      <c r="AN985" s="213"/>
      <c r="AO985" s="213"/>
      <c r="AP985" s="213"/>
      <c r="AQ985" s="213"/>
      <c r="AR985" s="213"/>
      <c r="AS985" s="213"/>
      <c r="AT985" s="213"/>
      <c r="AU985" s="213"/>
      <c r="AV985" s="213"/>
      <c r="AW985" s="213"/>
      <c r="AX985" s="213"/>
      <c r="AY985" s="213"/>
      <c r="AZ985" s="213"/>
      <c r="BA985" s="213"/>
      <c r="BB985" s="213"/>
      <c r="BC985" s="213"/>
      <c r="BD985" s="213"/>
      <c r="BE985" s="213"/>
      <c r="BF985" s="213"/>
      <c r="BG985" s="213"/>
      <c r="BH985" s="213"/>
    </row>
    <row r="986" spans="1:60" outlineLevel="3" x14ac:dyDescent="0.2">
      <c r="A986" s="220"/>
      <c r="B986" s="221"/>
      <c r="C986" s="261" t="s">
        <v>2871</v>
      </c>
      <c r="D986" s="250"/>
      <c r="E986" s="250"/>
      <c r="F986" s="250"/>
      <c r="G986" s="250"/>
      <c r="H986" s="224"/>
      <c r="I986" s="224"/>
      <c r="J986" s="224"/>
      <c r="K986" s="224"/>
      <c r="L986" s="224"/>
      <c r="M986" s="224"/>
      <c r="N986" s="223"/>
      <c r="O986" s="223"/>
      <c r="P986" s="223"/>
      <c r="Q986" s="223"/>
      <c r="R986" s="224"/>
      <c r="S986" s="224"/>
      <c r="T986" s="224"/>
      <c r="U986" s="224"/>
      <c r="V986" s="224"/>
      <c r="W986" s="224"/>
      <c r="X986" s="224"/>
      <c r="Y986" s="224"/>
      <c r="Z986" s="213"/>
      <c r="AA986" s="213"/>
      <c r="AB986" s="213"/>
      <c r="AC986" s="213"/>
      <c r="AD986" s="213"/>
      <c r="AE986" s="213"/>
      <c r="AF986" s="213"/>
      <c r="AG986" s="213" t="s">
        <v>287</v>
      </c>
      <c r="AH986" s="213"/>
      <c r="AI986" s="213"/>
      <c r="AJ986" s="213"/>
      <c r="AK986" s="213"/>
      <c r="AL986" s="213"/>
      <c r="AM986" s="213"/>
      <c r="AN986" s="213"/>
      <c r="AO986" s="213"/>
      <c r="AP986" s="213"/>
      <c r="AQ986" s="213"/>
      <c r="AR986" s="213"/>
      <c r="AS986" s="213"/>
      <c r="AT986" s="213"/>
      <c r="AU986" s="213"/>
      <c r="AV986" s="213"/>
      <c r="AW986" s="213"/>
      <c r="AX986" s="213"/>
      <c r="AY986" s="213"/>
      <c r="AZ986" s="213"/>
      <c r="BA986" s="213"/>
      <c r="BB986" s="213"/>
      <c r="BC986" s="213"/>
      <c r="BD986" s="213"/>
      <c r="BE986" s="213"/>
      <c r="BF986" s="213"/>
      <c r="BG986" s="213"/>
      <c r="BH986" s="213"/>
    </row>
    <row r="987" spans="1:60" outlineLevel="3" x14ac:dyDescent="0.2">
      <c r="A987" s="220"/>
      <c r="B987" s="221"/>
      <c r="C987" s="261" t="s">
        <v>2892</v>
      </c>
      <c r="D987" s="250"/>
      <c r="E987" s="250"/>
      <c r="F987" s="250"/>
      <c r="G987" s="250"/>
      <c r="H987" s="224"/>
      <c r="I987" s="224"/>
      <c r="J987" s="224"/>
      <c r="K987" s="224"/>
      <c r="L987" s="224"/>
      <c r="M987" s="224"/>
      <c r="N987" s="223"/>
      <c r="O987" s="223"/>
      <c r="P987" s="223"/>
      <c r="Q987" s="223"/>
      <c r="R987" s="224"/>
      <c r="S987" s="224"/>
      <c r="T987" s="224"/>
      <c r="U987" s="224"/>
      <c r="V987" s="224"/>
      <c r="W987" s="224"/>
      <c r="X987" s="224"/>
      <c r="Y987" s="224"/>
      <c r="Z987" s="213"/>
      <c r="AA987" s="213"/>
      <c r="AB987" s="213"/>
      <c r="AC987" s="213"/>
      <c r="AD987" s="213"/>
      <c r="AE987" s="213"/>
      <c r="AF987" s="213"/>
      <c r="AG987" s="213" t="s">
        <v>287</v>
      </c>
      <c r="AH987" s="213"/>
      <c r="AI987" s="213"/>
      <c r="AJ987" s="213"/>
      <c r="AK987" s="213"/>
      <c r="AL987" s="213"/>
      <c r="AM987" s="213"/>
      <c r="AN987" s="213"/>
      <c r="AO987" s="213"/>
      <c r="AP987" s="213"/>
      <c r="AQ987" s="213"/>
      <c r="AR987" s="213"/>
      <c r="AS987" s="213"/>
      <c r="AT987" s="213"/>
      <c r="AU987" s="213"/>
      <c r="AV987" s="213"/>
      <c r="AW987" s="213"/>
      <c r="AX987" s="213"/>
      <c r="AY987" s="213"/>
      <c r="AZ987" s="213"/>
      <c r="BA987" s="213"/>
      <c r="BB987" s="213"/>
      <c r="BC987" s="213"/>
      <c r="BD987" s="213"/>
      <c r="BE987" s="213"/>
      <c r="BF987" s="213"/>
      <c r="BG987" s="213"/>
      <c r="BH987" s="213"/>
    </row>
    <row r="988" spans="1:60" outlineLevel="3" x14ac:dyDescent="0.2">
      <c r="A988" s="220"/>
      <c r="B988" s="221"/>
      <c r="C988" s="261" t="s">
        <v>2875</v>
      </c>
      <c r="D988" s="250"/>
      <c r="E988" s="250"/>
      <c r="F988" s="250"/>
      <c r="G988" s="250"/>
      <c r="H988" s="224"/>
      <c r="I988" s="224"/>
      <c r="J988" s="224"/>
      <c r="K988" s="224"/>
      <c r="L988" s="224"/>
      <c r="M988" s="224"/>
      <c r="N988" s="223"/>
      <c r="O988" s="223"/>
      <c r="P988" s="223"/>
      <c r="Q988" s="223"/>
      <c r="R988" s="224"/>
      <c r="S988" s="224"/>
      <c r="T988" s="224"/>
      <c r="U988" s="224"/>
      <c r="V988" s="224"/>
      <c r="W988" s="224"/>
      <c r="X988" s="224"/>
      <c r="Y988" s="224"/>
      <c r="Z988" s="213"/>
      <c r="AA988" s="213"/>
      <c r="AB988" s="213"/>
      <c r="AC988" s="213"/>
      <c r="AD988" s="213"/>
      <c r="AE988" s="213"/>
      <c r="AF988" s="213"/>
      <c r="AG988" s="213" t="s">
        <v>287</v>
      </c>
      <c r="AH988" s="213"/>
      <c r="AI988" s="213"/>
      <c r="AJ988" s="213"/>
      <c r="AK988" s="213"/>
      <c r="AL988" s="213"/>
      <c r="AM988" s="213"/>
      <c r="AN988" s="213"/>
      <c r="AO988" s="213"/>
      <c r="AP988" s="213"/>
      <c r="AQ988" s="213"/>
      <c r="AR988" s="213"/>
      <c r="AS988" s="213"/>
      <c r="AT988" s="213"/>
      <c r="AU988" s="213"/>
      <c r="AV988" s="213"/>
      <c r="AW988" s="213"/>
      <c r="AX988" s="213"/>
      <c r="AY988" s="213"/>
      <c r="AZ988" s="213"/>
      <c r="BA988" s="213"/>
      <c r="BB988" s="213"/>
      <c r="BC988" s="213"/>
      <c r="BD988" s="213"/>
      <c r="BE988" s="213"/>
      <c r="BF988" s="213"/>
      <c r="BG988" s="213"/>
      <c r="BH988" s="213"/>
    </row>
    <row r="989" spans="1:60" outlineLevel="3" x14ac:dyDescent="0.2">
      <c r="A989" s="220"/>
      <c r="B989" s="221"/>
      <c r="C989" s="261" t="s">
        <v>2887</v>
      </c>
      <c r="D989" s="250"/>
      <c r="E989" s="250"/>
      <c r="F989" s="250"/>
      <c r="G989" s="250"/>
      <c r="H989" s="224"/>
      <c r="I989" s="224"/>
      <c r="J989" s="224"/>
      <c r="K989" s="224"/>
      <c r="L989" s="224"/>
      <c r="M989" s="224"/>
      <c r="N989" s="223"/>
      <c r="O989" s="223"/>
      <c r="P989" s="223"/>
      <c r="Q989" s="223"/>
      <c r="R989" s="224"/>
      <c r="S989" s="224"/>
      <c r="T989" s="224"/>
      <c r="U989" s="224"/>
      <c r="V989" s="224"/>
      <c r="W989" s="224"/>
      <c r="X989" s="224"/>
      <c r="Y989" s="224"/>
      <c r="Z989" s="213"/>
      <c r="AA989" s="213"/>
      <c r="AB989" s="213"/>
      <c r="AC989" s="213"/>
      <c r="AD989" s="213"/>
      <c r="AE989" s="213"/>
      <c r="AF989" s="213"/>
      <c r="AG989" s="213" t="s">
        <v>287</v>
      </c>
      <c r="AH989" s="213"/>
      <c r="AI989" s="213"/>
      <c r="AJ989" s="213"/>
      <c r="AK989" s="213"/>
      <c r="AL989" s="213"/>
      <c r="AM989" s="213"/>
      <c r="AN989" s="213"/>
      <c r="AO989" s="213"/>
      <c r="AP989" s="213"/>
      <c r="AQ989" s="213"/>
      <c r="AR989" s="213"/>
      <c r="AS989" s="213"/>
      <c r="AT989" s="213"/>
      <c r="AU989" s="213"/>
      <c r="AV989" s="213"/>
      <c r="AW989" s="213"/>
      <c r="AX989" s="213"/>
      <c r="AY989" s="213"/>
      <c r="AZ989" s="213"/>
      <c r="BA989" s="213"/>
      <c r="BB989" s="213"/>
      <c r="BC989" s="213"/>
      <c r="BD989" s="213"/>
      <c r="BE989" s="213"/>
      <c r="BF989" s="213"/>
      <c r="BG989" s="213"/>
      <c r="BH989" s="213"/>
    </row>
    <row r="990" spans="1:60" outlineLevel="3" x14ac:dyDescent="0.2">
      <c r="A990" s="220"/>
      <c r="B990" s="221"/>
      <c r="C990" s="261" t="s">
        <v>2877</v>
      </c>
      <c r="D990" s="250"/>
      <c r="E990" s="250"/>
      <c r="F990" s="250"/>
      <c r="G990" s="250"/>
      <c r="H990" s="224"/>
      <c r="I990" s="224"/>
      <c r="J990" s="224"/>
      <c r="K990" s="224"/>
      <c r="L990" s="224"/>
      <c r="M990" s="224"/>
      <c r="N990" s="223"/>
      <c r="O990" s="223"/>
      <c r="P990" s="223"/>
      <c r="Q990" s="223"/>
      <c r="R990" s="224"/>
      <c r="S990" s="224"/>
      <c r="T990" s="224"/>
      <c r="U990" s="224"/>
      <c r="V990" s="224"/>
      <c r="W990" s="224"/>
      <c r="X990" s="224"/>
      <c r="Y990" s="224"/>
      <c r="Z990" s="213"/>
      <c r="AA990" s="213"/>
      <c r="AB990" s="213"/>
      <c r="AC990" s="213"/>
      <c r="AD990" s="213"/>
      <c r="AE990" s="213"/>
      <c r="AF990" s="213"/>
      <c r="AG990" s="213" t="s">
        <v>287</v>
      </c>
      <c r="AH990" s="213"/>
      <c r="AI990" s="213"/>
      <c r="AJ990" s="213"/>
      <c r="AK990" s="213"/>
      <c r="AL990" s="213"/>
      <c r="AM990" s="213"/>
      <c r="AN990" s="213"/>
      <c r="AO990" s="213"/>
      <c r="AP990" s="213"/>
      <c r="AQ990" s="213"/>
      <c r="AR990" s="213"/>
      <c r="AS990" s="213"/>
      <c r="AT990" s="213"/>
      <c r="AU990" s="213"/>
      <c r="AV990" s="213"/>
      <c r="AW990" s="213"/>
      <c r="AX990" s="213"/>
      <c r="AY990" s="213"/>
      <c r="AZ990" s="213"/>
      <c r="BA990" s="213"/>
      <c r="BB990" s="213"/>
      <c r="BC990" s="213"/>
      <c r="BD990" s="213"/>
      <c r="BE990" s="213"/>
      <c r="BF990" s="213"/>
      <c r="BG990" s="213"/>
      <c r="BH990" s="213"/>
    </row>
    <row r="991" spans="1:60" outlineLevel="3" x14ac:dyDescent="0.2">
      <c r="A991" s="220"/>
      <c r="B991" s="221"/>
      <c r="C991" s="261" t="s">
        <v>2878</v>
      </c>
      <c r="D991" s="250"/>
      <c r="E991" s="250"/>
      <c r="F991" s="250"/>
      <c r="G991" s="250"/>
      <c r="H991" s="224"/>
      <c r="I991" s="224"/>
      <c r="J991" s="224"/>
      <c r="K991" s="224"/>
      <c r="L991" s="224"/>
      <c r="M991" s="224"/>
      <c r="N991" s="223"/>
      <c r="O991" s="223"/>
      <c r="P991" s="223"/>
      <c r="Q991" s="223"/>
      <c r="R991" s="224"/>
      <c r="S991" s="224"/>
      <c r="T991" s="224"/>
      <c r="U991" s="224"/>
      <c r="V991" s="224"/>
      <c r="W991" s="224"/>
      <c r="X991" s="224"/>
      <c r="Y991" s="224"/>
      <c r="Z991" s="213"/>
      <c r="AA991" s="213"/>
      <c r="AB991" s="213"/>
      <c r="AC991" s="213"/>
      <c r="AD991" s="213"/>
      <c r="AE991" s="213"/>
      <c r="AF991" s="213"/>
      <c r="AG991" s="213" t="s">
        <v>287</v>
      </c>
      <c r="AH991" s="213"/>
      <c r="AI991" s="213"/>
      <c r="AJ991" s="213"/>
      <c r="AK991" s="213"/>
      <c r="AL991" s="213"/>
      <c r="AM991" s="213"/>
      <c r="AN991" s="213"/>
      <c r="AO991" s="213"/>
      <c r="AP991" s="213"/>
      <c r="AQ991" s="213"/>
      <c r="AR991" s="213"/>
      <c r="AS991" s="213"/>
      <c r="AT991" s="213"/>
      <c r="AU991" s="213"/>
      <c r="AV991" s="213"/>
      <c r="AW991" s="213"/>
      <c r="AX991" s="213"/>
      <c r="AY991" s="213"/>
      <c r="AZ991" s="213"/>
      <c r="BA991" s="213"/>
      <c r="BB991" s="213"/>
      <c r="BC991" s="213"/>
      <c r="BD991" s="213"/>
      <c r="BE991" s="213"/>
      <c r="BF991" s="213"/>
      <c r="BG991" s="213"/>
      <c r="BH991" s="213"/>
    </row>
    <row r="992" spans="1:60" outlineLevel="3" x14ac:dyDescent="0.2">
      <c r="A992" s="220"/>
      <c r="B992" s="221"/>
      <c r="C992" s="261" t="s">
        <v>2879</v>
      </c>
      <c r="D992" s="250"/>
      <c r="E992" s="250"/>
      <c r="F992" s="250"/>
      <c r="G992" s="250"/>
      <c r="H992" s="224"/>
      <c r="I992" s="224"/>
      <c r="J992" s="224"/>
      <c r="K992" s="224"/>
      <c r="L992" s="224"/>
      <c r="M992" s="224"/>
      <c r="N992" s="223"/>
      <c r="O992" s="223"/>
      <c r="P992" s="223"/>
      <c r="Q992" s="223"/>
      <c r="R992" s="224"/>
      <c r="S992" s="224"/>
      <c r="T992" s="224"/>
      <c r="U992" s="224"/>
      <c r="V992" s="224"/>
      <c r="W992" s="224"/>
      <c r="X992" s="224"/>
      <c r="Y992" s="224"/>
      <c r="Z992" s="213"/>
      <c r="AA992" s="213"/>
      <c r="AB992" s="213"/>
      <c r="AC992" s="213"/>
      <c r="AD992" s="213"/>
      <c r="AE992" s="213"/>
      <c r="AF992" s="213"/>
      <c r="AG992" s="213" t="s">
        <v>287</v>
      </c>
      <c r="AH992" s="213"/>
      <c r="AI992" s="213"/>
      <c r="AJ992" s="213"/>
      <c r="AK992" s="213"/>
      <c r="AL992" s="213"/>
      <c r="AM992" s="213"/>
      <c r="AN992" s="213"/>
      <c r="AO992" s="213"/>
      <c r="AP992" s="213"/>
      <c r="AQ992" s="213"/>
      <c r="AR992" s="213"/>
      <c r="AS992" s="213"/>
      <c r="AT992" s="213"/>
      <c r="AU992" s="213"/>
      <c r="AV992" s="213"/>
      <c r="AW992" s="213"/>
      <c r="AX992" s="213"/>
      <c r="AY992" s="213"/>
      <c r="AZ992" s="213"/>
      <c r="BA992" s="213"/>
      <c r="BB992" s="213"/>
      <c r="BC992" s="213"/>
      <c r="BD992" s="213"/>
      <c r="BE992" s="213"/>
      <c r="BF992" s="213"/>
      <c r="BG992" s="213"/>
      <c r="BH992" s="213"/>
    </row>
    <row r="993" spans="1:60" outlineLevel="3" x14ac:dyDescent="0.2">
      <c r="A993" s="220"/>
      <c r="B993" s="221"/>
      <c r="C993" s="261" t="s">
        <v>2880</v>
      </c>
      <c r="D993" s="250"/>
      <c r="E993" s="250"/>
      <c r="F993" s="250"/>
      <c r="G993" s="250"/>
      <c r="H993" s="224"/>
      <c r="I993" s="224"/>
      <c r="J993" s="224"/>
      <c r="K993" s="224"/>
      <c r="L993" s="224"/>
      <c r="M993" s="224"/>
      <c r="N993" s="223"/>
      <c r="O993" s="223"/>
      <c r="P993" s="223"/>
      <c r="Q993" s="223"/>
      <c r="R993" s="224"/>
      <c r="S993" s="224"/>
      <c r="T993" s="224"/>
      <c r="U993" s="224"/>
      <c r="V993" s="224"/>
      <c r="W993" s="224"/>
      <c r="X993" s="224"/>
      <c r="Y993" s="224"/>
      <c r="Z993" s="213"/>
      <c r="AA993" s="213"/>
      <c r="AB993" s="213"/>
      <c r="AC993" s="213"/>
      <c r="AD993" s="213"/>
      <c r="AE993" s="213"/>
      <c r="AF993" s="213"/>
      <c r="AG993" s="213" t="s">
        <v>287</v>
      </c>
      <c r="AH993" s="213"/>
      <c r="AI993" s="213"/>
      <c r="AJ993" s="213"/>
      <c r="AK993" s="213"/>
      <c r="AL993" s="213"/>
      <c r="AM993" s="213"/>
      <c r="AN993" s="213"/>
      <c r="AO993" s="213"/>
      <c r="AP993" s="213"/>
      <c r="AQ993" s="213"/>
      <c r="AR993" s="213"/>
      <c r="AS993" s="213"/>
      <c r="AT993" s="213"/>
      <c r="AU993" s="213"/>
      <c r="AV993" s="213"/>
      <c r="AW993" s="213"/>
      <c r="AX993" s="213"/>
      <c r="AY993" s="213"/>
      <c r="AZ993" s="213"/>
      <c r="BA993" s="213"/>
      <c r="BB993" s="213"/>
      <c r="BC993" s="213"/>
      <c r="BD993" s="213"/>
      <c r="BE993" s="213"/>
      <c r="BF993" s="213"/>
      <c r="BG993" s="213"/>
      <c r="BH993" s="213"/>
    </row>
    <row r="994" spans="1:60" outlineLevel="3" x14ac:dyDescent="0.2">
      <c r="A994" s="220"/>
      <c r="B994" s="221"/>
      <c r="C994" s="261" t="s">
        <v>2908</v>
      </c>
      <c r="D994" s="250"/>
      <c r="E994" s="250"/>
      <c r="F994" s="250"/>
      <c r="G994" s="250"/>
      <c r="H994" s="224"/>
      <c r="I994" s="224"/>
      <c r="J994" s="224"/>
      <c r="K994" s="224"/>
      <c r="L994" s="224"/>
      <c r="M994" s="224"/>
      <c r="N994" s="223"/>
      <c r="O994" s="223"/>
      <c r="P994" s="223"/>
      <c r="Q994" s="223"/>
      <c r="R994" s="224"/>
      <c r="S994" s="224"/>
      <c r="T994" s="224"/>
      <c r="U994" s="224"/>
      <c r="V994" s="224"/>
      <c r="W994" s="224"/>
      <c r="X994" s="224"/>
      <c r="Y994" s="224"/>
      <c r="Z994" s="213"/>
      <c r="AA994" s="213"/>
      <c r="AB994" s="213"/>
      <c r="AC994" s="213"/>
      <c r="AD994" s="213"/>
      <c r="AE994" s="213"/>
      <c r="AF994" s="213"/>
      <c r="AG994" s="213" t="s">
        <v>287</v>
      </c>
      <c r="AH994" s="213"/>
      <c r="AI994" s="213"/>
      <c r="AJ994" s="213"/>
      <c r="AK994" s="213"/>
      <c r="AL994" s="213"/>
      <c r="AM994" s="213"/>
      <c r="AN994" s="213"/>
      <c r="AO994" s="213"/>
      <c r="AP994" s="213"/>
      <c r="AQ994" s="213"/>
      <c r="AR994" s="213"/>
      <c r="AS994" s="213"/>
      <c r="AT994" s="213"/>
      <c r="AU994" s="213"/>
      <c r="AV994" s="213"/>
      <c r="AW994" s="213"/>
      <c r="AX994" s="213"/>
      <c r="AY994" s="213"/>
      <c r="AZ994" s="213"/>
      <c r="BA994" s="213"/>
      <c r="BB994" s="213"/>
      <c r="BC994" s="213"/>
      <c r="BD994" s="213"/>
      <c r="BE994" s="213"/>
      <c r="BF994" s="213"/>
      <c r="BG994" s="213"/>
      <c r="BH994" s="213"/>
    </row>
    <row r="995" spans="1:60" outlineLevel="3" x14ac:dyDescent="0.2">
      <c r="A995" s="220"/>
      <c r="B995" s="221"/>
      <c r="C995" s="274" t="s">
        <v>1063</v>
      </c>
      <c r="D995" s="226"/>
      <c r="E995" s="227"/>
      <c r="F995" s="228"/>
      <c r="G995" s="228"/>
      <c r="H995" s="224"/>
      <c r="I995" s="224"/>
      <c r="J995" s="224"/>
      <c r="K995" s="224"/>
      <c r="L995" s="224"/>
      <c r="M995" s="224"/>
      <c r="N995" s="223"/>
      <c r="O995" s="223"/>
      <c r="P995" s="223"/>
      <c r="Q995" s="223"/>
      <c r="R995" s="224"/>
      <c r="S995" s="224"/>
      <c r="T995" s="224"/>
      <c r="U995" s="224"/>
      <c r="V995" s="224"/>
      <c r="W995" s="224"/>
      <c r="X995" s="224"/>
      <c r="Y995" s="224"/>
      <c r="Z995" s="213"/>
      <c r="AA995" s="213"/>
      <c r="AB995" s="213"/>
      <c r="AC995" s="213"/>
      <c r="AD995" s="213"/>
      <c r="AE995" s="213"/>
      <c r="AF995" s="213"/>
      <c r="AG995" s="213" t="s">
        <v>287</v>
      </c>
      <c r="AH995" s="213"/>
      <c r="AI995" s="213"/>
      <c r="AJ995" s="213"/>
      <c r="AK995" s="213"/>
      <c r="AL995" s="213"/>
      <c r="AM995" s="213"/>
      <c r="AN995" s="213"/>
      <c r="AO995" s="213"/>
      <c r="AP995" s="213"/>
      <c r="AQ995" s="213"/>
      <c r="AR995" s="213"/>
      <c r="AS995" s="213"/>
      <c r="AT995" s="213"/>
      <c r="AU995" s="213"/>
      <c r="AV995" s="213"/>
      <c r="AW995" s="213"/>
      <c r="AX995" s="213"/>
      <c r="AY995" s="213"/>
      <c r="AZ995" s="213"/>
      <c r="BA995" s="213"/>
      <c r="BB995" s="213"/>
      <c r="BC995" s="213"/>
      <c r="BD995" s="213"/>
      <c r="BE995" s="213"/>
      <c r="BF995" s="213"/>
      <c r="BG995" s="213"/>
      <c r="BH995" s="213"/>
    </row>
    <row r="996" spans="1:60" outlineLevel="3" x14ac:dyDescent="0.2">
      <c r="A996" s="220"/>
      <c r="B996" s="221"/>
      <c r="C996" s="261" t="s">
        <v>2881</v>
      </c>
      <c r="D996" s="250"/>
      <c r="E996" s="250"/>
      <c r="F996" s="250"/>
      <c r="G996" s="250"/>
      <c r="H996" s="224"/>
      <c r="I996" s="224"/>
      <c r="J996" s="224"/>
      <c r="K996" s="224"/>
      <c r="L996" s="224"/>
      <c r="M996" s="224"/>
      <c r="N996" s="223"/>
      <c r="O996" s="223"/>
      <c r="P996" s="223"/>
      <c r="Q996" s="223"/>
      <c r="R996" s="224"/>
      <c r="S996" s="224"/>
      <c r="T996" s="224"/>
      <c r="U996" s="224"/>
      <c r="V996" s="224"/>
      <c r="W996" s="224"/>
      <c r="X996" s="224"/>
      <c r="Y996" s="224"/>
      <c r="Z996" s="213"/>
      <c r="AA996" s="213"/>
      <c r="AB996" s="213"/>
      <c r="AC996" s="213"/>
      <c r="AD996" s="213"/>
      <c r="AE996" s="213"/>
      <c r="AF996" s="213"/>
      <c r="AG996" s="213" t="s">
        <v>287</v>
      </c>
      <c r="AH996" s="213"/>
      <c r="AI996" s="213"/>
      <c r="AJ996" s="213"/>
      <c r="AK996" s="213"/>
      <c r="AL996" s="213"/>
      <c r="AM996" s="213"/>
      <c r="AN996" s="213"/>
      <c r="AO996" s="213"/>
      <c r="AP996" s="213"/>
      <c r="AQ996" s="213"/>
      <c r="AR996" s="213"/>
      <c r="AS996" s="213"/>
      <c r="AT996" s="213"/>
      <c r="AU996" s="213"/>
      <c r="AV996" s="213"/>
      <c r="AW996" s="213"/>
      <c r="AX996" s="213"/>
      <c r="AY996" s="213"/>
      <c r="AZ996" s="213"/>
      <c r="BA996" s="213"/>
      <c r="BB996" s="213"/>
      <c r="BC996" s="213"/>
      <c r="BD996" s="213"/>
      <c r="BE996" s="213"/>
      <c r="BF996" s="213"/>
      <c r="BG996" s="213"/>
      <c r="BH996" s="213"/>
    </row>
    <row r="997" spans="1:60" outlineLevel="3" x14ac:dyDescent="0.2">
      <c r="A997" s="220"/>
      <c r="B997" s="221"/>
      <c r="C997" s="261" t="s">
        <v>2904</v>
      </c>
      <c r="D997" s="250"/>
      <c r="E997" s="250"/>
      <c r="F997" s="250"/>
      <c r="G997" s="250"/>
      <c r="H997" s="224"/>
      <c r="I997" s="224"/>
      <c r="J997" s="224"/>
      <c r="K997" s="224"/>
      <c r="L997" s="224"/>
      <c r="M997" s="224"/>
      <c r="N997" s="223"/>
      <c r="O997" s="223"/>
      <c r="P997" s="223"/>
      <c r="Q997" s="223"/>
      <c r="R997" s="224"/>
      <c r="S997" s="224"/>
      <c r="T997" s="224"/>
      <c r="U997" s="224"/>
      <c r="V997" s="224"/>
      <c r="W997" s="224"/>
      <c r="X997" s="224"/>
      <c r="Y997" s="224"/>
      <c r="Z997" s="213"/>
      <c r="AA997" s="213"/>
      <c r="AB997" s="213"/>
      <c r="AC997" s="213"/>
      <c r="AD997" s="213"/>
      <c r="AE997" s="213"/>
      <c r="AF997" s="213"/>
      <c r="AG997" s="213" t="s">
        <v>287</v>
      </c>
      <c r="AH997" s="213"/>
      <c r="AI997" s="213"/>
      <c r="AJ997" s="213"/>
      <c r="AK997" s="213"/>
      <c r="AL997" s="213"/>
      <c r="AM997" s="213"/>
      <c r="AN997" s="213"/>
      <c r="AO997" s="213"/>
      <c r="AP997" s="213"/>
      <c r="AQ997" s="213"/>
      <c r="AR997" s="213"/>
      <c r="AS997" s="213"/>
      <c r="AT997" s="213"/>
      <c r="AU997" s="213"/>
      <c r="AV997" s="213"/>
      <c r="AW997" s="213"/>
      <c r="AX997" s="213"/>
      <c r="AY997" s="213"/>
      <c r="AZ997" s="213"/>
      <c r="BA997" s="213"/>
      <c r="BB997" s="213"/>
      <c r="BC997" s="213"/>
      <c r="BD997" s="213"/>
      <c r="BE997" s="213"/>
      <c r="BF997" s="213"/>
      <c r="BG997" s="213"/>
      <c r="BH997" s="213"/>
    </row>
    <row r="998" spans="1:60" outlineLevel="3" x14ac:dyDescent="0.2">
      <c r="A998" s="220"/>
      <c r="B998" s="221"/>
      <c r="C998" s="274" t="s">
        <v>1063</v>
      </c>
      <c r="D998" s="226"/>
      <c r="E998" s="227"/>
      <c r="F998" s="228"/>
      <c r="G998" s="228"/>
      <c r="H998" s="224"/>
      <c r="I998" s="224"/>
      <c r="J998" s="224"/>
      <c r="K998" s="224"/>
      <c r="L998" s="224"/>
      <c r="M998" s="224"/>
      <c r="N998" s="223"/>
      <c r="O998" s="223"/>
      <c r="P998" s="223"/>
      <c r="Q998" s="223"/>
      <c r="R998" s="224"/>
      <c r="S998" s="224"/>
      <c r="T998" s="224"/>
      <c r="U998" s="224"/>
      <c r="V998" s="224"/>
      <c r="W998" s="224"/>
      <c r="X998" s="224"/>
      <c r="Y998" s="224"/>
      <c r="Z998" s="213"/>
      <c r="AA998" s="213"/>
      <c r="AB998" s="213"/>
      <c r="AC998" s="213"/>
      <c r="AD998" s="213"/>
      <c r="AE998" s="213"/>
      <c r="AF998" s="213"/>
      <c r="AG998" s="213" t="s">
        <v>287</v>
      </c>
      <c r="AH998" s="213"/>
      <c r="AI998" s="213"/>
      <c r="AJ998" s="213"/>
      <c r="AK998" s="213"/>
      <c r="AL998" s="213"/>
      <c r="AM998" s="213"/>
      <c r="AN998" s="213"/>
      <c r="AO998" s="213"/>
      <c r="AP998" s="213"/>
      <c r="AQ998" s="213"/>
      <c r="AR998" s="213"/>
      <c r="AS998" s="213"/>
      <c r="AT998" s="213"/>
      <c r="AU998" s="213"/>
      <c r="AV998" s="213"/>
      <c r="AW998" s="213"/>
      <c r="AX998" s="213"/>
      <c r="AY998" s="213"/>
      <c r="AZ998" s="213"/>
      <c r="BA998" s="213"/>
      <c r="BB998" s="213"/>
      <c r="BC998" s="213"/>
      <c r="BD998" s="213"/>
      <c r="BE998" s="213"/>
      <c r="BF998" s="213"/>
      <c r="BG998" s="213"/>
      <c r="BH998" s="213"/>
    </row>
    <row r="999" spans="1:60" ht="22.5" outlineLevel="3" x14ac:dyDescent="0.2">
      <c r="A999" s="220"/>
      <c r="B999" s="221"/>
      <c r="C999" s="261" t="s">
        <v>355</v>
      </c>
      <c r="D999" s="250"/>
      <c r="E999" s="250"/>
      <c r="F999" s="250"/>
      <c r="G999" s="250"/>
      <c r="H999" s="224"/>
      <c r="I999" s="224"/>
      <c r="J999" s="224"/>
      <c r="K999" s="224"/>
      <c r="L999" s="224"/>
      <c r="M999" s="224"/>
      <c r="N999" s="223"/>
      <c r="O999" s="223"/>
      <c r="P999" s="223"/>
      <c r="Q999" s="223"/>
      <c r="R999" s="224"/>
      <c r="S999" s="224"/>
      <c r="T999" s="224"/>
      <c r="U999" s="224"/>
      <c r="V999" s="224"/>
      <c r="W999" s="224"/>
      <c r="X999" s="224"/>
      <c r="Y999" s="224"/>
      <c r="Z999" s="213"/>
      <c r="AA999" s="213"/>
      <c r="AB999" s="213"/>
      <c r="AC999" s="213"/>
      <c r="AD999" s="213"/>
      <c r="AE999" s="213"/>
      <c r="AF999" s="213"/>
      <c r="AG999" s="213" t="s">
        <v>287</v>
      </c>
      <c r="AH999" s="213"/>
      <c r="AI999" s="213"/>
      <c r="AJ999" s="213"/>
      <c r="AK999" s="213"/>
      <c r="AL999" s="213"/>
      <c r="AM999" s="213"/>
      <c r="AN999" s="213"/>
      <c r="AO999" s="213"/>
      <c r="AP999" s="213"/>
      <c r="AQ999" s="213"/>
      <c r="AR999" s="213"/>
      <c r="AS999" s="213"/>
      <c r="AT999" s="213"/>
      <c r="AU999" s="213"/>
      <c r="AV999" s="213"/>
      <c r="AW999" s="213"/>
      <c r="AX999" s="213"/>
      <c r="AY999" s="213"/>
      <c r="AZ999" s="213"/>
      <c r="BA999" s="249" t="str">
        <f>C999</f>
        <v>Kompletní provedení dle veškerých informací obsažených v PD (textová i výkresová část, technologické postupy, restaurátorské záměry atd.).</v>
      </c>
      <c r="BB999" s="213"/>
      <c r="BC999" s="213"/>
      <c r="BD999" s="213"/>
      <c r="BE999" s="213"/>
      <c r="BF999" s="213"/>
      <c r="BG999" s="213"/>
      <c r="BH999" s="213"/>
    </row>
    <row r="1000" spans="1:60" ht="22.5" outlineLevel="3" x14ac:dyDescent="0.2">
      <c r="A1000" s="220"/>
      <c r="B1000" s="221"/>
      <c r="C1000" s="261" t="s">
        <v>3165</v>
      </c>
      <c r="D1000" s="250"/>
      <c r="E1000" s="250"/>
      <c r="F1000" s="250"/>
      <c r="G1000" s="250"/>
      <c r="H1000" s="224"/>
      <c r="I1000" s="224"/>
      <c r="J1000" s="224"/>
      <c r="K1000" s="224"/>
      <c r="L1000" s="224"/>
      <c r="M1000" s="224"/>
      <c r="N1000" s="223"/>
      <c r="O1000" s="223"/>
      <c r="P1000" s="223"/>
      <c r="Q1000" s="223"/>
      <c r="R1000" s="224"/>
      <c r="S1000" s="224"/>
      <c r="T1000" s="224"/>
      <c r="U1000" s="224"/>
      <c r="V1000" s="224"/>
      <c r="W1000" s="224"/>
      <c r="X1000" s="224"/>
      <c r="Y1000" s="224"/>
      <c r="Z1000" s="213"/>
      <c r="AA1000" s="213"/>
      <c r="AB1000" s="213"/>
      <c r="AC1000" s="213"/>
      <c r="AD1000" s="213"/>
      <c r="AE1000" s="213"/>
      <c r="AF1000" s="213"/>
      <c r="AG1000" s="213" t="s">
        <v>287</v>
      </c>
      <c r="AH1000" s="213"/>
      <c r="AI1000" s="213"/>
      <c r="AJ1000" s="213"/>
      <c r="AK1000" s="213"/>
      <c r="AL1000" s="213"/>
      <c r="AM1000" s="213"/>
      <c r="AN1000" s="213"/>
      <c r="AO1000" s="213"/>
      <c r="AP1000" s="213"/>
      <c r="AQ1000" s="213"/>
      <c r="AR1000" s="213"/>
      <c r="AS1000" s="213"/>
      <c r="AT1000" s="213"/>
      <c r="AU1000" s="213"/>
      <c r="AV1000" s="213"/>
      <c r="AW1000" s="213"/>
      <c r="AX1000" s="213"/>
      <c r="AY1000" s="213"/>
      <c r="AZ1000" s="213"/>
      <c r="BA1000" s="249" t="str">
        <f>C1000</f>
        <v>Provedení je včetně montáže, demontáže původních konstrukcí, dodávky, přesunu hmot, přesunu a likvidace suti, povrchové úpravy, repasí, restaurátorských záměrů,</v>
      </c>
      <c r="BB1000" s="213"/>
      <c r="BC1000" s="213"/>
      <c r="BD1000" s="213"/>
      <c r="BE1000" s="213"/>
      <c r="BF1000" s="213"/>
      <c r="BG1000" s="213"/>
      <c r="BH1000" s="213"/>
    </row>
    <row r="1001" spans="1:60" ht="22.5" outlineLevel="3" x14ac:dyDescent="0.2">
      <c r="A1001" s="220"/>
      <c r="B1001" s="221"/>
      <c r="C1001" s="261" t="s">
        <v>288</v>
      </c>
      <c r="D1001" s="250"/>
      <c r="E1001" s="250"/>
      <c r="F1001" s="250"/>
      <c r="G1001" s="250"/>
      <c r="H1001" s="224"/>
      <c r="I1001" s="224"/>
      <c r="J1001" s="224"/>
      <c r="K1001" s="224"/>
      <c r="L1001" s="224"/>
      <c r="M1001" s="224"/>
      <c r="N1001" s="223"/>
      <c r="O1001" s="223"/>
      <c r="P1001" s="223"/>
      <c r="Q1001" s="223"/>
      <c r="R1001" s="224"/>
      <c r="S1001" s="224"/>
      <c r="T1001" s="224"/>
      <c r="U1001" s="224"/>
      <c r="V1001" s="224"/>
      <c r="W1001" s="224"/>
      <c r="X1001" s="224"/>
      <c r="Y1001" s="224"/>
      <c r="Z1001" s="213"/>
      <c r="AA1001" s="213"/>
      <c r="AB1001" s="213"/>
      <c r="AC1001" s="213"/>
      <c r="AD1001" s="213"/>
      <c r="AE1001" s="213"/>
      <c r="AF1001" s="213"/>
      <c r="AG1001" s="213" t="s">
        <v>287</v>
      </c>
      <c r="AH1001" s="213"/>
      <c r="AI1001" s="213"/>
      <c r="AJ1001" s="213"/>
      <c r="AK1001" s="213"/>
      <c r="AL1001" s="213"/>
      <c r="AM1001" s="213"/>
      <c r="AN1001" s="213"/>
      <c r="AO1001" s="213"/>
      <c r="AP1001" s="213"/>
      <c r="AQ1001" s="213"/>
      <c r="AR1001" s="213"/>
      <c r="AS1001" s="213"/>
      <c r="AT1001" s="213"/>
      <c r="AU1001" s="213"/>
      <c r="AV1001" s="213"/>
      <c r="AW1001" s="213"/>
      <c r="AX1001" s="213"/>
      <c r="AY1001" s="213"/>
      <c r="AZ1001" s="213"/>
      <c r="BA1001" s="249" t="str">
        <f>C1001</f>
        <v>restaurátorských závěrečných zpráv, dílenských dokumentací, vzorkování a veškerých dalších nutných souvisejících plnění a dodávek potřeb.</v>
      </c>
      <c r="BB1001" s="213"/>
      <c r="BC1001" s="213"/>
      <c r="BD1001" s="213"/>
      <c r="BE1001" s="213"/>
      <c r="BF1001" s="213"/>
      <c r="BG1001" s="213"/>
      <c r="BH1001" s="213"/>
    </row>
    <row r="1002" spans="1:60" outlineLevel="1" x14ac:dyDescent="0.2">
      <c r="A1002" s="241">
        <v>109</v>
      </c>
      <c r="B1002" s="242" t="s">
        <v>2909</v>
      </c>
      <c r="C1002" s="259" t="s">
        <v>2910</v>
      </c>
      <c r="D1002" s="243" t="s">
        <v>1055</v>
      </c>
      <c r="E1002" s="244">
        <v>2</v>
      </c>
      <c r="F1002" s="245"/>
      <c r="G1002" s="246">
        <f>ROUND(E1002*F1002,2)</f>
        <v>0</v>
      </c>
      <c r="H1002" s="245"/>
      <c r="I1002" s="246">
        <f>ROUND(E1002*H1002,2)</f>
        <v>0</v>
      </c>
      <c r="J1002" s="245"/>
      <c r="K1002" s="246">
        <f>ROUND(E1002*J1002,2)</f>
        <v>0</v>
      </c>
      <c r="L1002" s="246">
        <v>21</v>
      </c>
      <c r="M1002" s="246">
        <f>G1002*(1+L1002/100)</f>
        <v>0</v>
      </c>
      <c r="N1002" s="244">
        <v>0</v>
      </c>
      <c r="O1002" s="244">
        <f>ROUND(E1002*N1002,2)</f>
        <v>0</v>
      </c>
      <c r="P1002" s="244">
        <v>0</v>
      </c>
      <c r="Q1002" s="244">
        <f>ROUND(E1002*P1002,2)</f>
        <v>0</v>
      </c>
      <c r="R1002" s="246"/>
      <c r="S1002" s="246" t="s">
        <v>281</v>
      </c>
      <c r="T1002" s="247" t="s">
        <v>282</v>
      </c>
      <c r="U1002" s="224">
        <v>0</v>
      </c>
      <c r="V1002" s="224">
        <f>ROUND(E1002*U1002,2)</f>
        <v>0</v>
      </c>
      <c r="W1002" s="224"/>
      <c r="X1002" s="224" t="s">
        <v>283</v>
      </c>
      <c r="Y1002" s="224" t="s">
        <v>284</v>
      </c>
      <c r="Z1002" s="213"/>
      <c r="AA1002" s="213"/>
      <c r="AB1002" s="213"/>
      <c r="AC1002" s="213"/>
      <c r="AD1002" s="213"/>
      <c r="AE1002" s="213"/>
      <c r="AF1002" s="213"/>
      <c r="AG1002" s="213" t="s">
        <v>285</v>
      </c>
      <c r="AH1002" s="213"/>
      <c r="AI1002" s="213"/>
      <c r="AJ1002" s="213"/>
      <c r="AK1002" s="213"/>
      <c r="AL1002" s="213"/>
      <c r="AM1002" s="213"/>
      <c r="AN1002" s="213"/>
      <c r="AO1002" s="213"/>
      <c r="AP1002" s="213"/>
      <c r="AQ1002" s="213"/>
      <c r="AR1002" s="213"/>
      <c r="AS1002" s="213"/>
      <c r="AT1002" s="213"/>
      <c r="AU1002" s="213"/>
      <c r="AV1002" s="213"/>
      <c r="AW1002" s="213"/>
      <c r="AX1002" s="213"/>
      <c r="AY1002" s="213"/>
      <c r="AZ1002" s="213"/>
      <c r="BA1002" s="213"/>
      <c r="BB1002" s="213"/>
      <c r="BC1002" s="213"/>
      <c r="BD1002" s="213"/>
      <c r="BE1002" s="213"/>
      <c r="BF1002" s="213"/>
      <c r="BG1002" s="213"/>
      <c r="BH1002" s="213"/>
    </row>
    <row r="1003" spans="1:60" outlineLevel="2" x14ac:dyDescent="0.2">
      <c r="A1003" s="220"/>
      <c r="B1003" s="221"/>
      <c r="C1003" s="260" t="s">
        <v>286</v>
      </c>
      <c r="D1003" s="248"/>
      <c r="E1003" s="248"/>
      <c r="F1003" s="248"/>
      <c r="G1003" s="248"/>
      <c r="H1003" s="224"/>
      <c r="I1003" s="224"/>
      <c r="J1003" s="224"/>
      <c r="K1003" s="224"/>
      <c r="L1003" s="224"/>
      <c r="M1003" s="224"/>
      <c r="N1003" s="223"/>
      <c r="O1003" s="223"/>
      <c r="P1003" s="223"/>
      <c r="Q1003" s="223"/>
      <c r="R1003" s="224"/>
      <c r="S1003" s="224"/>
      <c r="T1003" s="224"/>
      <c r="U1003" s="224"/>
      <c r="V1003" s="224"/>
      <c r="W1003" s="224"/>
      <c r="X1003" s="224"/>
      <c r="Y1003" s="224"/>
      <c r="Z1003" s="213"/>
      <c r="AA1003" s="213"/>
      <c r="AB1003" s="213"/>
      <c r="AC1003" s="213"/>
      <c r="AD1003" s="213"/>
      <c r="AE1003" s="213"/>
      <c r="AF1003" s="213"/>
      <c r="AG1003" s="213" t="s">
        <v>287</v>
      </c>
      <c r="AH1003" s="213"/>
      <c r="AI1003" s="213"/>
      <c r="AJ1003" s="213"/>
      <c r="AK1003" s="213"/>
      <c r="AL1003" s="213"/>
      <c r="AM1003" s="213"/>
      <c r="AN1003" s="213"/>
      <c r="AO1003" s="213"/>
      <c r="AP1003" s="213"/>
      <c r="AQ1003" s="213"/>
      <c r="AR1003" s="213"/>
      <c r="AS1003" s="213"/>
      <c r="AT1003" s="213"/>
      <c r="AU1003" s="213"/>
      <c r="AV1003" s="213"/>
      <c r="AW1003" s="213"/>
      <c r="AX1003" s="213"/>
      <c r="AY1003" s="213"/>
      <c r="AZ1003" s="213"/>
      <c r="BA1003" s="213"/>
      <c r="BB1003" s="213"/>
      <c r="BC1003" s="213"/>
      <c r="BD1003" s="213"/>
      <c r="BE1003" s="213"/>
      <c r="BF1003" s="213"/>
      <c r="BG1003" s="213"/>
      <c r="BH1003" s="213"/>
    </row>
    <row r="1004" spans="1:60" outlineLevel="3" x14ac:dyDescent="0.2">
      <c r="A1004" s="220"/>
      <c r="B1004" s="221"/>
      <c r="C1004" s="261" t="s">
        <v>3210</v>
      </c>
      <c r="D1004" s="250"/>
      <c r="E1004" s="250"/>
      <c r="F1004" s="250"/>
      <c r="G1004" s="250"/>
      <c r="H1004" s="224"/>
      <c r="I1004" s="224"/>
      <c r="J1004" s="224"/>
      <c r="K1004" s="224"/>
      <c r="L1004" s="224"/>
      <c r="M1004" s="224"/>
      <c r="N1004" s="223"/>
      <c r="O1004" s="223"/>
      <c r="P1004" s="223"/>
      <c r="Q1004" s="223"/>
      <c r="R1004" s="224"/>
      <c r="S1004" s="224"/>
      <c r="T1004" s="224"/>
      <c r="U1004" s="224"/>
      <c r="V1004" s="224"/>
      <c r="W1004" s="224"/>
      <c r="X1004" s="224"/>
      <c r="Y1004" s="224"/>
      <c r="Z1004" s="213"/>
      <c r="AA1004" s="213"/>
      <c r="AB1004" s="213"/>
      <c r="AC1004" s="213"/>
      <c r="AD1004" s="213"/>
      <c r="AE1004" s="213"/>
      <c r="AF1004" s="213"/>
      <c r="AG1004" s="213" t="s">
        <v>287</v>
      </c>
      <c r="AH1004" s="213"/>
      <c r="AI1004" s="213"/>
      <c r="AJ1004" s="213"/>
      <c r="AK1004" s="213"/>
      <c r="AL1004" s="213"/>
      <c r="AM1004" s="213"/>
      <c r="AN1004" s="213"/>
      <c r="AO1004" s="213"/>
      <c r="AP1004" s="213"/>
      <c r="AQ1004" s="213"/>
      <c r="AR1004" s="213"/>
      <c r="AS1004" s="213"/>
      <c r="AT1004" s="213"/>
      <c r="AU1004" s="213"/>
      <c r="AV1004" s="213"/>
      <c r="AW1004" s="213"/>
      <c r="AX1004" s="213"/>
      <c r="AY1004" s="213"/>
      <c r="AZ1004" s="213"/>
      <c r="BA1004" s="213"/>
      <c r="BB1004" s="213"/>
      <c r="BC1004" s="213"/>
      <c r="BD1004" s="213"/>
      <c r="BE1004" s="213"/>
      <c r="BF1004" s="213"/>
      <c r="BG1004" s="213"/>
      <c r="BH1004" s="213"/>
    </row>
    <row r="1005" spans="1:60" outlineLevel="3" x14ac:dyDescent="0.2">
      <c r="A1005" s="220"/>
      <c r="B1005" s="221"/>
      <c r="C1005" s="261" t="s">
        <v>2911</v>
      </c>
      <c r="D1005" s="250"/>
      <c r="E1005" s="250"/>
      <c r="F1005" s="250"/>
      <c r="G1005" s="250"/>
      <c r="H1005" s="224"/>
      <c r="I1005" s="224"/>
      <c r="J1005" s="224"/>
      <c r="K1005" s="224"/>
      <c r="L1005" s="224"/>
      <c r="M1005" s="224"/>
      <c r="N1005" s="223"/>
      <c r="O1005" s="223"/>
      <c r="P1005" s="223"/>
      <c r="Q1005" s="223"/>
      <c r="R1005" s="224"/>
      <c r="S1005" s="224"/>
      <c r="T1005" s="224"/>
      <c r="U1005" s="224"/>
      <c r="V1005" s="224"/>
      <c r="W1005" s="224"/>
      <c r="X1005" s="224"/>
      <c r="Y1005" s="224"/>
      <c r="Z1005" s="213"/>
      <c r="AA1005" s="213"/>
      <c r="AB1005" s="213"/>
      <c r="AC1005" s="213"/>
      <c r="AD1005" s="213"/>
      <c r="AE1005" s="213"/>
      <c r="AF1005" s="213"/>
      <c r="AG1005" s="213" t="s">
        <v>287</v>
      </c>
      <c r="AH1005" s="213"/>
      <c r="AI1005" s="213"/>
      <c r="AJ1005" s="213"/>
      <c r="AK1005" s="213"/>
      <c r="AL1005" s="213"/>
      <c r="AM1005" s="213"/>
      <c r="AN1005" s="213"/>
      <c r="AO1005" s="213"/>
      <c r="AP1005" s="213"/>
      <c r="AQ1005" s="213"/>
      <c r="AR1005" s="213"/>
      <c r="AS1005" s="213"/>
      <c r="AT1005" s="213"/>
      <c r="AU1005" s="213"/>
      <c r="AV1005" s="213"/>
      <c r="AW1005" s="213"/>
      <c r="AX1005" s="213"/>
      <c r="AY1005" s="213"/>
      <c r="AZ1005" s="213"/>
      <c r="BA1005" s="213"/>
      <c r="BB1005" s="213"/>
      <c r="BC1005" s="213"/>
      <c r="BD1005" s="213"/>
      <c r="BE1005" s="213"/>
      <c r="BF1005" s="213"/>
      <c r="BG1005" s="213"/>
      <c r="BH1005" s="213"/>
    </row>
    <row r="1006" spans="1:60" outlineLevel="3" x14ac:dyDescent="0.2">
      <c r="A1006" s="220"/>
      <c r="B1006" s="221"/>
      <c r="C1006" s="261" t="s">
        <v>2912</v>
      </c>
      <c r="D1006" s="250"/>
      <c r="E1006" s="250"/>
      <c r="F1006" s="250"/>
      <c r="G1006" s="250"/>
      <c r="H1006" s="224"/>
      <c r="I1006" s="224"/>
      <c r="J1006" s="224"/>
      <c r="K1006" s="224"/>
      <c r="L1006" s="224"/>
      <c r="M1006" s="224"/>
      <c r="N1006" s="223"/>
      <c r="O1006" s="223"/>
      <c r="P1006" s="223"/>
      <c r="Q1006" s="223"/>
      <c r="R1006" s="224"/>
      <c r="S1006" s="224"/>
      <c r="T1006" s="224"/>
      <c r="U1006" s="224"/>
      <c r="V1006" s="224"/>
      <c r="W1006" s="224"/>
      <c r="X1006" s="224"/>
      <c r="Y1006" s="224"/>
      <c r="Z1006" s="213"/>
      <c r="AA1006" s="213"/>
      <c r="AB1006" s="213"/>
      <c r="AC1006" s="213"/>
      <c r="AD1006" s="213"/>
      <c r="AE1006" s="213"/>
      <c r="AF1006" s="213"/>
      <c r="AG1006" s="213" t="s">
        <v>287</v>
      </c>
      <c r="AH1006" s="213"/>
      <c r="AI1006" s="213"/>
      <c r="AJ1006" s="213"/>
      <c r="AK1006" s="213"/>
      <c r="AL1006" s="213"/>
      <c r="AM1006" s="213"/>
      <c r="AN1006" s="213"/>
      <c r="AO1006" s="213"/>
      <c r="AP1006" s="213"/>
      <c r="AQ1006" s="213"/>
      <c r="AR1006" s="213"/>
      <c r="AS1006" s="213"/>
      <c r="AT1006" s="213"/>
      <c r="AU1006" s="213"/>
      <c r="AV1006" s="213"/>
      <c r="AW1006" s="213"/>
      <c r="AX1006" s="213"/>
      <c r="AY1006" s="213"/>
      <c r="AZ1006" s="213"/>
      <c r="BA1006" s="213"/>
      <c r="BB1006" s="213"/>
      <c r="BC1006" s="213"/>
      <c r="BD1006" s="213"/>
      <c r="BE1006" s="213"/>
      <c r="BF1006" s="213"/>
      <c r="BG1006" s="213"/>
      <c r="BH1006" s="213"/>
    </row>
    <row r="1007" spans="1:60" outlineLevel="3" x14ac:dyDescent="0.2">
      <c r="A1007" s="220"/>
      <c r="B1007" s="221"/>
      <c r="C1007" s="261" t="s">
        <v>2913</v>
      </c>
      <c r="D1007" s="250"/>
      <c r="E1007" s="250"/>
      <c r="F1007" s="250"/>
      <c r="G1007" s="250"/>
      <c r="H1007" s="224"/>
      <c r="I1007" s="224"/>
      <c r="J1007" s="224"/>
      <c r="K1007" s="224"/>
      <c r="L1007" s="224"/>
      <c r="M1007" s="224"/>
      <c r="N1007" s="223"/>
      <c r="O1007" s="223"/>
      <c r="P1007" s="223"/>
      <c r="Q1007" s="223"/>
      <c r="R1007" s="224"/>
      <c r="S1007" s="224"/>
      <c r="T1007" s="224"/>
      <c r="U1007" s="224"/>
      <c r="V1007" s="224"/>
      <c r="W1007" s="224"/>
      <c r="X1007" s="224"/>
      <c r="Y1007" s="224"/>
      <c r="Z1007" s="213"/>
      <c r="AA1007" s="213"/>
      <c r="AB1007" s="213"/>
      <c r="AC1007" s="213"/>
      <c r="AD1007" s="213"/>
      <c r="AE1007" s="213"/>
      <c r="AF1007" s="213"/>
      <c r="AG1007" s="213" t="s">
        <v>287</v>
      </c>
      <c r="AH1007" s="213"/>
      <c r="AI1007" s="213"/>
      <c r="AJ1007" s="213"/>
      <c r="AK1007" s="213"/>
      <c r="AL1007" s="213"/>
      <c r="AM1007" s="213"/>
      <c r="AN1007" s="213"/>
      <c r="AO1007" s="213"/>
      <c r="AP1007" s="213"/>
      <c r="AQ1007" s="213"/>
      <c r="AR1007" s="213"/>
      <c r="AS1007" s="213"/>
      <c r="AT1007" s="213"/>
      <c r="AU1007" s="213"/>
      <c r="AV1007" s="213"/>
      <c r="AW1007" s="213"/>
      <c r="AX1007" s="213"/>
      <c r="AY1007" s="213"/>
      <c r="AZ1007" s="213"/>
      <c r="BA1007" s="213"/>
      <c r="BB1007" s="213"/>
      <c r="BC1007" s="213"/>
      <c r="BD1007" s="213"/>
      <c r="BE1007" s="213"/>
      <c r="BF1007" s="213"/>
      <c r="BG1007" s="213"/>
      <c r="BH1007" s="213"/>
    </row>
    <row r="1008" spans="1:60" outlineLevel="3" x14ac:dyDescent="0.2">
      <c r="A1008" s="220"/>
      <c r="B1008" s="221"/>
      <c r="C1008" s="261" t="s">
        <v>2914</v>
      </c>
      <c r="D1008" s="250"/>
      <c r="E1008" s="250"/>
      <c r="F1008" s="250"/>
      <c r="G1008" s="250"/>
      <c r="H1008" s="224"/>
      <c r="I1008" s="224"/>
      <c r="J1008" s="224"/>
      <c r="K1008" s="224"/>
      <c r="L1008" s="224"/>
      <c r="M1008" s="224"/>
      <c r="N1008" s="223"/>
      <c r="O1008" s="223"/>
      <c r="P1008" s="223"/>
      <c r="Q1008" s="223"/>
      <c r="R1008" s="224"/>
      <c r="S1008" s="224"/>
      <c r="T1008" s="224"/>
      <c r="U1008" s="224"/>
      <c r="V1008" s="224"/>
      <c r="W1008" s="224"/>
      <c r="X1008" s="224"/>
      <c r="Y1008" s="224"/>
      <c r="Z1008" s="213"/>
      <c r="AA1008" s="213"/>
      <c r="AB1008" s="213"/>
      <c r="AC1008" s="213"/>
      <c r="AD1008" s="213"/>
      <c r="AE1008" s="213"/>
      <c r="AF1008" s="213"/>
      <c r="AG1008" s="213" t="s">
        <v>287</v>
      </c>
      <c r="AH1008" s="213"/>
      <c r="AI1008" s="213"/>
      <c r="AJ1008" s="213"/>
      <c r="AK1008" s="213"/>
      <c r="AL1008" s="213"/>
      <c r="AM1008" s="213"/>
      <c r="AN1008" s="213"/>
      <c r="AO1008" s="213"/>
      <c r="AP1008" s="213"/>
      <c r="AQ1008" s="213"/>
      <c r="AR1008" s="213"/>
      <c r="AS1008" s="213"/>
      <c r="AT1008" s="213"/>
      <c r="AU1008" s="213"/>
      <c r="AV1008" s="213"/>
      <c r="AW1008" s="213"/>
      <c r="AX1008" s="213"/>
      <c r="AY1008" s="213"/>
      <c r="AZ1008" s="213"/>
      <c r="BA1008" s="213"/>
      <c r="BB1008" s="213"/>
      <c r="BC1008" s="213"/>
      <c r="BD1008" s="213"/>
      <c r="BE1008" s="213"/>
      <c r="BF1008" s="213"/>
      <c r="BG1008" s="213"/>
      <c r="BH1008" s="213"/>
    </row>
    <row r="1009" spans="1:60" outlineLevel="3" x14ac:dyDescent="0.2">
      <c r="A1009" s="220"/>
      <c r="B1009" s="221"/>
      <c r="C1009" s="261" t="s">
        <v>2915</v>
      </c>
      <c r="D1009" s="250"/>
      <c r="E1009" s="250"/>
      <c r="F1009" s="250"/>
      <c r="G1009" s="250"/>
      <c r="H1009" s="224"/>
      <c r="I1009" s="224"/>
      <c r="J1009" s="224"/>
      <c r="K1009" s="224"/>
      <c r="L1009" s="224"/>
      <c r="M1009" s="224"/>
      <c r="N1009" s="223"/>
      <c r="O1009" s="223"/>
      <c r="P1009" s="223"/>
      <c r="Q1009" s="223"/>
      <c r="R1009" s="224"/>
      <c r="S1009" s="224"/>
      <c r="T1009" s="224"/>
      <c r="U1009" s="224"/>
      <c r="V1009" s="224"/>
      <c r="W1009" s="224"/>
      <c r="X1009" s="224"/>
      <c r="Y1009" s="224"/>
      <c r="Z1009" s="213"/>
      <c r="AA1009" s="213"/>
      <c r="AB1009" s="213"/>
      <c r="AC1009" s="213"/>
      <c r="AD1009" s="213"/>
      <c r="AE1009" s="213"/>
      <c r="AF1009" s="213"/>
      <c r="AG1009" s="213" t="s">
        <v>287</v>
      </c>
      <c r="AH1009" s="213"/>
      <c r="AI1009" s="213"/>
      <c r="AJ1009" s="213"/>
      <c r="AK1009" s="213"/>
      <c r="AL1009" s="213"/>
      <c r="AM1009" s="213"/>
      <c r="AN1009" s="213"/>
      <c r="AO1009" s="213"/>
      <c r="AP1009" s="213"/>
      <c r="AQ1009" s="213"/>
      <c r="AR1009" s="213"/>
      <c r="AS1009" s="213"/>
      <c r="AT1009" s="213"/>
      <c r="AU1009" s="213"/>
      <c r="AV1009" s="213"/>
      <c r="AW1009" s="213"/>
      <c r="AX1009" s="213"/>
      <c r="AY1009" s="213"/>
      <c r="AZ1009" s="213"/>
      <c r="BA1009" s="213"/>
      <c r="BB1009" s="213"/>
      <c r="BC1009" s="213"/>
      <c r="BD1009" s="213"/>
      <c r="BE1009" s="213"/>
      <c r="BF1009" s="213"/>
      <c r="BG1009" s="213"/>
      <c r="BH1009" s="213"/>
    </row>
    <row r="1010" spans="1:60" outlineLevel="3" x14ac:dyDescent="0.2">
      <c r="A1010" s="220"/>
      <c r="B1010" s="221"/>
      <c r="C1010" s="261" t="s">
        <v>2916</v>
      </c>
      <c r="D1010" s="250"/>
      <c r="E1010" s="250"/>
      <c r="F1010" s="250"/>
      <c r="G1010" s="250"/>
      <c r="H1010" s="224"/>
      <c r="I1010" s="224"/>
      <c r="J1010" s="224"/>
      <c r="K1010" s="224"/>
      <c r="L1010" s="224"/>
      <c r="M1010" s="224"/>
      <c r="N1010" s="223"/>
      <c r="O1010" s="223"/>
      <c r="P1010" s="223"/>
      <c r="Q1010" s="223"/>
      <c r="R1010" s="224"/>
      <c r="S1010" s="224"/>
      <c r="T1010" s="224"/>
      <c r="U1010" s="224"/>
      <c r="V1010" s="224"/>
      <c r="W1010" s="224"/>
      <c r="X1010" s="224"/>
      <c r="Y1010" s="224"/>
      <c r="Z1010" s="213"/>
      <c r="AA1010" s="213"/>
      <c r="AB1010" s="213"/>
      <c r="AC1010" s="213"/>
      <c r="AD1010" s="213"/>
      <c r="AE1010" s="213"/>
      <c r="AF1010" s="213"/>
      <c r="AG1010" s="213" t="s">
        <v>287</v>
      </c>
      <c r="AH1010" s="213"/>
      <c r="AI1010" s="213"/>
      <c r="AJ1010" s="213"/>
      <c r="AK1010" s="213"/>
      <c r="AL1010" s="213"/>
      <c r="AM1010" s="213"/>
      <c r="AN1010" s="213"/>
      <c r="AO1010" s="213"/>
      <c r="AP1010" s="213"/>
      <c r="AQ1010" s="213"/>
      <c r="AR1010" s="213"/>
      <c r="AS1010" s="213"/>
      <c r="AT1010" s="213"/>
      <c r="AU1010" s="213"/>
      <c r="AV1010" s="213"/>
      <c r="AW1010" s="213"/>
      <c r="AX1010" s="213"/>
      <c r="AY1010" s="213"/>
      <c r="AZ1010" s="213"/>
      <c r="BA1010" s="213"/>
      <c r="BB1010" s="213"/>
      <c r="BC1010" s="213"/>
      <c r="BD1010" s="213"/>
      <c r="BE1010" s="213"/>
      <c r="BF1010" s="213"/>
      <c r="BG1010" s="213"/>
      <c r="BH1010" s="213"/>
    </row>
    <row r="1011" spans="1:60" outlineLevel="3" x14ac:dyDescent="0.2">
      <c r="A1011" s="220"/>
      <c r="B1011" s="221"/>
      <c r="C1011" s="261" t="s">
        <v>2879</v>
      </c>
      <c r="D1011" s="250"/>
      <c r="E1011" s="250"/>
      <c r="F1011" s="250"/>
      <c r="G1011" s="250"/>
      <c r="H1011" s="224"/>
      <c r="I1011" s="224"/>
      <c r="J1011" s="224"/>
      <c r="K1011" s="224"/>
      <c r="L1011" s="224"/>
      <c r="M1011" s="224"/>
      <c r="N1011" s="223"/>
      <c r="O1011" s="223"/>
      <c r="P1011" s="223"/>
      <c r="Q1011" s="223"/>
      <c r="R1011" s="224"/>
      <c r="S1011" s="224"/>
      <c r="T1011" s="224"/>
      <c r="U1011" s="224"/>
      <c r="V1011" s="224"/>
      <c r="W1011" s="224"/>
      <c r="X1011" s="224"/>
      <c r="Y1011" s="224"/>
      <c r="Z1011" s="213"/>
      <c r="AA1011" s="213"/>
      <c r="AB1011" s="213"/>
      <c r="AC1011" s="213"/>
      <c r="AD1011" s="213"/>
      <c r="AE1011" s="213"/>
      <c r="AF1011" s="213"/>
      <c r="AG1011" s="213" t="s">
        <v>287</v>
      </c>
      <c r="AH1011" s="213"/>
      <c r="AI1011" s="213"/>
      <c r="AJ1011" s="213"/>
      <c r="AK1011" s="213"/>
      <c r="AL1011" s="213"/>
      <c r="AM1011" s="213"/>
      <c r="AN1011" s="213"/>
      <c r="AO1011" s="213"/>
      <c r="AP1011" s="213"/>
      <c r="AQ1011" s="213"/>
      <c r="AR1011" s="213"/>
      <c r="AS1011" s="213"/>
      <c r="AT1011" s="213"/>
      <c r="AU1011" s="213"/>
      <c r="AV1011" s="213"/>
      <c r="AW1011" s="213"/>
      <c r="AX1011" s="213"/>
      <c r="AY1011" s="213"/>
      <c r="AZ1011" s="213"/>
      <c r="BA1011" s="213"/>
      <c r="BB1011" s="213"/>
      <c r="BC1011" s="213"/>
      <c r="BD1011" s="213"/>
      <c r="BE1011" s="213"/>
      <c r="BF1011" s="213"/>
      <c r="BG1011" s="213"/>
      <c r="BH1011" s="213"/>
    </row>
    <row r="1012" spans="1:60" outlineLevel="3" x14ac:dyDescent="0.2">
      <c r="A1012" s="220"/>
      <c r="B1012" s="221"/>
      <c r="C1012" s="261" t="s">
        <v>2880</v>
      </c>
      <c r="D1012" s="250"/>
      <c r="E1012" s="250"/>
      <c r="F1012" s="250"/>
      <c r="G1012" s="250"/>
      <c r="H1012" s="224"/>
      <c r="I1012" s="224"/>
      <c r="J1012" s="224"/>
      <c r="K1012" s="224"/>
      <c r="L1012" s="224"/>
      <c r="M1012" s="224"/>
      <c r="N1012" s="223"/>
      <c r="O1012" s="223"/>
      <c r="P1012" s="223"/>
      <c r="Q1012" s="223"/>
      <c r="R1012" s="224"/>
      <c r="S1012" s="224"/>
      <c r="T1012" s="224"/>
      <c r="U1012" s="224"/>
      <c r="V1012" s="224"/>
      <c r="W1012" s="224"/>
      <c r="X1012" s="224"/>
      <c r="Y1012" s="224"/>
      <c r="Z1012" s="213"/>
      <c r="AA1012" s="213"/>
      <c r="AB1012" s="213"/>
      <c r="AC1012" s="213"/>
      <c r="AD1012" s="213"/>
      <c r="AE1012" s="213"/>
      <c r="AF1012" s="213"/>
      <c r="AG1012" s="213" t="s">
        <v>287</v>
      </c>
      <c r="AH1012" s="213"/>
      <c r="AI1012" s="213"/>
      <c r="AJ1012" s="213"/>
      <c r="AK1012" s="213"/>
      <c r="AL1012" s="213"/>
      <c r="AM1012" s="213"/>
      <c r="AN1012" s="213"/>
      <c r="AO1012" s="213"/>
      <c r="AP1012" s="213"/>
      <c r="AQ1012" s="213"/>
      <c r="AR1012" s="213"/>
      <c r="AS1012" s="213"/>
      <c r="AT1012" s="213"/>
      <c r="AU1012" s="213"/>
      <c r="AV1012" s="213"/>
      <c r="AW1012" s="213"/>
      <c r="AX1012" s="213"/>
      <c r="AY1012" s="213"/>
      <c r="AZ1012" s="213"/>
      <c r="BA1012" s="213"/>
      <c r="BB1012" s="213"/>
      <c r="BC1012" s="213"/>
      <c r="BD1012" s="213"/>
      <c r="BE1012" s="213"/>
      <c r="BF1012" s="213"/>
      <c r="BG1012" s="213"/>
      <c r="BH1012" s="213"/>
    </row>
    <row r="1013" spans="1:60" outlineLevel="3" x14ac:dyDescent="0.2">
      <c r="A1013" s="220"/>
      <c r="B1013" s="221"/>
      <c r="C1013" s="261" t="s">
        <v>2881</v>
      </c>
      <c r="D1013" s="250"/>
      <c r="E1013" s="250"/>
      <c r="F1013" s="250"/>
      <c r="G1013" s="250"/>
      <c r="H1013" s="224"/>
      <c r="I1013" s="224"/>
      <c r="J1013" s="224"/>
      <c r="K1013" s="224"/>
      <c r="L1013" s="224"/>
      <c r="M1013" s="224"/>
      <c r="N1013" s="223"/>
      <c r="O1013" s="223"/>
      <c r="P1013" s="223"/>
      <c r="Q1013" s="223"/>
      <c r="R1013" s="224"/>
      <c r="S1013" s="224"/>
      <c r="T1013" s="224"/>
      <c r="U1013" s="224"/>
      <c r="V1013" s="224"/>
      <c r="W1013" s="224"/>
      <c r="X1013" s="224"/>
      <c r="Y1013" s="224"/>
      <c r="Z1013" s="213"/>
      <c r="AA1013" s="213"/>
      <c r="AB1013" s="213"/>
      <c r="AC1013" s="213"/>
      <c r="AD1013" s="213"/>
      <c r="AE1013" s="213"/>
      <c r="AF1013" s="213"/>
      <c r="AG1013" s="213" t="s">
        <v>287</v>
      </c>
      <c r="AH1013" s="213"/>
      <c r="AI1013" s="213"/>
      <c r="AJ1013" s="213"/>
      <c r="AK1013" s="213"/>
      <c r="AL1013" s="213"/>
      <c r="AM1013" s="213"/>
      <c r="AN1013" s="213"/>
      <c r="AO1013" s="213"/>
      <c r="AP1013" s="213"/>
      <c r="AQ1013" s="213"/>
      <c r="AR1013" s="213"/>
      <c r="AS1013" s="213"/>
      <c r="AT1013" s="213"/>
      <c r="AU1013" s="213"/>
      <c r="AV1013" s="213"/>
      <c r="AW1013" s="213"/>
      <c r="AX1013" s="213"/>
      <c r="AY1013" s="213"/>
      <c r="AZ1013" s="213"/>
      <c r="BA1013" s="213"/>
      <c r="BB1013" s="213"/>
      <c r="BC1013" s="213"/>
      <c r="BD1013" s="213"/>
      <c r="BE1013" s="213"/>
      <c r="BF1013" s="213"/>
      <c r="BG1013" s="213"/>
      <c r="BH1013" s="213"/>
    </row>
    <row r="1014" spans="1:60" outlineLevel="3" x14ac:dyDescent="0.2">
      <c r="A1014" s="220"/>
      <c r="B1014" s="221"/>
      <c r="C1014" s="261" t="s">
        <v>2904</v>
      </c>
      <c r="D1014" s="250"/>
      <c r="E1014" s="250"/>
      <c r="F1014" s="250"/>
      <c r="G1014" s="250"/>
      <c r="H1014" s="224"/>
      <c r="I1014" s="224"/>
      <c r="J1014" s="224"/>
      <c r="K1014" s="224"/>
      <c r="L1014" s="224"/>
      <c r="M1014" s="224"/>
      <c r="N1014" s="223"/>
      <c r="O1014" s="223"/>
      <c r="P1014" s="223"/>
      <c r="Q1014" s="223"/>
      <c r="R1014" s="224"/>
      <c r="S1014" s="224"/>
      <c r="T1014" s="224"/>
      <c r="U1014" s="224"/>
      <c r="V1014" s="224"/>
      <c r="W1014" s="224"/>
      <c r="X1014" s="224"/>
      <c r="Y1014" s="224"/>
      <c r="Z1014" s="213"/>
      <c r="AA1014" s="213"/>
      <c r="AB1014" s="213"/>
      <c r="AC1014" s="213"/>
      <c r="AD1014" s="213"/>
      <c r="AE1014" s="213"/>
      <c r="AF1014" s="213"/>
      <c r="AG1014" s="213" t="s">
        <v>287</v>
      </c>
      <c r="AH1014" s="213"/>
      <c r="AI1014" s="213"/>
      <c r="AJ1014" s="213"/>
      <c r="AK1014" s="213"/>
      <c r="AL1014" s="213"/>
      <c r="AM1014" s="213"/>
      <c r="AN1014" s="213"/>
      <c r="AO1014" s="213"/>
      <c r="AP1014" s="213"/>
      <c r="AQ1014" s="213"/>
      <c r="AR1014" s="213"/>
      <c r="AS1014" s="213"/>
      <c r="AT1014" s="213"/>
      <c r="AU1014" s="213"/>
      <c r="AV1014" s="213"/>
      <c r="AW1014" s="213"/>
      <c r="AX1014" s="213"/>
      <c r="AY1014" s="213"/>
      <c r="AZ1014" s="213"/>
      <c r="BA1014" s="213"/>
      <c r="BB1014" s="213"/>
      <c r="BC1014" s="213"/>
      <c r="BD1014" s="213"/>
      <c r="BE1014" s="213"/>
      <c r="BF1014" s="213"/>
      <c r="BG1014" s="213"/>
      <c r="BH1014" s="213"/>
    </row>
    <row r="1015" spans="1:60" outlineLevel="3" x14ac:dyDescent="0.2">
      <c r="A1015" s="220"/>
      <c r="B1015" s="221"/>
      <c r="C1015" s="261" t="s">
        <v>2917</v>
      </c>
      <c r="D1015" s="250"/>
      <c r="E1015" s="250"/>
      <c r="F1015" s="250"/>
      <c r="G1015" s="250"/>
      <c r="H1015" s="224"/>
      <c r="I1015" s="224"/>
      <c r="J1015" s="224"/>
      <c r="K1015" s="224"/>
      <c r="L1015" s="224"/>
      <c r="M1015" s="224"/>
      <c r="N1015" s="223"/>
      <c r="O1015" s="223"/>
      <c r="P1015" s="223"/>
      <c r="Q1015" s="223"/>
      <c r="R1015" s="224"/>
      <c r="S1015" s="224"/>
      <c r="T1015" s="224"/>
      <c r="U1015" s="224"/>
      <c r="V1015" s="224"/>
      <c r="W1015" s="224"/>
      <c r="X1015" s="224"/>
      <c r="Y1015" s="224"/>
      <c r="Z1015" s="213"/>
      <c r="AA1015" s="213"/>
      <c r="AB1015" s="213"/>
      <c r="AC1015" s="213"/>
      <c r="AD1015" s="213"/>
      <c r="AE1015" s="213"/>
      <c r="AF1015" s="213"/>
      <c r="AG1015" s="213" t="s">
        <v>287</v>
      </c>
      <c r="AH1015" s="213"/>
      <c r="AI1015" s="213"/>
      <c r="AJ1015" s="213"/>
      <c r="AK1015" s="213"/>
      <c r="AL1015" s="213"/>
      <c r="AM1015" s="213"/>
      <c r="AN1015" s="213"/>
      <c r="AO1015" s="213"/>
      <c r="AP1015" s="213"/>
      <c r="AQ1015" s="213"/>
      <c r="AR1015" s="213"/>
      <c r="AS1015" s="213"/>
      <c r="AT1015" s="213"/>
      <c r="AU1015" s="213"/>
      <c r="AV1015" s="213"/>
      <c r="AW1015" s="213"/>
      <c r="AX1015" s="213"/>
      <c r="AY1015" s="213"/>
      <c r="AZ1015" s="213"/>
      <c r="BA1015" s="213"/>
      <c r="BB1015" s="213"/>
      <c r="BC1015" s="213"/>
      <c r="BD1015" s="213"/>
      <c r="BE1015" s="213"/>
      <c r="BF1015" s="213"/>
      <c r="BG1015" s="213"/>
      <c r="BH1015" s="213"/>
    </row>
    <row r="1016" spans="1:60" outlineLevel="3" x14ac:dyDescent="0.2">
      <c r="A1016" s="220"/>
      <c r="B1016" s="221"/>
      <c r="C1016" s="274" t="s">
        <v>1063</v>
      </c>
      <c r="D1016" s="226"/>
      <c r="E1016" s="227"/>
      <c r="F1016" s="228"/>
      <c r="G1016" s="228"/>
      <c r="H1016" s="224"/>
      <c r="I1016" s="224"/>
      <c r="J1016" s="224"/>
      <c r="K1016" s="224"/>
      <c r="L1016" s="224"/>
      <c r="M1016" s="224"/>
      <c r="N1016" s="223"/>
      <c r="O1016" s="223"/>
      <c r="P1016" s="223"/>
      <c r="Q1016" s="223"/>
      <c r="R1016" s="224"/>
      <c r="S1016" s="224"/>
      <c r="T1016" s="224"/>
      <c r="U1016" s="224"/>
      <c r="V1016" s="224"/>
      <c r="W1016" s="224"/>
      <c r="X1016" s="224"/>
      <c r="Y1016" s="224"/>
      <c r="Z1016" s="213"/>
      <c r="AA1016" s="213"/>
      <c r="AB1016" s="213"/>
      <c r="AC1016" s="213"/>
      <c r="AD1016" s="213"/>
      <c r="AE1016" s="213"/>
      <c r="AF1016" s="213"/>
      <c r="AG1016" s="213" t="s">
        <v>287</v>
      </c>
      <c r="AH1016" s="213"/>
      <c r="AI1016" s="213"/>
      <c r="AJ1016" s="213"/>
      <c r="AK1016" s="213"/>
      <c r="AL1016" s="213"/>
      <c r="AM1016" s="213"/>
      <c r="AN1016" s="213"/>
      <c r="AO1016" s="213"/>
      <c r="AP1016" s="213"/>
      <c r="AQ1016" s="213"/>
      <c r="AR1016" s="213"/>
      <c r="AS1016" s="213"/>
      <c r="AT1016" s="213"/>
      <c r="AU1016" s="213"/>
      <c r="AV1016" s="213"/>
      <c r="AW1016" s="213"/>
      <c r="AX1016" s="213"/>
      <c r="AY1016" s="213"/>
      <c r="AZ1016" s="213"/>
      <c r="BA1016" s="213"/>
      <c r="BB1016" s="213"/>
      <c r="BC1016" s="213"/>
      <c r="BD1016" s="213"/>
      <c r="BE1016" s="213"/>
      <c r="BF1016" s="213"/>
      <c r="BG1016" s="213"/>
      <c r="BH1016" s="213"/>
    </row>
    <row r="1017" spans="1:60" ht="22.5" outlineLevel="3" x14ac:dyDescent="0.2">
      <c r="A1017" s="220"/>
      <c r="B1017" s="221"/>
      <c r="C1017" s="261" t="s">
        <v>355</v>
      </c>
      <c r="D1017" s="250"/>
      <c r="E1017" s="250"/>
      <c r="F1017" s="250"/>
      <c r="G1017" s="250"/>
      <c r="H1017" s="224"/>
      <c r="I1017" s="224"/>
      <c r="J1017" s="224"/>
      <c r="K1017" s="224"/>
      <c r="L1017" s="224"/>
      <c r="M1017" s="224"/>
      <c r="N1017" s="223"/>
      <c r="O1017" s="223"/>
      <c r="P1017" s="223"/>
      <c r="Q1017" s="223"/>
      <c r="R1017" s="224"/>
      <c r="S1017" s="224"/>
      <c r="T1017" s="224"/>
      <c r="U1017" s="224"/>
      <c r="V1017" s="224"/>
      <c r="W1017" s="224"/>
      <c r="X1017" s="224"/>
      <c r="Y1017" s="224"/>
      <c r="Z1017" s="213"/>
      <c r="AA1017" s="213"/>
      <c r="AB1017" s="213"/>
      <c r="AC1017" s="213"/>
      <c r="AD1017" s="213"/>
      <c r="AE1017" s="213"/>
      <c r="AF1017" s="213"/>
      <c r="AG1017" s="213" t="s">
        <v>287</v>
      </c>
      <c r="AH1017" s="213"/>
      <c r="AI1017" s="213"/>
      <c r="AJ1017" s="213"/>
      <c r="AK1017" s="213"/>
      <c r="AL1017" s="213"/>
      <c r="AM1017" s="213"/>
      <c r="AN1017" s="213"/>
      <c r="AO1017" s="213"/>
      <c r="AP1017" s="213"/>
      <c r="AQ1017" s="213"/>
      <c r="AR1017" s="213"/>
      <c r="AS1017" s="213"/>
      <c r="AT1017" s="213"/>
      <c r="AU1017" s="213"/>
      <c r="AV1017" s="213"/>
      <c r="AW1017" s="213"/>
      <c r="AX1017" s="213"/>
      <c r="AY1017" s="213"/>
      <c r="AZ1017" s="213"/>
      <c r="BA1017" s="249" t="str">
        <f>C1017</f>
        <v>Kompletní provedení dle veškerých informací obsažených v PD (textová i výkresová část, technologické postupy, restaurátorské záměry atd.).</v>
      </c>
      <c r="BB1017" s="213"/>
      <c r="BC1017" s="213"/>
      <c r="BD1017" s="213"/>
      <c r="BE1017" s="213"/>
      <c r="BF1017" s="213"/>
      <c r="BG1017" s="213"/>
      <c r="BH1017" s="213"/>
    </row>
    <row r="1018" spans="1:60" ht="22.5" outlineLevel="3" x14ac:dyDescent="0.2">
      <c r="A1018" s="220"/>
      <c r="B1018" s="221"/>
      <c r="C1018" s="261" t="s">
        <v>3165</v>
      </c>
      <c r="D1018" s="250"/>
      <c r="E1018" s="250"/>
      <c r="F1018" s="250"/>
      <c r="G1018" s="250"/>
      <c r="H1018" s="224"/>
      <c r="I1018" s="224"/>
      <c r="J1018" s="224"/>
      <c r="K1018" s="224"/>
      <c r="L1018" s="224"/>
      <c r="M1018" s="224"/>
      <c r="N1018" s="223"/>
      <c r="O1018" s="223"/>
      <c r="P1018" s="223"/>
      <c r="Q1018" s="223"/>
      <c r="R1018" s="224"/>
      <c r="S1018" s="224"/>
      <c r="T1018" s="224"/>
      <c r="U1018" s="224"/>
      <c r="V1018" s="224"/>
      <c r="W1018" s="224"/>
      <c r="X1018" s="224"/>
      <c r="Y1018" s="224"/>
      <c r="Z1018" s="213"/>
      <c r="AA1018" s="213"/>
      <c r="AB1018" s="213"/>
      <c r="AC1018" s="213"/>
      <c r="AD1018" s="213"/>
      <c r="AE1018" s="213"/>
      <c r="AF1018" s="213"/>
      <c r="AG1018" s="213" t="s">
        <v>287</v>
      </c>
      <c r="AH1018" s="213"/>
      <c r="AI1018" s="213"/>
      <c r="AJ1018" s="213"/>
      <c r="AK1018" s="213"/>
      <c r="AL1018" s="213"/>
      <c r="AM1018" s="213"/>
      <c r="AN1018" s="213"/>
      <c r="AO1018" s="213"/>
      <c r="AP1018" s="213"/>
      <c r="AQ1018" s="213"/>
      <c r="AR1018" s="213"/>
      <c r="AS1018" s="213"/>
      <c r="AT1018" s="213"/>
      <c r="AU1018" s="213"/>
      <c r="AV1018" s="213"/>
      <c r="AW1018" s="213"/>
      <c r="AX1018" s="213"/>
      <c r="AY1018" s="213"/>
      <c r="AZ1018" s="213"/>
      <c r="BA1018" s="249" t="str">
        <f>C1018</f>
        <v>Provedení je včetně montáže, demontáže původních konstrukcí, dodávky, přesunu hmot, přesunu a likvidace suti, povrchové úpravy, repasí, restaurátorských záměrů,</v>
      </c>
      <c r="BB1018" s="213"/>
      <c r="BC1018" s="213"/>
      <c r="BD1018" s="213"/>
      <c r="BE1018" s="213"/>
      <c r="BF1018" s="213"/>
      <c r="BG1018" s="213"/>
      <c r="BH1018" s="213"/>
    </row>
    <row r="1019" spans="1:60" ht="22.5" outlineLevel="3" x14ac:dyDescent="0.2">
      <c r="A1019" s="220"/>
      <c r="B1019" s="221"/>
      <c r="C1019" s="261" t="s">
        <v>288</v>
      </c>
      <c r="D1019" s="250"/>
      <c r="E1019" s="250"/>
      <c r="F1019" s="250"/>
      <c r="G1019" s="250"/>
      <c r="H1019" s="224"/>
      <c r="I1019" s="224"/>
      <c r="J1019" s="224"/>
      <c r="K1019" s="224"/>
      <c r="L1019" s="224"/>
      <c r="M1019" s="224"/>
      <c r="N1019" s="223"/>
      <c r="O1019" s="223"/>
      <c r="P1019" s="223"/>
      <c r="Q1019" s="223"/>
      <c r="R1019" s="224"/>
      <c r="S1019" s="224"/>
      <c r="T1019" s="224"/>
      <c r="U1019" s="224"/>
      <c r="V1019" s="224"/>
      <c r="W1019" s="224"/>
      <c r="X1019" s="224"/>
      <c r="Y1019" s="224"/>
      <c r="Z1019" s="213"/>
      <c r="AA1019" s="213"/>
      <c r="AB1019" s="213"/>
      <c r="AC1019" s="213"/>
      <c r="AD1019" s="213"/>
      <c r="AE1019" s="213"/>
      <c r="AF1019" s="213"/>
      <c r="AG1019" s="213" t="s">
        <v>287</v>
      </c>
      <c r="AH1019" s="213"/>
      <c r="AI1019" s="213"/>
      <c r="AJ1019" s="213"/>
      <c r="AK1019" s="213"/>
      <c r="AL1019" s="213"/>
      <c r="AM1019" s="213"/>
      <c r="AN1019" s="213"/>
      <c r="AO1019" s="213"/>
      <c r="AP1019" s="213"/>
      <c r="AQ1019" s="213"/>
      <c r="AR1019" s="213"/>
      <c r="AS1019" s="213"/>
      <c r="AT1019" s="213"/>
      <c r="AU1019" s="213"/>
      <c r="AV1019" s="213"/>
      <c r="AW1019" s="213"/>
      <c r="AX1019" s="213"/>
      <c r="AY1019" s="213"/>
      <c r="AZ1019" s="213"/>
      <c r="BA1019" s="249" t="str">
        <f>C1019</f>
        <v>restaurátorských závěrečných zpráv, dílenských dokumentací, vzorkování a veškerých dalších nutných souvisejících plnění a dodávek potřeb.</v>
      </c>
      <c r="BB1019" s="213"/>
      <c r="BC1019" s="213"/>
      <c r="BD1019" s="213"/>
      <c r="BE1019" s="213"/>
      <c r="BF1019" s="213"/>
      <c r="BG1019" s="213"/>
      <c r="BH1019" s="213"/>
    </row>
    <row r="1020" spans="1:60" outlineLevel="1" x14ac:dyDescent="0.2">
      <c r="A1020" s="241">
        <v>110</v>
      </c>
      <c r="B1020" s="242" t="s">
        <v>2918</v>
      </c>
      <c r="C1020" s="259" t="s">
        <v>2919</v>
      </c>
      <c r="D1020" s="243" t="s">
        <v>1055</v>
      </c>
      <c r="E1020" s="244">
        <v>9</v>
      </c>
      <c r="F1020" s="245"/>
      <c r="G1020" s="246">
        <f>ROUND(E1020*F1020,2)</f>
        <v>0</v>
      </c>
      <c r="H1020" s="245"/>
      <c r="I1020" s="246">
        <f>ROUND(E1020*H1020,2)</f>
        <v>0</v>
      </c>
      <c r="J1020" s="245"/>
      <c r="K1020" s="246">
        <f>ROUND(E1020*J1020,2)</f>
        <v>0</v>
      </c>
      <c r="L1020" s="246">
        <v>21</v>
      </c>
      <c r="M1020" s="246">
        <f>G1020*(1+L1020/100)</f>
        <v>0</v>
      </c>
      <c r="N1020" s="244">
        <v>0</v>
      </c>
      <c r="O1020" s="244">
        <f>ROUND(E1020*N1020,2)</f>
        <v>0</v>
      </c>
      <c r="P1020" s="244">
        <v>0</v>
      </c>
      <c r="Q1020" s="244">
        <f>ROUND(E1020*P1020,2)</f>
        <v>0</v>
      </c>
      <c r="R1020" s="246"/>
      <c r="S1020" s="246" t="s">
        <v>281</v>
      </c>
      <c r="T1020" s="247" t="s">
        <v>282</v>
      </c>
      <c r="U1020" s="224">
        <v>0</v>
      </c>
      <c r="V1020" s="224">
        <f>ROUND(E1020*U1020,2)</f>
        <v>0</v>
      </c>
      <c r="W1020" s="224"/>
      <c r="X1020" s="224" t="s">
        <v>283</v>
      </c>
      <c r="Y1020" s="224" t="s">
        <v>284</v>
      </c>
      <c r="Z1020" s="213"/>
      <c r="AA1020" s="213"/>
      <c r="AB1020" s="213"/>
      <c r="AC1020" s="213"/>
      <c r="AD1020" s="213"/>
      <c r="AE1020" s="213"/>
      <c r="AF1020" s="213"/>
      <c r="AG1020" s="213" t="s">
        <v>285</v>
      </c>
      <c r="AH1020" s="213"/>
      <c r="AI1020" s="213"/>
      <c r="AJ1020" s="213"/>
      <c r="AK1020" s="213"/>
      <c r="AL1020" s="213"/>
      <c r="AM1020" s="213"/>
      <c r="AN1020" s="213"/>
      <c r="AO1020" s="213"/>
      <c r="AP1020" s="213"/>
      <c r="AQ1020" s="213"/>
      <c r="AR1020" s="213"/>
      <c r="AS1020" s="213"/>
      <c r="AT1020" s="213"/>
      <c r="AU1020" s="213"/>
      <c r="AV1020" s="213"/>
      <c r="AW1020" s="213"/>
      <c r="AX1020" s="213"/>
      <c r="AY1020" s="213"/>
      <c r="AZ1020" s="213"/>
      <c r="BA1020" s="213"/>
      <c r="BB1020" s="213"/>
      <c r="BC1020" s="213"/>
      <c r="BD1020" s="213"/>
      <c r="BE1020" s="213"/>
      <c r="BF1020" s="213"/>
      <c r="BG1020" s="213"/>
      <c r="BH1020" s="213"/>
    </row>
    <row r="1021" spans="1:60" outlineLevel="2" x14ac:dyDescent="0.2">
      <c r="A1021" s="220"/>
      <c r="B1021" s="221"/>
      <c r="C1021" s="260" t="s">
        <v>286</v>
      </c>
      <c r="D1021" s="248"/>
      <c r="E1021" s="248"/>
      <c r="F1021" s="248"/>
      <c r="G1021" s="248"/>
      <c r="H1021" s="224"/>
      <c r="I1021" s="224"/>
      <c r="J1021" s="224"/>
      <c r="K1021" s="224"/>
      <c r="L1021" s="224"/>
      <c r="M1021" s="224"/>
      <c r="N1021" s="223"/>
      <c r="O1021" s="223"/>
      <c r="P1021" s="223"/>
      <c r="Q1021" s="223"/>
      <c r="R1021" s="224"/>
      <c r="S1021" s="224"/>
      <c r="T1021" s="224"/>
      <c r="U1021" s="224"/>
      <c r="V1021" s="224"/>
      <c r="W1021" s="224"/>
      <c r="X1021" s="224"/>
      <c r="Y1021" s="224"/>
      <c r="Z1021" s="213"/>
      <c r="AA1021" s="213"/>
      <c r="AB1021" s="213"/>
      <c r="AC1021" s="213"/>
      <c r="AD1021" s="213"/>
      <c r="AE1021" s="213"/>
      <c r="AF1021" s="213"/>
      <c r="AG1021" s="213" t="s">
        <v>287</v>
      </c>
      <c r="AH1021" s="213"/>
      <c r="AI1021" s="213"/>
      <c r="AJ1021" s="213"/>
      <c r="AK1021" s="213"/>
      <c r="AL1021" s="213"/>
      <c r="AM1021" s="213"/>
      <c r="AN1021" s="213"/>
      <c r="AO1021" s="213"/>
      <c r="AP1021" s="213"/>
      <c r="AQ1021" s="213"/>
      <c r="AR1021" s="213"/>
      <c r="AS1021" s="213"/>
      <c r="AT1021" s="213"/>
      <c r="AU1021" s="213"/>
      <c r="AV1021" s="213"/>
      <c r="AW1021" s="213"/>
      <c r="AX1021" s="213"/>
      <c r="AY1021" s="213"/>
      <c r="AZ1021" s="213"/>
      <c r="BA1021" s="213"/>
      <c r="BB1021" s="213"/>
      <c r="BC1021" s="213"/>
      <c r="BD1021" s="213"/>
      <c r="BE1021" s="213"/>
      <c r="BF1021" s="213"/>
      <c r="BG1021" s="213"/>
      <c r="BH1021" s="213"/>
    </row>
    <row r="1022" spans="1:60" outlineLevel="3" x14ac:dyDescent="0.2">
      <c r="A1022" s="220"/>
      <c r="B1022" s="221"/>
      <c r="C1022" s="261" t="s">
        <v>3210</v>
      </c>
      <c r="D1022" s="250"/>
      <c r="E1022" s="250"/>
      <c r="F1022" s="250"/>
      <c r="G1022" s="250"/>
      <c r="H1022" s="224"/>
      <c r="I1022" s="224"/>
      <c r="J1022" s="224"/>
      <c r="K1022" s="224"/>
      <c r="L1022" s="224"/>
      <c r="M1022" s="224"/>
      <c r="N1022" s="223"/>
      <c r="O1022" s="223"/>
      <c r="P1022" s="223"/>
      <c r="Q1022" s="223"/>
      <c r="R1022" s="224"/>
      <c r="S1022" s="224"/>
      <c r="T1022" s="224"/>
      <c r="U1022" s="224"/>
      <c r="V1022" s="224"/>
      <c r="W1022" s="224"/>
      <c r="X1022" s="224"/>
      <c r="Y1022" s="224"/>
      <c r="Z1022" s="213"/>
      <c r="AA1022" s="213"/>
      <c r="AB1022" s="213"/>
      <c r="AC1022" s="213"/>
      <c r="AD1022" s="213"/>
      <c r="AE1022" s="213"/>
      <c r="AF1022" s="213"/>
      <c r="AG1022" s="213" t="s">
        <v>287</v>
      </c>
      <c r="AH1022" s="213"/>
      <c r="AI1022" s="213"/>
      <c r="AJ1022" s="213"/>
      <c r="AK1022" s="213"/>
      <c r="AL1022" s="213"/>
      <c r="AM1022" s="213"/>
      <c r="AN1022" s="213"/>
      <c r="AO1022" s="213"/>
      <c r="AP1022" s="213"/>
      <c r="AQ1022" s="213"/>
      <c r="AR1022" s="213"/>
      <c r="AS1022" s="213"/>
      <c r="AT1022" s="213"/>
      <c r="AU1022" s="213"/>
      <c r="AV1022" s="213"/>
      <c r="AW1022" s="213"/>
      <c r="AX1022" s="213"/>
      <c r="AY1022" s="213"/>
      <c r="AZ1022" s="213"/>
      <c r="BA1022" s="213"/>
      <c r="BB1022" s="213"/>
      <c r="BC1022" s="213"/>
      <c r="BD1022" s="213"/>
      <c r="BE1022" s="213"/>
      <c r="BF1022" s="213"/>
      <c r="BG1022" s="213"/>
      <c r="BH1022" s="213"/>
    </row>
    <row r="1023" spans="1:60" outlineLevel="3" x14ac:dyDescent="0.2">
      <c r="A1023" s="220"/>
      <c r="B1023" s="221"/>
      <c r="C1023" s="261" t="s">
        <v>2867</v>
      </c>
      <c r="D1023" s="250"/>
      <c r="E1023" s="250"/>
      <c r="F1023" s="250"/>
      <c r="G1023" s="250"/>
      <c r="H1023" s="224"/>
      <c r="I1023" s="224"/>
      <c r="J1023" s="224"/>
      <c r="K1023" s="224"/>
      <c r="L1023" s="224"/>
      <c r="M1023" s="224"/>
      <c r="N1023" s="223"/>
      <c r="O1023" s="223"/>
      <c r="P1023" s="223"/>
      <c r="Q1023" s="223"/>
      <c r="R1023" s="224"/>
      <c r="S1023" s="224"/>
      <c r="T1023" s="224"/>
      <c r="U1023" s="224"/>
      <c r="V1023" s="224"/>
      <c r="W1023" s="224"/>
      <c r="X1023" s="224"/>
      <c r="Y1023" s="224"/>
      <c r="Z1023" s="213"/>
      <c r="AA1023" s="213"/>
      <c r="AB1023" s="213"/>
      <c r="AC1023" s="213"/>
      <c r="AD1023" s="213"/>
      <c r="AE1023" s="213"/>
      <c r="AF1023" s="213"/>
      <c r="AG1023" s="213" t="s">
        <v>287</v>
      </c>
      <c r="AH1023" s="213"/>
      <c r="AI1023" s="213"/>
      <c r="AJ1023" s="213"/>
      <c r="AK1023" s="213"/>
      <c r="AL1023" s="213"/>
      <c r="AM1023" s="213"/>
      <c r="AN1023" s="213"/>
      <c r="AO1023" s="213"/>
      <c r="AP1023" s="213"/>
      <c r="AQ1023" s="213"/>
      <c r="AR1023" s="213"/>
      <c r="AS1023" s="213"/>
      <c r="AT1023" s="213"/>
      <c r="AU1023" s="213"/>
      <c r="AV1023" s="213"/>
      <c r="AW1023" s="213"/>
      <c r="AX1023" s="213"/>
      <c r="AY1023" s="213"/>
      <c r="AZ1023" s="213"/>
      <c r="BA1023" s="213"/>
      <c r="BB1023" s="213"/>
      <c r="BC1023" s="213"/>
      <c r="BD1023" s="213"/>
      <c r="BE1023" s="213"/>
      <c r="BF1023" s="213"/>
      <c r="BG1023" s="213"/>
      <c r="BH1023" s="213"/>
    </row>
    <row r="1024" spans="1:60" outlineLevel="3" x14ac:dyDescent="0.2">
      <c r="A1024" s="220"/>
      <c r="B1024" s="221"/>
      <c r="C1024" s="261" t="s">
        <v>2900</v>
      </c>
      <c r="D1024" s="250"/>
      <c r="E1024" s="250"/>
      <c r="F1024" s="250"/>
      <c r="G1024" s="250"/>
      <c r="H1024" s="224"/>
      <c r="I1024" s="224"/>
      <c r="J1024" s="224"/>
      <c r="K1024" s="224"/>
      <c r="L1024" s="224"/>
      <c r="M1024" s="224"/>
      <c r="N1024" s="223"/>
      <c r="O1024" s="223"/>
      <c r="P1024" s="223"/>
      <c r="Q1024" s="223"/>
      <c r="R1024" s="224"/>
      <c r="S1024" s="224"/>
      <c r="T1024" s="224"/>
      <c r="U1024" s="224"/>
      <c r="V1024" s="224"/>
      <c r="W1024" s="224"/>
      <c r="X1024" s="224"/>
      <c r="Y1024" s="224"/>
      <c r="Z1024" s="213"/>
      <c r="AA1024" s="213"/>
      <c r="AB1024" s="213"/>
      <c r="AC1024" s="213"/>
      <c r="AD1024" s="213"/>
      <c r="AE1024" s="213"/>
      <c r="AF1024" s="213"/>
      <c r="AG1024" s="213" t="s">
        <v>287</v>
      </c>
      <c r="AH1024" s="213"/>
      <c r="AI1024" s="213"/>
      <c r="AJ1024" s="213"/>
      <c r="AK1024" s="213"/>
      <c r="AL1024" s="213"/>
      <c r="AM1024" s="213"/>
      <c r="AN1024" s="213"/>
      <c r="AO1024" s="213"/>
      <c r="AP1024" s="213"/>
      <c r="AQ1024" s="213"/>
      <c r="AR1024" s="213"/>
      <c r="AS1024" s="213"/>
      <c r="AT1024" s="213"/>
      <c r="AU1024" s="213"/>
      <c r="AV1024" s="213"/>
      <c r="AW1024" s="213"/>
      <c r="AX1024" s="213"/>
      <c r="AY1024" s="213"/>
      <c r="AZ1024" s="213"/>
      <c r="BA1024" s="213"/>
      <c r="BB1024" s="213"/>
      <c r="BC1024" s="213"/>
      <c r="BD1024" s="213"/>
      <c r="BE1024" s="213"/>
      <c r="BF1024" s="213"/>
      <c r="BG1024" s="213"/>
      <c r="BH1024" s="213"/>
    </row>
    <row r="1025" spans="1:60" outlineLevel="3" x14ac:dyDescent="0.2">
      <c r="A1025" s="220"/>
      <c r="B1025" s="221"/>
      <c r="C1025" s="261" t="s">
        <v>2901</v>
      </c>
      <c r="D1025" s="250"/>
      <c r="E1025" s="250"/>
      <c r="F1025" s="250"/>
      <c r="G1025" s="250"/>
      <c r="H1025" s="224"/>
      <c r="I1025" s="224"/>
      <c r="J1025" s="224"/>
      <c r="K1025" s="224"/>
      <c r="L1025" s="224"/>
      <c r="M1025" s="224"/>
      <c r="N1025" s="223"/>
      <c r="O1025" s="223"/>
      <c r="P1025" s="223"/>
      <c r="Q1025" s="223"/>
      <c r="R1025" s="224"/>
      <c r="S1025" s="224"/>
      <c r="T1025" s="224"/>
      <c r="U1025" s="224"/>
      <c r="V1025" s="224"/>
      <c r="W1025" s="224"/>
      <c r="X1025" s="224"/>
      <c r="Y1025" s="224"/>
      <c r="Z1025" s="213"/>
      <c r="AA1025" s="213"/>
      <c r="AB1025" s="213"/>
      <c r="AC1025" s="213"/>
      <c r="AD1025" s="213"/>
      <c r="AE1025" s="213"/>
      <c r="AF1025" s="213"/>
      <c r="AG1025" s="213" t="s">
        <v>287</v>
      </c>
      <c r="AH1025" s="213"/>
      <c r="AI1025" s="213"/>
      <c r="AJ1025" s="213"/>
      <c r="AK1025" s="213"/>
      <c r="AL1025" s="213"/>
      <c r="AM1025" s="213"/>
      <c r="AN1025" s="213"/>
      <c r="AO1025" s="213"/>
      <c r="AP1025" s="213"/>
      <c r="AQ1025" s="213"/>
      <c r="AR1025" s="213"/>
      <c r="AS1025" s="213"/>
      <c r="AT1025" s="213"/>
      <c r="AU1025" s="213"/>
      <c r="AV1025" s="213"/>
      <c r="AW1025" s="213"/>
      <c r="AX1025" s="213"/>
      <c r="AY1025" s="213"/>
      <c r="AZ1025" s="213"/>
      <c r="BA1025" s="213"/>
      <c r="BB1025" s="213"/>
      <c r="BC1025" s="213"/>
      <c r="BD1025" s="213"/>
      <c r="BE1025" s="213"/>
      <c r="BF1025" s="213"/>
      <c r="BG1025" s="213"/>
      <c r="BH1025" s="213"/>
    </row>
    <row r="1026" spans="1:60" outlineLevel="3" x14ac:dyDescent="0.2">
      <c r="A1026" s="220"/>
      <c r="B1026" s="221"/>
      <c r="C1026" s="261" t="s">
        <v>2875</v>
      </c>
      <c r="D1026" s="250"/>
      <c r="E1026" s="250"/>
      <c r="F1026" s="250"/>
      <c r="G1026" s="250"/>
      <c r="H1026" s="224"/>
      <c r="I1026" s="224"/>
      <c r="J1026" s="224"/>
      <c r="K1026" s="224"/>
      <c r="L1026" s="224"/>
      <c r="M1026" s="224"/>
      <c r="N1026" s="223"/>
      <c r="O1026" s="223"/>
      <c r="P1026" s="223"/>
      <c r="Q1026" s="223"/>
      <c r="R1026" s="224"/>
      <c r="S1026" s="224"/>
      <c r="T1026" s="224"/>
      <c r="U1026" s="224"/>
      <c r="V1026" s="224"/>
      <c r="W1026" s="224"/>
      <c r="X1026" s="224"/>
      <c r="Y1026" s="224"/>
      <c r="Z1026" s="213"/>
      <c r="AA1026" s="213"/>
      <c r="AB1026" s="213"/>
      <c r="AC1026" s="213"/>
      <c r="AD1026" s="213"/>
      <c r="AE1026" s="213"/>
      <c r="AF1026" s="213"/>
      <c r="AG1026" s="213" t="s">
        <v>287</v>
      </c>
      <c r="AH1026" s="213"/>
      <c r="AI1026" s="213"/>
      <c r="AJ1026" s="213"/>
      <c r="AK1026" s="213"/>
      <c r="AL1026" s="213"/>
      <c r="AM1026" s="213"/>
      <c r="AN1026" s="213"/>
      <c r="AO1026" s="213"/>
      <c r="AP1026" s="213"/>
      <c r="AQ1026" s="213"/>
      <c r="AR1026" s="213"/>
      <c r="AS1026" s="213"/>
      <c r="AT1026" s="213"/>
      <c r="AU1026" s="213"/>
      <c r="AV1026" s="213"/>
      <c r="AW1026" s="213"/>
      <c r="AX1026" s="213"/>
      <c r="AY1026" s="213"/>
      <c r="AZ1026" s="213"/>
      <c r="BA1026" s="213"/>
      <c r="BB1026" s="213"/>
      <c r="BC1026" s="213"/>
      <c r="BD1026" s="213"/>
      <c r="BE1026" s="213"/>
      <c r="BF1026" s="213"/>
      <c r="BG1026" s="213"/>
      <c r="BH1026" s="213"/>
    </row>
    <row r="1027" spans="1:60" outlineLevel="3" x14ac:dyDescent="0.2">
      <c r="A1027" s="220"/>
      <c r="B1027" s="221"/>
      <c r="C1027" s="261" t="s">
        <v>2914</v>
      </c>
      <c r="D1027" s="250"/>
      <c r="E1027" s="250"/>
      <c r="F1027" s="250"/>
      <c r="G1027" s="250"/>
      <c r="H1027" s="224"/>
      <c r="I1027" s="224"/>
      <c r="J1027" s="224"/>
      <c r="K1027" s="224"/>
      <c r="L1027" s="224"/>
      <c r="M1027" s="224"/>
      <c r="N1027" s="223"/>
      <c r="O1027" s="223"/>
      <c r="P1027" s="223"/>
      <c r="Q1027" s="223"/>
      <c r="R1027" s="224"/>
      <c r="S1027" s="224"/>
      <c r="T1027" s="224"/>
      <c r="U1027" s="224"/>
      <c r="V1027" s="224"/>
      <c r="W1027" s="224"/>
      <c r="X1027" s="224"/>
      <c r="Y1027" s="224"/>
      <c r="Z1027" s="213"/>
      <c r="AA1027" s="213"/>
      <c r="AB1027" s="213"/>
      <c r="AC1027" s="213"/>
      <c r="AD1027" s="213"/>
      <c r="AE1027" s="213"/>
      <c r="AF1027" s="213"/>
      <c r="AG1027" s="213" t="s">
        <v>287</v>
      </c>
      <c r="AH1027" s="213"/>
      <c r="AI1027" s="213"/>
      <c r="AJ1027" s="213"/>
      <c r="AK1027" s="213"/>
      <c r="AL1027" s="213"/>
      <c r="AM1027" s="213"/>
      <c r="AN1027" s="213"/>
      <c r="AO1027" s="213"/>
      <c r="AP1027" s="213"/>
      <c r="AQ1027" s="213"/>
      <c r="AR1027" s="213"/>
      <c r="AS1027" s="213"/>
      <c r="AT1027" s="213"/>
      <c r="AU1027" s="213"/>
      <c r="AV1027" s="213"/>
      <c r="AW1027" s="213"/>
      <c r="AX1027" s="213"/>
      <c r="AY1027" s="213"/>
      <c r="AZ1027" s="213"/>
      <c r="BA1027" s="213"/>
      <c r="BB1027" s="213"/>
      <c r="BC1027" s="213"/>
      <c r="BD1027" s="213"/>
      <c r="BE1027" s="213"/>
      <c r="BF1027" s="213"/>
      <c r="BG1027" s="213"/>
      <c r="BH1027" s="213"/>
    </row>
    <row r="1028" spans="1:60" outlineLevel="3" x14ac:dyDescent="0.2">
      <c r="A1028" s="220"/>
      <c r="B1028" s="221"/>
      <c r="C1028" s="261" t="s">
        <v>2915</v>
      </c>
      <c r="D1028" s="250"/>
      <c r="E1028" s="250"/>
      <c r="F1028" s="250"/>
      <c r="G1028" s="250"/>
      <c r="H1028" s="224"/>
      <c r="I1028" s="224"/>
      <c r="J1028" s="224"/>
      <c r="K1028" s="224"/>
      <c r="L1028" s="224"/>
      <c r="M1028" s="224"/>
      <c r="N1028" s="223"/>
      <c r="O1028" s="223"/>
      <c r="P1028" s="223"/>
      <c r="Q1028" s="223"/>
      <c r="R1028" s="224"/>
      <c r="S1028" s="224"/>
      <c r="T1028" s="224"/>
      <c r="U1028" s="224"/>
      <c r="V1028" s="224"/>
      <c r="W1028" s="224"/>
      <c r="X1028" s="224"/>
      <c r="Y1028" s="224"/>
      <c r="Z1028" s="213"/>
      <c r="AA1028" s="213"/>
      <c r="AB1028" s="213"/>
      <c r="AC1028" s="213"/>
      <c r="AD1028" s="213"/>
      <c r="AE1028" s="213"/>
      <c r="AF1028" s="213"/>
      <c r="AG1028" s="213" t="s">
        <v>287</v>
      </c>
      <c r="AH1028" s="213"/>
      <c r="AI1028" s="213"/>
      <c r="AJ1028" s="213"/>
      <c r="AK1028" s="213"/>
      <c r="AL1028" s="213"/>
      <c r="AM1028" s="213"/>
      <c r="AN1028" s="213"/>
      <c r="AO1028" s="213"/>
      <c r="AP1028" s="213"/>
      <c r="AQ1028" s="213"/>
      <c r="AR1028" s="213"/>
      <c r="AS1028" s="213"/>
      <c r="AT1028" s="213"/>
      <c r="AU1028" s="213"/>
      <c r="AV1028" s="213"/>
      <c r="AW1028" s="213"/>
      <c r="AX1028" s="213"/>
      <c r="AY1028" s="213"/>
      <c r="AZ1028" s="213"/>
      <c r="BA1028" s="213"/>
      <c r="BB1028" s="213"/>
      <c r="BC1028" s="213"/>
      <c r="BD1028" s="213"/>
      <c r="BE1028" s="213"/>
      <c r="BF1028" s="213"/>
      <c r="BG1028" s="213"/>
      <c r="BH1028" s="213"/>
    </row>
    <row r="1029" spans="1:60" outlineLevel="3" x14ac:dyDescent="0.2">
      <c r="A1029" s="220"/>
      <c r="B1029" s="221"/>
      <c r="C1029" s="261" t="s">
        <v>2916</v>
      </c>
      <c r="D1029" s="250"/>
      <c r="E1029" s="250"/>
      <c r="F1029" s="250"/>
      <c r="G1029" s="250"/>
      <c r="H1029" s="224"/>
      <c r="I1029" s="224"/>
      <c r="J1029" s="224"/>
      <c r="K1029" s="224"/>
      <c r="L1029" s="224"/>
      <c r="M1029" s="224"/>
      <c r="N1029" s="223"/>
      <c r="O1029" s="223"/>
      <c r="P1029" s="223"/>
      <c r="Q1029" s="223"/>
      <c r="R1029" s="224"/>
      <c r="S1029" s="224"/>
      <c r="T1029" s="224"/>
      <c r="U1029" s="224"/>
      <c r="V1029" s="224"/>
      <c r="W1029" s="224"/>
      <c r="X1029" s="224"/>
      <c r="Y1029" s="224"/>
      <c r="Z1029" s="213"/>
      <c r="AA1029" s="213"/>
      <c r="AB1029" s="213"/>
      <c r="AC1029" s="213"/>
      <c r="AD1029" s="213"/>
      <c r="AE1029" s="213"/>
      <c r="AF1029" s="213"/>
      <c r="AG1029" s="213" t="s">
        <v>287</v>
      </c>
      <c r="AH1029" s="213"/>
      <c r="AI1029" s="213"/>
      <c r="AJ1029" s="213"/>
      <c r="AK1029" s="213"/>
      <c r="AL1029" s="213"/>
      <c r="AM1029" s="213"/>
      <c r="AN1029" s="213"/>
      <c r="AO1029" s="213"/>
      <c r="AP1029" s="213"/>
      <c r="AQ1029" s="213"/>
      <c r="AR1029" s="213"/>
      <c r="AS1029" s="213"/>
      <c r="AT1029" s="213"/>
      <c r="AU1029" s="213"/>
      <c r="AV1029" s="213"/>
      <c r="AW1029" s="213"/>
      <c r="AX1029" s="213"/>
      <c r="AY1029" s="213"/>
      <c r="AZ1029" s="213"/>
      <c r="BA1029" s="213"/>
      <c r="BB1029" s="213"/>
      <c r="BC1029" s="213"/>
      <c r="BD1029" s="213"/>
      <c r="BE1029" s="213"/>
      <c r="BF1029" s="213"/>
      <c r="BG1029" s="213"/>
      <c r="BH1029" s="213"/>
    </row>
    <row r="1030" spans="1:60" outlineLevel="3" x14ac:dyDescent="0.2">
      <c r="A1030" s="220"/>
      <c r="B1030" s="221"/>
      <c r="C1030" s="261" t="s">
        <v>2879</v>
      </c>
      <c r="D1030" s="250"/>
      <c r="E1030" s="250"/>
      <c r="F1030" s="250"/>
      <c r="G1030" s="250"/>
      <c r="H1030" s="224"/>
      <c r="I1030" s="224"/>
      <c r="J1030" s="224"/>
      <c r="K1030" s="224"/>
      <c r="L1030" s="224"/>
      <c r="M1030" s="224"/>
      <c r="N1030" s="223"/>
      <c r="O1030" s="223"/>
      <c r="P1030" s="223"/>
      <c r="Q1030" s="223"/>
      <c r="R1030" s="224"/>
      <c r="S1030" s="224"/>
      <c r="T1030" s="224"/>
      <c r="U1030" s="224"/>
      <c r="V1030" s="224"/>
      <c r="W1030" s="224"/>
      <c r="X1030" s="224"/>
      <c r="Y1030" s="224"/>
      <c r="Z1030" s="213"/>
      <c r="AA1030" s="213"/>
      <c r="AB1030" s="213"/>
      <c r="AC1030" s="213"/>
      <c r="AD1030" s="213"/>
      <c r="AE1030" s="213"/>
      <c r="AF1030" s="213"/>
      <c r="AG1030" s="213" t="s">
        <v>287</v>
      </c>
      <c r="AH1030" s="213"/>
      <c r="AI1030" s="213"/>
      <c r="AJ1030" s="213"/>
      <c r="AK1030" s="213"/>
      <c r="AL1030" s="213"/>
      <c r="AM1030" s="213"/>
      <c r="AN1030" s="213"/>
      <c r="AO1030" s="213"/>
      <c r="AP1030" s="213"/>
      <c r="AQ1030" s="213"/>
      <c r="AR1030" s="213"/>
      <c r="AS1030" s="213"/>
      <c r="AT1030" s="213"/>
      <c r="AU1030" s="213"/>
      <c r="AV1030" s="213"/>
      <c r="AW1030" s="213"/>
      <c r="AX1030" s="213"/>
      <c r="AY1030" s="213"/>
      <c r="AZ1030" s="213"/>
      <c r="BA1030" s="213"/>
      <c r="BB1030" s="213"/>
      <c r="BC1030" s="213"/>
      <c r="BD1030" s="213"/>
      <c r="BE1030" s="213"/>
      <c r="BF1030" s="213"/>
      <c r="BG1030" s="213"/>
      <c r="BH1030" s="213"/>
    </row>
    <row r="1031" spans="1:60" outlineLevel="3" x14ac:dyDescent="0.2">
      <c r="A1031" s="220"/>
      <c r="B1031" s="221"/>
      <c r="C1031" s="261" t="s">
        <v>2880</v>
      </c>
      <c r="D1031" s="250"/>
      <c r="E1031" s="250"/>
      <c r="F1031" s="250"/>
      <c r="G1031" s="250"/>
      <c r="H1031" s="224"/>
      <c r="I1031" s="224"/>
      <c r="J1031" s="224"/>
      <c r="K1031" s="224"/>
      <c r="L1031" s="224"/>
      <c r="M1031" s="224"/>
      <c r="N1031" s="223"/>
      <c r="O1031" s="223"/>
      <c r="P1031" s="223"/>
      <c r="Q1031" s="223"/>
      <c r="R1031" s="224"/>
      <c r="S1031" s="224"/>
      <c r="T1031" s="224"/>
      <c r="U1031" s="224"/>
      <c r="V1031" s="224"/>
      <c r="W1031" s="224"/>
      <c r="X1031" s="224"/>
      <c r="Y1031" s="224"/>
      <c r="Z1031" s="213"/>
      <c r="AA1031" s="213"/>
      <c r="AB1031" s="213"/>
      <c r="AC1031" s="213"/>
      <c r="AD1031" s="213"/>
      <c r="AE1031" s="213"/>
      <c r="AF1031" s="213"/>
      <c r="AG1031" s="213" t="s">
        <v>287</v>
      </c>
      <c r="AH1031" s="213"/>
      <c r="AI1031" s="213"/>
      <c r="AJ1031" s="213"/>
      <c r="AK1031" s="213"/>
      <c r="AL1031" s="213"/>
      <c r="AM1031" s="213"/>
      <c r="AN1031" s="213"/>
      <c r="AO1031" s="213"/>
      <c r="AP1031" s="213"/>
      <c r="AQ1031" s="213"/>
      <c r="AR1031" s="213"/>
      <c r="AS1031" s="213"/>
      <c r="AT1031" s="213"/>
      <c r="AU1031" s="213"/>
      <c r="AV1031" s="213"/>
      <c r="AW1031" s="213"/>
      <c r="AX1031" s="213"/>
      <c r="AY1031" s="213"/>
      <c r="AZ1031" s="213"/>
      <c r="BA1031" s="213"/>
      <c r="BB1031" s="213"/>
      <c r="BC1031" s="213"/>
      <c r="BD1031" s="213"/>
      <c r="BE1031" s="213"/>
      <c r="BF1031" s="213"/>
      <c r="BG1031" s="213"/>
      <c r="BH1031" s="213"/>
    </row>
    <row r="1032" spans="1:60" outlineLevel="3" x14ac:dyDescent="0.2">
      <c r="A1032" s="220"/>
      <c r="B1032" s="221"/>
      <c r="C1032" s="261" t="s">
        <v>2881</v>
      </c>
      <c r="D1032" s="250"/>
      <c r="E1032" s="250"/>
      <c r="F1032" s="250"/>
      <c r="G1032" s="250"/>
      <c r="H1032" s="224"/>
      <c r="I1032" s="224"/>
      <c r="J1032" s="224"/>
      <c r="K1032" s="224"/>
      <c r="L1032" s="224"/>
      <c r="M1032" s="224"/>
      <c r="N1032" s="223"/>
      <c r="O1032" s="223"/>
      <c r="P1032" s="223"/>
      <c r="Q1032" s="223"/>
      <c r="R1032" s="224"/>
      <c r="S1032" s="224"/>
      <c r="T1032" s="224"/>
      <c r="U1032" s="224"/>
      <c r="V1032" s="224"/>
      <c r="W1032" s="224"/>
      <c r="X1032" s="224"/>
      <c r="Y1032" s="224"/>
      <c r="Z1032" s="213"/>
      <c r="AA1032" s="213"/>
      <c r="AB1032" s="213"/>
      <c r="AC1032" s="213"/>
      <c r="AD1032" s="213"/>
      <c r="AE1032" s="213"/>
      <c r="AF1032" s="213"/>
      <c r="AG1032" s="213" t="s">
        <v>287</v>
      </c>
      <c r="AH1032" s="213"/>
      <c r="AI1032" s="213"/>
      <c r="AJ1032" s="213"/>
      <c r="AK1032" s="213"/>
      <c r="AL1032" s="213"/>
      <c r="AM1032" s="213"/>
      <c r="AN1032" s="213"/>
      <c r="AO1032" s="213"/>
      <c r="AP1032" s="213"/>
      <c r="AQ1032" s="213"/>
      <c r="AR1032" s="213"/>
      <c r="AS1032" s="213"/>
      <c r="AT1032" s="213"/>
      <c r="AU1032" s="213"/>
      <c r="AV1032" s="213"/>
      <c r="AW1032" s="213"/>
      <c r="AX1032" s="213"/>
      <c r="AY1032" s="213"/>
      <c r="AZ1032" s="213"/>
      <c r="BA1032" s="213"/>
      <c r="BB1032" s="213"/>
      <c r="BC1032" s="213"/>
      <c r="BD1032" s="213"/>
      <c r="BE1032" s="213"/>
      <c r="BF1032" s="213"/>
      <c r="BG1032" s="213"/>
      <c r="BH1032" s="213"/>
    </row>
    <row r="1033" spans="1:60" outlineLevel="3" x14ac:dyDescent="0.2">
      <c r="A1033" s="220"/>
      <c r="B1033" s="221"/>
      <c r="C1033" s="261" t="s">
        <v>2904</v>
      </c>
      <c r="D1033" s="250"/>
      <c r="E1033" s="250"/>
      <c r="F1033" s="250"/>
      <c r="G1033" s="250"/>
      <c r="H1033" s="224"/>
      <c r="I1033" s="224"/>
      <c r="J1033" s="224"/>
      <c r="K1033" s="224"/>
      <c r="L1033" s="224"/>
      <c r="M1033" s="224"/>
      <c r="N1033" s="223"/>
      <c r="O1033" s="223"/>
      <c r="P1033" s="223"/>
      <c r="Q1033" s="223"/>
      <c r="R1033" s="224"/>
      <c r="S1033" s="224"/>
      <c r="T1033" s="224"/>
      <c r="U1033" s="224"/>
      <c r="V1033" s="224"/>
      <c r="W1033" s="224"/>
      <c r="X1033" s="224"/>
      <c r="Y1033" s="224"/>
      <c r="Z1033" s="213"/>
      <c r="AA1033" s="213"/>
      <c r="AB1033" s="213"/>
      <c r="AC1033" s="213"/>
      <c r="AD1033" s="213"/>
      <c r="AE1033" s="213"/>
      <c r="AF1033" s="213"/>
      <c r="AG1033" s="213" t="s">
        <v>287</v>
      </c>
      <c r="AH1033" s="213"/>
      <c r="AI1033" s="213"/>
      <c r="AJ1033" s="213"/>
      <c r="AK1033" s="213"/>
      <c r="AL1033" s="213"/>
      <c r="AM1033" s="213"/>
      <c r="AN1033" s="213"/>
      <c r="AO1033" s="213"/>
      <c r="AP1033" s="213"/>
      <c r="AQ1033" s="213"/>
      <c r="AR1033" s="213"/>
      <c r="AS1033" s="213"/>
      <c r="AT1033" s="213"/>
      <c r="AU1033" s="213"/>
      <c r="AV1033" s="213"/>
      <c r="AW1033" s="213"/>
      <c r="AX1033" s="213"/>
      <c r="AY1033" s="213"/>
      <c r="AZ1033" s="213"/>
      <c r="BA1033" s="213"/>
      <c r="BB1033" s="213"/>
      <c r="BC1033" s="213"/>
      <c r="BD1033" s="213"/>
      <c r="BE1033" s="213"/>
      <c r="BF1033" s="213"/>
      <c r="BG1033" s="213"/>
      <c r="BH1033" s="213"/>
    </row>
    <row r="1034" spans="1:60" outlineLevel="3" x14ac:dyDescent="0.2">
      <c r="A1034" s="220"/>
      <c r="B1034" s="221"/>
      <c r="C1034" s="261" t="s">
        <v>2917</v>
      </c>
      <c r="D1034" s="250"/>
      <c r="E1034" s="250"/>
      <c r="F1034" s="250"/>
      <c r="G1034" s="250"/>
      <c r="H1034" s="224"/>
      <c r="I1034" s="224"/>
      <c r="J1034" s="224"/>
      <c r="K1034" s="224"/>
      <c r="L1034" s="224"/>
      <c r="M1034" s="224"/>
      <c r="N1034" s="223"/>
      <c r="O1034" s="223"/>
      <c r="P1034" s="223"/>
      <c r="Q1034" s="223"/>
      <c r="R1034" s="224"/>
      <c r="S1034" s="224"/>
      <c r="T1034" s="224"/>
      <c r="U1034" s="224"/>
      <c r="V1034" s="224"/>
      <c r="W1034" s="224"/>
      <c r="X1034" s="224"/>
      <c r="Y1034" s="224"/>
      <c r="Z1034" s="213"/>
      <c r="AA1034" s="213"/>
      <c r="AB1034" s="213"/>
      <c r="AC1034" s="213"/>
      <c r="AD1034" s="213"/>
      <c r="AE1034" s="213"/>
      <c r="AF1034" s="213"/>
      <c r="AG1034" s="213" t="s">
        <v>287</v>
      </c>
      <c r="AH1034" s="213"/>
      <c r="AI1034" s="213"/>
      <c r="AJ1034" s="213"/>
      <c r="AK1034" s="213"/>
      <c r="AL1034" s="213"/>
      <c r="AM1034" s="213"/>
      <c r="AN1034" s="213"/>
      <c r="AO1034" s="213"/>
      <c r="AP1034" s="213"/>
      <c r="AQ1034" s="213"/>
      <c r="AR1034" s="213"/>
      <c r="AS1034" s="213"/>
      <c r="AT1034" s="213"/>
      <c r="AU1034" s="213"/>
      <c r="AV1034" s="213"/>
      <c r="AW1034" s="213"/>
      <c r="AX1034" s="213"/>
      <c r="AY1034" s="213"/>
      <c r="AZ1034" s="213"/>
      <c r="BA1034" s="213"/>
      <c r="BB1034" s="213"/>
      <c r="BC1034" s="213"/>
      <c r="BD1034" s="213"/>
      <c r="BE1034" s="213"/>
      <c r="BF1034" s="213"/>
      <c r="BG1034" s="213"/>
      <c r="BH1034" s="213"/>
    </row>
    <row r="1035" spans="1:60" outlineLevel="3" x14ac:dyDescent="0.2">
      <c r="A1035" s="220"/>
      <c r="B1035" s="221"/>
      <c r="C1035" s="274" t="s">
        <v>1063</v>
      </c>
      <c r="D1035" s="226"/>
      <c r="E1035" s="227"/>
      <c r="F1035" s="228"/>
      <c r="G1035" s="228"/>
      <c r="H1035" s="224"/>
      <c r="I1035" s="224"/>
      <c r="J1035" s="224"/>
      <c r="K1035" s="224"/>
      <c r="L1035" s="224"/>
      <c r="M1035" s="224"/>
      <c r="N1035" s="223"/>
      <c r="O1035" s="223"/>
      <c r="P1035" s="223"/>
      <c r="Q1035" s="223"/>
      <c r="R1035" s="224"/>
      <c r="S1035" s="224"/>
      <c r="T1035" s="224"/>
      <c r="U1035" s="224"/>
      <c r="V1035" s="224"/>
      <c r="W1035" s="224"/>
      <c r="X1035" s="224"/>
      <c r="Y1035" s="224"/>
      <c r="Z1035" s="213"/>
      <c r="AA1035" s="213"/>
      <c r="AB1035" s="213"/>
      <c r="AC1035" s="213"/>
      <c r="AD1035" s="213"/>
      <c r="AE1035" s="213"/>
      <c r="AF1035" s="213"/>
      <c r="AG1035" s="213" t="s">
        <v>287</v>
      </c>
      <c r="AH1035" s="213"/>
      <c r="AI1035" s="213"/>
      <c r="AJ1035" s="213"/>
      <c r="AK1035" s="213"/>
      <c r="AL1035" s="213"/>
      <c r="AM1035" s="213"/>
      <c r="AN1035" s="213"/>
      <c r="AO1035" s="213"/>
      <c r="AP1035" s="213"/>
      <c r="AQ1035" s="213"/>
      <c r="AR1035" s="213"/>
      <c r="AS1035" s="213"/>
      <c r="AT1035" s="213"/>
      <c r="AU1035" s="213"/>
      <c r="AV1035" s="213"/>
      <c r="AW1035" s="213"/>
      <c r="AX1035" s="213"/>
      <c r="AY1035" s="213"/>
      <c r="AZ1035" s="213"/>
      <c r="BA1035" s="213"/>
      <c r="BB1035" s="213"/>
      <c r="BC1035" s="213"/>
      <c r="BD1035" s="213"/>
      <c r="BE1035" s="213"/>
      <c r="BF1035" s="213"/>
      <c r="BG1035" s="213"/>
      <c r="BH1035" s="213"/>
    </row>
    <row r="1036" spans="1:60" ht="22.5" outlineLevel="3" x14ac:dyDescent="0.2">
      <c r="A1036" s="220"/>
      <c r="B1036" s="221"/>
      <c r="C1036" s="261" t="s">
        <v>355</v>
      </c>
      <c r="D1036" s="250"/>
      <c r="E1036" s="250"/>
      <c r="F1036" s="250"/>
      <c r="G1036" s="250"/>
      <c r="H1036" s="224"/>
      <c r="I1036" s="224"/>
      <c r="J1036" s="224"/>
      <c r="K1036" s="224"/>
      <c r="L1036" s="224"/>
      <c r="M1036" s="224"/>
      <c r="N1036" s="223"/>
      <c r="O1036" s="223"/>
      <c r="P1036" s="223"/>
      <c r="Q1036" s="223"/>
      <c r="R1036" s="224"/>
      <c r="S1036" s="224"/>
      <c r="T1036" s="224"/>
      <c r="U1036" s="224"/>
      <c r="V1036" s="224"/>
      <c r="W1036" s="224"/>
      <c r="X1036" s="224"/>
      <c r="Y1036" s="224"/>
      <c r="Z1036" s="213"/>
      <c r="AA1036" s="213"/>
      <c r="AB1036" s="213"/>
      <c r="AC1036" s="213"/>
      <c r="AD1036" s="213"/>
      <c r="AE1036" s="213"/>
      <c r="AF1036" s="213"/>
      <c r="AG1036" s="213" t="s">
        <v>287</v>
      </c>
      <c r="AH1036" s="213"/>
      <c r="AI1036" s="213"/>
      <c r="AJ1036" s="213"/>
      <c r="AK1036" s="213"/>
      <c r="AL1036" s="213"/>
      <c r="AM1036" s="213"/>
      <c r="AN1036" s="213"/>
      <c r="AO1036" s="213"/>
      <c r="AP1036" s="213"/>
      <c r="AQ1036" s="213"/>
      <c r="AR1036" s="213"/>
      <c r="AS1036" s="213"/>
      <c r="AT1036" s="213"/>
      <c r="AU1036" s="213"/>
      <c r="AV1036" s="213"/>
      <c r="AW1036" s="213"/>
      <c r="AX1036" s="213"/>
      <c r="AY1036" s="213"/>
      <c r="AZ1036" s="213"/>
      <c r="BA1036" s="249" t="str">
        <f>C1036</f>
        <v>Kompletní provedení dle veškerých informací obsažených v PD (textová i výkresová část, technologické postupy, restaurátorské záměry atd.).</v>
      </c>
      <c r="BB1036" s="213"/>
      <c r="BC1036" s="213"/>
      <c r="BD1036" s="213"/>
      <c r="BE1036" s="213"/>
      <c r="BF1036" s="213"/>
      <c r="BG1036" s="213"/>
      <c r="BH1036" s="213"/>
    </row>
    <row r="1037" spans="1:60" ht="22.5" outlineLevel="3" x14ac:dyDescent="0.2">
      <c r="A1037" s="220"/>
      <c r="B1037" s="221"/>
      <c r="C1037" s="261" t="s">
        <v>3165</v>
      </c>
      <c r="D1037" s="250"/>
      <c r="E1037" s="250"/>
      <c r="F1037" s="250"/>
      <c r="G1037" s="250"/>
      <c r="H1037" s="224"/>
      <c r="I1037" s="224"/>
      <c r="J1037" s="224"/>
      <c r="K1037" s="224"/>
      <c r="L1037" s="224"/>
      <c r="M1037" s="224"/>
      <c r="N1037" s="223"/>
      <c r="O1037" s="223"/>
      <c r="P1037" s="223"/>
      <c r="Q1037" s="223"/>
      <c r="R1037" s="224"/>
      <c r="S1037" s="224"/>
      <c r="T1037" s="224"/>
      <c r="U1037" s="224"/>
      <c r="V1037" s="224"/>
      <c r="W1037" s="224"/>
      <c r="X1037" s="224"/>
      <c r="Y1037" s="224"/>
      <c r="Z1037" s="213"/>
      <c r="AA1037" s="213"/>
      <c r="AB1037" s="213"/>
      <c r="AC1037" s="213"/>
      <c r="AD1037" s="213"/>
      <c r="AE1037" s="213"/>
      <c r="AF1037" s="213"/>
      <c r="AG1037" s="213" t="s">
        <v>287</v>
      </c>
      <c r="AH1037" s="213"/>
      <c r="AI1037" s="213"/>
      <c r="AJ1037" s="213"/>
      <c r="AK1037" s="213"/>
      <c r="AL1037" s="213"/>
      <c r="AM1037" s="213"/>
      <c r="AN1037" s="213"/>
      <c r="AO1037" s="213"/>
      <c r="AP1037" s="213"/>
      <c r="AQ1037" s="213"/>
      <c r="AR1037" s="213"/>
      <c r="AS1037" s="213"/>
      <c r="AT1037" s="213"/>
      <c r="AU1037" s="213"/>
      <c r="AV1037" s="213"/>
      <c r="AW1037" s="213"/>
      <c r="AX1037" s="213"/>
      <c r="AY1037" s="213"/>
      <c r="AZ1037" s="213"/>
      <c r="BA1037" s="249" t="str">
        <f>C1037</f>
        <v>Provedení je včetně montáže, demontáže původních konstrukcí, dodávky, přesunu hmot, přesunu a likvidace suti, povrchové úpravy, repasí, restaurátorských záměrů,</v>
      </c>
      <c r="BB1037" s="213"/>
      <c r="BC1037" s="213"/>
      <c r="BD1037" s="213"/>
      <c r="BE1037" s="213"/>
      <c r="BF1037" s="213"/>
      <c r="BG1037" s="213"/>
      <c r="BH1037" s="213"/>
    </row>
    <row r="1038" spans="1:60" ht="22.5" outlineLevel="3" x14ac:dyDescent="0.2">
      <c r="A1038" s="220"/>
      <c r="B1038" s="221"/>
      <c r="C1038" s="261" t="s">
        <v>288</v>
      </c>
      <c r="D1038" s="250"/>
      <c r="E1038" s="250"/>
      <c r="F1038" s="250"/>
      <c r="G1038" s="250"/>
      <c r="H1038" s="224"/>
      <c r="I1038" s="224"/>
      <c r="J1038" s="224"/>
      <c r="K1038" s="224"/>
      <c r="L1038" s="224"/>
      <c r="M1038" s="224"/>
      <c r="N1038" s="223"/>
      <c r="O1038" s="223"/>
      <c r="P1038" s="223"/>
      <c r="Q1038" s="223"/>
      <c r="R1038" s="224"/>
      <c r="S1038" s="224"/>
      <c r="T1038" s="224"/>
      <c r="U1038" s="224"/>
      <c r="V1038" s="224"/>
      <c r="W1038" s="224"/>
      <c r="X1038" s="224"/>
      <c r="Y1038" s="224"/>
      <c r="Z1038" s="213"/>
      <c r="AA1038" s="213"/>
      <c r="AB1038" s="213"/>
      <c r="AC1038" s="213"/>
      <c r="AD1038" s="213"/>
      <c r="AE1038" s="213"/>
      <c r="AF1038" s="213"/>
      <c r="AG1038" s="213" t="s">
        <v>287</v>
      </c>
      <c r="AH1038" s="213"/>
      <c r="AI1038" s="213"/>
      <c r="AJ1038" s="213"/>
      <c r="AK1038" s="213"/>
      <c r="AL1038" s="213"/>
      <c r="AM1038" s="213"/>
      <c r="AN1038" s="213"/>
      <c r="AO1038" s="213"/>
      <c r="AP1038" s="213"/>
      <c r="AQ1038" s="213"/>
      <c r="AR1038" s="213"/>
      <c r="AS1038" s="213"/>
      <c r="AT1038" s="213"/>
      <c r="AU1038" s="213"/>
      <c r="AV1038" s="213"/>
      <c r="AW1038" s="213"/>
      <c r="AX1038" s="213"/>
      <c r="AY1038" s="213"/>
      <c r="AZ1038" s="213"/>
      <c r="BA1038" s="249" t="str">
        <f>C1038</f>
        <v>restaurátorských závěrečných zpráv, dílenských dokumentací, vzorkování a veškerých dalších nutných souvisejících plnění a dodávek potřeb.</v>
      </c>
      <c r="BB1038" s="213"/>
      <c r="BC1038" s="213"/>
      <c r="BD1038" s="213"/>
      <c r="BE1038" s="213"/>
      <c r="BF1038" s="213"/>
      <c r="BG1038" s="213"/>
      <c r="BH1038" s="213"/>
    </row>
    <row r="1039" spans="1:60" outlineLevel="1" x14ac:dyDescent="0.2">
      <c r="A1039" s="241">
        <v>111</v>
      </c>
      <c r="B1039" s="242" t="s">
        <v>2920</v>
      </c>
      <c r="C1039" s="259" t="s">
        <v>2921</v>
      </c>
      <c r="D1039" s="243" t="s">
        <v>1055</v>
      </c>
      <c r="E1039" s="244">
        <v>1</v>
      </c>
      <c r="F1039" s="245"/>
      <c r="G1039" s="246">
        <f>ROUND(E1039*F1039,2)</f>
        <v>0</v>
      </c>
      <c r="H1039" s="245"/>
      <c r="I1039" s="246">
        <f>ROUND(E1039*H1039,2)</f>
        <v>0</v>
      </c>
      <c r="J1039" s="245"/>
      <c r="K1039" s="246">
        <f>ROUND(E1039*J1039,2)</f>
        <v>0</v>
      </c>
      <c r="L1039" s="246">
        <v>21</v>
      </c>
      <c r="M1039" s="246">
        <f>G1039*(1+L1039/100)</f>
        <v>0</v>
      </c>
      <c r="N1039" s="244">
        <v>0</v>
      </c>
      <c r="O1039" s="244">
        <f>ROUND(E1039*N1039,2)</f>
        <v>0</v>
      </c>
      <c r="P1039" s="244">
        <v>0</v>
      </c>
      <c r="Q1039" s="244">
        <f>ROUND(E1039*P1039,2)</f>
        <v>0</v>
      </c>
      <c r="R1039" s="246"/>
      <c r="S1039" s="246" t="s">
        <v>281</v>
      </c>
      <c r="T1039" s="247" t="s">
        <v>282</v>
      </c>
      <c r="U1039" s="224">
        <v>0</v>
      </c>
      <c r="V1039" s="224">
        <f>ROUND(E1039*U1039,2)</f>
        <v>0</v>
      </c>
      <c r="W1039" s="224"/>
      <c r="X1039" s="224" t="s">
        <v>283</v>
      </c>
      <c r="Y1039" s="224" t="s">
        <v>284</v>
      </c>
      <c r="Z1039" s="213"/>
      <c r="AA1039" s="213"/>
      <c r="AB1039" s="213"/>
      <c r="AC1039" s="213"/>
      <c r="AD1039" s="213"/>
      <c r="AE1039" s="213"/>
      <c r="AF1039" s="213"/>
      <c r="AG1039" s="213" t="s">
        <v>285</v>
      </c>
      <c r="AH1039" s="213"/>
      <c r="AI1039" s="213"/>
      <c r="AJ1039" s="213"/>
      <c r="AK1039" s="213"/>
      <c r="AL1039" s="213"/>
      <c r="AM1039" s="213"/>
      <c r="AN1039" s="213"/>
      <c r="AO1039" s="213"/>
      <c r="AP1039" s="213"/>
      <c r="AQ1039" s="213"/>
      <c r="AR1039" s="213"/>
      <c r="AS1039" s="213"/>
      <c r="AT1039" s="213"/>
      <c r="AU1039" s="213"/>
      <c r="AV1039" s="213"/>
      <c r="AW1039" s="213"/>
      <c r="AX1039" s="213"/>
      <c r="AY1039" s="213"/>
      <c r="AZ1039" s="213"/>
      <c r="BA1039" s="213"/>
      <c r="BB1039" s="213"/>
      <c r="BC1039" s="213"/>
      <c r="BD1039" s="213"/>
      <c r="BE1039" s="213"/>
      <c r="BF1039" s="213"/>
      <c r="BG1039" s="213"/>
      <c r="BH1039" s="213"/>
    </row>
    <row r="1040" spans="1:60" outlineLevel="2" x14ac:dyDescent="0.2">
      <c r="A1040" s="220"/>
      <c r="B1040" s="221"/>
      <c r="C1040" s="260" t="s">
        <v>286</v>
      </c>
      <c r="D1040" s="248"/>
      <c r="E1040" s="248"/>
      <c r="F1040" s="248"/>
      <c r="G1040" s="248"/>
      <c r="H1040" s="224"/>
      <c r="I1040" s="224"/>
      <c r="J1040" s="224"/>
      <c r="K1040" s="224"/>
      <c r="L1040" s="224"/>
      <c r="M1040" s="224"/>
      <c r="N1040" s="223"/>
      <c r="O1040" s="223"/>
      <c r="P1040" s="223"/>
      <c r="Q1040" s="223"/>
      <c r="R1040" s="224"/>
      <c r="S1040" s="224"/>
      <c r="T1040" s="224"/>
      <c r="U1040" s="224"/>
      <c r="V1040" s="224"/>
      <c r="W1040" s="224"/>
      <c r="X1040" s="224"/>
      <c r="Y1040" s="224"/>
      <c r="Z1040" s="213"/>
      <c r="AA1040" s="213"/>
      <c r="AB1040" s="213"/>
      <c r="AC1040" s="213"/>
      <c r="AD1040" s="213"/>
      <c r="AE1040" s="213"/>
      <c r="AF1040" s="213"/>
      <c r="AG1040" s="213" t="s">
        <v>287</v>
      </c>
      <c r="AH1040" s="213"/>
      <c r="AI1040" s="213"/>
      <c r="AJ1040" s="213"/>
      <c r="AK1040" s="213"/>
      <c r="AL1040" s="213"/>
      <c r="AM1040" s="213"/>
      <c r="AN1040" s="213"/>
      <c r="AO1040" s="213"/>
      <c r="AP1040" s="213"/>
      <c r="AQ1040" s="213"/>
      <c r="AR1040" s="213"/>
      <c r="AS1040" s="213"/>
      <c r="AT1040" s="213"/>
      <c r="AU1040" s="213"/>
      <c r="AV1040" s="213"/>
      <c r="AW1040" s="213"/>
      <c r="AX1040" s="213"/>
      <c r="AY1040" s="213"/>
      <c r="AZ1040" s="213"/>
      <c r="BA1040" s="213"/>
      <c r="BB1040" s="213"/>
      <c r="BC1040" s="213"/>
      <c r="BD1040" s="213"/>
      <c r="BE1040" s="213"/>
      <c r="BF1040" s="213"/>
      <c r="BG1040" s="213"/>
      <c r="BH1040" s="213"/>
    </row>
    <row r="1041" spans="1:60" outlineLevel="3" x14ac:dyDescent="0.2">
      <c r="A1041" s="220"/>
      <c r="B1041" s="221"/>
      <c r="C1041" s="261" t="s">
        <v>3210</v>
      </c>
      <c r="D1041" s="250"/>
      <c r="E1041" s="250"/>
      <c r="F1041" s="250"/>
      <c r="G1041" s="250"/>
      <c r="H1041" s="224"/>
      <c r="I1041" s="224"/>
      <c r="J1041" s="224"/>
      <c r="K1041" s="224"/>
      <c r="L1041" s="224"/>
      <c r="M1041" s="224"/>
      <c r="N1041" s="223"/>
      <c r="O1041" s="223"/>
      <c r="P1041" s="223"/>
      <c r="Q1041" s="223"/>
      <c r="R1041" s="224"/>
      <c r="S1041" s="224"/>
      <c r="T1041" s="224"/>
      <c r="U1041" s="224"/>
      <c r="V1041" s="224"/>
      <c r="W1041" s="224"/>
      <c r="X1041" s="224"/>
      <c r="Y1041" s="224"/>
      <c r="Z1041" s="213"/>
      <c r="AA1041" s="213"/>
      <c r="AB1041" s="213"/>
      <c r="AC1041" s="213"/>
      <c r="AD1041" s="213"/>
      <c r="AE1041" s="213"/>
      <c r="AF1041" s="213"/>
      <c r="AG1041" s="213" t="s">
        <v>287</v>
      </c>
      <c r="AH1041" s="213"/>
      <c r="AI1041" s="213"/>
      <c r="AJ1041" s="213"/>
      <c r="AK1041" s="213"/>
      <c r="AL1041" s="213"/>
      <c r="AM1041" s="213"/>
      <c r="AN1041" s="213"/>
      <c r="AO1041" s="213"/>
      <c r="AP1041" s="213"/>
      <c r="AQ1041" s="213"/>
      <c r="AR1041" s="213"/>
      <c r="AS1041" s="213"/>
      <c r="AT1041" s="213"/>
      <c r="AU1041" s="213"/>
      <c r="AV1041" s="213"/>
      <c r="AW1041" s="213"/>
      <c r="AX1041" s="213"/>
      <c r="AY1041" s="213"/>
      <c r="AZ1041" s="213"/>
      <c r="BA1041" s="213"/>
      <c r="BB1041" s="213"/>
      <c r="BC1041" s="213"/>
      <c r="BD1041" s="213"/>
      <c r="BE1041" s="213"/>
      <c r="BF1041" s="213"/>
      <c r="BG1041" s="213"/>
      <c r="BH1041" s="213"/>
    </row>
    <row r="1042" spans="1:60" outlineLevel="3" x14ac:dyDescent="0.2">
      <c r="A1042" s="220"/>
      <c r="B1042" s="221"/>
      <c r="C1042" s="261" t="s">
        <v>2867</v>
      </c>
      <c r="D1042" s="250"/>
      <c r="E1042" s="250"/>
      <c r="F1042" s="250"/>
      <c r="G1042" s="250"/>
      <c r="H1042" s="224"/>
      <c r="I1042" s="224"/>
      <c r="J1042" s="224"/>
      <c r="K1042" s="224"/>
      <c r="L1042" s="224"/>
      <c r="M1042" s="224"/>
      <c r="N1042" s="223"/>
      <c r="O1042" s="223"/>
      <c r="P1042" s="223"/>
      <c r="Q1042" s="223"/>
      <c r="R1042" s="224"/>
      <c r="S1042" s="224"/>
      <c r="T1042" s="224"/>
      <c r="U1042" s="224"/>
      <c r="V1042" s="224"/>
      <c r="W1042" s="224"/>
      <c r="X1042" s="224"/>
      <c r="Y1042" s="224"/>
      <c r="Z1042" s="213"/>
      <c r="AA1042" s="213"/>
      <c r="AB1042" s="213"/>
      <c r="AC1042" s="213"/>
      <c r="AD1042" s="213"/>
      <c r="AE1042" s="213"/>
      <c r="AF1042" s="213"/>
      <c r="AG1042" s="213" t="s">
        <v>287</v>
      </c>
      <c r="AH1042" s="213"/>
      <c r="AI1042" s="213"/>
      <c r="AJ1042" s="213"/>
      <c r="AK1042" s="213"/>
      <c r="AL1042" s="213"/>
      <c r="AM1042" s="213"/>
      <c r="AN1042" s="213"/>
      <c r="AO1042" s="213"/>
      <c r="AP1042" s="213"/>
      <c r="AQ1042" s="213"/>
      <c r="AR1042" s="213"/>
      <c r="AS1042" s="213"/>
      <c r="AT1042" s="213"/>
      <c r="AU1042" s="213"/>
      <c r="AV1042" s="213"/>
      <c r="AW1042" s="213"/>
      <c r="AX1042" s="213"/>
      <c r="AY1042" s="213"/>
      <c r="AZ1042" s="213"/>
      <c r="BA1042" s="213"/>
      <c r="BB1042" s="213"/>
      <c r="BC1042" s="213"/>
      <c r="BD1042" s="213"/>
      <c r="BE1042" s="213"/>
      <c r="BF1042" s="213"/>
      <c r="BG1042" s="213"/>
      <c r="BH1042" s="213"/>
    </row>
    <row r="1043" spans="1:60" outlineLevel="3" x14ac:dyDescent="0.2">
      <c r="A1043" s="220"/>
      <c r="B1043" s="221"/>
      <c r="C1043" s="261" t="s">
        <v>2868</v>
      </c>
      <c r="D1043" s="250"/>
      <c r="E1043" s="250"/>
      <c r="F1043" s="250"/>
      <c r="G1043" s="250"/>
      <c r="H1043" s="224"/>
      <c r="I1043" s="224"/>
      <c r="J1043" s="224"/>
      <c r="K1043" s="224"/>
      <c r="L1043" s="224"/>
      <c r="M1043" s="224"/>
      <c r="N1043" s="223"/>
      <c r="O1043" s="223"/>
      <c r="P1043" s="223"/>
      <c r="Q1043" s="223"/>
      <c r="R1043" s="224"/>
      <c r="S1043" s="224"/>
      <c r="T1043" s="224"/>
      <c r="U1043" s="224"/>
      <c r="V1043" s="224"/>
      <c r="W1043" s="224"/>
      <c r="X1043" s="224"/>
      <c r="Y1043" s="224"/>
      <c r="Z1043" s="213"/>
      <c r="AA1043" s="213"/>
      <c r="AB1043" s="213"/>
      <c r="AC1043" s="213"/>
      <c r="AD1043" s="213"/>
      <c r="AE1043" s="213"/>
      <c r="AF1043" s="213"/>
      <c r="AG1043" s="213" t="s">
        <v>287</v>
      </c>
      <c r="AH1043" s="213"/>
      <c r="AI1043" s="213"/>
      <c r="AJ1043" s="213"/>
      <c r="AK1043" s="213"/>
      <c r="AL1043" s="213"/>
      <c r="AM1043" s="213"/>
      <c r="AN1043" s="213"/>
      <c r="AO1043" s="213"/>
      <c r="AP1043" s="213"/>
      <c r="AQ1043" s="213"/>
      <c r="AR1043" s="213"/>
      <c r="AS1043" s="213"/>
      <c r="AT1043" s="213"/>
      <c r="AU1043" s="213"/>
      <c r="AV1043" s="213"/>
      <c r="AW1043" s="213"/>
      <c r="AX1043" s="213"/>
      <c r="AY1043" s="213"/>
      <c r="AZ1043" s="213"/>
      <c r="BA1043" s="213"/>
      <c r="BB1043" s="213"/>
      <c r="BC1043" s="213"/>
      <c r="BD1043" s="213"/>
      <c r="BE1043" s="213"/>
      <c r="BF1043" s="213"/>
      <c r="BG1043" s="213"/>
      <c r="BH1043" s="213"/>
    </row>
    <row r="1044" spans="1:60" outlineLevel="3" x14ac:dyDescent="0.2">
      <c r="A1044" s="220"/>
      <c r="B1044" s="221"/>
      <c r="C1044" s="261" t="s">
        <v>2922</v>
      </c>
      <c r="D1044" s="250"/>
      <c r="E1044" s="250"/>
      <c r="F1044" s="250"/>
      <c r="G1044" s="250"/>
      <c r="H1044" s="224"/>
      <c r="I1044" s="224"/>
      <c r="J1044" s="224"/>
      <c r="K1044" s="224"/>
      <c r="L1044" s="224"/>
      <c r="M1044" s="224"/>
      <c r="N1044" s="223"/>
      <c r="O1044" s="223"/>
      <c r="P1044" s="223"/>
      <c r="Q1044" s="223"/>
      <c r="R1044" s="224"/>
      <c r="S1044" s="224"/>
      <c r="T1044" s="224"/>
      <c r="U1044" s="224"/>
      <c r="V1044" s="224"/>
      <c r="W1044" s="224"/>
      <c r="X1044" s="224"/>
      <c r="Y1044" s="224"/>
      <c r="Z1044" s="213"/>
      <c r="AA1044" s="213"/>
      <c r="AB1044" s="213"/>
      <c r="AC1044" s="213"/>
      <c r="AD1044" s="213"/>
      <c r="AE1044" s="213"/>
      <c r="AF1044" s="213"/>
      <c r="AG1044" s="213" t="s">
        <v>287</v>
      </c>
      <c r="AH1044" s="213"/>
      <c r="AI1044" s="213"/>
      <c r="AJ1044" s="213"/>
      <c r="AK1044" s="213"/>
      <c r="AL1044" s="213"/>
      <c r="AM1044" s="213"/>
      <c r="AN1044" s="213"/>
      <c r="AO1044" s="213"/>
      <c r="AP1044" s="213"/>
      <c r="AQ1044" s="213"/>
      <c r="AR1044" s="213"/>
      <c r="AS1044" s="213"/>
      <c r="AT1044" s="213"/>
      <c r="AU1044" s="213"/>
      <c r="AV1044" s="213"/>
      <c r="AW1044" s="213"/>
      <c r="AX1044" s="213"/>
      <c r="AY1044" s="213"/>
      <c r="AZ1044" s="213"/>
      <c r="BA1044" s="213"/>
      <c r="BB1044" s="213"/>
      <c r="BC1044" s="213"/>
      <c r="BD1044" s="213"/>
      <c r="BE1044" s="213"/>
      <c r="BF1044" s="213"/>
      <c r="BG1044" s="213"/>
      <c r="BH1044" s="213"/>
    </row>
    <row r="1045" spans="1:60" outlineLevel="3" x14ac:dyDescent="0.2">
      <c r="A1045" s="220"/>
      <c r="B1045" s="221"/>
      <c r="C1045" s="261" t="s">
        <v>2891</v>
      </c>
      <c r="D1045" s="250"/>
      <c r="E1045" s="250"/>
      <c r="F1045" s="250"/>
      <c r="G1045" s="250"/>
      <c r="H1045" s="224"/>
      <c r="I1045" s="224"/>
      <c r="J1045" s="224"/>
      <c r="K1045" s="224"/>
      <c r="L1045" s="224"/>
      <c r="M1045" s="224"/>
      <c r="N1045" s="223"/>
      <c r="O1045" s="223"/>
      <c r="P1045" s="223"/>
      <c r="Q1045" s="223"/>
      <c r="R1045" s="224"/>
      <c r="S1045" s="224"/>
      <c r="T1045" s="224"/>
      <c r="U1045" s="224"/>
      <c r="V1045" s="224"/>
      <c r="W1045" s="224"/>
      <c r="X1045" s="224"/>
      <c r="Y1045" s="224"/>
      <c r="Z1045" s="213"/>
      <c r="AA1045" s="213"/>
      <c r="AB1045" s="213"/>
      <c r="AC1045" s="213"/>
      <c r="AD1045" s="213"/>
      <c r="AE1045" s="213"/>
      <c r="AF1045" s="213"/>
      <c r="AG1045" s="213" t="s">
        <v>287</v>
      </c>
      <c r="AH1045" s="213"/>
      <c r="AI1045" s="213"/>
      <c r="AJ1045" s="213"/>
      <c r="AK1045" s="213"/>
      <c r="AL1045" s="213"/>
      <c r="AM1045" s="213"/>
      <c r="AN1045" s="213"/>
      <c r="AO1045" s="213"/>
      <c r="AP1045" s="213"/>
      <c r="AQ1045" s="213"/>
      <c r="AR1045" s="213"/>
      <c r="AS1045" s="213"/>
      <c r="AT1045" s="213"/>
      <c r="AU1045" s="213"/>
      <c r="AV1045" s="213"/>
      <c r="AW1045" s="213"/>
      <c r="AX1045" s="213"/>
      <c r="AY1045" s="213"/>
      <c r="AZ1045" s="213"/>
      <c r="BA1045" s="213"/>
      <c r="BB1045" s="213"/>
      <c r="BC1045" s="213"/>
      <c r="BD1045" s="213"/>
      <c r="BE1045" s="213"/>
      <c r="BF1045" s="213"/>
      <c r="BG1045" s="213"/>
      <c r="BH1045" s="213"/>
    </row>
    <row r="1046" spans="1:60" outlineLevel="3" x14ac:dyDescent="0.2">
      <c r="A1046" s="220"/>
      <c r="B1046" s="221"/>
      <c r="C1046" s="261" t="s">
        <v>2875</v>
      </c>
      <c r="D1046" s="250"/>
      <c r="E1046" s="250"/>
      <c r="F1046" s="250"/>
      <c r="G1046" s="250"/>
      <c r="H1046" s="224"/>
      <c r="I1046" s="224"/>
      <c r="J1046" s="224"/>
      <c r="K1046" s="224"/>
      <c r="L1046" s="224"/>
      <c r="M1046" s="224"/>
      <c r="N1046" s="223"/>
      <c r="O1046" s="223"/>
      <c r="P1046" s="223"/>
      <c r="Q1046" s="223"/>
      <c r="R1046" s="224"/>
      <c r="S1046" s="224"/>
      <c r="T1046" s="224"/>
      <c r="U1046" s="224"/>
      <c r="V1046" s="224"/>
      <c r="W1046" s="224"/>
      <c r="X1046" s="224"/>
      <c r="Y1046" s="224"/>
      <c r="Z1046" s="213"/>
      <c r="AA1046" s="213"/>
      <c r="AB1046" s="213"/>
      <c r="AC1046" s="213"/>
      <c r="AD1046" s="213"/>
      <c r="AE1046" s="213"/>
      <c r="AF1046" s="213"/>
      <c r="AG1046" s="213" t="s">
        <v>287</v>
      </c>
      <c r="AH1046" s="213"/>
      <c r="AI1046" s="213"/>
      <c r="AJ1046" s="213"/>
      <c r="AK1046" s="213"/>
      <c r="AL1046" s="213"/>
      <c r="AM1046" s="213"/>
      <c r="AN1046" s="213"/>
      <c r="AO1046" s="213"/>
      <c r="AP1046" s="213"/>
      <c r="AQ1046" s="213"/>
      <c r="AR1046" s="213"/>
      <c r="AS1046" s="213"/>
      <c r="AT1046" s="213"/>
      <c r="AU1046" s="213"/>
      <c r="AV1046" s="213"/>
      <c r="AW1046" s="213"/>
      <c r="AX1046" s="213"/>
      <c r="AY1046" s="213"/>
      <c r="AZ1046" s="213"/>
      <c r="BA1046" s="213"/>
      <c r="BB1046" s="213"/>
      <c r="BC1046" s="213"/>
      <c r="BD1046" s="213"/>
      <c r="BE1046" s="213"/>
      <c r="BF1046" s="213"/>
      <c r="BG1046" s="213"/>
      <c r="BH1046" s="213"/>
    </row>
    <row r="1047" spans="1:60" outlineLevel="3" x14ac:dyDescent="0.2">
      <c r="A1047" s="220"/>
      <c r="B1047" s="221"/>
      <c r="C1047" s="261" t="s">
        <v>2923</v>
      </c>
      <c r="D1047" s="250"/>
      <c r="E1047" s="250"/>
      <c r="F1047" s="250"/>
      <c r="G1047" s="250"/>
      <c r="H1047" s="224"/>
      <c r="I1047" s="224"/>
      <c r="J1047" s="224"/>
      <c r="K1047" s="224"/>
      <c r="L1047" s="224"/>
      <c r="M1047" s="224"/>
      <c r="N1047" s="223"/>
      <c r="O1047" s="223"/>
      <c r="P1047" s="223"/>
      <c r="Q1047" s="223"/>
      <c r="R1047" s="224"/>
      <c r="S1047" s="224"/>
      <c r="T1047" s="224"/>
      <c r="U1047" s="224"/>
      <c r="V1047" s="224"/>
      <c r="W1047" s="224"/>
      <c r="X1047" s="224"/>
      <c r="Y1047" s="224"/>
      <c r="Z1047" s="213"/>
      <c r="AA1047" s="213"/>
      <c r="AB1047" s="213"/>
      <c r="AC1047" s="213"/>
      <c r="AD1047" s="213"/>
      <c r="AE1047" s="213"/>
      <c r="AF1047" s="213"/>
      <c r="AG1047" s="213" t="s">
        <v>287</v>
      </c>
      <c r="AH1047" s="213"/>
      <c r="AI1047" s="213"/>
      <c r="AJ1047" s="213"/>
      <c r="AK1047" s="213"/>
      <c r="AL1047" s="213"/>
      <c r="AM1047" s="213"/>
      <c r="AN1047" s="213"/>
      <c r="AO1047" s="213"/>
      <c r="AP1047" s="213"/>
      <c r="AQ1047" s="213"/>
      <c r="AR1047" s="213"/>
      <c r="AS1047" s="213"/>
      <c r="AT1047" s="213"/>
      <c r="AU1047" s="213"/>
      <c r="AV1047" s="213"/>
      <c r="AW1047" s="213"/>
      <c r="AX1047" s="213"/>
      <c r="AY1047" s="213"/>
      <c r="AZ1047" s="213"/>
      <c r="BA1047" s="213"/>
      <c r="BB1047" s="213"/>
      <c r="BC1047" s="213"/>
      <c r="BD1047" s="213"/>
      <c r="BE1047" s="213"/>
      <c r="BF1047" s="213"/>
      <c r="BG1047" s="213"/>
      <c r="BH1047" s="213"/>
    </row>
    <row r="1048" spans="1:60" outlineLevel="3" x14ac:dyDescent="0.2">
      <c r="A1048" s="220"/>
      <c r="B1048" s="221"/>
      <c r="C1048" s="261" t="s">
        <v>2877</v>
      </c>
      <c r="D1048" s="250"/>
      <c r="E1048" s="250"/>
      <c r="F1048" s="250"/>
      <c r="G1048" s="250"/>
      <c r="H1048" s="224"/>
      <c r="I1048" s="224"/>
      <c r="J1048" s="224"/>
      <c r="K1048" s="224"/>
      <c r="L1048" s="224"/>
      <c r="M1048" s="224"/>
      <c r="N1048" s="223"/>
      <c r="O1048" s="223"/>
      <c r="P1048" s="223"/>
      <c r="Q1048" s="223"/>
      <c r="R1048" s="224"/>
      <c r="S1048" s="224"/>
      <c r="T1048" s="224"/>
      <c r="U1048" s="224"/>
      <c r="V1048" s="224"/>
      <c r="W1048" s="224"/>
      <c r="X1048" s="224"/>
      <c r="Y1048" s="224"/>
      <c r="Z1048" s="213"/>
      <c r="AA1048" s="213"/>
      <c r="AB1048" s="213"/>
      <c r="AC1048" s="213"/>
      <c r="AD1048" s="213"/>
      <c r="AE1048" s="213"/>
      <c r="AF1048" s="213"/>
      <c r="AG1048" s="213" t="s">
        <v>287</v>
      </c>
      <c r="AH1048" s="213"/>
      <c r="AI1048" s="213"/>
      <c r="AJ1048" s="213"/>
      <c r="AK1048" s="213"/>
      <c r="AL1048" s="213"/>
      <c r="AM1048" s="213"/>
      <c r="AN1048" s="213"/>
      <c r="AO1048" s="213"/>
      <c r="AP1048" s="213"/>
      <c r="AQ1048" s="213"/>
      <c r="AR1048" s="213"/>
      <c r="AS1048" s="213"/>
      <c r="AT1048" s="213"/>
      <c r="AU1048" s="213"/>
      <c r="AV1048" s="213"/>
      <c r="AW1048" s="213"/>
      <c r="AX1048" s="213"/>
      <c r="AY1048" s="213"/>
      <c r="AZ1048" s="213"/>
      <c r="BA1048" s="213"/>
      <c r="BB1048" s="213"/>
      <c r="BC1048" s="213"/>
      <c r="BD1048" s="213"/>
      <c r="BE1048" s="213"/>
      <c r="BF1048" s="213"/>
      <c r="BG1048" s="213"/>
      <c r="BH1048" s="213"/>
    </row>
    <row r="1049" spans="1:60" outlineLevel="3" x14ac:dyDescent="0.2">
      <c r="A1049" s="220"/>
      <c r="B1049" s="221"/>
      <c r="C1049" s="261" t="s">
        <v>2916</v>
      </c>
      <c r="D1049" s="250"/>
      <c r="E1049" s="250"/>
      <c r="F1049" s="250"/>
      <c r="G1049" s="250"/>
      <c r="H1049" s="224"/>
      <c r="I1049" s="224"/>
      <c r="J1049" s="224"/>
      <c r="K1049" s="224"/>
      <c r="L1049" s="224"/>
      <c r="M1049" s="224"/>
      <c r="N1049" s="223"/>
      <c r="O1049" s="223"/>
      <c r="P1049" s="223"/>
      <c r="Q1049" s="223"/>
      <c r="R1049" s="224"/>
      <c r="S1049" s="224"/>
      <c r="T1049" s="224"/>
      <c r="U1049" s="224"/>
      <c r="V1049" s="224"/>
      <c r="W1049" s="224"/>
      <c r="X1049" s="224"/>
      <c r="Y1049" s="224"/>
      <c r="Z1049" s="213"/>
      <c r="AA1049" s="213"/>
      <c r="AB1049" s="213"/>
      <c r="AC1049" s="213"/>
      <c r="AD1049" s="213"/>
      <c r="AE1049" s="213"/>
      <c r="AF1049" s="213"/>
      <c r="AG1049" s="213" t="s">
        <v>287</v>
      </c>
      <c r="AH1049" s="213"/>
      <c r="AI1049" s="213"/>
      <c r="AJ1049" s="213"/>
      <c r="AK1049" s="213"/>
      <c r="AL1049" s="213"/>
      <c r="AM1049" s="213"/>
      <c r="AN1049" s="213"/>
      <c r="AO1049" s="213"/>
      <c r="AP1049" s="213"/>
      <c r="AQ1049" s="213"/>
      <c r="AR1049" s="213"/>
      <c r="AS1049" s="213"/>
      <c r="AT1049" s="213"/>
      <c r="AU1049" s="213"/>
      <c r="AV1049" s="213"/>
      <c r="AW1049" s="213"/>
      <c r="AX1049" s="213"/>
      <c r="AY1049" s="213"/>
      <c r="AZ1049" s="213"/>
      <c r="BA1049" s="213"/>
      <c r="BB1049" s="213"/>
      <c r="BC1049" s="213"/>
      <c r="BD1049" s="213"/>
      <c r="BE1049" s="213"/>
      <c r="BF1049" s="213"/>
      <c r="BG1049" s="213"/>
      <c r="BH1049" s="213"/>
    </row>
    <row r="1050" spans="1:60" outlineLevel="3" x14ac:dyDescent="0.2">
      <c r="A1050" s="220"/>
      <c r="B1050" s="221"/>
      <c r="C1050" s="261" t="s">
        <v>2879</v>
      </c>
      <c r="D1050" s="250"/>
      <c r="E1050" s="250"/>
      <c r="F1050" s="250"/>
      <c r="G1050" s="250"/>
      <c r="H1050" s="224"/>
      <c r="I1050" s="224"/>
      <c r="J1050" s="224"/>
      <c r="K1050" s="224"/>
      <c r="L1050" s="224"/>
      <c r="M1050" s="224"/>
      <c r="N1050" s="223"/>
      <c r="O1050" s="223"/>
      <c r="P1050" s="223"/>
      <c r="Q1050" s="223"/>
      <c r="R1050" s="224"/>
      <c r="S1050" s="224"/>
      <c r="T1050" s="224"/>
      <c r="U1050" s="224"/>
      <c r="V1050" s="224"/>
      <c r="W1050" s="224"/>
      <c r="X1050" s="224"/>
      <c r="Y1050" s="224"/>
      <c r="Z1050" s="213"/>
      <c r="AA1050" s="213"/>
      <c r="AB1050" s="213"/>
      <c r="AC1050" s="213"/>
      <c r="AD1050" s="213"/>
      <c r="AE1050" s="213"/>
      <c r="AF1050" s="213"/>
      <c r="AG1050" s="213" t="s">
        <v>287</v>
      </c>
      <c r="AH1050" s="213"/>
      <c r="AI1050" s="213"/>
      <c r="AJ1050" s="213"/>
      <c r="AK1050" s="213"/>
      <c r="AL1050" s="213"/>
      <c r="AM1050" s="213"/>
      <c r="AN1050" s="213"/>
      <c r="AO1050" s="213"/>
      <c r="AP1050" s="213"/>
      <c r="AQ1050" s="213"/>
      <c r="AR1050" s="213"/>
      <c r="AS1050" s="213"/>
      <c r="AT1050" s="213"/>
      <c r="AU1050" s="213"/>
      <c r="AV1050" s="213"/>
      <c r="AW1050" s="213"/>
      <c r="AX1050" s="213"/>
      <c r="AY1050" s="213"/>
      <c r="AZ1050" s="213"/>
      <c r="BA1050" s="213"/>
      <c r="BB1050" s="213"/>
      <c r="BC1050" s="213"/>
      <c r="BD1050" s="213"/>
      <c r="BE1050" s="213"/>
      <c r="BF1050" s="213"/>
      <c r="BG1050" s="213"/>
      <c r="BH1050" s="213"/>
    </row>
    <row r="1051" spans="1:60" outlineLevel="3" x14ac:dyDescent="0.2">
      <c r="A1051" s="220"/>
      <c r="B1051" s="221"/>
      <c r="C1051" s="261" t="s">
        <v>2880</v>
      </c>
      <c r="D1051" s="250"/>
      <c r="E1051" s="250"/>
      <c r="F1051" s="250"/>
      <c r="G1051" s="250"/>
      <c r="H1051" s="224"/>
      <c r="I1051" s="224"/>
      <c r="J1051" s="224"/>
      <c r="K1051" s="224"/>
      <c r="L1051" s="224"/>
      <c r="M1051" s="224"/>
      <c r="N1051" s="223"/>
      <c r="O1051" s="223"/>
      <c r="P1051" s="223"/>
      <c r="Q1051" s="223"/>
      <c r="R1051" s="224"/>
      <c r="S1051" s="224"/>
      <c r="T1051" s="224"/>
      <c r="U1051" s="224"/>
      <c r="V1051" s="224"/>
      <c r="W1051" s="224"/>
      <c r="X1051" s="224"/>
      <c r="Y1051" s="224"/>
      <c r="Z1051" s="213"/>
      <c r="AA1051" s="213"/>
      <c r="AB1051" s="213"/>
      <c r="AC1051" s="213"/>
      <c r="AD1051" s="213"/>
      <c r="AE1051" s="213"/>
      <c r="AF1051" s="213"/>
      <c r="AG1051" s="213" t="s">
        <v>287</v>
      </c>
      <c r="AH1051" s="213"/>
      <c r="AI1051" s="213"/>
      <c r="AJ1051" s="213"/>
      <c r="AK1051" s="213"/>
      <c r="AL1051" s="213"/>
      <c r="AM1051" s="213"/>
      <c r="AN1051" s="213"/>
      <c r="AO1051" s="213"/>
      <c r="AP1051" s="213"/>
      <c r="AQ1051" s="213"/>
      <c r="AR1051" s="213"/>
      <c r="AS1051" s="213"/>
      <c r="AT1051" s="213"/>
      <c r="AU1051" s="213"/>
      <c r="AV1051" s="213"/>
      <c r="AW1051" s="213"/>
      <c r="AX1051" s="213"/>
      <c r="AY1051" s="213"/>
      <c r="AZ1051" s="213"/>
      <c r="BA1051" s="213"/>
      <c r="BB1051" s="213"/>
      <c r="BC1051" s="213"/>
      <c r="BD1051" s="213"/>
      <c r="BE1051" s="213"/>
      <c r="BF1051" s="213"/>
      <c r="BG1051" s="213"/>
      <c r="BH1051" s="213"/>
    </row>
    <row r="1052" spans="1:60" outlineLevel="3" x14ac:dyDescent="0.2">
      <c r="A1052" s="220"/>
      <c r="B1052" s="221"/>
      <c r="C1052" s="261" t="s">
        <v>2881</v>
      </c>
      <c r="D1052" s="250"/>
      <c r="E1052" s="250"/>
      <c r="F1052" s="250"/>
      <c r="G1052" s="250"/>
      <c r="H1052" s="224"/>
      <c r="I1052" s="224"/>
      <c r="J1052" s="224"/>
      <c r="K1052" s="224"/>
      <c r="L1052" s="224"/>
      <c r="M1052" s="224"/>
      <c r="N1052" s="223"/>
      <c r="O1052" s="223"/>
      <c r="P1052" s="223"/>
      <c r="Q1052" s="223"/>
      <c r="R1052" s="224"/>
      <c r="S1052" s="224"/>
      <c r="T1052" s="224"/>
      <c r="U1052" s="224"/>
      <c r="V1052" s="224"/>
      <c r="W1052" s="224"/>
      <c r="X1052" s="224"/>
      <c r="Y1052" s="224"/>
      <c r="Z1052" s="213"/>
      <c r="AA1052" s="213"/>
      <c r="AB1052" s="213"/>
      <c r="AC1052" s="213"/>
      <c r="AD1052" s="213"/>
      <c r="AE1052" s="213"/>
      <c r="AF1052" s="213"/>
      <c r="AG1052" s="213" t="s">
        <v>287</v>
      </c>
      <c r="AH1052" s="213"/>
      <c r="AI1052" s="213"/>
      <c r="AJ1052" s="213"/>
      <c r="AK1052" s="213"/>
      <c r="AL1052" s="213"/>
      <c r="AM1052" s="213"/>
      <c r="AN1052" s="213"/>
      <c r="AO1052" s="213"/>
      <c r="AP1052" s="213"/>
      <c r="AQ1052" s="213"/>
      <c r="AR1052" s="213"/>
      <c r="AS1052" s="213"/>
      <c r="AT1052" s="213"/>
      <c r="AU1052" s="213"/>
      <c r="AV1052" s="213"/>
      <c r="AW1052" s="213"/>
      <c r="AX1052" s="213"/>
      <c r="AY1052" s="213"/>
      <c r="AZ1052" s="213"/>
      <c r="BA1052" s="213"/>
      <c r="BB1052" s="213"/>
      <c r="BC1052" s="213"/>
      <c r="BD1052" s="213"/>
      <c r="BE1052" s="213"/>
      <c r="BF1052" s="213"/>
      <c r="BG1052" s="213"/>
      <c r="BH1052" s="213"/>
    </row>
    <row r="1053" spans="1:60" outlineLevel="3" x14ac:dyDescent="0.2">
      <c r="A1053" s="220"/>
      <c r="B1053" s="221"/>
      <c r="C1053" s="261" t="s">
        <v>2904</v>
      </c>
      <c r="D1053" s="250"/>
      <c r="E1053" s="250"/>
      <c r="F1053" s="250"/>
      <c r="G1053" s="250"/>
      <c r="H1053" s="224"/>
      <c r="I1053" s="224"/>
      <c r="J1053" s="224"/>
      <c r="K1053" s="224"/>
      <c r="L1053" s="224"/>
      <c r="M1053" s="224"/>
      <c r="N1053" s="223"/>
      <c r="O1053" s="223"/>
      <c r="P1053" s="223"/>
      <c r="Q1053" s="223"/>
      <c r="R1053" s="224"/>
      <c r="S1053" s="224"/>
      <c r="T1053" s="224"/>
      <c r="U1053" s="224"/>
      <c r="V1053" s="224"/>
      <c r="W1053" s="224"/>
      <c r="X1053" s="224"/>
      <c r="Y1053" s="224"/>
      <c r="Z1053" s="213"/>
      <c r="AA1053" s="213"/>
      <c r="AB1053" s="213"/>
      <c r="AC1053" s="213"/>
      <c r="AD1053" s="213"/>
      <c r="AE1053" s="213"/>
      <c r="AF1053" s="213"/>
      <c r="AG1053" s="213" t="s">
        <v>287</v>
      </c>
      <c r="AH1053" s="213"/>
      <c r="AI1053" s="213"/>
      <c r="AJ1053" s="213"/>
      <c r="AK1053" s="213"/>
      <c r="AL1053" s="213"/>
      <c r="AM1053" s="213"/>
      <c r="AN1053" s="213"/>
      <c r="AO1053" s="213"/>
      <c r="AP1053" s="213"/>
      <c r="AQ1053" s="213"/>
      <c r="AR1053" s="213"/>
      <c r="AS1053" s="213"/>
      <c r="AT1053" s="213"/>
      <c r="AU1053" s="213"/>
      <c r="AV1053" s="213"/>
      <c r="AW1053" s="213"/>
      <c r="AX1053" s="213"/>
      <c r="AY1053" s="213"/>
      <c r="AZ1053" s="213"/>
      <c r="BA1053" s="213"/>
      <c r="BB1053" s="213"/>
      <c r="BC1053" s="213"/>
      <c r="BD1053" s="213"/>
      <c r="BE1053" s="213"/>
      <c r="BF1053" s="213"/>
      <c r="BG1053" s="213"/>
      <c r="BH1053" s="213"/>
    </row>
    <row r="1054" spans="1:60" outlineLevel="3" x14ac:dyDescent="0.2">
      <c r="A1054" s="220"/>
      <c r="B1054" s="221"/>
      <c r="C1054" s="261" t="s">
        <v>2917</v>
      </c>
      <c r="D1054" s="250"/>
      <c r="E1054" s="250"/>
      <c r="F1054" s="250"/>
      <c r="G1054" s="250"/>
      <c r="H1054" s="224"/>
      <c r="I1054" s="224"/>
      <c r="J1054" s="224"/>
      <c r="K1054" s="224"/>
      <c r="L1054" s="224"/>
      <c r="M1054" s="224"/>
      <c r="N1054" s="223"/>
      <c r="O1054" s="223"/>
      <c r="P1054" s="223"/>
      <c r="Q1054" s="223"/>
      <c r="R1054" s="224"/>
      <c r="S1054" s="224"/>
      <c r="T1054" s="224"/>
      <c r="U1054" s="224"/>
      <c r="V1054" s="224"/>
      <c r="W1054" s="224"/>
      <c r="X1054" s="224"/>
      <c r="Y1054" s="224"/>
      <c r="Z1054" s="213"/>
      <c r="AA1054" s="213"/>
      <c r="AB1054" s="213"/>
      <c r="AC1054" s="213"/>
      <c r="AD1054" s="213"/>
      <c r="AE1054" s="213"/>
      <c r="AF1054" s="213"/>
      <c r="AG1054" s="213" t="s">
        <v>287</v>
      </c>
      <c r="AH1054" s="213"/>
      <c r="AI1054" s="213"/>
      <c r="AJ1054" s="213"/>
      <c r="AK1054" s="213"/>
      <c r="AL1054" s="213"/>
      <c r="AM1054" s="213"/>
      <c r="AN1054" s="213"/>
      <c r="AO1054" s="213"/>
      <c r="AP1054" s="213"/>
      <c r="AQ1054" s="213"/>
      <c r="AR1054" s="213"/>
      <c r="AS1054" s="213"/>
      <c r="AT1054" s="213"/>
      <c r="AU1054" s="213"/>
      <c r="AV1054" s="213"/>
      <c r="AW1054" s="213"/>
      <c r="AX1054" s="213"/>
      <c r="AY1054" s="213"/>
      <c r="AZ1054" s="213"/>
      <c r="BA1054" s="213"/>
      <c r="BB1054" s="213"/>
      <c r="BC1054" s="213"/>
      <c r="BD1054" s="213"/>
      <c r="BE1054" s="213"/>
      <c r="BF1054" s="213"/>
      <c r="BG1054" s="213"/>
      <c r="BH1054" s="213"/>
    </row>
    <row r="1055" spans="1:60" ht="22.5" outlineLevel="3" x14ac:dyDescent="0.2">
      <c r="A1055" s="220"/>
      <c r="B1055" s="221"/>
      <c r="C1055" s="261" t="s">
        <v>355</v>
      </c>
      <c r="D1055" s="250"/>
      <c r="E1055" s="250"/>
      <c r="F1055" s="250"/>
      <c r="G1055" s="250"/>
      <c r="H1055" s="224"/>
      <c r="I1055" s="224"/>
      <c r="J1055" s="224"/>
      <c r="K1055" s="224"/>
      <c r="L1055" s="224"/>
      <c r="M1055" s="224"/>
      <c r="N1055" s="223"/>
      <c r="O1055" s="223"/>
      <c r="P1055" s="223"/>
      <c r="Q1055" s="223"/>
      <c r="R1055" s="224"/>
      <c r="S1055" s="224"/>
      <c r="T1055" s="224"/>
      <c r="U1055" s="224"/>
      <c r="V1055" s="224"/>
      <c r="W1055" s="224"/>
      <c r="X1055" s="224"/>
      <c r="Y1055" s="224"/>
      <c r="Z1055" s="213"/>
      <c r="AA1055" s="213"/>
      <c r="AB1055" s="213"/>
      <c r="AC1055" s="213"/>
      <c r="AD1055" s="213"/>
      <c r="AE1055" s="213"/>
      <c r="AF1055" s="213"/>
      <c r="AG1055" s="213" t="s">
        <v>287</v>
      </c>
      <c r="AH1055" s="213"/>
      <c r="AI1055" s="213"/>
      <c r="AJ1055" s="213"/>
      <c r="AK1055" s="213"/>
      <c r="AL1055" s="213"/>
      <c r="AM1055" s="213"/>
      <c r="AN1055" s="213"/>
      <c r="AO1055" s="213"/>
      <c r="AP1055" s="213"/>
      <c r="AQ1055" s="213"/>
      <c r="AR1055" s="213"/>
      <c r="AS1055" s="213"/>
      <c r="AT1055" s="213"/>
      <c r="AU1055" s="213"/>
      <c r="AV1055" s="213"/>
      <c r="AW1055" s="213"/>
      <c r="AX1055" s="213"/>
      <c r="AY1055" s="213"/>
      <c r="AZ1055" s="213"/>
      <c r="BA1055" s="249" t="str">
        <f>C1055</f>
        <v>Kompletní provedení dle veškerých informací obsažených v PD (textová i výkresová část, technologické postupy, restaurátorské záměry atd.).</v>
      </c>
      <c r="BB1055" s="213"/>
      <c r="BC1055" s="213"/>
      <c r="BD1055" s="213"/>
      <c r="BE1055" s="213"/>
      <c r="BF1055" s="213"/>
      <c r="BG1055" s="213"/>
      <c r="BH1055" s="213"/>
    </row>
    <row r="1056" spans="1:60" ht="22.5" outlineLevel="3" x14ac:dyDescent="0.2">
      <c r="A1056" s="220"/>
      <c r="B1056" s="221"/>
      <c r="C1056" s="261" t="s">
        <v>3165</v>
      </c>
      <c r="D1056" s="250"/>
      <c r="E1056" s="250"/>
      <c r="F1056" s="250"/>
      <c r="G1056" s="250"/>
      <c r="H1056" s="224"/>
      <c r="I1056" s="224"/>
      <c r="J1056" s="224"/>
      <c r="K1056" s="224"/>
      <c r="L1056" s="224"/>
      <c r="M1056" s="224"/>
      <c r="N1056" s="223"/>
      <c r="O1056" s="223"/>
      <c r="P1056" s="223"/>
      <c r="Q1056" s="223"/>
      <c r="R1056" s="224"/>
      <c r="S1056" s="224"/>
      <c r="T1056" s="224"/>
      <c r="U1056" s="224"/>
      <c r="V1056" s="224"/>
      <c r="W1056" s="224"/>
      <c r="X1056" s="224"/>
      <c r="Y1056" s="224"/>
      <c r="Z1056" s="213"/>
      <c r="AA1056" s="213"/>
      <c r="AB1056" s="213"/>
      <c r="AC1056" s="213"/>
      <c r="AD1056" s="213"/>
      <c r="AE1056" s="213"/>
      <c r="AF1056" s="213"/>
      <c r="AG1056" s="213" t="s">
        <v>287</v>
      </c>
      <c r="AH1056" s="213"/>
      <c r="AI1056" s="213"/>
      <c r="AJ1056" s="213"/>
      <c r="AK1056" s="213"/>
      <c r="AL1056" s="213"/>
      <c r="AM1056" s="213"/>
      <c r="AN1056" s="213"/>
      <c r="AO1056" s="213"/>
      <c r="AP1056" s="213"/>
      <c r="AQ1056" s="213"/>
      <c r="AR1056" s="213"/>
      <c r="AS1056" s="213"/>
      <c r="AT1056" s="213"/>
      <c r="AU1056" s="213"/>
      <c r="AV1056" s="213"/>
      <c r="AW1056" s="213"/>
      <c r="AX1056" s="213"/>
      <c r="AY1056" s="213"/>
      <c r="AZ1056" s="213"/>
      <c r="BA1056" s="249" t="str">
        <f>C1056</f>
        <v>Provedení je včetně montáže, demontáže původních konstrukcí, dodávky, přesunu hmot, přesunu a likvidace suti, povrchové úpravy, repasí, restaurátorských záměrů,</v>
      </c>
      <c r="BB1056" s="213"/>
      <c r="BC1056" s="213"/>
      <c r="BD1056" s="213"/>
      <c r="BE1056" s="213"/>
      <c r="BF1056" s="213"/>
      <c r="BG1056" s="213"/>
      <c r="BH1056" s="213"/>
    </row>
    <row r="1057" spans="1:60" ht="22.5" outlineLevel="3" x14ac:dyDescent="0.2">
      <c r="A1057" s="220"/>
      <c r="B1057" s="221"/>
      <c r="C1057" s="261" t="s">
        <v>288</v>
      </c>
      <c r="D1057" s="250"/>
      <c r="E1057" s="250"/>
      <c r="F1057" s="250"/>
      <c r="G1057" s="250"/>
      <c r="H1057" s="224"/>
      <c r="I1057" s="224"/>
      <c r="J1057" s="224"/>
      <c r="K1057" s="224"/>
      <c r="L1057" s="224"/>
      <c r="M1057" s="224"/>
      <c r="N1057" s="223"/>
      <c r="O1057" s="223"/>
      <c r="P1057" s="223"/>
      <c r="Q1057" s="223"/>
      <c r="R1057" s="224"/>
      <c r="S1057" s="224"/>
      <c r="T1057" s="224"/>
      <c r="U1057" s="224"/>
      <c r="V1057" s="224"/>
      <c r="W1057" s="224"/>
      <c r="X1057" s="224"/>
      <c r="Y1057" s="224"/>
      <c r="Z1057" s="213"/>
      <c r="AA1057" s="213"/>
      <c r="AB1057" s="213"/>
      <c r="AC1057" s="213"/>
      <c r="AD1057" s="213"/>
      <c r="AE1057" s="213"/>
      <c r="AF1057" s="213"/>
      <c r="AG1057" s="213" t="s">
        <v>287</v>
      </c>
      <c r="AH1057" s="213"/>
      <c r="AI1057" s="213"/>
      <c r="AJ1057" s="213"/>
      <c r="AK1057" s="213"/>
      <c r="AL1057" s="213"/>
      <c r="AM1057" s="213"/>
      <c r="AN1057" s="213"/>
      <c r="AO1057" s="213"/>
      <c r="AP1057" s="213"/>
      <c r="AQ1057" s="213"/>
      <c r="AR1057" s="213"/>
      <c r="AS1057" s="213"/>
      <c r="AT1057" s="213"/>
      <c r="AU1057" s="213"/>
      <c r="AV1057" s="213"/>
      <c r="AW1057" s="213"/>
      <c r="AX1057" s="213"/>
      <c r="AY1057" s="213"/>
      <c r="AZ1057" s="213"/>
      <c r="BA1057" s="249" t="str">
        <f>C1057</f>
        <v>restaurátorských závěrečných zpráv, dílenských dokumentací, vzorkování a veškerých dalších nutných souvisejících plnění a dodávek potřeb.</v>
      </c>
      <c r="BB1057" s="213"/>
      <c r="BC1057" s="213"/>
      <c r="BD1057" s="213"/>
      <c r="BE1057" s="213"/>
      <c r="BF1057" s="213"/>
      <c r="BG1057" s="213"/>
      <c r="BH1057" s="213"/>
    </row>
    <row r="1058" spans="1:60" outlineLevel="1" x14ac:dyDescent="0.2">
      <c r="A1058" s="241">
        <v>112</v>
      </c>
      <c r="B1058" s="242" t="s">
        <v>2924</v>
      </c>
      <c r="C1058" s="259" t="s">
        <v>2925</v>
      </c>
      <c r="D1058" s="243" t="s">
        <v>1055</v>
      </c>
      <c r="E1058" s="244">
        <v>1</v>
      </c>
      <c r="F1058" s="245"/>
      <c r="G1058" s="246">
        <f>ROUND(E1058*F1058,2)</f>
        <v>0</v>
      </c>
      <c r="H1058" s="245"/>
      <c r="I1058" s="246">
        <f>ROUND(E1058*H1058,2)</f>
        <v>0</v>
      </c>
      <c r="J1058" s="245"/>
      <c r="K1058" s="246">
        <f>ROUND(E1058*J1058,2)</f>
        <v>0</v>
      </c>
      <c r="L1058" s="246">
        <v>21</v>
      </c>
      <c r="M1058" s="246">
        <f>G1058*(1+L1058/100)</f>
        <v>0</v>
      </c>
      <c r="N1058" s="244">
        <v>0</v>
      </c>
      <c r="O1058" s="244">
        <f>ROUND(E1058*N1058,2)</f>
        <v>0</v>
      </c>
      <c r="P1058" s="244">
        <v>0</v>
      </c>
      <c r="Q1058" s="244">
        <f>ROUND(E1058*P1058,2)</f>
        <v>0</v>
      </c>
      <c r="R1058" s="246"/>
      <c r="S1058" s="246" t="s">
        <v>281</v>
      </c>
      <c r="T1058" s="247" t="s">
        <v>282</v>
      </c>
      <c r="U1058" s="224">
        <v>0</v>
      </c>
      <c r="V1058" s="224">
        <f>ROUND(E1058*U1058,2)</f>
        <v>0</v>
      </c>
      <c r="W1058" s="224"/>
      <c r="X1058" s="224" t="s">
        <v>283</v>
      </c>
      <c r="Y1058" s="224" t="s">
        <v>284</v>
      </c>
      <c r="Z1058" s="213"/>
      <c r="AA1058" s="213"/>
      <c r="AB1058" s="213"/>
      <c r="AC1058" s="213"/>
      <c r="AD1058" s="213"/>
      <c r="AE1058" s="213"/>
      <c r="AF1058" s="213"/>
      <c r="AG1058" s="213" t="s">
        <v>285</v>
      </c>
      <c r="AH1058" s="213"/>
      <c r="AI1058" s="213"/>
      <c r="AJ1058" s="213"/>
      <c r="AK1058" s="213"/>
      <c r="AL1058" s="213"/>
      <c r="AM1058" s="213"/>
      <c r="AN1058" s="213"/>
      <c r="AO1058" s="213"/>
      <c r="AP1058" s="213"/>
      <c r="AQ1058" s="213"/>
      <c r="AR1058" s="213"/>
      <c r="AS1058" s="213"/>
      <c r="AT1058" s="213"/>
      <c r="AU1058" s="213"/>
      <c r="AV1058" s="213"/>
      <c r="AW1058" s="213"/>
      <c r="AX1058" s="213"/>
      <c r="AY1058" s="213"/>
      <c r="AZ1058" s="213"/>
      <c r="BA1058" s="213"/>
      <c r="BB1058" s="213"/>
      <c r="BC1058" s="213"/>
      <c r="BD1058" s="213"/>
      <c r="BE1058" s="213"/>
      <c r="BF1058" s="213"/>
      <c r="BG1058" s="213"/>
      <c r="BH1058" s="213"/>
    </row>
    <row r="1059" spans="1:60" outlineLevel="2" x14ac:dyDescent="0.2">
      <c r="A1059" s="220"/>
      <c r="B1059" s="221"/>
      <c r="C1059" s="260" t="s">
        <v>286</v>
      </c>
      <c r="D1059" s="248"/>
      <c r="E1059" s="248"/>
      <c r="F1059" s="248"/>
      <c r="G1059" s="248"/>
      <c r="H1059" s="224"/>
      <c r="I1059" s="224"/>
      <c r="J1059" s="224"/>
      <c r="K1059" s="224"/>
      <c r="L1059" s="224"/>
      <c r="M1059" s="224"/>
      <c r="N1059" s="223"/>
      <c r="O1059" s="223"/>
      <c r="P1059" s="223"/>
      <c r="Q1059" s="223"/>
      <c r="R1059" s="224"/>
      <c r="S1059" s="224"/>
      <c r="T1059" s="224"/>
      <c r="U1059" s="224"/>
      <c r="V1059" s="224"/>
      <c r="W1059" s="224"/>
      <c r="X1059" s="224"/>
      <c r="Y1059" s="224"/>
      <c r="Z1059" s="213"/>
      <c r="AA1059" s="213"/>
      <c r="AB1059" s="213"/>
      <c r="AC1059" s="213"/>
      <c r="AD1059" s="213"/>
      <c r="AE1059" s="213"/>
      <c r="AF1059" s="213"/>
      <c r="AG1059" s="213" t="s">
        <v>287</v>
      </c>
      <c r="AH1059" s="213"/>
      <c r="AI1059" s="213"/>
      <c r="AJ1059" s="213"/>
      <c r="AK1059" s="213"/>
      <c r="AL1059" s="213"/>
      <c r="AM1059" s="213"/>
      <c r="AN1059" s="213"/>
      <c r="AO1059" s="213"/>
      <c r="AP1059" s="213"/>
      <c r="AQ1059" s="213"/>
      <c r="AR1059" s="213"/>
      <c r="AS1059" s="213"/>
      <c r="AT1059" s="213"/>
      <c r="AU1059" s="213"/>
      <c r="AV1059" s="213"/>
      <c r="AW1059" s="213"/>
      <c r="AX1059" s="213"/>
      <c r="AY1059" s="213"/>
      <c r="AZ1059" s="213"/>
      <c r="BA1059" s="213"/>
      <c r="BB1059" s="213"/>
      <c r="BC1059" s="213"/>
      <c r="BD1059" s="213"/>
      <c r="BE1059" s="213"/>
      <c r="BF1059" s="213"/>
      <c r="BG1059" s="213"/>
      <c r="BH1059" s="213"/>
    </row>
    <row r="1060" spans="1:60" outlineLevel="3" x14ac:dyDescent="0.2">
      <c r="A1060" s="220"/>
      <c r="B1060" s="221"/>
      <c r="C1060" s="261" t="s">
        <v>3210</v>
      </c>
      <c r="D1060" s="250"/>
      <c r="E1060" s="250"/>
      <c r="F1060" s="250"/>
      <c r="G1060" s="250"/>
      <c r="H1060" s="224"/>
      <c r="I1060" s="224"/>
      <c r="J1060" s="224"/>
      <c r="K1060" s="224"/>
      <c r="L1060" s="224"/>
      <c r="M1060" s="224"/>
      <c r="N1060" s="223"/>
      <c r="O1060" s="223"/>
      <c r="P1060" s="223"/>
      <c r="Q1060" s="223"/>
      <c r="R1060" s="224"/>
      <c r="S1060" s="224"/>
      <c r="T1060" s="224"/>
      <c r="U1060" s="224"/>
      <c r="V1060" s="224"/>
      <c r="W1060" s="224"/>
      <c r="X1060" s="224"/>
      <c r="Y1060" s="224"/>
      <c r="Z1060" s="213"/>
      <c r="AA1060" s="213"/>
      <c r="AB1060" s="213"/>
      <c r="AC1060" s="213"/>
      <c r="AD1060" s="213"/>
      <c r="AE1060" s="213"/>
      <c r="AF1060" s="213"/>
      <c r="AG1060" s="213" t="s">
        <v>287</v>
      </c>
      <c r="AH1060" s="213"/>
      <c r="AI1060" s="213"/>
      <c r="AJ1060" s="213"/>
      <c r="AK1060" s="213"/>
      <c r="AL1060" s="213"/>
      <c r="AM1060" s="213"/>
      <c r="AN1060" s="213"/>
      <c r="AO1060" s="213"/>
      <c r="AP1060" s="213"/>
      <c r="AQ1060" s="213"/>
      <c r="AR1060" s="213"/>
      <c r="AS1060" s="213"/>
      <c r="AT1060" s="213"/>
      <c r="AU1060" s="213"/>
      <c r="AV1060" s="213"/>
      <c r="AW1060" s="213"/>
      <c r="AX1060" s="213"/>
      <c r="AY1060" s="213"/>
      <c r="AZ1060" s="213"/>
      <c r="BA1060" s="213"/>
      <c r="BB1060" s="213"/>
      <c r="BC1060" s="213"/>
      <c r="BD1060" s="213"/>
      <c r="BE1060" s="213"/>
      <c r="BF1060" s="213"/>
      <c r="BG1060" s="213"/>
      <c r="BH1060" s="213"/>
    </row>
    <row r="1061" spans="1:60" outlineLevel="3" x14ac:dyDescent="0.2">
      <c r="A1061" s="220"/>
      <c r="B1061" s="221"/>
      <c r="C1061" s="261" t="s">
        <v>2867</v>
      </c>
      <c r="D1061" s="250"/>
      <c r="E1061" s="250"/>
      <c r="F1061" s="250"/>
      <c r="G1061" s="250"/>
      <c r="H1061" s="224"/>
      <c r="I1061" s="224"/>
      <c r="J1061" s="224"/>
      <c r="K1061" s="224"/>
      <c r="L1061" s="224"/>
      <c r="M1061" s="224"/>
      <c r="N1061" s="223"/>
      <c r="O1061" s="223"/>
      <c r="P1061" s="223"/>
      <c r="Q1061" s="223"/>
      <c r="R1061" s="224"/>
      <c r="S1061" s="224"/>
      <c r="T1061" s="224"/>
      <c r="U1061" s="224"/>
      <c r="V1061" s="224"/>
      <c r="W1061" s="224"/>
      <c r="X1061" s="224"/>
      <c r="Y1061" s="224"/>
      <c r="Z1061" s="213"/>
      <c r="AA1061" s="213"/>
      <c r="AB1061" s="213"/>
      <c r="AC1061" s="213"/>
      <c r="AD1061" s="213"/>
      <c r="AE1061" s="213"/>
      <c r="AF1061" s="213"/>
      <c r="AG1061" s="213" t="s">
        <v>287</v>
      </c>
      <c r="AH1061" s="213"/>
      <c r="AI1061" s="213"/>
      <c r="AJ1061" s="213"/>
      <c r="AK1061" s="213"/>
      <c r="AL1061" s="213"/>
      <c r="AM1061" s="213"/>
      <c r="AN1061" s="213"/>
      <c r="AO1061" s="213"/>
      <c r="AP1061" s="213"/>
      <c r="AQ1061" s="213"/>
      <c r="AR1061" s="213"/>
      <c r="AS1061" s="213"/>
      <c r="AT1061" s="213"/>
      <c r="AU1061" s="213"/>
      <c r="AV1061" s="213"/>
      <c r="AW1061" s="213"/>
      <c r="AX1061" s="213"/>
      <c r="AY1061" s="213"/>
      <c r="AZ1061" s="213"/>
      <c r="BA1061" s="213"/>
      <c r="BB1061" s="213"/>
      <c r="BC1061" s="213"/>
      <c r="BD1061" s="213"/>
      <c r="BE1061" s="213"/>
      <c r="BF1061" s="213"/>
      <c r="BG1061" s="213"/>
      <c r="BH1061" s="213"/>
    </row>
    <row r="1062" spans="1:60" outlineLevel="3" x14ac:dyDescent="0.2">
      <c r="A1062" s="220"/>
      <c r="B1062" s="221"/>
      <c r="C1062" s="261" t="s">
        <v>2900</v>
      </c>
      <c r="D1062" s="250"/>
      <c r="E1062" s="250"/>
      <c r="F1062" s="250"/>
      <c r="G1062" s="250"/>
      <c r="H1062" s="224"/>
      <c r="I1062" s="224"/>
      <c r="J1062" s="224"/>
      <c r="K1062" s="224"/>
      <c r="L1062" s="224"/>
      <c r="M1062" s="224"/>
      <c r="N1062" s="223"/>
      <c r="O1062" s="223"/>
      <c r="P1062" s="223"/>
      <c r="Q1062" s="223"/>
      <c r="R1062" s="224"/>
      <c r="S1062" s="224"/>
      <c r="T1062" s="224"/>
      <c r="U1062" s="224"/>
      <c r="V1062" s="224"/>
      <c r="W1062" s="224"/>
      <c r="X1062" s="224"/>
      <c r="Y1062" s="224"/>
      <c r="Z1062" s="213"/>
      <c r="AA1062" s="213"/>
      <c r="AB1062" s="213"/>
      <c r="AC1062" s="213"/>
      <c r="AD1062" s="213"/>
      <c r="AE1062" s="213"/>
      <c r="AF1062" s="213"/>
      <c r="AG1062" s="213" t="s">
        <v>287</v>
      </c>
      <c r="AH1062" s="213"/>
      <c r="AI1062" s="213"/>
      <c r="AJ1062" s="213"/>
      <c r="AK1062" s="213"/>
      <c r="AL1062" s="213"/>
      <c r="AM1062" s="213"/>
      <c r="AN1062" s="213"/>
      <c r="AO1062" s="213"/>
      <c r="AP1062" s="213"/>
      <c r="AQ1062" s="213"/>
      <c r="AR1062" s="213"/>
      <c r="AS1062" s="213"/>
      <c r="AT1062" s="213"/>
      <c r="AU1062" s="213"/>
      <c r="AV1062" s="213"/>
      <c r="AW1062" s="213"/>
      <c r="AX1062" s="213"/>
      <c r="AY1062" s="213"/>
      <c r="AZ1062" s="213"/>
      <c r="BA1062" s="213"/>
      <c r="BB1062" s="213"/>
      <c r="BC1062" s="213"/>
      <c r="BD1062" s="213"/>
      <c r="BE1062" s="213"/>
      <c r="BF1062" s="213"/>
      <c r="BG1062" s="213"/>
      <c r="BH1062" s="213"/>
    </row>
    <row r="1063" spans="1:60" outlineLevel="3" x14ac:dyDescent="0.2">
      <c r="A1063" s="220"/>
      <c r="B1063" s="221"/>
      <c r="C1063" s="261" t="s">
        <v>2901</v>
      </c>
      <c r="D1063" s="250"/>
      <c r="E1063" s="250"/>
      <c r="F1063" s="250"/>
      <c r="G1063" s="250"/>
      <c r="H1063" s="224"/>
      <c r="I1063" s="224"/>
      <c r="J1063" s="224"/>
      <c r="K1063" s="224"/>
      <c r="L1063" s="224"/>
      <c r="M1063" s="224"/>
      <c r="N1063" s="223"/>
      <c r="O1063" s="223"/>
      <c r="P1063" s="223"/>
      <c r="Q1063" s="223"/>
      <c r="R1063" s="224"/>
      <c r="S1063" s="224"/>
      <c r="T1063" s="224"/>
      <c r="U1063" s="224"/>
      <c r="V1063" s="224"/>
      <c r="W1063" s="224"/>
      <c r="X1063" s="224"/>
      <c r="Y1063" s="224"/>
      <c r="Z1063" s="213"/>
      <c r="AA1063" s="213"/>
      <c r="AB1063" s="213"/>
      <c r="AC1063" s="213"/>
      <c r="AD1063" s="213"/>
      <c r="AE1063" s="213"/>
      <c r="AF1063" s="213"/>
      <c r="AG1063" s="213" t="s">
        <v>287</v>
      </c>
      <c r="AH1063" s="213"/>
      <c r="AI1063" s="213"/>
      <c r="AJ1063" s="213"/>
      <c r="AK1063" s="213"/>
      <c r="AL1063" s="213"/>
      <c r="AM1063" s="213"/>
      <c r="AN1063" s="213"/>
      <c r="AO1063" s="213"/>
      <c r="AP1063" s="213"/>
      <c r="AQ1063" s="213"/>
      <c r="AR1063" s="213"/>
      <c r="AS1063" s="213"/>
      <c r="AT1063" s="213"/>
      <c r="AU1063" s="213"/>
      <c r="AV1063" s="213"/>
      <c r="AW1063" s="213"/>
      <c r="AX1063" s="213"/>
      <c r="AY1063" s="213"/>
      <c r="AZ1063" s="213"/>
      <c r="BA1063" s="213"/>
      <c r="BB1063" s="213"/>
      <c r="BC1063" s="213"/>
      <c r="BD1063" s="213"/>
      <c r="BE1063" s="213"/>
      <c r="BF1063" s="213"/>
      <c r="BG1063" s="213"/>
      <c r="BH1063" s="213"/>
    </row>
    <row r="1064" spans="1:60" outlineLevel="3" x14ac:dyDescent="0.2">
      <c r="A1064" s="220"/>
      <c r="B1064" s="221"/>
      <c r="C1064" s="261" t="s">
        <v>2875</v>
      </c>
      <c r="D1064" s="250"/>
      <c r="E1064" s="250"/>
      <c r="F1064" s="250"/>
      <c r="G1064" s="250"/>
      <c r="H1064" s="224"/>
      <c r="I1064" s="224"/>
      <c r="J1064" s="224"/>
      <c r="K1064" s="224"/>
      <c r="L1064" s="224"/>
      <c r="M1064" s="224"/>
      <c r="N1064" s="223"/>
      <c r="O1064" s="223"/>
      <c r="P1064" s="223"/>
      <c r="Q1064" s="223"/>
      <c r="R1064" s="224"/>
      <c r="S1064" s="224"/>
      <c r="T1064" s="224"/>
      <c r="U1064" s="224"/>
      <c r="V1064" s="224"/>
      <c r="W1064" s="224"/>
      <c r="X1064" s="224"/>
      <c r="Y1064" s="224"/>
      <c r="Z1064" s="213"/>
      <c r="AA1064" s="213"/>
      <c r="AB1064" s="213"/>
      <c r="AC1064" s="213"/>
      <c r="AD1064" s="213"/>
      <c r="AE1064" s="213"/>
      <c r="AF1064" s="213"/>
      <c r="AG1064" s="213" t="s">
        <v>287</v>
      </c>
      <c r="AH1064" s="213"/>
      <c r="AI1064" s="213"/>
      <c r="AJ1064" s="213"/>
      <c r="AK1064" s="213"/>
      <c r="AL1064" s="213"/>
      <c r="AM1064" s="213"/>
      <c r="AN1064" s="213"/>
      <c r="AO1064" s="213"/>
      <c r="AP1064" s="213"/>
      <c r="AQ1064" s="213"/>
      <c r="AR1064" s="213"/>
      <c r="AS1064" s="213"/>
      <c r="AT1064" s="213"/>
      <c r="AU1064" s="213"/>
      <c r="AV1064" s="213"/>
      <c r="AW1064" s="213"/>
      <c r="AX1064" s="213"/>
      <c r="AY1064" s="213"/>
      <c r="AZ1064" s="213"/>
      <c r="BA1064" s="213"/>
      <c r="BB1064" s="213"/>
      <c r="BC1064" s="213"/>
      <c r="BD1064" s="213"/>
      <c r="BE1064" s="213"/>
      <c r="BF1064" s="213"/>
      <c r="BG1064" s="213"/>
      <c r="BH1064" s="213"/>
    </row>
    <row r="1065" spans="1:60" outlineLevel="3" x14ac:dyDescent="0.2">
      <c r="A1065" s="220"/>
      <c r="B1065" s="221"/>
      <c r="C1065" s="261" t="s">
        <v>2902</v>
      </c>
      <c r="D1065" s="250"/>
      <c r="E1065" s="250"/>
      <c r="F1065" s="250"/>
      <c r="G1065" s="250"/>
      <c r="H1065" s="224"/>
      <c r="I1065" s="224"/>
      <c r="J1065" s="224"/>
      <c r="K1065" s="224"/>
      <c r="L1065" s="224"/>
      <c r="M1065" s="224"/>
      <c r="N1065" s="223"/>
      <c r="O1065" s="223"/>
      <c r="P1065" s="223"/>
      <c r="Q1065" s="223"/>
      <c r="R1065" s="224"/>
      <c r="S1065" s="224"/>
      <c r="T1065" s="224"/>
      <c r="U1065" s="224"/>
      <c r="V1065" s="224"/>
      <c r="W1065" s="224"/>
      <c r="X1065" s="224"/>
      <c r="Y1065" s="224"/>
      <c r="Z1065" s="213"/>
      <c r="AA1065" s="213"/>
      <c r="AB1065" s="213"/>
      <c r="AC1065" s="213"/>
      <c r="AD1065" s="213"/>
      <c r="AE1065" s="213"/>
      <c r="AF1065" s="213"/>
      <c r="AG1065" s="213" t="s">
        <v>287</v>
      </c>
      <c r="AH1065" s="213"/>
      <c r="AI1065" s="213"/>
      <c r="AJ1065" s="213"/>
      <c r="AK1065" s="213"/>
      <c r="AL1065" s="213"/>
      <c r="AM1065" s="213"/>
      <c r="AN1065" s="213"/>
      <c r="AO1065" s="213"/>
      <c r="AP1065" s="213"/>
      <c r="AQ1065" s="213"/>
      <c r="AR1065" s="213"/>
      <c r="AS1065" s="213"/>
      <c r="AT1065" s="213"/>
      <c r="AU1065" s="213"/>
      <c r="AV1065" s="213"/>
      <c r="AW1065" s="213"/>
      <c r="AX1065" s="213"/>
      <c r="AY1065" s="213"/>
      <c r="AZ1065" s="213"/>
      <c r="BA1065" s="213"/>
      <c r="BB1065" s="213"/>
      <c r="BC1065" s="213"/>
      <c r="BD1065" s="213"/>
      <c r="BE1065" s="213"/>
      <c r="BF1065" s="213"/>
      <c r="BG1065" s="213"/>
      <c r="BH1065" s="213"/>
    </row>
    <row r="1066" spans="1:60" outlineLevel="3" x14ac:dyDescent="0.2">
      <c r="A1066" s="220"/>
      <c r="B1066" s="221"/>
      <c r="C1066" s="261" t="s">
        <v>2877</v>
      </c>
      <c r="D1066" s="250"/>
      <c r="E1066" s="250"/>
      <c r="F1066" s="250"/>
      <c r="G1066" s="250"/>
      <c r="H1066" s="224"/>
      <c r="I1066" s="224"/>
      <c r="J1066" s="224"/>
      <c r="K1066" s="224"/>
      <c r="L1066" s="224"/>
      <c r="M1066" s="224"/>
      <c r="N1066" s="223"/>
      <c r="O1066" s="223"/>
      <c r="P1066" s="223"/>
      <c r="Q1066" s="223"/>
      <c r="R1066" s="224"/>
      <c r="S1066" s="224"/>
      <c r="T1066" s="224"/>
      <c r="U1066" s="224"/>
      <c r="V1066" s="224"/>
      <c r="W1066" s="224"/>
      <c r="X1066" s="224"/>
      <c r="Y1066" s="224"/>
      <c r="Z1066" s="213"/>
      <c r="AA1066" s="213"/>
      <c r="AB1066" s="213"/>
      <c r="AC1066" s="213"/>
      <c r="AD1066" s="213"/>
      <c r="AE1066" s="213"/>
      <c r="AF1066" s="213"/>
      <c r="AG1066" s="213" t="s">
        <v>287</v>
      </c>
      <c r="AH1066" s="213"/>
      <c r="AI1066" s="213"/>
      <c r="AJ1066" s="213"/>
      <c r="AK1066" s="213"/>
      <c r="AL1066" s="213"/>
      <c r="AM1066" s="213"/>
      <c r="AN1066" s="213"/>
      <c r="AO1066" s="213"/>
      <c r="AP1066" s="213"/>
      <c r="AQ1066" s="213"/>
      <c r="AR1066" s="213"/>
      <c r="AS1066" s="213"/>
      <c r="AT1066" s="213"/>
      <c r="AU1066" s="213"/>
      <c r="AV1066" s="213"/>
      <c r="AW1066" s="213"/>
      <c r="AX1066" s="213"/>
      <c r="AY1066" s="213"/>
      <c r="AZ1066" s="213"/>
      <c r="BA1066" s="213"/>
      <c r="BB1066" s="213"/>
      <c r="BC1066" s="213"/>
      <c r="BD1066" s="213"/>
      <c r="BE1066" s="213"/>
      <c r="BF1066" s="213"/>
      <c r="BG1066" s="213"/>
      <c r="BH1066" s="213"/>
    </row>
    <row r="1067" spans="1:60" outlineLevel="3" x14ac:dyDescent="0.2">
      <c r="A1067" s="220"/>
      <c r="B1067" s="221"/>
      <c r="C1067" s="261" t="s">
        <v>2903</v>
      </c>
      <c r="D1067" s="250"/>
      <c r="E1067" s="250"/>
      <c r="F1067" s="250"/>
      <c r="G1067" s="250"/>
      <c r="H1067" s="224"/>
      <c r="I1067" s="224"/>
      <c r="J1067" s="224"/>
      <c r="K1067" s="224"/>
      <c r="L1067" s="224"/>
      <c r="M1067" s="224"/>
      <c r="N1067" s="223"/>
      <c r="O1067" s="223"/>
      <c r="P1067" s="223"/>
      <c r="Q1067" s="223"/>
      <c r="R1067" s="224"/>
      <c r="S1067" s="224"/>
      <c r="T1067" s="224"/>
      <c r="U1067" s="224"/>
      <c r="V1067" s="224"/>
      <c r="W1067" s="224"/>
      <c r="X1067" s="224"/>
      <c r="Y1067" s="224"/>
      <c r="Z1067" s="213"/>
      <c r="AA1067" s="213"/>
      <c r="AB1067" s="213"/>
      <c r="AC1067" s="213"/>
      <c r="AD1067" s="213"/>
      <c r="AE1067" s="213"/>
      <c r="AF1067" s="213"/>
      <c r="AG1067" s="213" t="s">
        <v>287</v>
      </c>
      <c r="AH1067" s="213"/>
      <c r="AI1067" s="213"/>
      <c r="AJ1067" s="213"/>
      <c r="AK1067" s="213"/>
      <c r="AL1067" s="213"/>
      <c r="AM1067" s="213"/>
      <c r="AN1067" s="213"/>
      <c r="AO1067" s="213"/>
      <c r="AP1067" s="213"/>
      <c r="AQ1067" s="213"/>
      <c r="AR1067" s="213"/>
      <c r="AS1067" s="213"/>
      <c r="AT1067" s="213"/>
      <c r="AU1067" s="213"/>
      <c r="AV1067" s="213"/>
      <c r="AW1067" s="213"/>
      <c r="AX1067" s="213"/>
      <c r="AY1067" s="213"/>
      <c r="AZ1067" s="213"/>
      <c r="BA1067" s="213"/>
      <c r="BB1067" s="213"/>
      <c r="BC1067" s="213"/>
      <c r="BD1067" s="213"/>
      <c r="BE1067" s="213"/>
      <c r="BF1067" s="213"/>
      <c r="BG1067" s="213"/>
      <c r="BH1067" s="213"/>
    </row>
    <row r="1068" spans="1:60" outlineLevel="3" x14ac:dyDescent="0.2">
      <c r="A1068" s="220"/>
      <c r="B1068" s="221"/>
      <c r="C1068" s="261" t="s">
        <v>2879</v>
      </c>
      <c r="D1068" s="250"/>
      <c r="E1068" s="250"/>
      <c r="F1068" s="250"/>
      <c r="G1068" s="250"/>
      <c r="H1068" s="224"/>
      <c r="I1068" s="224"/>
      <c r="J1068" s="224"/>
      <c r="K1068" s="224"/>
      <c r="L1068" s="224"/>
      <c r="M1068" s="224"/>
      <c r="N1068" s="223"/>
      <c r="O1068" s="223"/>
      <c r="P1068" s="223"/>
      <c r="Q1068" s="223"/>
      <c r="R1068" s="224"/>
      <c r="S1068" s="224"/>
      <c r="T1068" s="224"/>
      <c r="U1068" s="224"/>
      <c r="V1068" s="224"/>
      <c r="W1068" s="224"/>
      <c r="X1068" s="224"/>
      <c r="Y1068" s="224"/>
      <c r="Z1068" s="213"/>
      <c r="AA1068" s="213"/>
      <c r="AB1068" s="213"/>
      <c r="AC1068" s="213"/>
      <c r="AD1068" s="213"/>
      <c r="AE1068" s="213"/>
      <c r="AF1068" s="213"/>
      <c r="AG1068" s="213" t="s">
        <v>287</v>
      </c>
      <c r="AH1068" s="213"/>
      <c r="AI1068" s="213"/>
      <c r="AJ1068" s="213"/>
      <c r="AK1068" s="213"/>
      <c r="AL1068" s="213"/>
      <c r="AM1068" s="213"/>
      <c r="AN1068" s="213"/>
      <c r="AO1068" s="213"/>
      <c r="AP1068" s="213"/>
      <c r="AQ1068" s="213"/>
      <c r="AR1068" s="213"/>
      <c r="AS1068" s="213"/>
      <c r="AT1068" s="213"/>
      <c r="AU1068" s="213"/>
      <c r="AV1068" s="213"/>
      <c r="AW1068" s="213"/>
      <c r="AX1068" s="213"/>
      <c r="AY1068" s="213"/>
      <c r="AZ1068" s="213"/>
      <c r="BA1068" s="213"/>
      <c r="BB1068" s="213"/>
      <c r="BC1068" s="213"/>
      <c r="BD1068" s="213"/>
      <c r="BE1068" s="213"/>
      <c r="BF1068" s="213"/>
      <c r="BG1068" s="213"/>
      <c r="BH1068" s="213"/>
    </row>
    <row r="1069" spans="1:60" outlineLevel="3" x14ac:dyDescent="0.2">
      <c r="A1069" s="220"/>
      <c r="B1069" s="221"/>
      <c r="C1069" s="261" t="s">
        <v>2880</v>
      </c>
      <c r="D1069" s="250"/>
      <c r="E1069" s="250"/>
      <c r="F1069" s="250"/>
      <c r="G1069" s="250"/>
      <c r="H1069" s="224"/>
      <c r="I1069" s="224"/>
      <c r="J1069" s="224"/>
      <c r="K1069" s="224"/>
      <c r="L1069" s="224"/>
      <c r="M1069" s="224"/>
      <c r="N1069" s="223"/>
      <c r="O1069" s="223"/>
      <c r="P1069" s="223"/>
      <c r="Q1069" s="223"/>
      <c r="R1069" s="224"/>
      <c r="S1069" s="224"/>
      <c r="T1069" s="224"/>
      <c r="U1069" s="224"/>
      <c r="V1069" s="224"/>
      <c r="W1069" s="224"/>
      <c r="X1069" s="224"/>
      <c r="Y1069" s="224"/>
      <c r="Z1069" s="213"/>
      <c r="AA1069" s="213"/>
      <c r="AB1069" s="213"/>
      <c r="AC1069" s="213"/>
      <c r="AD1069" s="213"/>
      <c r="AE1069" s="213"/>
      <c r="AF1069" s="213"/>
      <c r="AG1069" s="213" t="s">
        <v>287</v>
      </c>
      <c r="AH1069" s="213"/>
      <c r="AI1069" s="213"/>
      <c r="AJ1069" s="213"/>
      <c r="AK1069" s="213"/>
      <c r="AL1069" s="213"/>
      <c r="AM1069" s="213"/>
      <c r="AN1069" s="213"/>
      <c r="AO1069" s="213"/>
      <c r="AP1069" s="213"/>
      <c r="AQ1069" s="213"/>
      <c r="AR1069" s="213"/>
      <c r="AS1069" s="213"/>
      <c r="AT1069" s="213"/>
      <c r="AU1069" s="213"/>
      <c r="AV1069" s="213"/>
      <c r="AW1069" s="213"/>
      <c r="AX1069" s="213"/>
      <c r="AY1069" s="213"/>
      <c r="AZ1069" s="213"/>
      <c r="BA1069" s="213"/>
      <c r="BB1069" s="213"/>
      <c r="BC1069" s="213"/>
      <c r="BD1069" s="213"/>
      <c r="BE1069" s="213"/>
      <c r="BF1069" s="213"/>
      <c r="BG1069" s="213"/>
      <c r="BH1069" s="213"/>
    </row>
    <row r="1070" spans="1:60" outlineLevel="3" x14ac:dyDescent="0.2">
      <c r="A1070" s="220"/>
      <c r="B1070" s="221"/>
      <c r="C1070" s="261" t="s">
        <v>2881</v>
      </c>
      <c r="D1070" s="250"/>
      <c r="E1070" s="250"/>
      <c r="F1070" s="250"/>
      <c r="G1070" s="250"/>
      <c r="H1070" s="224"/>
      <c r="I1070" s="224"/>
      <c r="J1070" s="224"/>
      <c r="K1070" s="224"/>
      <c r="L1070" s="224"/>
      <c r="M1070" s="224"/>
      <c r="N1070" s="223"/>
      <c r="O1070" s="223"/>
      <c r="P1070" s="223"/>
      <c r="Q1070" s="223"/>
      <c r="R1070" s="224"/>
      <c r="S1070" s="224"/>
      <c r="T1070" s="224"/>
      <c r="U1070" s="224"/>
      <c r="V1070" s="224"/>
      <c r="W1070" s="224"/>
      <c r="X1070" s="224"/>
      <c r="Y1070" s="224"/>
      <c r="Z1070" s="213"/>
      <c r="AA1070" s="213"/>
      <c r="AB1070" s="213"/>
      <c r="AC1070" s="213"/>
      <c r="AD1070" s="213"/>
      <c r="AE1070" s="213"/>
      <c r="AF1070" s="213"/>
      <c r="AG1070" s="213" t="s">
        <v>287</v>
      </c>
      <c r="AH1070" s="213"/>
      <c r="AI1070" s="213"/>
      <c r="AJ1070" s="213"/>
      <c r="AK1070" s="213"/>
      <c r="AL1070" s="213"/>
      <c r="AM1070" s="213"/>
      <c r="AN1070" s="213"/>
      <c r="AO1070" s="213"/>
      <c r="AP1070" s="213"/>
      <c r="AQ1070" s="213"/>
      <c r="AR1070" s="213"/>
      <c r="AS1070" s="213"/>
      <c r="AT1070" s="213"/>
      <c r="AU1070" s="213"/>
      <c r="AV1070" s="213"/>
      <c r="AW1070" s="213"/>
      <c r="AX1070" s="213"/>
      <c r="AY1070" s="213"/>
      <c r="AZ1070" s="213"/>
      <c r="BA1070" s="213"/>
      <c r="BB1070" s="213"/>
      <c r="BC1070" s="213"/>
      <c r="BD1070" s="213"/>
      <c r="BE1070" s="213"/>
      <c r="BF1070" s="213"/>
      <c r="BG1070" s="213"/>
      <c r="BH1070" s="213"/>
    </row>
    <row r="1071" spans="1:60" outlineLevel="3" x14ac:dyDescent="0.2">
      <c r="A1071" s="220"/>
      <c r="B1071" s="221"/>
      <c r="C1071" s="261" t="s">
        <v>2904</v>
      </c>
      <c r="D1071" s="250"/>
      <c r="E1071" s="250"/>
      <c r="F1071" s="250"/>
      <c r="G1071" s="250"/>
      <c r="H1071" s="224"/>
      <c r="I1071" s="224"/>
      <c r="J1071" s="224"/>
      <c r="K1071" s="224"/>
      <c r="L1071" s="224"/>
      <c r="M1071" s="224"/>
      <c r="N1071" s="223"/>
      <c r="O1071" s="223"/>
      <c r="P1071" s="223"/>
      <c r="Q1071" s="223"/>
      <c r="R1071" s="224"/>
      <c r="S1071" s="224"/>
      <c r="T1071" s="224"/>
      <c r="U1071" s="224"/>
      <c r="V1071" s="224"/>
      <c r="W1071" s="224"/>
      <c r="X1071" s="224"/>
      <c r="Y1071" s="224"/>
      <c r="Z1071" s="213"/>
      <c r="AA1071" s="213"/>
      <c r="AB1071" s="213"/>
      <c r="AC1071" s="213"/>
      <c r="AD1071" s="213"/>
      <c r="AE1071" s="213"/>
      <c r="AF1071" s="213"/>
      <c r="AG1071" s="213" t="s">
        <v>287</v>
      </c>
      <c r="AH1071" s="213"/>
      <c r="AI1071" s="213"/>
      <c r="AJ1071" s="213"/>
      <c r="AK1071" s="213"/>
      <c r="AL1071" s="213"/>
      <c r="AM1071" s="213"/>
      <c r="AN1071" s="213"/>
      <c r="AO1071" s="213"/>
      <c r="AP1071" s="213"/>
      <c r="AQ1071" s="213"/>
      <c r="AR1071" s="213"/>
      <c r="AS1071" s="213"/>
      <c r="AT1071" s="213"/>
      <c r="AU1071" s="213"/>
      <c r="AV1071" s="213"/>
      <c r="AW1071" s="213"/>
      <c r="AX1071" s="213"/>
      <c r="AY1071" s="213"/>
      <c r="AZ1071" s="213"/>
      <c r="BA1071" s="213"/>
      <c r="BB1071" s="213"/>
      <c r="BC1071" s="213"/>
      <c r="BD1071" s="213"/>
      <c r="BE1071" s="213"/>
      <c r="BF1071" s="213"/>
      <c r="BG1071" s="213"/>
      <c r="BH1071" s="213"/>
    </row>
    <row r="1072" spans="1:60" outlineLevel="3" x14ac:dyDescent="0.2">
      <c r="A1072" s="220"/>
      <c r="B1072" s="221"/>
      <c r="C1072" s="261" t="s">
        <v>2896</v>
      </c>
      <c r="D1072" s="250"/>
      <c r="E1072" s="250"/>
      <c r="F1072" s="250"/>
      <c r="G1072" s="250"/>
      <c r="H1072" s="224"/>
      <c r="I1072" s="224"/>
      <c r="J1072" s="224"/>
      <c r="K1072" s="224"/>
      <c r="L1072" s="224"/>
      <c r="M1072" s="224"/>
      <c r="N1072" s="223"/>
      <c r="O1072" s="223"/>
      <c r="P1072" s="223"/>
      <c r="Q1072" s="223"/>
      <c r="R1072" s="224"/>
      <c r="S1072" s="224"/>
      <c r="T1072" s="224"/>
      <c r="U1072" s="224"/>
      <c r="V1072" s="224"/>
      <c r="W1072" s="224"/>
      <c r="X1072" s="224"/>
      <c r="Y1072" s="224"/>
      <c r="Z1072" s="213"/>
      <c r="AA1072" s="213"/>
      <c r="AB1072" s="213"/>
      <c r="AC1072" s="213"/>
      <c r="AD1072" s="213"/>
      <c r="AE1072" s="213"/>
      <c r="AF1072" s="213"/>
      <c r="AG1072" s="213" t="s">
        <v>287</v>
      </c>
      <c r="AH1072" s="213"/>
      <c r="AI1072" s="213"/>
      <c r="AJ1072" s="213"/>
      <c r="AK1072" s="213"/>
      <c r="AL1072" s="213"/>
      <c r="AM1072" s="213"/>
      <c r="AN1072" s="213"/>
      <c r="AO1072" s="213"/>
      <c r="AP1072" s="213"/>
      <c r="AQ1072" s="213"/>
      <c r="AR1072" s="213"/>
      <c r="AS1072" s="213"/>
      <c r="AT1072" s="213"/>
      <c r="AU1072" s="213"/>
      <c r="AV1072" s="213"/>
      <c r="AW1072" s="213"/>
      <c r="AX1072" s="213"/>
      <c r="AY1072" s="213"/>
      <c r="AZ1072" s="213"/>
      <c r="BA1072" s="213"/>
      <c r="BB1072" s="213"/>
      <c r="BC1072" s="213"/>
      <c r="BD1072" s="213"/>
      <c r="BE1072" s="213"/>
      <c r="BF1072" s="213"/>
      <c r="BG1072" s="213"/>
      <c r="BH1072" s="213"/>
    </row>
    <row r="1073" spans="1:60" outlineLevel="3" x14ac:dyDescent="0.2">
      <c r="A1073" s="220"/>
      <c r="B1073" s="221"/>
      <c r="C1073" s="261" t="s">
        <v>2897</v>
      </c>
      <c r="D1073" s="250"/>
      <c r="E1073" s="250"/>
      <c r="F1073" s="250"/>
      <c r="G1073" s="250"/>
      <c r="H1073" s="224"/>
      <c r="I1073" s="224"/>
      <c r="J1073" s="224"/>
      <c r="K1073" s="224"/>
      <c r="L1073" s="224"/>
      <c r="M1073" s="224"/>
      <c r="N1073" s="223"/>
      <c r="O1073" s="223"/>
      <c r="P1073" s="223"/>
      <c r="Q1073" s="223"/>
      <c r="R1073" s="224"/>
      <c r="S1073" s="224"/>
      <c r="T1073" s="224"/>
      <c r="U1073" s="224"/>
      <c r="V1073" s="224"/>
      <c r="W1073" s="224"/>
      <c r="X1073" s="224"/>
      <c r="Y1073" s="224"/>
      <c r="Z1073" s="213"/>
      <c r="AA1073" s="213"/>
      <c r="AB1073" s="213"/>
      <c r="AC1073" s="213"/>
      <c r="AD1073" s="213"/>
      <c r="AE1073" s="213"/>
      <c r="AF1073" s="213"/>
      <c r="AG1073" s="213" t="s">
        <v>287</v>
      </c>
      <c r="AH1073" s="213"/>
      <c r="AI1073" s="213"/>
      <c r="AJ1073" s="213"/>
      <c r="AK1073" s="213"/>
      <c r="AL1073" s="213"/>
      <c r="AM1073" s="213"/>
      <c r="AN1073" s="213"/>
      <c r="AO1073" s="213"/>
      <c r="AP1073" s="213"/>
      <c r="AQ1073" s="213"/>
      <c r="AR1073" s="213"/>
      <c r="AS1073" s="213"/>
      <c r="AT1073" s="213"/>
      <c r="AU1073" s="213"/>
      <c r="AV1073" s="213"/>
      <c r="AW1073" s="213"/>
      <c r="AX1073" s="213"/>
      <c r="AY1073" s="213"/>
      <c r="AZ1073" s="213"/>
      <c r="BA1073" s="213"/>
      <c r="BB1073" s="213"/>
      <c r="BC1073" s="213"/>
      <c r="BD1073" s="213"/>
      <c r="BE1073" s="213"/>
      <c r="BF1073" s="213"/>
      <c r="BG1073" s="213"/>
      <c r="BH1073" s="213"/>
    </row>
    <row r="1074" spans="1:60" outlineLevel="3" x14ac:dyDescent="0.2">
      <c r="A1074" s="220"/>
      <c r="B1074" s="221"/>
      <c r="C1074" s="261" t="s">
        <v>2926</v>
      </c>
      <c r="D1074" s="250"/>
      <c r="E1074" s="250"/>
      <c r="F1074" s="250"/>
      <c r="G1074" s="250"/>
      <c r="H1074" s="224"/>
      <c r="I1074" s="224"/>
      <c r="J1074" s="224"/>
      <c r="K1074" s="224"/>
      <c r="L1074" s="224"/>
      <c r="M1074" s="224"/>
      <c r="N1074" s="223"/>
      <c r="O1074" s="223"/>
      <c r="P1074" s="223"/>
      <c r="Q1074" s="223"/>
      <c r="R1074" s="224"/>
      <c r="S1074" s="224"/>
      <c r="T1074" s="224"/>
      <c r="U1074" s="224"/>
      <c r="V1074" s="224"/>
      <c r="W1074" s="224"/>
      <c r="X1074" s="224"/>
      <c r="Y1074" s="224"/>
      <c r="Z1074" s="213"/>
      <c r="AA1074" s="213"/>
      <c r="AB1074" s="213"/>
      <c r="AC1074" s="213"/>
      <c r="AD1074" s="213"/>
      <c r="AE1074" s="213"/>
      <c r="AF1074" s="213"/>
      <c r="AG1074" s="213" t="s">
        <v>287</v>
      </c>
      <c r="AH1074" s="213"/>
      <c r="AI1074" s="213"/>
      <c r="AJ1074" s="213"/>
      <c r="AK1074" s="213"/>
      <c r="AL1074" s="213"/>
      <c r="AM1074" s="213"/>
      <c r="AN1074" s="213"/>
      <c r="AO1074" s="213"/>
      <c r="AP1074" s="213"/>
      <c r="AQ1074" s="213"/>
      <c r="AR1074" s="213"/>
      <c r="AS1074" s="213"/>
      <c r="AT1074" s="213"/>
      <c r="AU1074" s="213"/>
      <c r="AV1074" s="213"/>
      <c r="AW1074" s="213"/>
      <c r="AX1074" s="213"/>
      <c r="AY1074" s="213"/>
      <c r="AZ1074" s="213"/>
      <c r="BA1074" s="213"/>
      <c r="BB1074" s="213"/>
      <c r="BC1074" s="213"/>
      <c r="BD1074" s="213"/>
      <c r="BE1074" s="213"/>
      <c r="BF1074" s="213"/>
      <c r="BG1074" s="213"/>
      <c r="BH1074" s="213"/>
    </row>
    <row r="1075" spans="1:60" ht="22.5" outlineLevel="3" x14ac:dyDescent="0.2">
      <c r="A1075" s="220"/>
      <c r="B1075" s="221"/>
      <c r="C1075" s="261" t="s">
        <v>355</v>
      </c>
      <c r="D1075" s="250"/>
      <c r="E1075" s="250"/>
      <c r="F1075" s="250"/>
      <c r="G1075" s="250"/>
      <c r="H1075" s="224"/>
      <c r="I1075" s="224"/>
      <c r="J1075" s="224"/>
      <c r="K1075" s="224"/>
      <c r="L1075" s="224"/>
      <c r="M1075" s="224"/>
      <c r="N1075" s="223"/>
      <c r="O1075" s="223"/>
      <c r="P1075" s="223"/>
      <c r="Q1075" s="223"/>
      <c r="R1075" s="224"/>
      <c r="S1075" s="224"/>
      <c r="T1075" s="224"/>
      <c r="U1075" s="224"/>
      <c r="V1075" s="224"/>
      <c r="W1075" s="224"/>
      <c r="X1075" s="224"/>
      <c r="Y1075" s="224"/>
      <c r="Z1075" s="213"/>
      <c r="AA1075" s="213"/>
      <c r="AB1075" s="213"/>
      <c r="AC1075" s="213"/>
      <c r="AD1075" s="213"/>
      <c r="AE1075" s="213"/>
      <c r="AF1075" s="213"/>
      <c r="AG1075" s="213" t="s">
        <v>287</v>
      </c>
      <c r="AH1075" s="213"/>
      <c r="AI1075" s="213"/>
      <c r="AJ1075" s="213"/>
      <c r="AK1075" s="213"/>
      <c r="AL1075" s="213"/>
      <c r="AM1075" s="213"/>
      <c r="AN1075" s="213"/>
      <c r="AO1075" s="213"/>
      <c r="AP1075" s="213"/>
      <c r="AQ1075" s="213"/>
      <c r="AR1075" s="213"/>
      <c r="AS1075" s="213"/>
      <c r="AT1075" s="213"/>
      <c r="AU1075" s="213"/>
      <c r="AV1075" s="213"/>
      <c r="AW1075" s="213"/>
      <c r="AX1075" s="213"/>
      <c r="AY1075" s="213"/>
      <c r="AZ1075" s="213"/>
      <c r="BA1075" s="249" t="str">
        <f>C1075</f>
        <v>Kompletní provedení dle veškerých informací obsažených v PD (textová i výkresová část, technologické postupy, restaurátorské záměry atd.).</v>
      </c>
      <c r="BB1075" s="213"/>
      <c r="BC1075" s="213"/>
      <c r="BD1075" s="213"/>
      <c r="BE1075" s="213"/>
      <c r="BF1075" s="213"/>
      <c r="BG1075" s="213"/>
      <c r="BH1075" s="213"/>
    </row>
    <row r="1076" spans="1:60" ht="22.5" outlineLevel="3" x14ac:dyDescent="0.2">
      <c r="A1076" s="220"/>
      <c r="B1076" s="221"/>
      <c r="C1076" s="261" t="s">
        <v>3165</v>
      </c>
      <c r="D1076" s="250"/>
      <c r="E1076" s="250"/>
      <c r="F1076" s="250"/>
      <c r="G1076" s="250"/>
      <c r="H1076" s="224"/>
      <c r="I1076" s="224"/>
      <c r="J1076" s="224"/>
      <c r="K1076" s="224"/>
      <c r="L1076" s="224"/>
      <c r="M1076" s="224"/>
      <c r="N1076" s="223"/>
      <c r="O1076" s="223"/>
      <c r="P1076" s="223"/>
      <c r="Q1076" s="223"/>
      <c r="R1076" s="224"/>
      <c r="S1076" s="224"/>
      <c r="T1076" s="224"/>
      <c r="U1076" s="224"/>
      <c r="V1076" s="224"/>
      <c r="W1076" s="224"/>
      <c r="X1076" s="224"/>
      <c r="Y1076" s="224"/>
      <c r="Z1076" s="213"/>
      <c r="AA1076" s="213"/>
      <c r="AB1076" s="213"/>
      <c r="AC1076" s="213"/>
      <c r="AD1076" s="213"/>
      <c r="AE1076" s="213"/>
      <c r="AF1076" s="213"/>
      <c r="AG1076" s="213" t="s">
        <v>287</v>
      </c>
      <c r="AH1076" s="213"/>
      <c r="AI1076" s="213"/>
      <c r="AJ1076" s="213"/>
      <c r="AK1076" s="213"/>
      <c r="AL1076" s="213"/>
      <c r="AM1076" s="213"/>
      <c r="AN1076" s="213"/>
      <c r="AO1076" s="213"/>
      <c r="AP1076" s="213"/>
      <c r="AQ1076" s="213"/>
      <c r="AR1076" s="213"/>
      <c r="AS1076" s="213"/>
      <c r="AT1076" s="213"/>
      <c r="AU1076" s="213"/>
      <c r="AV1076" s="213"/>
      <c r="AW1076" s="213"/>
      <c r="AX1076" s="213"/>
      <c r="AY1076" s="213"/>
      <c r="AZ1076" s="213"/>
      <c r="BA1076" s="249" t="str">
        <f>C1076</f>
        <v>Provedení je včetně montáže, demontáže původních konstrukcí, dodávky, přesunu hmot, přesunu a likvidace suti, povrchové úpravy, repasí, restaurátorských záměrů,</v>
      </c>
      <c r="BB1076" s="213"/>
      <c r="BC1076" s="213"/>
      <c r="BD1076" s="213"/>
      <c r="BE1076" s="213"/>
      <c r="BF1076" s="213"/>
      <c r="BG1076" s="213"/>
      <c r="BH1076" s="213"/>
    </row>
    <row r="1077" spans="1:60" ht="22.5" outlineLevel="3" x14ac:dyDescent="0.2">
      <c r="A1077" s="220"/>
      <c r="B1077" s="221"/>
      <c r="C1077" s="261" t="s">
        <v>288</v>
      </c>
      <c r="D1077" s="250"/>
      <c r="E1077" s="250"/>
      <c r="F1077" s="250"/>
      <c r="G1077" s="250"/>
      <c r="H1077" s="224"/>
      <c r="I1077" s="224"/>
      <c r="J1077" s="224"/>
      <c r="K1077" s="224"/>
      <c r="L1077" s="224"/>
      <c r="M1077" s="224"/>
      <c r="N1077" s="223"/>
      <c r="O1077" s="223"/>
      <c r="P1077" s="223"/>
      <c r="Q1077" s="223"/>
      <c r="R1077" s="224"/>
      <c r="S1077" s="224"/>
      <c r="T1077" s="224"/>
      <c r="U1077" s="224"/>
      <c r="V1077" s="224"/>
      <c r="W1077" s="224"/>
      <c r="X1077" s="224"/>
      <c r="Y1077" s="224"/>
      <c r="Z1077" s="213"/>
      <c r="AA1077" s="213"/>
      <c r="AB1077" s="213"/>
      <c r="AC1077" s="213"/>
      <c r="AD1077" s="213"/>
      <c r="AE1077" s="213"/>
      <c r="AF1077" s="213"/>
      <c r="AG1077" s="213" t="s">
        <v>287</v>
      </c>
      <c r="AH1077" s="213"/>
      <c r="AI1077" s="213"/>
      <c r="AJ1077" s="213"/>
      <c r="AK1077" s="213"/>
      <c r="AL1077" s="213"/>
      <c r="AM1077" s="213"/>
      <c r="AN1077" s="213"/>
      <c r="AO1077" s="213"/>
      <c r="AP1077" s="213"/>
      <c r="AQ1077" s="213"/>
      <c r="AR1077" s="213"/>
      <c r="AS1077" s="213"/>
      <c r="AT1077" s="213"/>
      <c r="AU1077" s="213"/>
      <c r="AV1077" s="213"/>
      <c r="AW1077" s="213"/>
      <c r="AX1077" s="213"/>
      <c r="AY1077" s="213"/>
      <c r="AZ1077" s="213"/>
      <c r="BA1077" s="249" t="str">
        <f>C1077</f>
        <v>restaurátorských závěrečných zpráv, dílenských dokumentací, vzorkování a veškerých dalších nutných souvisejících plnění a dodávek potřeb.</v>
      </c>
      <c r="BB1077" s="213"/>
      <c r="BC1077" s="213"/>
      <c r="BD1077" s="213"/>
      <c r="BE1077" s="213"/>
      <c r="BF1077" s="213"/>
      <c r="BG1077" s="213"/>
      <c r="BH1077" s="213"/>
    </row>
    <row r="1078" spans="1:60" outlineLevel="1" x14ac:dyDescent="0.2">
      <c r="A1078" s="241">
        <v>113</v>
      </c>
      <c r="B1078" s="242" t="s">
        <v>2927</v>
      </c>
      <c r="C1078" s="259" t="s">
        <v>2928</v>
      </c>
      <c r="D1078" s="243" t="s">
        <v>1055</v>
      </c>
      <c r="E1078" s="244">
        <v>1</v>
      </c>
      <c r="F1078" s="245"/>
      <c r="G1078" s="246">
        <f>ROUND(E1078*F1078,2)</f>
        <v>0</v>
      </c>
      <c r="H1078" s="245"/>
      <c r="I1078" s="246">
        <f>ROUND(E1078*H1078,2)</f>
        <v>0</v>
      </c>
      <c r="J1078" s="245"/>
      <c r="K1078" s="246">
        <f>ROUND(E1078*J1078,2)</f>
        <v>0</v>
      </c>
      <c r="L1078" s="246">
        <v>21</v>
      </c>
      <c r="M1078" s="246">
        <f>G1078*(1+L1078/100)</f>
        <v>0</v>
      </c>
      <c r="N1078" s="244">
        <v>0</v>
      </c>
      <c r="O1078" s="244">
        <f>ROUND(E1078*N1078,2)</f>
        <v>0</v>
      </c>
      <c r="P1078" s="244">
        <v>0</v>
      </c>
      <c r="Q1078" s="244">
        <f>ROUND(E1078*P1078,2)</f>
        <v>0</v>
      </c>
      <c r="R1078" s="246"/>
      <c r="S1078" s="246" t="s">
        <v>281</v>
      </c>
      <c r="T1078" s="247" t="s">
        <v>282</v>
      </c>
      <c r="U1078" s="224">
        <v>0</v>
      </c>
      <c r="V1078" s="224">
        <f>ROUND(E1078*U1078,2)</f>
        <v>0</v>
      </c>
      <c r="W1078" s="224"/>
      <c r="X1078" s="224" t="s">
        <v>283</v>
      </c>
      <c r="Y1078" s="224" t="s">
        <v>284</v>
      </c>
      <c r="Z1078" s="213"/>
      <c r="AA1078" s="213"/>
      <c r="AB1078" s="213"/>
      <c r="AC1078" s="213"/>
      <c r="AD1078" s="213"/>
      <c r="AE1078" s="213"/>
      <c r="AF1078" s="213"/>
      <c r="AG1078" s="213" t="s">
        <v>285</v>
      </c>
      <c r="AH1078" s="213"/>
      <c r="AI1078" s="213"/>
      <c r="AJ1078" s="213"/>
      <c r="AK1078" s="213"/>
      <c r="AL1078" s="213"/>
      <c r="AM1078" s="213"/>
      <c r="AN1078" s="213"/>
      <c r="AO1078" s="213"/>
      <c r="AP1078" s="213"/>
      <c r="AQ1078" s="213"/>
      <c r="AR1078" s="213"/>
      <c r="AS1078" s="213"/>
      <c r="AT1078" s="213"/>
      <c r="AU1078" s="213"/>
      <c r="AV1078" s="213"/>
      <c r="AW1078" s="213"/>
      <c r="AX1078" s="213"/>
      <c r="AY1078" s="213"/>
      <c r="AZ1078" s="213"/>
      <c r="BA1078" s="213"/>
      <c r="BB1078" s="213"/>
      <c r="BC1078" s="213"/>
      <c r="BD1078" s="213"/>
      <c r="BE1078" s="213"/>
      <c r="BF1078" s="213"/>
      <c r="BG1078" s="213"/>
      <c r="BH1078" s="213"/>
    </row>
    <row r="1079" spans="1:60" outlineLevel="2" x14ac:dyDescent="0.2">
      <c r="A1079" s="220"/>
      <c r="B1079" s="221"/>
      <c r="C1079" s="260" t="s">
        <v>286</v>
      </c>
      <c r="D1079" s="248"/>
      <c r="E1079" s="248"/>
      <c r="F1079" s="248"/>
      <c r="G1079" s="248"/>
      <c r="H1079" s="224"/>
      <c r="I1079" s="224"/>
      <c r="J1079" s="224"/>
      <c r="K1079" s="224"/>
      <c r="L1079" s="224"/>
      <c r="M1079" s="224"/>
      <c r="N1079" s="223"/>
      <c r="O1079" s="223"/>
      <c r="P1079" s="223"/>
      <c r="Q1079" s="223"/>
      <c r="R1079" s="224"/>
      <c r="S1079" s="224"/>
      <c r="T1079" s="224"/>
      <c r="U1079" s="224"/>
      <c r="V1079" s="224"/>
      <c r="W1079" s="224"/>
      <c r="X1079" s="224"/>
      <c r="Y1079" s="224"/>
      <c r="Z1079" s="213"/>
      <c r="AA1079" s="213"/>
      <c r="AB1079" s="213"/>
      <c r="AC1079" s="213"/>
      <c r="AD1079" s="213"/>
      <c r="AE1079" s="213"/>
      <c r="AF1079" s="213"/>
      <c r="AG1079" s="213" t="s">
        <v>287</v>
      </c>
      <c r="AH1079" s="213"/>
      <c r="AI1079" s="213"/>
      <c r="AJ1079" s="213"/>
      <c r="AK1079" s="213"/>
      <c r="AL1079" s="213"/>
      <c r="AM1079" s="213"/>
      <c r="AN1079" s="213"/>
      <c r="AO1079" s="213"/>
      <c r="AP1079" s="213"/>
      <c r="AQ1079" s="213"/>
      <c r="AR1079" s="213"/>
      <c r="AS1079" s="213"/>
      <c r="AT1079" s="213"/>
      <c r="AU1079" s="213"/>
      <c r="AV1079" s="213"/>
      <c r="AW1079" s="213"/>
      <c r="AX1079" s="213"/>
      <c r="AY1079" s="213"/>
      <c r="AZ1079" s="213"/>
      <c r="BA1079" s="213"/>
      <c r="BB1079" s="213"/>
      <c r="BC1079" s="213"/>
      <c r="BD1079" s="213"/>
      <c r="BE1079" s="213"/>
      <c r="BF1079" s="213"/>
      <c r="BG1079" s="213"/>
      <c r="BH1079" s="213"/>
    </row>
    <row r="1080" spans="1:60" outlineLevel="3" x14ac:dyDescent="0.2">
      <c r="A1080" s="220"/>
      <c r="B1080" s="221"/>
      <c r="C1080" s="261" t="s">
        <v>3210</v>
      </c>
      <c r="D1080" s="250"/>
      <c r="E1080" s="250"/>
      <c r="F1080" s="250"/>
      <c r="G1080" s="250"/>
      <c r="H1080" s="224"/>
      <c r="I1080" s="224"/>
      <c r="J1080" s="224"/>
      <c r="K1080" s="224"/>
      <c r="L1080" s="224"/>
      <c r="M1080" s="224"/>
      <c r="N1080" s="223"/>
      <c r="O1080" s="223"/>
      <c r="P1080" s="223"/>
      <c r="Q1080" s="223"/>
      <c r="R1080" s="224"/>
      <c r="S1080" s="224"/>
      <c r="T1080" s="224"/>
      <c r="U1080" s="224"/>
      <c r="V1080" s="224"/>
      <c r="W1080" s="224"/>
      <c r="X1080" s="224"/>
      <c r="Y1080" s="224"/>
      <c r="Z1080" s="213"/>
      <c r="AA1080" s="213"/>
      <c r="AB1080" s="213"/>
      <c r="AC1080" s="213"/>
      <c r="AD1080" s="213"/>
      <c r="AE1080" s="213"/>
      <c r="AF1080" s="213"/>
      <c r="AG1080" s="213" t="s">
        <v>287</v>
      </c>
      <c r="AH1080" s="213"/>
      <c r="AI1080" s="213"/>
      <c r="AJ1080" s="213"/>
      <c r="AK1080" s="213"/>
      <c r="AL1080" s="213"/>
      <c r="AM1080" s="213"/>
      <c r="AN1080" s="213"/>
      <c r="AO1080" s="213"/>
      <c r="AP1080" s="213"/>
      <c r="AQ1080" s="213"/>
      <c r="AR1080" s="213"/>
      <c r="AS1080" s="213"/>
      <c r="AT1080" s="213"/>
      <c r="AU1080" s="213"/>
      <c r="AV1080" s="213"/>
      <c r="AW1080" s="213"/>
      <c r="AX1080" s="213"/>
      <c r="AY1080" s="213"/>
      <c r="AZ1080" s="213"/>
      <c r="BA1080" s="213"/>
      <c r="BB1080" s="213"/>
      <c r="BC1080" s="213"/>
      <c r="BD1080" s="213"/>
      <c r="BE1080" s="213"/>
      <c r="BF1080" s="213"/>
      <c r="BG1080" s="213"/>
      <c r="BH1080" s="213"/>
    </row>
    <row r="1081" spans="1:60" outlineLevel="3" x14ac:dyDescent="0.2">
      <c r="A1081" s="220"/>
      <c r="B1081" s="221"/>
      <c r="C1081" s="261" t="s">
        <v>2867</v>
      </c>
      <c r="D1081" s="250"/>
      <c r="E1081" s="250"/>
      <c r="F1081" s="250"/>
      <c r="G1081" s="250"/>
      <c r="H1081" s="224"/>
      <c r="I1081" s="224"/>
      <c r="J1081" s="224"/>
      <c r="K1081" s="224"/>
      <c r="L1081" s="224"/>
      <c r="M1081" s="224"/>
      <c r="N1081" s="223"/>
      <c r="O1081" s="223"/>
      <c r="P1081" s="223"/>
      <c r="Q1081" s="223"/>
      <c r="R1081" s="224"/>
      <c r="S1081" s="224"/>
      <c r="T1081" s="224"/>
      <c r="U1081" s="224"/>
      <c r="V1081" s="224"/>
      <c r="W1081" s="224"/>
      <c r="X1081" s="224"/>
      <c r="Y1081" s="224"/>
      <c r="Z1081" s="213"/>
      <c r="AA1081" s="213"/>
      <c r="AB1081" s="213"/>
      <c r="AC1081" s="213"/>
      <c r="AD1081" s="213"/>
      <c r="AE1081" s="213"/>
      <c r="AF1081" s="213"/>
      <c r="AG1081" s="213" t="s">
        <v>287</v>
      </c>
      <c r="AH1081" s="213"/>
      <c r="AI1081" s="213"/>
      <c r="AJ1081" s="213"/>
      <c r="AK1081" s="213"/>
      <c r="AL1081" s="213"/>
      <c r="AM1081" s="213"/>
      <c r="AN1081" s="213"/>
      <c r="AO1081" s="213"/>
      <c r="AP1081" s="213"/>
      <c r="AQ1081" s="213"/>
      <c r="AR1081" s="213"/>
      <c r="AS1081" s="213"/>
      <c r="AT1081" s="213"/>
      <c r="AU1081" s="213"/>
      <c r="AV1081" s="213"/>
      <c r="AW1081" s="213"/>
      <c r="AX1081" s="213"/>
      <c r="AY1081" s="213"/>
      <c r="AZ1081" s="213"/>
      <c r="BA1081" s="213"/>
      <c r="BB1081" s="213"/>
      <c r="BC1081" s="213"/>
      <c r="BD1081" s="213"/>
      <c r="BE1081" s="213"/>
      <c r="BF1081" s="213"/>
      <c r="BG1081" s="213"/>
      <c r="BH1081" s="213"/>
    </row>
    <row r="1082" spans="1:60" outlineLevel="3" x14ac:dyDescent="0.2">
      <c r="A1082" s="220"/>
      <c r="B1082" s="221"/>
      <c r="C1082" s="261" t="s">
        <v>2929</v>
      </c>
      <c r="D1082" s="250"/>
      <c r="E1082" s="250"/>
      <c r="F1082" s="250"/>
      <c r="G1082" s="250"/>
      <c r="H1082" s="224"/>
      <c r="I1082" s="224"/>
      <c r="J1082" s="224"/>
      <c r="K1082" s="224"/>
      <c r="L1082" s="224"/>
      <c r="M1082" s="224"/>
      <c r="N1082" s="223"/>
      <c r="O1082" s="223"/>
      <c r="P1082" s="223"/>
      <c r="Q1082" s="223"/>
      <c r="R1082" s="224"/>
      <c r="S1082" s="224"/>
      <c r="T1082" s="224"/>
      <c r="U1082" s="224"/>
      <c r="V1082" s="224"/>
      <c r="W1082" s="224"/>
      <c r="X1082" s="224"/>
      <c r="Y1082" s="224"/>
      <c r="Z1082" s="213"/>
      <c r="AA1082" s="213"/>
      <c r="AB1082" s="213"/>
      <c r="AC1082" s="213"/>
      <c r="AD1082" s="213"/>
      <c r="AE1082" s="213"/>
      <c r="AF1082" s="213"/>
      <c r="AG1082" s="213" t="s">
        <v>287</v>
      </c>
      <c r="AH1082" s="213"/>
      <c r="AI1082" s="213"/>
      <c r="AJ1082" s="213"/>
      <c r="AK1082" s="213"/>
      <c r="AL1082" s="213"/>
      <c r="AM1082" s="213"/>
      <c r="AN1082" s="213"/>
      <c r="AO1082" s="213"/>
      <c r="AP1082" s="213"/>
      <c r="AQ1082" s="213"/>
      <c r="AR1082" s="213"/>
      <c r="AS1082" s="213"/>
      <c r="AT1082" s="213"/>
      <c r="AU1082" s="213"/>
      <c r="AV1082" s="213"/>
      <c r="AW1082" s="213"/>
      <c r="AX1082" s="213"/>
      <c r="AY1082" s="213"/>
      <c r="AZ1082" s="213"/>
      <c r="BA1082" s="213"/>
      <c r="BB1082" s="213"/>
      <c r="BC1082" s="213"/>
      <c r="BD1082" s="213"/>
      <c r="BE1082" s="213"/>
      <c r="BF1082" s="213"/>
      <c r="BG1082" s="213"/>
      <c r="BH1082" s="213"/>
    </row>
    <row r="1083" spans="1:60" outlineLevel="3" x14ac:dyDescent="0.2">
      <c r="A1083" s="220"/>
      <c r="B1083" s="221"/>
      <c r="C1083" s="261" t="s">
        <v>2930</v>
      </c>
      <c r="D1083" s="250"/>
      <c r="E1083" s="250"/>
      <c r="F1083" s="250"/>
      <c r="G1083" s="250"/>
      <c r="H1083" s="224"/>
      <c r="I1083" s="224"/>
      <c r="J1083" s="224"/>
      <c r="K1083" s="224"/>
      <c r="L1083" s="224"/>
      <c r="M1083" s="224"/>
      <c r="N1083" s="223"/>
      <c r="O1083" s="223"/>
      <c r="P1083" s="223"/>
      <c r="Q1083" s="223"/>
      <c r="R1083" s="224"/>
      <c r="S1083" s="224"/>
      <c r="T1083" s="224"/>
      <c r="U1083" s="224"/>
      <c r="V1083" s="224"/>
      <c r="W1083" s="224"/>
      <c r="X1083" s="224"/>
      <c r="Y1083" s="224"/>
      <c r="Z1083" s="213"/>
      <c r="AA1083" s="213"/>
      <c r="AB1083" s="213"/>
      <c r="AC1083" s="213"/>
      <c r="AD1083" s="213"/>
      <c r="AE1083" s="213"/>
      <c r="AF1083" s="213"/>
      <c r="AG1083" s="213" t="s">
        <v>287</v>
      </c>
      <c r="AH1083" s="213"/>
      <c r="AI1083" s="213"/>
      <c r="AJ1083" s="213"/>
      <c r="AK1083" s="213"/>
      <c r="AL1083" s="213"/>
      <c r="AM1083" s="213"/>
      <c r="AN1083" s="213"/>
      <c r="AO1083" s="213"/>
      <c r="AP1083" s="213"/>
      <c r="AQ1083" s="213"/>
      <c r="AR1083" s="213"/>
      <c r="AS1083" s="213"/>
      <c r="AT1083" s="213"/>
      <c r="AU1083" s="213"/>
      <c r="AV1083" s="213"/>
      <c r="AW1083" s="213"/>
      <c r="AX1083" s="213"/>
      <c r="AY1083" s="213"/>
      <c r="AZ1083" s="213"/>
      <c r="BA1083" s="213"/>
      <c r="BB1083" s="213"/>
      <c r="BC1083" s="213"/>
      <c r="BD1083" s="213"/>
      <c r="BE1083" s="213"/>
      <c r="BF1083" s="213"/>
      <c r="BG1083" s="213"/>
      <c r="BH1083" s="213"/>
    </row>
    <row r="1084" spans="1:60" outlineLevel="3" x14ac:dyDescent="0.2">
      <c r="A1084" s="220"/>
      <c r="B1084" s="221"/>
      <c r="C1084" s="261" t="s">
        <v>2875</v>
      </c>
      <c r="D1084" s="250"/>
      <c r="E1084" s="250"/>
      <c r="F1084" s="250"/>
      <c r="G1084" s="250"/>
      <c r="H1084" s="224"/>
      <c r="I1084" s="224"/>
      <c r="J1084" s="224"/>
      <c r="K1084" s="224"/>
      <c r="L1084" s="224"/>
      <c r="M1084" s="224"/>
      <c r="N1084" s="223"/>
      <c r="O1084" s="223"/>
      <c r="P1084" s="223"/>
      <c r="Q1084" s="223"/>
      <c r="R1084" s="224"/>
      <c r="S1084" s="224"/>
      <c r="T1084" s="224"/>
      <c r="U1084" s="224"/>
      <c r="V1084" s="224"/>
      <c r="W1084" s="224"/>
      <c r="X1084" s="224"/>
      <c r="Y1084" s="224"/>
      <c r="Z1084" s="213"/>
      <c r="AA1084" s="213"/>
      <c r="AB1084" s="213"/>
      <c r="AC1084" s="213"/>
      <c r="AD1084" s="213"/>
      <c r="AE1084" s="213"/>
      <c r="AF1084" s="213"/>
      <c r="AG1084" s="213" t="s">
        <v>287</v>
      </c>
      <c r="AH1084" s="213"/>
      <c r="AI1084" s="213"/>
      <c r="AJ1084" s="213"/>
      <c r="AK1084" s="213"/>
      <c r="AL1084" s="213"/>
      <c r="AM1084" s="213"/>
      <c r="AN1084" s="213"/>
      <c r="AO1084" s="213"/>
      <c r="AP1084" s="213"/>
      <c r="AQ1084" s="213"/>
      <c r="AR1084" s="213"/>
      <c r="AS1084" s="213"/>
      <c r="AT1084" s="213"/>
      <c r="AU1084" s="213"/>
      <c r="AV1084" s="213"/>
      <c r="AW1084" s="213"/>
      <c r="AX1084" s="213"/>
      <c r="AY1084" s="213"/>
      <c r="AZ1084" s="213"/>
      <c r="BA1084" s="213"/>
      <c r="BB1084" s="213"/>
      <c r="BC1084" s="213"/>
      <c r="BD1084" s="213"/>
      <c r="BE1084" s="213"/>
      <c r="BF1084" s="213"/>
      <c r="BG1084" s="213"/>
      <c r="BH1084" s="213"/>
    </row>
    <row r="1085" spans="1:60" outlineLevel="3" x14ac:dyDescent="0.2">
      <c r="A1085" s="220"/>
      <c r="B1085" s="221"/>
      <c r="C1085" s="261" t="s">
        <v>2914</v>
      </c>
      <c r="D1085" s="250"/>
      <c r="E1085" s="250"/>
      <c r="F1085" s="250"/>
      <c r="G1085" s="250"/>
      <c r="H1085" s="224"/>
      <c r="I1085" s="224"/>
      <c r="J1085" s="224"/>
      <c r="K1085" s="224"/>
      <c r="L1085" s="224"/>
      <c r="M1085" s="224"/>
      <c r="N1085" s="223"/>
      <c r="O1085" s="223"/>
      <c r="P1085" s="223"/>
      <c r="Q1085" s="223"/>
      <c r="R1085" s="224"/>
      <c r="S1085" s="224"/>
      <c r="T1085" s="224"/>
      <c r="U1085" s="224"/>
      <c r="V1085" s="224"/>
      <c r="W1085" s="224"/>
      <c r="X1085" s="224"/>
      <c r="Y1085" s="224"/>
      <c r="Z1085" s="213"/>
      <c r="AA1085" s="213"/>
      <c r="AB1085" s="213"/>
      <c r="AC1085" s="213"/>
      <c r="AD1085" s="213"/>
      <c r="AE1085" s="213"/>
      <c r="AF1085" s="213"/>
      <c r="AG1085" s="213" t="s">
        <v>287</v>
      </c>
      <c r="AH1085" s="213"/>
      <c r="AI1085" s="213"/>
      <c r="AJ1085" s="213"/>
      <c r="AK1085" s="213"/>
      <c r="AL1085" s="213"/>
      <c r="AM1085" s="213"/>
      <c r="AN1085" s="213"/>
      <c r="AO1085" s="213"/>
      <c r="AP1085" s="213"/>
      <c r="AQ1085" s="213"/>
      <c r="AR1085" s="213"/>
      <c r="AS1085" s="213"/>
      <c r="AT1085" s="213"/>
      <c r="AU1085" s="213"/>
      <c r="AV1085" s="213"/>
      <c r="AW1085" s="213"/>
      <c r="AX1085" s="213"/>
      <c r="AY1085" s="213"/>
      <c r="AZ1085" s="213"/>
      <c r="BA1085" s="213"/>
      <c r="BB1085" s="213"/>
      <c r="BC1085" s="213"/>
      <c r="BD1085" s="213"/>
      <c r="BE1085" s="213"/>
      <c r="BF1085" s="213"/>
      <c r="BG1085" s="213"/>
      <c r="BH1085" s="213"/>
    </row>
    <row r="1086" spans="1:60" outlineLevel="3" x14ac:dyDescent="0.2">
      <c r="A1086" s="220"/>
      <c r="B1086" s="221"/>
      <c r="C1086" s="261" t="s">
        <v>2931</v>
      </c>
      <c r="D1086" s="250"/>
      <c r="E1086" s="250"/>
      <c r="F1086" s="250"/>
      <c r="G1086" s="250"/>
      <c r="H1086" s="224"/>
      <c r="I1086" s="224"/>
      <c r="J1086" s="224"/>
      <c r="K1086" s="224"/>
      <c r="L1086" s="224"/>
      <c r="M1086" s="224"/>
      <c r="N1086" s="223"/>
      <c r="O1086" s="223"/>
      <c r="P1086" s="223"/>
      <c r="Q1086" s="223"/>
      <c r="R1086" s="224"/>
      <c r="S1086" s="224"/>
      <c r="T1086" s="224"/>
      <c r="U1086" s="224"/>
      <c r="V1086" s="224"/>
      <c r="W1086" s="224"/>
      <c r="X1086" s="224"/>
      <c r="Y1086" s="224"/>
      <c r="Z1086" s="213"/>
      <c r="AA1086" s="213"/>
      <c r="AB1086" s="213"/>
      <c r="AC1086" s="213"/>
      <c r="AD1086" s="213"/>
      <c r="AE1086" s="213"/>
      <c r="AF1086" s="213"/>
      <c r="AG1086" s="213" t="s">
        <v>287</v>
      </c>
      <c r="AH1086" s="213"/>
      <c r="AI1086" s="213"/>
      <c r="AJ1086" s="213"/>
      <c r="AK1086" s="213"/>
      <c r="AL1086" s="213"/>
      <c r="AM1086" s="213"/>
      <c r="AN1086" s="213"/>
      <c r="AO1086" s="213"/>
      <c r="AP1086" s="213"/>
      <c r="AQ1086" s="213"/>
      <c r="AR1086" s="213"/>
      <c r="AS1086" s="213"/>
      <c r="AT1086" s="213"/>
      <c r="AU1086" s="213"/>
      <c r="AV1086" s="213"/>
      <c r="AW1086" s="213"/>
      <c r="AX1086" s="213"/>
      <c r="AY1086" s="213"/>
      <c r="AZ1086" s="213"/>
      <c r="BA1086" s="213"/>
      <c r="BB1086" s="213"/>
      <c r="BC1086" s="213"/>
      <c r="BD1086" s="213"/>
      <c r="BE1086" s="213"/>
      <c r="BF1086" s="213"/>
      <c r="BG1086" s="213"/>
      <c r="BH1086" s="213"/>
    </row>
    <row r="1087" spans="1:60" outlineLevel="3" x14ac:dyDescent="0.2">
      <c r="A1087" s="220"/>
      <c r="B1087" s="221"/>
      <c r="C1087" s="261" t="s">
        <v>2932</v>
      </c>
      <c r="D1087" s="250"/>
      <c r="E1087" s="250"/>
      <c r="F1087" s="250"/>
      <c r="G1087" s="250"/>
      <c r="H1087" s="224"/>
      <c r="I1087" s="224"/>
      <c r="J1087" s="224"/>
      <c r="K1087" s="224"/>
      <c r="L1087" s="224"/>
      <c r="M1087" s="224"/>
      <c r="N1087" s="223"/>
      <c r="O1087" s="223"/>
      <c r="P1087" s="223"/>
      <c r="Q1087" s="223"/>
      <c r="R1087" s="224"/>
      <c r="S1087" s="224"/>
      <c r="T1087" s="224"/>
      <c r="U1087" s="224"/>
      <c r="V1087" s="224"/>
      <c r="W1087" s="224"/>
      <c r="X1087" s="224"/>
      <c r="Y1087" s="224"/>
      <c r="Z1087" s="213"/>
      <c r="AA1087" s="213"/>
      <c r="AB1087" s="213"/>
      <c r="AC1087" s="213"/>
      <c r="AD1087" s="213"/>
      <c r="AE1087" s="213"/>
      <c r="AF1087" s="213"/>
      <c r="AG1087" s="213" t="s">
        <v>287</v>
      </c>
      <c r="AH1087" s="213"/>
      <c r="AI1087" s="213"/>
      <c r="AJ1087" s="213"/>
      <c r="AK1087" s="213"/>
      <c r="AL1087" s="213"/>
      <c r="AM1087" s="213"/>
      <c r="AN1087" s="213"/>
      <c r="AO1087" s="213"/>
      <c r="AP1087" s="213"/>
      <c r="AQ1087" s="213"/>
      <c r="AR1087" s="213"/>
      <c r="AS1087" s="213"/>
      <c r="AT1087" s="213"/>
      <c r="AU1087" s="213"/>
      <c r="AV1087" s="213"/>
      <c r="AW1087" s="213"/>
      <c r="AX1087" s="213"/>
      <c r="AY1087" s="213"/>
      <c r="AZ1087" s="213"/>
      <c r="BA1087" s="213"/>
      <c r="BB1087" s="213"/>
      <c r="BC1087" s="213"/>
      <c r="BD1087" s="213"/>
      <c r="BE1087" s="213"/>
      <c r="BF1087" s="213"/>
      <c r="BG1087" s="213"/>
      <c r="BH1087" s="213"/>
    </row>
    <row r="1088" spans="1:60" outlineLevel="3" x14ac:dyDescent="0.2">
      <c r="A1088" s="220"/>
      <c r="B1088" s="221"/>
      <c r="C1088" s="261" t="s">
        <v>2879</v>
      </c>
      <c r="D1088" s="250"/>
      <c r="E1088" s="250"/>
      <c r="F1088" s="250"/>
      <c r="G1088" s="250"/>
      <c r="H1088" s="224"/>
      <c r="I1088" s="224"/>
      <c r="J1088" s="224"/>
      <c r="K1088" s="224"/>
      <c r="L1088" s="224"/>
      <c r="M1088" s="224"/>
      <c r="N1088" s="223"/>
      <c r="O1088" s="223"/>
      <c r="P1088" s="223"/>
      <c r="Q1088" s="223"/>
      <c r="R1088" s="224"/>
      <c r="S1088" s="224"/>
      <c r="T1088" s="224"/>
      <c r="U1088" s="224"/>
      <c r="V1088" s="224"/>
      <c r="W1088" s="224"/>
      <c r="X1088" s="224"/>
      <c r="Y1088" s="224"/>
      <c r="Z1088" s="213"/>
      <c r="AA1088" s="213"/>
      <c r="AB1088" s="213"/>
      <c r="AC1088" s="213"/>
      <c r="AD1088" s="213"/>
      <c r="AE1088" s="213"/>
      <c r="AF1088" s="213"/>
      <c r="AG1088" s="213" t="s">
        <v>287</v>
      </c>
      <c r="AH1088" s="213"/>
      <c r="AI1088" s="213"/>
      <c r="AJ1088" s="213"/>
      <c r="AK1088" s="213"/>
      <c r="AL1088" s="213"/>
      <c r="AM1088" s="213"/>
      <c r="AN1088" s="213"/>
      <c r="AO1088" s="213"/>
      <c r="AP1088" s="213"/>
      <c r="AQ1088" s="213"/>
      <c r="AR1088" s="213"/>
      <c r="AS1088" s="213"/>
      <c r="AT1088" s="213"/>
      <c r="AU1088" s="213"/>
      <c r="AV1088" s="213"/>
      <c r="AW1088" s="213"/>
      <c r="AX1088" s="213"/>
      <c r="AY1088" s="213"/>
      <c r="AZ1088" s="213"/>
      <c r="BA1088" s="213"/>
      <c r="BB1088" s="213"/>
      <c r="BC1088" s="213"/>
      <c r="BD1088" s="213"/>
      <c r="BE1088" s="213"/>
      <c r="BF1088" s="213"/>
      <c r="BG1088" s="213"/>
      <c r="BH1088" s="213"/>
    </row>
    <row r="1089" spans="1:60" outlineLevel="3" x14ac:dyDescent="0.2">
      <c r="A1089" s="220"/>
      <c r="B1089" s="221"/>
      <c r="C1089" s="261" t="s">
        <v>2880</v>
      </c>
      <c r="D1089" s="250"/>
      <c r="E1089" s="250"/>
      <c r="F1089" s="250"/>
      <c r="G1089" s="250"/>
      <c r="H1089" s="224"/>
      <c r="I1089" s="224"/>
      <c r="J1089" s="224"/>
      <c r="K1089" s="224"/>
      <c r="L1089" s="224"/>
      <c r="M1089" s="224"/>
      <c r="N1089" s="223"/>
      <c r="O1089" s="223"/>
      <c r="P1089" s="223"/>
      <c r="Q1089" s="223"/>
      <c r="R1089" s="224"/>
      <c r="S1089" s="224"/>
      <c r="T1089" s="224"/>
      <c r="U1089" s="224"/>
      <c r="V1089" s="224"/>
      <c r="W1089" s="224"/>
      <c r="X1089" s="224"/>
      <c r="Y1089" s="224"/>
      <c r="Z1089" s="213"/>
      <c r="AA1089" s="213"/>
      <c r="AB1089" s="213"/>
      <c r="AC1089" s="213"/>
      <c r="AD1089" s="213"/>
      <c r="AE1089" s="213"/>
      <c r="AF1089" s="213"/>
      <c r="AG1089" s="213" t="s">
        <v>287</v>
      </c>
      <c r="AH1089" s="213"/>
      <c r="AI1089" s="213"/>
      <c r="AJ1089" s="213"/>
      <c r="AK1089" s="213"/>
      <c r="AL1089" s="213"/>
      <c r="AM1089" s="213"/>
      <c r="AN1089" s="213"/>
      <c r="AO1089" s="213"/>
      <c r="AP1089" s="213"/>
      <c r="AQ1089" s="213"/>
      <c r="AR1089" s="213"/>
      <c r="AS1089" s="213"/>
      <c r="AT1089" s="213"/>
      <c r="AU1089" s="213"/>
      <c r="AV1089" s="213"/>
      <c r="AW1089" s="213"/>
      <c r="AX1089" s="213"/>
      <c r="AY1089" s="213"/>
      <c r="AZ1089" s="213"/>
      <c r="BA1089" s="213"/>
      <c r="BB1089" s="213"/>
      <c r="BC1089" s="213"/>
      <c r="BD1089" s="213"/>
      <c r="BE1089" s="213"/>
      <c r="BF1089" s="213"/>
      <c r="BG1089" s="213"/>
      <c r="BH1089" s="213"/>
    </row>
    <row r="1090" spans="1:60" outlineLevel="3" x14ac:dyDescent="0.2">
      <c r="A1090" s="220"/>
      <c r="B1090" s="221"/>
      <c r="C1090" s="261" t="s">
        <v>2881</v>
      </c>
      <c r="D1090" s="250"/>
      <c r="E1090" s="250"/>
      <c r="F1090" s="250"/>
      <c r="G1090" s="250"/>
      <c r="H1090" s="224"/>
      <c r="I1090" s="224"/>
      <c r="J1090" s="224"/>
      <c r="K1090" s="224"/>
      <c r="L1090" s="224"/>
      <c r="M1090" s="224"/>
      <c r="N1090" s="223"/>
      <c r="O1090" s="223"/>
      <c r="P1090" s="223"/>
      <c r="Q1090" s="223"/>
      <c r="R1090" s="224"/>
      <c r="S1090" s="224"/>
      <c r="T1090" s="224"/>
      <c r="U1090" s="224"/>
      <c r="V1090" s="224"/>
      <c r="W1090" s="224"/>
      <c r="X1090" s="224"/>
      <c r="Y1090" s="224"/>
      <c r="Z1090" s="213"/>
      <c r="AA1090" s="213"/>
      <c r="AB1090" s="213"/>
      <c r="AC1090" s="213"/>
      <c r="AD1090" s="213"/>
      <c r="AE1090" s="213"/>
      <c r="AF1090" s="213"/>
      <c r="AG1090" s="213" t="s">
        <v>287</v>
      </c>
      <c r="AH1090" s="213"/>
      <c r="AI1090" s="213"/>
      <c r="AJ1090" s="213"/>
      <c r="AK1090" s="213"/>
      <c r="AL1090" s="213"/>
      <c r="AM1090" s="213"/>
      <c r="AN1090" s="213"/>
      <c r="AO1090" s="213"/>
      <c r="AP1090" s="213"/>
      <c r="AQ1090" s="213"/>
      <c r="AR1090" s="213"/>
      <c r="AS1090" s="213"/>
      <c r="AT1090" s="213"/>
      <c r="AU1090" s="213"/>
      <c r="AV1090" s="213"/>
      <c r="AW1090" s="213"/>
      <c r="AX1090" s="213"/>
      <c r="AY1090" s="213"/>
      <c r="AZ1090" s="213"/>
      <c r="BA1090" s="213"/>
      <c r="BB1090" s="213"/>
      <c r="BC1090" s="213"/>
      <c r="BD1090" s="213"/>
      <c r="BE1090" s="213"/>
      <c r="BF1090" s="213"/>
      <c r="BG1090" s="213"/>
      <c r="BH1090" s="213"/>
    </row>
    <row r="1091" spans="1:60" outlineLevel="3" x14ac:dyDescent="0.2">
      <c r="A1091" s="220"/>
      <c r="B1091" s="221"/>
      <c r="C1091" s="261" t="s">
        <v>2904</v>
      </c>
      <c r="D1091" s="250"/>
      <c r="E1091" s="250"/>
      <c r="F1091" s="250"/>
      <c r="G1091" s="250"/>
      <c r="H1091" s="224"/>
      <c r="I1091" s="224"/>
      <c r="J1091" s="224"/>
      <c r="K1091" s="224"/>
      <c r="L1091" s="224"/>
      <c r="M1091" s="224"/>
      <c r="N1091" s="223"/>
      <c r="O1091" s="223"/>
      <c r="P1091" s="223"/>
      <c r="Q1091" s="223"/>
      <c r="R1091" s="224"/>
      <c r="S1091" s="224"/>
      <c r="T1091" s="224"/>
      <c r="U1091" s="224"/>
      <c r="V1091" s="224"/>
      <c r="W1091" s="224"/>
      <c r="X1091" s="224"/>
      <c r="Y1091" s="224"/>
      <c r="Z1091" s="213"/>
      <c r="AA1091" s="213"/>
      <c r="AB1091" s="213"/>
      <c r="AC1091" s="213"/>
      <c r="AD1091" s="213"/>
      <c r="AE1091" s="213"/>
      <c r="AF1091" s="213"/>
      <c r="AG1091" s="213" t="s">
        <v>287</v>
      </c>
      <c r="AH1091" s="213"/>
      <c r="AI1091" s="213"/>
      <c r="AJ1091" s="213"/>
      <c r="AK1091" s="213"/>
      <c r="AL1091" s="213"/>
      <c r="AM1091" s="213"/>
      <c r="AN1091" s="213"/>
      <c r="AO1091" s="213"/>
      <c r="AP1091" s="213"/>
      <c r="AQ1091" s="213"/>
      <c r="AR1091" s="213"/>
      <c r="AS1091" s="213"/>
      <c r="AT1091" s="213"/>
      <c r="AU1091" s="213"/>
      <c r="AV1091" s="213"/>
      <c r="AW1091" s="213"/>
      <c r="AX1091" s="213"/>
      <c r="AY1091" s="213"/>
      <c r="AZ1091" s="213"/>
      <c r="BA1091" s="213"/>
      <c r="BB1091" s="213"/>
      <c r="BC1091" s="213"/>
      <c r="BD1091" s="213"/>
      <c r="BE1091" s="213"/>
      <c r="BF1091" s="213"/>
      <c r="BG1091" s="213"/>
      <c r="BH1091" s="213"/>
    </row>
    <row r="1092" spans="1:60" outlineLevel="3" x14ac:dyDescent="0.2">
      <c r="A1092" s="220"/>
      <c r="B1092" s="221"/>
      <c r="C1092" s="261" t="s">
        <v>2933</v>
      </c>
      <c r="D1092" s="250"/>
      <c r="E1092" s="250"/>
      <c r="F1092" s="250"/>
      <c r="G1092" s="250"/>
      <c r="H1092" s="224"/>
      <c r="I1092" s="224"/>
      <c r="J1092" s="224"/>
      <c r="K1092" s="224"/>
      <c r="L1092" s="224"/>
      <c r="M1092" s="224"/>
      <c r="N1092" s="223"/>
      <c r="O1092" s="223"/>
      <c r="P1092" s="223"/>
      <c r="Q1092" s="223"/>
      <c r="R1092" s="224"/>
      <c r="S1092" s="224"/>
      <c r="T1092" s="224"/>
      <c r="U1092" s="224"/>
      <c r="V1092" s="224"/>
      <c r="W1092" s="224"/>
      <c r="X1092" s="224"/>
      <c r="Y1092" s="224"/>
      <c r="Z1092" s="213"/>
      <c r="AA1092" s="213"/>
      <c r="AB1092" s="213"/>
      <c r="AC1092" s="213"/>
      <c r="AD1092" s="213"/>
      <c r="AE1092" s="213"/>
      <c r="AF1092" s="213"/>
      <c r="AG1092" s="213" t="s">
        <v>287</v>
      </c>
      <c r="AH1092" s="213"/>
      <c r="AI1092" s="213"/>
      <c r="AJ1092" s="213"/>
      <c r="AK1092" s="213"/>
      <c r="AL1092" s="213"/>
      <c r="AM1092" s="213"/>
      <c r="AN1092" s="213"/>
      <c r="AO1092" s="213"/>
      <c r="AP1092" s="213"/>
      <c r="AQ1092" s="213"/>
      <c r="AR1092" s="213"/>
      <c r="AS1092" s="213"/>
      <c r="AT1092" s="213"/>
      <c r="AU1092" s="213"/>
      <c r="AV1092" s="213"/>
      <c r="AW1092" s="213"/>
      <c r="AX1092" s="213"/>
      <c r="AY1092" s="213"/>
      <c r="AZ1092" s="213"/>
      <c r="BA1092" s="213"/>
      <c r="BB1092" s="213"/>
      <c r="BC1092" s="213"/>
      <c r="BD1092" s="213"/>
      <c r="BE1092" s="213"/>
      <c r="BF1092" s="213"/>
      <c r="BG1092" s="213"/>
      <c r="BH1092" s="213"/>
    </row>
    <row r="1093" spans="1:60" outlineLevel="3" x14ac:dyDescent="0.2">
      <c r="A1093" s="220"/>
      <c r="B1093" s="221"/>
      <c r="C1093" s="261" t="s">
        <v>2934</v>
      </c>
      <c r="D1093" s="250"/>
      <c r="E1093" s="250"/>
      <c r="F1093" s="250"/>
      <c r="G1093" s="250"/>
      <c r="H1093" s="224"/>
      <c r="I1093" s="224"/>
      <c r="J1093" s="224"/>
      <c r="K1093" s="224"/>
      <c r="L1093" s="224"/>
      <c r="M1093" s="224"/>
      <c r="N1093" s="223"/>
      <c r="O1093" s="223"/>
      <c r="P1093" s="223"/>
      <c r="Q1093" s="223"/>
      <c r="R1093" s="224"/>
      <c r="S1093" s="224"/>
      <c r="T1093" s="224"/>
      <c r="U1093" s="224"/>
      <c r="V1093" s="224"/>
      <c r="W1093" s="224"/>
      <c r="X1093" s="224"/>
      <c r="Y1093" s="224"/>
      <c r="Z1093" s="213"/>
      <c r="AA1093" s="213"/>
      <c r="AB1093" s="213"/>
      <c r="AC1093" s="213"/>
      <c r="AD1093" s="213"/>
      <c r="AE1093" s="213"/>
      <c r="AF1093" s="213"/>
      <c r="AG1093" s="213" t="s">
        <v>287</v>
      </c>
      <c r="AH1093" s="213"/>
      <c r="AI1093" s="213"/>
      <c r="AJ1093" s="213"/>
      <c r="AK1093" s="213"/>
      <c r="AL1093" s="213"/>
      <c r="AM1093" s="213"/>
      <c r="AN1093" s="213"/>
      <c r="AO1093" s="213"/>
      <c r="AP1093" s="213"/>
      <c r="AQ1093" s="213"/>
      <c r="AR1093" s="213"/>
      <c r="AS1093" s="213"/>
      <c r="AT1093" s="213"/>
      <c r="AU1093" s="213"/>
      <c r="AV1093" s="213"/>
      <c r="AW1093" s="213"/>
      <c r="AX1093" s="213"/>
      <c r="AY1093" s="213"/>
      <c r="AZ1093" s="213"/>
      <c r="BA1093" s="213"/>
      <c r="BB1093" s="213"/>
      <c r="BC1093" s="213"/>
      <c r="BD1093" s="213"/>
      <c r="BE1093" s="213"/>
      <c r="BF1093" s="213"/>
      <c r="BG1093" s="213"/>
      <c r="BH1093" s="213"/>
    </row>
    <row r="1094" spans="1:60" outlineLevel="3" x14ac:dyDescent="0.2">
      <c r="A1094" s="220"/>
      <c r="B1094" s="221"/>
      <c r="C1094" s="261" t="s">
        <v>2877</v>
      </c>
      <c r="D1094" s="250"/>
      <c r="E1094" s="250"/>
      <c r="F1094" s="250"/>
      <c r="G1094" s="250"/>
      <c r="H1094" s="224"/>
      <c r="I1094" s="224"/>
      <c r="J1094" s="224"/>
      <c r="K1094" s="224"/>
      <c r="L1094" s="224"/>
      <c r="M1094" s="224"/>
      <c r="N1094" s="223"/>
      <c r="O1094" s="223"/>
      <c r="P1094" s="223"/>
      <c r="Q1094" s="223"/>
      <c r="R1094" s="224"/>
      <c r="S1094" s="224"/>
      <c r="T1094" s="224"/>
      <c r="U1094" s="224"/>
      <c r="V1094" s="224"/>
      <c r="W1094" s="224"/>
      <c r="X1094" s="224"/>
      <c r="Y1094" s="224"/>
      <c r="Z1094" s="213"/>
      <c r="AA1094" s="213"/>
      <c r="AB1094" s="213"/>
      <c r="AC1094" s="213"/>
      <c r="AD1094" s="213"/>
      <c r="AE1094" s="213"/>
      <c r="AF1094" s="213"/>
      <c r="AG1094" s="213" t="s">
        <v>287</v>
      </c>
      <c r="AH1094" s="213"/>
      <c r="AI1094" s="213"/>
      <c r="AJ1094" s="213"/>
      <c r="AK1094" s="213"/>
      <c r="AL1094" s="213"/>
      <c r="AM1094" s="213"/>
      <c r="AN1094" s="213"/>
      <c r="AO1094" s="213"/>
      <c r="AP1094" s="213"/>
      <c r="AQ1094" s="213"/>
      <c r="AR1094" s="213"/>
      <c r="AS1094" s="213"/>
      <c r="AT1094" s="213"/>
      <c r="AU1094" s="213"/>
      <c r="AV1094" s="213"/>
      <c r="AW1094" s="213"/>
      <c r="AX1094" s="213"/>
      <c r="AY1094" s="213"/>
      <c r="AZ1094" s="213"/>
      <c r="BA1094" s="213"/>
      <c r="BB1094" s="213"/>
      <c r="BC1094" s="213"/>
      <c r="BD1094" s="213"/>
      <c r="BE1094" s="213"/>
      <c r="BF1094" s="213"/>
      <c r="BG1094" s="213"/>
      <c r="BH1094" s="213"/>
    </row>
    <row r="1095" spans="1:60" outlineLevel="3" x14ac:dyDescent="0.2">
      <c r="A1095" s="220"/>
      <c r="B1095" s="221"/>
      <c r="C1095" s="261" t="s">
        <v>2935</v>
      </c>
      <c r="D1095" s="250"/>
      <c r="E1095" s="250"/>
      <c r="F1095" s="250"/>
      <c r="G1095" s="250"/>
      <c r="H1095" s="224"/>
      <c r="I1095" s="224"/>
      <c r="J1095" s="224"/>
      <c r="K1095" s="224"/>
      <c r="L1095" s="224"/>
      <c r="M1095" s="224"/>
      <c r="N1095" s="223"/>
      <c r="O1095" s="223"/>
      <c r="P1095" s="223"/>
      <c r="Q1095" s="223"/>
      <c r="R1095" s="224"/>
      <c r="S1095" s="224"/>
      <c r="T1095" s="224"/>
      <c r="U1095" s="224"/>
      <c r="V1095" s="224"/>
      <c r="W1095" s="224"/>
      <c r="X1095" s="224"/>
      <c r="Y1095" s="224"/>
      <c r="Z1095" s="213"/>
      <c r="AA1095" s="213"/>
      <c r="AB1095" s="213"/>
      <c r="AC1095" s="213"/>
      <c r="AD1095" s="213"/>
      <c r="AE1095" s="213"/>
      <c r="AF1095" s="213"/>
      <c r="AG1095" s="213" t="s">
        <v>287</v>
      </c>
      <c r="AH1095" s="213"/>
      <c r="AI1095" s="213"/>
      <c r="AJ1095" s="213"/>
      <c r="AK1095" s="213"/>
      <c r="AL1095" s="213"/>
      <c r="AM1095" s="213"/>
      <c r="AN1095" s="213"/>
      <c r="AO1095" s="213"/>
      <c r="AP1095" s="213"/>
      <c r="AQ1095" s="213"/>
      <c r="AR1095" s="213"/>
      <c r="AS1095" s="213"/>
      <c r="AT1095" s="213"/>
      <c r="AU1095" s="213"/>
      <c r="AV1095" s="213"/>
      <c r="AW1095" s="213"/>
      <c r="AX1095" s="213"/>
      <c r="AY1095" s="213"/>
      <c r="AZ1095" s="213"/>
      <c r="BA1095" s="213"/>
      <c r="BB1095" s="213"/>
      <c r="BC1095" s="213"/>
      <c r="BD1095" s="213"/>
      <c r="BE1095" s="213"/>
      <c r="BF1095" s="213"/>
      <c r="BG1095" s="213"/>
      <c r="BH1095" s="213"/>
    </row>
    <row r="1096" spans="1:60" outlineLevel="3" x14ac:dyDescent="0.2">
      <c r="A1096" s="220"/>
      <c r="B1096" s="221"/>
      <c r="C1096" s="261" t="s">
        <v>2926</v>
      </c>
      <c r="D1096" s="250"/>
      <c r="E1096" s="250"/>
      <c r="F1096" s="250"/>
      <c r="G1096" s="250"/>
      <c r="H1096" s="224"/>
      <c r="I1096" s="224"/>
      <c r="J1096" s="224"/>
      <c r="K1096" s="224"/>
      <c r="L1096" s="224"/>
      <c r="M1096" s="224"/>
      <c r="N1096" s="223"/>
      <c r="O1096" s="223"/>
      <c r="P1096" s="223"/>
      <c r="Q1096" s="223"/>
      <c r="R1096" s="224"/>
      <c r="S1096" s="224"/>
      <c r="T1096" s="224"/>
      <c r="U1096" s="224"/>
      <c r="V1096" s="224"/>
      <c r="W1096" s="224"/>
      <c r="X1096" s="224"/>
      <c r="Y1096" s="224"/>
      <c r="Z1096" s="213"/>
      <c r="AA1096" s="213"/>
      <c r="AB1096" s="213"/>
      <c r="AC1096" s="213"/>
      <c r="AD1096" s="213"/>
      <c r="AE1096" s="213"/>
      <c r="AF1096" s="213"/>
      <c r="AG1096" s="213" t="s">
        <v>287</v>
      </c>
      <c r="AH1096" s="213"/>
      <c r="AI1096" s="213"/>
      <c r="AJ1096" s="213"/>
      <c r="AK1096" s="213"/>
      <c r="AL1096" s="213"/>
      <c r="AM1096" s="213"/>
      <c r="AN1096" s="213"/>
      <c r="AO1096" s="213"/>
      <c r="AP1096" s="213"/>
      <c r="AQ1096" s="213"/>
      <c r="AR1096" s="213"/>
      <c r="AS1096" s="213"/>
      <c r="AT1096" s="213"/>
      <c r="AU1096" s="213"/>
      <c r="AV1096" s="213"/>
      <c r="AW1096" s="213"/>
      <c r="AX1096" s="213"/>
      <c r="AY1096" s="213"/>
      <c r="AZ1096" s="213"/>
      <c r="BA1096" s="213"/>
      <c r="BB1096" s="213"/>
      <c r="BC1096" s="213"/>
      <c r="BD1096" s="213"/>
      <c r="BE1096" s="213"/>
      <c r="BF1096" s="213"/>
      <c r="BG1096" s="213"/>
      <c r="BH1096" s="213"/>
    </row>
    <row r="1097" spans="1:60" ht="22.5" outlineLevel="3" x14ac:dyDescent="0.2">
      <c r="A1097" s="220"/>
      <c r="B1097" s="221"/>
      <c r="C1097" s="261" t="s">
        <v>355</v>
      </c>
      <c r="D1097" s="250"/>
      <c r="E1097" s="250"/>
      <c r="F1097" s="250"/>
      <c r="G1097" s="250"/>
      <c r="H1097" s="224"/>
      <c r="I1097" s="224"/>
      <c r="J1097" s="224"/>
      <c r="K1097" s="224"/>
      <c r="L1097" s="224"/>
      <c r="M1097" s="224"/>
      <c r="N1097" s="223"/>
      <c r="O1097" s="223"/>
      <c r="P1097" s="223"/>
      <c r="Q1097" s="223"/>
      <c r="R1097" s="224"/>
      <c r="S1097" s="224"/>
      <c r="T1097" s="224"/>
      <c r="U1097" s="224"/>
      <c r="V1097" s="224"/>
      <c r="W1097" s="224"/>
      <c r="X1097" s="224"/>
      <c r="Y1097" s="224"/>
      <c r="Z1097" s="213"/>
      <c r="AA1097" s="213"/>
      <c r="AB1097" s="213"/>
      <c r="AC1097" s="213"/>
      <c r="AD1097" s="213"/>
      <c r="AE1097" s="213"/>
      <c r="AF1097" s="213"/>
      <c r="AG1097" s="213" t="s">
        <v>287</v>
      </c>
      <c r="AH1097" s="213"/>
      <c r="AI1097" s="213"/>
      <c r="AJ1097" s="213"/>
      <c r="AK1097" s="213"/>
      <c r="AL1097" s="213"/>
      <c r="AM1097" s="213"/>
      <c r="AN1097" s="213"/>
      <c r="AO1097" s="213"/>
      <c r="AP1097" s="213"/>
      <c r="AQ1097" s="213"/>
      <c r="AR1097" s="213"/>
      <c r="AS1097" s="213"/>
      <c r="AT1097" s="213"/>
      <c r="AU1097" s="213"/>
      <c r="AV1097" s="213"/>
      <c r="AW1097" s="213"/>
      <c r="AX1097" s="213"/>
      <c r="AY1097" s="213"/>
      <c r="AZ1097" s="213"/>
      <c r="BA1097" s="249" t="str">
        <f>C1097</f>
        <v>Kompletní provedení dle veškerých informací obsažených v PD (textová i výkresová část, technologické postupy, restaurátorské záměry atd.).</v>
      </c>
      <c r="BB1097" s="213"/>
      <c r="BC1097" s="213"/>
      <c r="BD1097" s="213"/>
      <c r="BE1097" s="213"/>
      <c r="BF1097" s="213"/>
      <c r="BG1097" s="213"/>
      <c r="BH1097" s="213"/>
    </row>
    <row r="1098" spans="1:60" ht="22.5" outlineLevel="3" x14ac:dyDescent="0.2">
      <c r="A1098" s="220"/>
      <c r="B1098" s="221"/>
      <c r="C1098" s="261" t="s">
        <v>3165</v>
      </c>
      <c r="D1098" s="250"/>
      <c r="E1098" s="250"/>
      <c r="F1098" s="250"/>
      <c r="G1098" s="250"/>
      <c r="H1098" s="224"/>
      <c r="I1098" s="224"/>
      <c r="J1098" s="224"/>
      <c r="K1098" s="224"/>
      <c r="L1098" s="224"/>
      <c r="M1098" s="224"/>
      <c r="N1098" s="223"/>
      <c r="O1098" s="223"/>
      <c r="P1098" s="223"/>
      <c r="Q1098" s="223"/>
      <c r="R1098" s="224"/>
      <c r="S1098" s="224"/>
      <c r="T1098" s="224"/>
      <c r="U1098" s="224"/>
      <c r="V1098" s="224"/>
      <c r="W1098" s="224"/>
      <c r="X1098" s="224"/>
      <c r="Y1098" s="224"/>
      <c r="Z1098" s="213"/>
      <c r="AA1098" s="213"/>
      <c r="AB1098" s="213"/>
      <c r="AC1098" s="213"/>
      <c r="AD1098" s="213"/>
      <c r="AE1098" s="213"/>
      <c r="AF1098" s="213"/>
      <c r="AG1098" s="213" t="s">
        <v>287</v>
      </c>
      <c r="AH1098" s="213"/>
      <c r="AI1098" s="213"/>
      <c r="AJ1098" s="213"/>
      <c r="AK1098" s="213"/>
      <c r="AL1098" s="213"/>
      <c r="AM1098" s="213"/>
      <c r="AN1098" s="213"/>
      <c r="AO1098" s="213"/>
      <c r="AP1098" s="213"/>
      <c r="AQ1098" s="213"/>
      <c r="AR1098" s="213"/>
      <c r="AS1098" s="213"/>
      <c r="AT1098" s="213"/>
      <c r="AU1098" s="213"/>
      <c r="AV1098" s="213"/>
      <c r="AW1098" s="213"/>
      <c r="AX1098" s="213"/>
      <c r="AY1098" s="213"/>
      <c r="AZ1098" s="213"/>
      <c r="BA1098" s="249" t="str">
        <f>C1098</f>
        <v>Provedení je včetně montáže, demontáže původních konstrukcí, dodávky, přesunu hmot, přesunu a likvidace suti, povrchové úpravy, repasí, restaurátorských záměrů,</v>
      </c>
      <c r="BB1098" s="213"/>
      <c r="BC1098" s="213"/>
      <c r="BD1098" s="213"/>
      <c r="BE1098" s="213"/>
      <c r="BF1098" s="213"/>
      <c r="BG1098" s="213"/>
      <c r="BH1098" s="213"/>
    </row>
    <row r="1099" spans="1:60" ht="22.5" outlineLevel="3" x14ac:dyDescent="0.2">
      <c r="A1099" s="220"/>
      <c r="B1099" s="221"/>
      <c r="C1099" s="261" t="s">
        <v>288</v>
      </c>
      <c r="D1099" s="250"/>
      <c r="E1099" s="250"/>
      <c r="F1099" s="250"/>
      <c r="G1099" s="250"/>
      <c r="H1099" s="224"/>
      <c r="I1099" s="224"/>
      <c r="J1099" s="224"/>
      <c r="K1099" s="224"/>
      <c r="L1099" s="224"/>
      <c r="M1099" s="224"/>
      <c r="N1099" s="223"/>
      <c r="O1099" s="223"/>
      <c r="P1099" s="223"/>
      <c r="Q1099" s="223"/>
      <c r="R1099" s="224"/>
      <c r="S1099" s="224"/>
      <c r="T1099" s="224"/>
      <c r="U1099" s="224"/>
      <c r="V1099" s="224"/>
      <c r="W1099" s="224"/>
      <c r="X1099" s="224"/>
      <c r="Y1099" s="224"/>
      <c r="Z1099" s="213"/>
      <c r="AA1099" s="213"/>
      <c r="AB1099" s="213"/>
      <c r="AC1099" s="213"/>
      <c r="AD1099" s="213"/>
      <c r="AE1099" s="213"/>
      <c r="AF1099" s="213"/>
      <c r="AG1099" s="213" t="s">
        <v>287</v>
      </c>
      <c r="AH1099" s="213"/>
      <c r="AI1099" s="213"/>
      <c r="AJ1099" s="213"/>
      <c r="AK1099" s="213"/>
      <c r="AL1099" s="213"/>
      <c r="AM1099" s="213"/>
      <c r="AN1099" s="213"/>
      <c r="AO1099" s="213"/>
      <c r="AP1099" s="213"/>
      <c r="AQ1099" s="213"/>
      <c r="AR1099" s="213"/>
      <c r="AS1099" s="213"/>
      <c r="AT1099" s="213"/>
      <c r="AU1099" s="213"/>
      <c r="AV1099" s="213"/>
      <c r="AW1099" s="213"/>
      <c r="AX1099" s="213"/>
      <c r="AY1099" s="213"/>
      <c r="AZ1099" s="213"/>
      <c r="BA1099" s="249" t="str">
        <f>C1099</f>
        <v>restaurátorských závěrečných zpráv, dílenských dokumentací, vzorkování a veškerých dalších nutných souvisejících plnění a dodávek potřeb.</v>
      </c>
      <c r="BB1099" s="213"/>
      <c r="BC1099" s="213"/>
      <c r="BD1099" s="213"/>
      <c r="BE1099" s="213"/>
      <c r="BF1099" s="213"/>
      <c r="BG1099" s="213"/>
      <c r="BH1099" s="213"/>
    </row>
    <row r="1100" spans="1:60" outlineLevel="1" x14ac:dyDescent="0.2">
      <c r="A1100" s="241">
        <v>114</v>
      </c>
      <c r="B1100" s="242" t="s">
        <v>2936</v>
      </c>
      <c r="C1100" s="259" t="s">
        <v>2937</v>
      </c>
      <c r="D1100" s="243" t="s">
        <v>1055</v>
      </c>
      <c r="E1100" s="244">
        <v>1</v>
      </c>
      <c r="F1100" s="245"/>
      <c r="G1100" s="246">
        <f>ROUND(E1100*F1100,2)</f>
        <v>0</v>
      </c>
      <c r="H1100" s="245"/>
      <c r="I1100" s="246">
        <f>ROUND(E1100*H1100,2)</f>
        <v>0</v>
      </c>
      <c r="J1100" s="245"/>
      <c r="K1100" s="246">
        <f>ROUND(E1100*J1100,2)</f>
        <v>0</v>
      </c>
      <c r="L1100" s="246">
        <v>21</v>
      </c>
      <c r="M1100" s="246">
        <f>G1100*(1+L1100/100)</f>
        <v>0</v>
      </c>
      <c r="N1100" s="244">
        <v>0</v>
      </c>
      <c r="O1100" s="244">
        <f>ROUND(E1100*N1100,2)</f>
        <v>0</v>
      </c>
      <c r="P1100" s="244">
        <v>0</v>
      </c>
      <c r="Q1100" s="244">
        <f>ROUND(E1100*P1100,2)</f>
        <v>0</v>
      </c>
      <c r="R1100" s="246"/>
      <c r="S1100" s="246" t="s">
        <v>281</v>
      </c>
      <c r="T1100" s="247" t="s">
        <v>282</v>
      </c>
      <c r="U1100" s="224">
        <v>0</v>
      </c>
      <c r="V1100" s="224">
        <f>ROUND(E1100*U1100,2)</f>
        <v>0</v>
      </c>
      <c r="W1100" s="224"/>
      <c r="X1100" s="224" t="s">
        <v>283</v>
      </c>
      <c r="Y1100" s="224" t="s">
        <v>284</v>
      </c>
      <c r="Z1100" s="213"/>
      <c r="AA1100" s="213"/>
      <c r="AB1100" s="213"/>
      <c r="AC1100" s="213"/>
      <c r="AD1100" s="213"/>
      <c r="AE1100" s="213"/>
      <c r="AF1100" s="213"/>
      <c r="AG1100" s="213" t="s">
        <v>285</v>
      </c>
      <c r="AH1100" s="213"/>
      <c r="AI1100" s="213"/>
      <c r="AJ1100" s="213"/>
      <c r="AK1100" s="213"/>
      <c r="AL1100" s="213"/>
      <c r="AM1100" s="213"/>
      <c r="AN1100" s="213"/>
      <c r="AO1100" s="213"/>
      <c r="AP1100" s="213"/>
      <c r="AQ1100" s="213"/>
      <c r="AR1100" s="213"/>
      <c r="AS1100" s="213"/>
      <c r="AT1100" s="213"/>
      <c r="AU1100" s="213"/>
      <c r="AV1100" s="213"/>
      <c r="AW1100" s="213"/>
      <c r="AX1100" s="213"/>
      <c r="AY1100" s="213"/>
      <c r="AZ1100" s="213"/>
      <c r="BA1100" s="213"/>
      <c r="BB1100" s="213"/>
      <c r="BC1100" s="213"/>
      <c r="BD1100" s="213"/>
      <c r="BE1100" s="213"/>
      <c r="BF1100" s="213"/>
      <c r="BG1100" s="213"/>
      <c r="BH1100" s="213"/>
    </row>
    <row r="1101" spans="1:60" outlineLevel="2" x14ac:dyDescent="0.2">
      <c r="A1101" s="220"/>
      <c r="B1101" s="221"/>
      <c r="C1101" s="260" t="s">
        <v>286</v>
      </c>
      <c r="D1101" s="248"/>
      <c r="E1101" s="248"/>
      <c r="F1101" s="248"/>
      <c r="G1101" s="248"/>
      <c r="H1101" s="224"/>
      <c r="I1101" s="224"/>
      <c r="J1101" s="224"/>
      <c r="K1101" s="224"/>
      <c r="L1101" s="224"/>
      <c r="M1101" s="224"/>
      <c r="N1101" s="223"/>
      <c r="O1101" s="223"/>
      <c r="P1101" s="223"/>
      <c r="Q1101" s="223"/>
      <c r="R1101" s="224"/>
      <c r="S1101" s="224"/>
      <c r="T1101" s="224"/>
      <c r="U1101" s="224"/>
      <c r="V1101" s="224"/>
      <c r="W1101" s="224"/>
      <c r="X1101" s="224"/>
      <c r="Y1101" s="224"/>
      <c r="Z1101" s="213"/>
      <c r="AA1101" s="213"/>
      <c r="AB1101" s="213"/>
      <c r="AC1101" s="213"/>
      <c r="AD1101" s="213"/>
      <c r="AE1101" s="213"/>
      <c r="AF1101" s="213"/>
      <c r="AG1101" s="213" t="s">
        <v>287</v>
      </c>
      <c r="AH1101" s="213"/>
      <c r="AI1101" s="213"/>
      <c r="AJ1101" s="213"/>
      <c r="AK1101" s="213"/>
      <c r="AL1101" s="213"/>
      <c r="AM1101" s="213"/>
      <c r="AN1101" s="213"/>
      <c r="AO1101" s="213"/>
      <c r="AP1101" s="213"/>
      <c r="AQ1101" s="213"/>
      <c r="AR1101" s="213"/>
      <c r="AS1101" s="213"/>
      <c r="AT1101" s="213"/>
      <c r="AU1101" s="213"/>
      <c r="AV1101" s="213"/>
      <c r="AW1101" s="213"/>
      <c r="AX1101" s="213"/>
      <c r="AY1101" s="213"/>
      <c r="AZ1101" s="213"/>
      <c r="BA1101" s="213"/>
      <c r="BB1101" s="213"/>
      <c r="BC1101" s="213"/>
      <c r="BD1101" s="213"/>
      <c r="BE1101" s="213"/>
      <c r="BF1101" s="213"/>
      <c r="BG1101" s="213"/>
      <c r="BH1101" s="213"/>
    </row>
    <row r="1102" spans="1:60" outlineLevel="3" x14ac:dyDescent="0.2">
      <c r="A1102" s="220"/>
      <c r="B1102" s="221"/>
      <c r="C1102" s="261" t="s">
        <v>3210</v>
      </c>
      <c r="D1102" s="250"/>
      <c r="E1102" s="250"/>
      <c r="F1102" s="250"/>
      <c r="G1102" s="250"/>
      <c r="H1102" s="224"/>
      <c r="I1102" s="224"/>
      <c r="J1102" s="224"/>
      <c r="K1102" s="224"/>
      <c r="L1102" s="224"/>
      <c r="M1102" s="224"/>
      <c r="N1102" s="223"/>
      <c r="O1102" s="223"/>
      <c r="P1102" s="223"/>
      <c r="Q1102" s="223"/>
      <c r="R1102" s="224"/>
      <c r="S1102" s="224"/>
      <c r="T1102" s="224"/>
      <c r="U1102" s="224"/>
      <c r="V1102" s="224"/>
      <c r="W1102" s="224"/>
      <c r="X1102" s="224"/>
      <c r="Y1102" s="224"/>
      <c r="Z1102" s="213"/>
      <c r="AA1102" s="213"/>
      <c r="AB1102" s="213"/>
      <c r="AC1102" s="213"/>
      <c r="AD1102" s="213"/>
      <c r="AE1102" s="213"/>
      <c r="AF1102" s="213"/>
      <c r="AG1102" s="213" t="s">
        <v>287</v>
      </c>
      <c r="AH1102" s="213"/>
      <c r="AI1102" s="213"/>
      <c r="AJ1102" s="213"/>
      <c r="AK1102" s="213"/>
      <c r="AL1102" s="213"/>
      <c r="AM1102" s="213"/>
      <c r="AN1102" s="213"/>
      <c r="AO1102" s="213"/>
      <c r="AP1102" s="213"/>
      <c r="AQ1102" s="213"/>
      <c r="AR1102" s="213"/>
      <c r="AS1102" s="213"/>
      <c r="AT1102" s="213"/>
      <c r="AU1102" s="213"/>
      <c r="AV1102" s="213"/>
      <c r="AW1102" s="213"/>
      <c r="AX1102" s="213"/>
      <c r="AY1102" s="213"/>
      <c r="AZ1102" s="213"/>
      <c r="BA1102" s="213"/>
      <c r="BB1102" s="213"/>
      <c r="BC1102" s="213"/>
      <c r="BD1102" s="213"/>
      <c r="BE1102" s="213"/>
      <c r="BF1102" s="213"/>
      <c r="BG1102" s="213"/>
      <c r="BH1102" s="213"/>
    </row>
    <row r="1103" spans="1:60" outlineLevel="3" x14ac:dyDescent="0.2">
      <c r="A1103" s="220"/>
      <c r="B1103" s="221"/>
      <c r="C1103" s="261" t="s">
        <v>2867</v>
      </c>
      <c r="D1103" s="250"/>
      <c r="E1103" s="250"/>
      <c r="F1103" s="250"/>
      <c r="G1103" s="250"/>
      <c r="H1103" s="224"/>
      <c r="I1103" s="224"/>
      <c r="J1103" s="224"/>
      <c r="K1103" s="224"/>
      <c r="L1103" s="224"/>
      <c r="M1103" s="224"/>
      <c r="N1103" s="223"/>
      <c r="O1103" s="223"/>
      <c r="P1103" s="223"/>
      <c r="Q1103" s="223"/>
      <c r="R1103" s="224"/>
      <c r="S1103" s="224"/>
      <c r="T1103" s="224"/>
      <c r="U1103" s="224"/>
      <c r="V1103" s="224"/>
      <c r="W1103" s="224"/>
      <c r="X1103" s="224"/>
      <c r="Y1103" s="224"/>
      <c r="Z1103" s="213"/>
      <c r="AA1103" s="213"/>
      <c r="AB1103" s="213"/>
      <c r="AC1103" s="213"/>
      <c r="AD1103" s="213"/>
      <c r="AE1103" s="213"/>
      <c r="AF1103" s="213"/>
      <c r="AG1103" s="213" t="s">
        <v>287</v>
      </c>
      <c r="AH1103" s="213"/>
      <c r="AI1103" s="213"/>
      <c r="AJ1103" s="213"/>
      <c r="AK1103" s="213"/>
      <c r="AL1103" s="213"/>
      <c r="AM1103" s="213"/>
      <c r="AN1103" s="213"/>
      <c r="AO1103" s="213"/>
      <c r="AP1103" s="213"/>
      <c r="AQ1103" s="213"/>
      <c r="AR1103" s="213"/>
      <c r="AS1103" s="213"/>
      <c r="AT1103" s="213"/>
      <c r="AU1103" s="213"/>
      <c r="AV1103" s="213"/>
      <c r="AW1103" s="213"/>
      <c r="AX1103" s="213"/>
      <c r="AY1103" s="213"/>
      <c r="AZ1103" s="213"/>
      <c r="BA1103" s="213"/>
      <c r="BB1103" s="213"/>
      <c r="BC1103" s="213"/>
      <c r="BD1103" s="213"/>
      <c r="BE1103" s="213"/>
      <c r="BF1103" s="213"/>
      <c r="BG1103" s="213"/>
      <c r="BH1103" s="213"/>
    </row>
    <row r="1104" spans="1:60" outlineLevel="3" x14ac:dyDescent="0.2">
      <c r="A1104" s="220"/>
      <c r="B1104" s="221"/>
      <c r="C1104" s="261" t="s">
        <v>2868</v>
      </c>
      <c r="D1104" s="250"/>
      <c r="E1104" s="250"/>
      <c r="F1104" s="250"/>
      <c r="G1104" s="250"/>
      <c r="H1104" s="224"/>
      <c r="I1104" s="224"/>
      <c r="J1104" s="224"/>
      <c r="K1104" s="224"/>
      <c r="L1104" s="224"/>
      <c r="M1104" s="224"/>
      <c r="N1104" s="223"/>
      <c r="O1104" s="223"/>
      <c r="P1104" s="223"/>
      <c r="Q1104" s="223"/>
      <c r="R1104" s="224"/>
      <c r="S1104" s="224"/>
      <c r="T1104" s="224"/>
      <c r="U1104" s="224"/>
      <c r="V1104" s="224"/>
      <c r="W1104" s="224"/>
      <c r="X1104" s="224"/>
      <c r="Y1104" s="224"/>
      <c r="Z1104" s="213"/>
      <c r="AA1104" s="213"/>
      <c r="AB1104" s="213"/>
      <c r="AC1104" s="213"/>
      <c r="AD1104" s="213"/>
      <c r="AE1104" s="213"/>
      <c r="AF1104" s="213"/>
      <c r="AG1104" s="213" t="s">
        <v>287</v>
      </c>
      <c r="AH1104" s="213"/>
      <c r="AI1104" s="213"/>
      <c r="AJ1104" s="213"/>
      <c r="AK1104" s="213"/>
      <c r="AL1104" s="213"/>
      <c r="AM1104" s="213"/>
      <c r="AN1104" s="213"/>
      <c r="AO1104" s="213"/>
      <c r="AP1104" s="213"/>
      <c r="AQ1104" s="213"/>
      <c r="AR1104" s="213"/>
      <c r="AS1104" s="213"/>
      <c r="AT1104" s="213"/>
      <c r="AU1104" s="213"/>
      <c r="AV1104" s="213"/>
      <c r="AW1104" s="213"/>
      <c r="AX1104" s="213"/>
      <c r="AY1104" s="213"/>
      <c r="AZ1104" s="213"/>
      <c r="BA1104" s="213"/>
      <c r="BB1104" s="213"/>
      <c r="BC1104" s="213"/>
      <c r="BD1104" s="213"/>
      <c r="BE1104" s="213"/>
      <c r="BF1104" s="213"/>
      <c r="BG1104" s="213"/>
      <c r="BH1104" s="213"/>
    </row>
    <row r="1105" spans="1:60" outlineLevel="3" x14ac:dyDescent="0.2">
      <c r="A1105" s="220"/>
      <c r="B1105" s="221"/>
      <c r="C1105" s="261" t="s">
        <v>2885</v>
      </c>
      <c r="D1105" s="250"/>
      <c r="E1105" s="250"/>
      <c r="F1105" s="250"/>
      <c r="G1105" s="250"/>
      <c r="H1105" s="224"/>
      <c r="I1105" s="224"/>
      <c r="J1105" s="224"/>
      <c r="K1105" s="224"/>
      <c r="L1105" s="224"/>
      <c r="M1105" s="224"/>
      <c r="N1105" s="223"/>
      <c r="O1105" s="223"/>
      <c r="P1105" s="223"/>
      <c r="Q1105" s="223"/>
      <c r="R1105" s="224"/>
      <c r="S1105" s="224"/>
      <c r="T1105" s="224"/>
      <c r="U1105" s="224"/>
      <c r="V1105" s="224"/>
      <c r="W1105" s="224"/>
      <c r="X1105" s="224"/>
      <c r="Y1105" s="224"/>
      <c r="Z1105" s="213"/>
      <c r="AA1105" s="213"/>
      <c r="AB1105" s="213"/>
      <c r="AC1105" s="213"/>
      <c r="AD1105" s="213"/>
      <c r="AE1105" s="213"/>
      <c r="AF1105" s="213"/>
      <c r="AG1105" s="213" t="s">
        <v>287</v>
      </c>
      <c r="AH1105" s="213"/>
      <c r="AI1105" s="213"/>
      <c r="AJ1105" s="213"/>
      <c r="AK1105" s="213"/>
      <c r="AL1105" s="213"/>
      <c r="AM1105" s="213"/>
      <c r="AN1105" s="213"/>
      <c r="AO1105" s="213"/>
      <c r="AP1105" s="213"/>
      <c r="AQ1105" s="213"/>
      <c r="AR1105" s="213"/>
      <c r="AS1105" s="213"/>
      <c r="AT1105" s="213"/>
      <c r="AU1105" s="213"/>
      <c r="AV1105" s="213"/>
      <c r="AW1105" s="213"/>
      <c r="AX1105" s="213"/>
      <c r="AY1105" s="213"/>
      <c r="AZ1105" s="213"/>
      <c r="BA1105" s="213"/>
      <c r="BB1105" s="213"/>
      <c r="BC1105" s="213"/>
      <c r="BD1105" s="213"/>
      <c r="BE1105" s="213"/>
      <c r="BF1105" s="213"/>
      <c r="BG1105" s="213"/>
      <c r="BH1105" s="213"/>
    </row>
    <row r="1106" spans="1:60" outlineLevel="3" x14ac:dyDescent="0.2">
      <c r="A1106" s="220"/>
      <c r="B1106" s="221"/>
      <c r="C1106" s="261" t="s">
        <v>2870</v>
      </c>
      <c r="D1106" s="250"/>
      <c r="E1106" s="250"/>
      <c r="F1106" s="250"/>
      <c r="G1106" s="250"/>
      <c r="H1106" s="224"/>
      <c r="I1106" s="224"/>
      <c r="J1106" s="224"/>
      <c r="K1106" s="224"/>
      <c r="L1106" s="224"/>
      <c r="M1106" s="224"/>
      <c r="N1106" s="223"/>
      <c r="O1106" s="223"/>
      <c r="P1106" s="223"/>
      <c r="Q1106" s="223"/>
      <c r="R1106" s="224"/>
      <c r="S1106" s="224"/>
      <c r="T1106" s="224"/>
      <c r="U1106" s="224"/>
      <c r="V1106" s="224"/>
      <c r="W1106" s="224"/>
      <c r="X1106" s="224"/>
      <c r="Y1106" s="224"/>
      <c r="Z1106" s="213"/>
      <c r="AA1106" s="213"/>
      <c r="AB1106" s="213"/>
      <c r="AC1106" s="213"/>
      <c r="AD1106" s="213"/>
      <c r="AE1106" s="213"/>
      <c r="AF1106" s="213"/>
      <c r="AG1106" s="213" t="s">
        <v>287</v>
      </c>
      <c r="AH1106" s="213"/>
      <c r="AI1106" s="213"/>
      <c r="AJ1106" s="213"/>
      <c r="AK1106" s="213"/>
      <c r="AL1106" s="213"/>
      <c r="AM1106" s="213"/>
      <c r="AN1106" s="213"/>
      <c r="AO1106" s="213"/>
      <c r="AP1106" s="213"/>
      <c r="AQ1106" s="213"/>
      <c r="AR1106" s="213"/>
      <c r="AS1106" s="213"/>
      <c r="AT1106" s="213"/>
      <c r="AU1106" s="213"/>
      <c r="AV1106" s="213"/>
      <c r="AW1106" s="213"/>
      <c r="AX1106" s="213"/>
      <c r="AY1106" s="213"/>
      <c r="AZ1106" s="213"/>
      <c r="BA1106" s="213"/>
      <c r="BB1106" s="213"/>
      <c r="BC1106" s="213"/>
      <c r="BD1106" s="213"/>
      <c r="BE1106" s="213"/>
      <c r="BF1106" s="213"/>
      <c r="BG1106" s="213"/>
      <c r="BH1106" s="213"/>
    </row>
    <row r="1107" spans="1:60" outlineLevel="3" x14ac:dyDescent="0.2">
      <c r="A1107" s="220"/>
      <c r="B1107" s="221"/>
      <c r="C1107" s="261" t="s">
        <v>2871</v>
      </c>
      <c r="D1107" s="250"/>
      <c r="E1107" s="250"/>
      <c r="F1107" s="250"/>
      <c r="G1107" s="250"/>
      <c r="H1107" s="224"/>
      <c r="I1107" s="224"/>
      <c r="J1107" s="224"/>
      <c r="K1107" s="224"/>
      <c r="L1107" s="224"/>
      <c r="M1107" s="224"/>
      <c r="N1107" s="223"/>
      <c r="O1107" s="223"/>
      <c r="P1107" s="223"/>
      <c r="Q1107" s="223"/>
      <c r="R1107" s="224"/>
      <c r="S1107" s="224"/>
      <c r="T1107" s="224"/>
      <c r="U1107" s="224"/>
      <c r="V1107" s="224"/>
      <c r="W1107" s="224"/>
      <c r="X1107" s="224"/>
      <c r="Y1107" s="224"/>
      <c r="Z1107" s="213"/>
      <c r="AA1107" s="213"/>
      <c r="AB1107" s="213"/>
      <c r="AC1107" s="213"/>
      <c r="AD1107" s="213"/>
      <c r="AE1107" s="213"/>
      <c r="AF1107" s="213"/>
      <c r="AG1107" s="213" t="s">
        <v>287</v>
      </c>
      <c r="AH1107" s="213"/>
      <c r="AI1107" s="213"/>
      <c r="AJ1107" s="213"/>
      <c r="AK1107" s="213"/>
      <c r="AL1107" s="213"/>
      <c r="AM1107" s="213"/>
      <c r="AN1107" s="213"/>
      <c r="AO1107" s="213"/>
      <c r="AP1107" s="213"/>
      <c r="AQ1107" s="213"/>
      <c r="AR1107" s="213"/>
      <c r="AS1107" s="213"/>
      <c r="AT1107" s="213"/>
      <c r="AU1107" s="213"/>
      <c r="AV1107" s="213"/>
      <c r="AW1107" s="213"/>
      <c r="AX1107" s="213"/>
      <c r="AY1107" s="213"/>
      <c r="AZ1107" s="213"/>
      <c r="BA1107" s="213"/>
      <c r="BB1107" s="213"/>
      <c r="BC1107" s="213"/>
      <c r="BD1107" s="213"/>
      <c r="BE1107" s="213"/>
      <c r="BF1107" s="213"/>
      <c r="BG1107" s="213"/>
      <c r="BH1107" s="213"/>
    </row>
    <row r="1108" spans="1:60" outlineLevel="3" x14ac:dyDescent="0.2">
      <c r="A1108" s="220"/>
      <c r="B1108" s="221"/>
      <c r="C1108" s="261" t="s">
        <v>2872</v>
      </c>
      <c r="D1108" s="250"/>
      <c r="E1108" s="250"/>
      <c r="F1108" s="250"/>
      <c r="G1108" s="250"/>
      <c r="H1108" s="224"/>
      <c r="I1108" s="224"/>
      <c r="J1108" s="224"/>
      <c r="K1108" s="224"/>
      <c r="L1108" s="224"/>
      <c r="M1108" s="224"/>
      <c r="N1108" s="223"/>
      <c r="O1108" s="223"/>
      <c r="P1108" s="223"/>
      <c r="Q1108" s="223"/>
      <c r="R1108" s="224"/>
      <c r="S1108" s="224"/>
      <c r="T1108" s="224"/>
      <c r="U1108" s="224"/>
      <c r="V1108" s="224"/>
      <c r="W1108" s="224"/>
      <c r="X1108" s="224"/>
      <c r="Y1108" s="224"/>
      <c r="Z1108" s="213"/>
      <c r="AA1108" s="213"/>
      <c r="AB1108" s="213"/>
      <c r="AC1108" s="213"/>
      <c r="AD1108" s="213"/>
      <c r="AE1108" s="213"/>
      <c r="AF1108" s="213"/>
      <c r="AG1108" s="213" t="s">
        <v>287</v>
      </c>
      <c r="AH1108" s="213"/>
      <c r="AI1108" s="213"/>
      <c r="AJ1108" s="213"/>
      <c r="AK1108" s="213"/>
      <c r="AL1108" s="213"/>
      <c r="AM1108" s="213"/>
      <c r="AN1108" s="213"/>
      <c r="AO1108" s="213"/>
      <c r="AP1108" s="213"/>
      <c r="AQ1108" s="213"/>
      <c r="AR1108" s="213"/>
      <c r="AS1108" s="213"/>
      <c r="AT1108" s="213"/>
      <c r="AU1108" s="213"/>
      <c r="AV1108" s="213"/>
      <c r="AW1108" s="213"/>
      <c r="AX1108" s="213"/>
      <c r="AY1108" s="213"/>
      <c r="AZ1108" s="213"/>
      <c r="BA1108" s="213"/>
      <c r="BB1108" s="213"/>
      <c r="BC1108" s="213"/>
      <c r="BD1108" s="213"/>
      <c r="BE1108" s="213"/>
      <c r="BF1108" s="213"/>
      <c r="BG1108" s="213"/>
      <c r="BH1108" s="213"/>
    </row>
    <row r="1109" spans="1:60" outlineLevel="3" x14ac:dyDescent="0.2">
      <c r="A1109" s="220"/>
      <c r="B1109" s="221"/>
      <c r="C1109" s="261" t="s">
        <v>2875</v>
      </c>
      <c r="D1109" s="250"/>
      <c r="E1109" s="250"/>
      <c r="F1109" s="250"/>
      <c r="G1109" s="250"/>
      <c r="H1109" s="224"/>
      <c r="I1109" s="224"/>
      <c r="J1109" s="224"/>
      <c r="K1109" s="224"/>
      <c r="L1109" s="224"/>
      <c r="M1109" s="224"/>
      <c r="N1109" s="223"/>
      <c r="O1109" s="223"/>
      <c r="P1109" s="223"/>
      <c r="Q1109" s="223"/>
      <c r="R1109" s="224"/>
      <c r="S1109" s="224"/>
      <c r="T1109" s="224"/>
      <c r="U1109" s="224"/>
      <c r="V1109" s="224"/>
      <c r="W1109" s="224"/>
      <c r="X1109" s="224"/>
      <c r="Y1109" s="224"/>
      <c r="Z1109" s="213"/>
      <c r="AA1109" s="213"/>
      <c r="AB1109" s="213"/>
      <c r="AC1109" s="213"/>
      <c r="AD1109" s="213"/>
      <c r="AE1109" s="213"/>
      <c r="AF1109" s="213"/>
      <c r="AG1109" s="213" t="s">
        <v>287</v>
      </c>
      <c r="AH1109" s="213"/>
      <c r="AI1109" s="213"/>
      <c r="AJ1109" s="213"/>
      <c r="AK1109" s="213"/>
      <c r="AL1109" s="213"/>
      <c r="AM1109" s="213"/>
      <c r="AN1109" s="213"/>
      <c r="AO1109" s="213"/>
      <c r="AP1109" s="213"/>
      <c r="AQ1109" s="213"/>
      <c r="AR1109" s="213"/>
      <c r="AS1109" s="213"/>
      <c r="AT1109" s="213"/>
      <c r="AU1109" s="213"/>
      <c r="AV1109" s="213"/>
      <c r="AW1109" s="213"/>
      <c r="AX1109" s="213"/>
      <c r="AY1109" s="213"/>
      <c r="AZ1109" s="213"/>
      <c r="BA1109" s="213"/>
      <c r="BB1109" s="213"/>
      <c r="BC1109" s="213"/>
      <c r="BD1109" s="213"/>
      <c r="BE1109" s="213"/>
      <c r="BF1109" s="213"/>
      <c r="BG1109" s="213"/>
      <c r="BH1109" s="213"/>
    </row>
    <row r="1110" spans="1:60" outlineLevel="3" x14ac:dyDescent="0.2">
      <c r="A1110" s="220"/>
      <c r="B1110" s="221"/>
      <c r="C1110" s="261" t="s">
        <v>2887</v>
      </c>
      <c r="D1110" s="250"/>
      <c r="E1110" s="250"/>
      <c r="F1110" s="250"/>
      <c r="G1110" s="250"/>
      <c r="H1110" s="224"/>
      <c r="I1110" s="224"/>
      <c r="J1110" s="224"/>
      <c r="K1110" s="224"/>
      <c r="L1110" s="224"/>
      <c r="M1110" s="224"/>
      <c r="N1110" s="223"/>
      <c r="O1110" s="223"/>
      <c r="P1110" s="223"/>
      <c r="Q1110" s="223"/>
      <c r="R1110" s="224"/>
      <c r="S1110" s="224"/>
      <c r="T1110" s="224"/>
      <c r="U1110" s="224"/>
      <c r="V1110" s="224"/>
      <c r="W1110" s="224"/>
      <c r="X1110" s="224"/>
      <c r="Y1110" s="224"/>
      <c r="Z1110" s="213"/>
      <c r="AA1110" s="213"/>
      <c r="AB1110" s="213"/>
      <c r="AC1110" s="213"/>
      <c r="AD1110" s="213"/>
      <c r="AE1110" s="213"/>
      <c r="AF1110" s="213"/>
      <c r="AG1110" s="213" t="s">
        <v>287</v>
      </c>
      <c r="AH1110" s="213"/>
      <c r="AI1110" s="213"/>
      <c r="AJ1110" s="213"/>
      <c r="AK1110" s="213"/>
      <c r="AL1110" s="213"/>
      <c r="AM1110" s="213"/>
      <c r="AN1110" s="213"/>
      <c r="AO1110" s="213"/>
      <c r="AP1110" s="213"/>
      <c r="AQ1110" s="213"/>
      <c r="AR1110" s="213"/>
      <c r="AS1110" s="213"/>
      <c r="AT1110" s="213"/>
      <c r="AU1110" s="213"/>
      <c r="AV1110" s="213"/>
      <c r="AW1110" s="213"/>
      <c r="AX1110" s="213"/>
      <c r="AY1110" s="213"/>
      <c r="AZ1110" s="213"/>
      <c r="BA1110" s="213"/>
      <c r="BB1110" s="213"/>
      <c r="BC1110" s="213"/>
      <c r="BD1110" s="213"/>
      <c r="BE1110" s="213"/>
      <c r="BF1110" s="213"/>
      <c r="BG1110" s="213"/>
      <c r="BH1110" s="213"/>
    </row>
    <row r="1111" spans="1:60" outlineLevel="3" x14ac:dyDescent="0.2">
      <c r="A1111" s="220"/>
      <c r="B1111" s="221"/>
      <c r="C1111" s="261" t="s">
        <v>2877</v>
      </c>
      <c r="D1111" s="250"/>
      <c r="E1111" s="250"/>
      <c r="F1111" s="250"/>
      <c r="G1111" s="250"/>
      <c r="H1111" s="224"/>
      <c r="I1111" s="224"/>
      <c r="J1111" s="224"/>
      <c r="K1111" s="224"/>
      <c r="L1111" s="224"/>
      <c r="M1111" s="224"/>
      <c r="N1111" s="223"/>
      <c r="O1111" s="223"/>
      <c r="P1111" s="223"/>
      <c r="Q1111" s="223"/>
      <c r="R1111" s="224"/>
      <c r="S1111" s="224"/>
      <c r="T1111" s="224"/>
      <c r="U1111" s="224"/>
      <c r="V1111" s="224"/>
      <c r="W1111" s="224"/>
      <c r="X1111" s="224"/>
      <c r="Y1111" s="224"/>
      <c r="Z1111" s="213"/>
      <c r="AA1111" s="213"/>
      <c r="AB1111" s="213"/>
      <c r="AC1111" s="213"/>
      <c r="AD1111" s="213"/>
      <c r="AE1111" s="213"/>
      <c r="AF1111" s="213"/>
      <c r="AG1111" s="213" t="s">
        <v>287</v>
      </c>
      <c r="AH1111" s="213"/>
      <c r="AI1111" s="213"/>
      <c r="AJ1111" s="213"/>
      <c r="AK1111" s="213"/>
      <c r="AL1111" s="213"/>
      <c r="AM1111" s="213"/>
      <c r="AN1111" s="213"/>
      <c r="AO1111" s="213"/>
      <c r="AP1111" s="213"/>
      <c r="AQ1111" s="213"/>
      <c r="AR1111" s="213"/>
      <c r="AS1111" s="213"/>
      <c r="AT1111" s="213"/>
      <c r="AU1111" s="213"/>
      <c r="AV1111" s="213"/>
      <c r="AW1111" s="213"/>
      <c r="AX1111" s="213"/>
      <c r="AY1111" s="213"/>
      <c r="AZ1111" s="213"/>
      <c r="BA1111" s="213"/>
      <c r="BB1111" s="213"/>
      <c r="BC1111" s="213"/>
      <c r="BD1111" s="213"/>
      <c r="BE1111" s="213"/>
      <c r="BF1111" s="213"/>
      <c r="BG1111" s="213"/>
      <c r="BH1111" s="213"/>
    </row>
    <row r="1112" spans="1:60" outlineLevel="3" x14ac:dyDescent="0.2">
      <c r="A1112" s="220"/>
      <c r="B1112" s="221"/>
      <c r="C1112" s="261" t="s">
        <v>2938</v>
      </c>
      <c r="D1112" s="250"/>
      <c r="E1112" s="250"/>
      <c r="F1112" s="250"/>
      <c r="G1112" s="250"/>
      <c r="H1112" s="224"/>
      <c r="I1112" s="224"/>
      <c r="J1112" s="224"/>
      <c r="K1112" s="224"/>
      <c r="L1112" s="224"/>
      <c r="M1112" s="224"/>
      <c r="N1112" s="223"/>
      <c r="O1112" s="223"/>
      <c r="P1112" s="223"/>
      <c r="Q1112" s="223"/>
      <c r="R1112" s="224"/>
      <c r="S1112" s="224"/>
      <c r="T1112" s="224"/>
      <c r="U1112" s="224"/>
      <c r="V1112" s="224"/>
      <c r="W1112" s="224"/>
      <c r="X1112" s="224"/>
      <c r="Y1112" s="224"/>
      <c r="Z1112" s="213"/>
      <c r="AA1112" s="213"/>
      <c r="AB1112" s="213"/>
      <c r="AC1112" s="213"/>
      <c r="AD1112" s="213"/>
      <c r="AE1112" s="213"/>
      <c r="AF1112" s="213"/>
      <c r="AG1112" s="213" t="s">
        <v>287</v>
      </c>
      <c r="AH1112" s="213"/>
      <c r="AI1112" s="213"/>
      <c r="AJ1112" s="213"/>
      <c r="AK1112" s="213"/>
      <c r="AL1112" s="213"/>
      <c r="AM1112" s="213"/>
      <c r="AN1112" s="213"/>
      <c r="AO1112" s="213"/>
      <c r="AP1112" s="213"/>
      <c r="AQ1112" s="213"/>
      <c r="AR1112" s="213"/>
      <c r="AS1112" s="213"/>
      <c r="AT1112" s="213"/>
      <c r="AU1112" s="213"/>
      <c r="AV1112" s="213"/>
      <c r="AW1112" s="213"/>
      <c r="AX1112" s="213"/>
      <c r="AY1112" s="213"/>
      <c r="AZ1112" s="213"/>
      <c r="BA1112" s="213"/>
      <c r="BB1112" s="213"/>
      <c r="BC1112" s="213"/>
      <c r="BD1112" s="213"/>
      <c r="BE1112" s="213"/>
      <c r="BF1112" s="213"/>
      <c r="BG1112" s="213"/>
      <c r="BH1112" s="213"/>
    </row>
    <row r="1113" spans="1:60" outlineLevel="3" x14ac:dyDescent="0.2">
      <c r="A1113" s="220"/>
      <c r="B1113" s="221"/>
      <c r="C1113" s="261" t="s">
        <v>2879</v>
      </c>
      <c r="D1113" s="250"/>
      <c r="E1113" s="250"/>
      <c r="F1113" s="250"/>
      <c r="G1113" s="250"/>
      <c r="H1113" s="224"/>
      <c r="I1113" s="224"/>
      <c r="J1113" s="224"/>
      <c r="K1113" s="224"/>
      <c r="L1113" s="224"/>
      <c r="M1113" s="224"/>
      <c r="N1113" s="223"/>
      <c r="O1113" s="223"/>
      <c r="P1113" s="223"/>
      <c r="Q1113" s="223"/>
      <c r="R1113" s="224"/>
      <c r="S1113" s="224"/>
      <c r="T1113" s="224"/>
      <c r="U1113" s="224"/>
      <c r="V1113" s="224"/>
      <c r="W1113" s="224"/>
      <c r="X1113" s="224"/>
      <c r="Y1113" s="224"/>
      <c r="Z1113" s="213"/>
      <c r="AA1113" s="213"/>
      <c r="AB1113" s="213"/>
      <c r="AC1113" s="213"/>
      <c r="AD1113" s="213"/>
      <c r="AE1113" s="213"/>
      <c r="AF1113" s="213"/>
      <c r="AG1113" s="213" t="s">
        <v>287</v>
      </c>
      <c r="AH1113" s="213"/>
      <c r="AI1113" s="213"/>
      <c r="AJ1113" s="213"/>
      <c r="AK1113" s="213"/>
      <c r="AL1113" s="213"/>
      <c r="AM1113" s="213"/>
      <c r="AN1113" s="213"/>
      <c r="AO1113" s="213"/>
      <c r="AP1113" s="213"/>
      <c r="AQ1113" s="213"/>
      <c r="AR1113" s="213"/>
      <c r="AS1113" s="213"/>
      <c r="AT1113" s="213"/>
      <c r="AU1113" s="213"/>
      <c r="AV1113" s="213"/>
      <c r="AW1113" s="213"/>
      <c r="AX1113" s="213"/>
      <c r="AY1113" s="213"/>
      <c r="AZ1113" s="213"/>
      <c r="BA1113" s="213"/>
      <c r="BB1113" s="213"/>
      <c r="BC1113" s="213"/>
      <c r="BD1113" s="213"/>
      <c r="BE1113" s="213"/>
      <c r="BF1113" s="213"/>
      <c r="BG1113" s="213"/>
      <c r="BH1113" s="213"/>
    </row>
    <row r="1114" spans="1:60" outlineLevel="3" x14ac:dyDescent="0.2">
      <c r="A1114" s="220"/>
      <c r="B1114" s="221"/>
      <c r="C1114" s="261" t="s">
        <v>2880</v>
      </c>
      <c r="D1114" s="250"/>
      <c r="E1114" s="250"/>
      <c r="F1114" s="250"/>
      <c r="G1114" s="250"/>
      <c r="H1114" s="224"/>
      <c r="I1114" s="224"/>
      <c r="J1114" s="224"/>
      <c r="K1114" s="224"/>
      <c r="L1114" s="224"/>
      <c r="M1114" s="224"/>
      <c r="N1114" s="223"/>
      <c r="O1114" s="223"/>
      <c r="P1114" s="223"/>
      <c r="Q1114" s="223"/>
      <c r="R1114" s="224"/>
      <c r="S1114" s="224"/>
      <c r="T1114" s="224"/>
      <c r="U1114" s="224"/>
      <c r="V1114" s="224"/>
      <c r="W1114" s="224"/>
      <c r="X1114" s="224"/>
      <c r="Y1114" s="224"/>
      <c r="Z1114" s="213"/>
      <c r="AA1114" s="213"/>
      <c r="AB1114" s="213"/>
      <c r="AC1114" s="213"/>
      <c r="AD1114" s="213"/>
      <c r="AE1114" s="213"/>
      <c r="AF1114" s="213"/>
      <c r="AG1114" s="213" t="s">
        <v>287</v>
      </c>
      <c r="AH1114" s="213"/>
      <c r="AI1114" s="213"/>
      <c r="AJ1114" s="213"/>
      <c r="AK1114" s="213"/>
      <c r="AL1114" s="213"/>
      <c r="AM1114" s="213"/>
      <c r="AN1114" s="213"/>
      <c r="AO1114" s="213"/>
      <c r="AP1114" s="213"/>
      <c r="AQ1114" s="213"/>
      <c r="AR1114" s="213"/>
      <c r="AS1114" s="213"/>
      <c r="AT1114" s="213"/>
      <c r="AU1114" s="213"/>
      <c r="AV1114" s="213"/>
      <c r="AW1114" s="213"/>
      <c r="AX1114" s="213"/>
      <c r="AY1114" s="213"/>
      <c r="AZ1114" s="213"/>
      <c r="BA1114" s="213"/>
      <c r="BB1114" s="213"/>
      <c r="BC1114" s="213"/>
      <c r="BD1114" s="213"/>
      <c r="BE1114" s="213"/>
      <c r="BF1114" s="213"/>
      <c r="BG1114" s="213"/>
      <c r="BH1114" s="213"/>
    </row>
    <row r="1115" spans="1:60" outlineLevel="3" x14ac:dyDescent="0.2">
      <c r="A1115" s="220"/>
      <c r="B1115" s="221"/>
      <c r="C1115" s="261" t="s">
        <v>2881</v>
      </c>
      <c r="D1115" s="250"/>
      <c r="E1115" s="250"/>
      <c r="F1115" s="250"/>
      <c r="G1115" s="250"/>
      <c r="H1115" s="224"/>
      <c r="I1115" s="224"/>
      <c r="J1115" s="224"/>
      <c r="K1115" s="224"/>
      <c r="L1115" s="224"/>
      <c r="M1115" s="224"/>
      <c r="N1115" s="223"/>
      <c r="O1115" s="223"/>
      <c r="P1115" s="223"/>
      <c r="Q1115" s="223"/>
      <c r="R1115" s="224"/>
      <c r="S1115" s="224"/>
      <c r="T1115" s="224"/>
      <c r="U1115" s="224"/>
      <c r="V1115" s="224"/>
      <c r="W1115" s="224"/>
      <c r="X1115" s="224"/>
      <c r="Y1115" s="224"/>
      <c r="Z1115" s="213"/>
      <c r="AA1115" s="213"/>
      <c r="AB1115" s="213"/>
      <c r="AC1115" s="213"/>
      <c r="AD1115" s="213"/>
      <c r="AE1115" s="213"/>
      <c r="AF1115" s="213"/>
      <c r="AG1115" s="213" t="s">
        <v>287</v>
      </c>
      <c r="AH1115" s="213"/>
      <c r="AI1115" s="213"/>
      <c r="AJ1115" s="213"/>
      <c r="AK1115" s="213"/>
      <c r="AL1115" s="213"/>
      <c r="AM1115" s="213"/>
      <c r="AN1115" s="213"/>
      <c r="AO1115" s="213"/>
      <c r="AP1115" s="213"/>
      <c r="AQ1115" s="213"/>
      <c r="AR1115" s="213"/>
      <c r="AS1115" s="213"/>
      <c r="AT1115" s="213"/>
      <c r="AU1115" s="213"/>
      <c r="AV1115" s="213"/>
      <c r="AW1115" s="213"/>
      <c r="AX1115" s="213"/>
      <c r="AY1115" s="213"/>
      <c r="AZ1115" s="213"/>
      <c r="BA1115" s="213"/>
      <c r="BB1115" s="213"/>
      <c r="BC1115" s="213"/>
      <c r="BD1115" s="213"/>
      <c r="BE1115" s="213"/>
      <c r="BF1115" s="213"/>
      <c r="BG1115" s="213"/>
      <c r="BH1115" s="213"/>
    </row>
    <row r="1116" spans="1:60" outlineLevel="3" x14ac:dyDescent="0.2">
      <c r="A1116" s="220"/>
      <c r="B1116" s="221"/>
      <c r="C1116" s="261" t="s">
        <v>2904</v>
      </c>
      <c r="D1116" s="250"/>
      <c r="E1116" s="250"/>
      <c r="F1116" s="250"/>
      <c r="G1116" s="250"/>
      <c r="H1116" s="224"/>
      <c r="I1116" s="224"/>
      <c r="J1116" s="224"/>
      <c r="K1116" s="224"/>
      <c r="L1116" s="224"/>
      <c r="M1116" s="224"/>
      <c r="N1116" s="223"/>
      <c r="O1116" s="223"/>
      <c r="P1116" s="223"/>
      <c r="Q1116" s="223"/>
      <c r="R1116" s="224"/>
      <c r="S1116" s="224"/>
      <c r="T1116" s="224"/>
      <c r="U1116" s="224"/>
      <c r="V1116" s="224"/>
      <c r="W1116" s="224"/>
      <c r="X1116" s="224"/>
      <c r="Y1116" s="224"/>
      <c r="Z1116" s="213"/>
      <c r="AA1116" s="213"/>
      <c r="AB1116" s="213"/>
      <c r="AC1116" s="213"/>
      <c r="AD1116" s="213"/>
      <c r="AE1116" s="213"/>
      <c r="AF1116" s="213"/>
      <c r="AG1116" s="213" t="s">
        <v>287</v>
      </c>
      <c r="AH1116" s="213"/>
      <c r="AI1116" s="213"/>
      <c r="AJ1116" s="213"/>
      <c r="AK1116" s="213"/>
      <c r="AL1116" s="213"/>
      <c r="AM1116" s="213"/>
      <c r="AN1116" s="213"/>
      <c r="AO1116" s="213"/>
      <c r="AP1116" s="213"/>
      <c r="AQ1116" s="213"/>
      <c r="AR1116" s="213"/>
      <c r="AS1116" s="213"/>
      <c r="AT1116" s="213"/>
      <c r="AU1116" s="213"/>
      <c r="AV1116" s="213"/>
      <c r="AW1116" s="213"/>
      <c r="AX1116" s="213"/>
      <c r="AY1116" s="213"/>
      <c r="AZ1116" s="213"/>
      <c r="BA1116" s="213"/>
      <c r="BB1116" s="213"/>
      <c r="BC1116" s="213"/>
      <c r="BD1116" s="213"/>
      <c r="BE1116" s="213"/>
      <c r="BF1116" s="213"/>
      <c r="BG1116" s="213"/>
      <c r="BH1116" s="213"/>
    </row>
    <row r="1117" spans="1:60" outlineLevel="3" x14ac:dyDescent="0.2">
      <c r="A1117" s="220"/>
      <c r="B1117" s="221"/>
      <c r="C1117" s="261" t="s">
        <v>2926</v>
      </c>
      <c r="D1117" s="250"/>
      <c r="E1117" s="250"/>
      <c r="F1117" s="250"/>
      <c r="G1117" s="250"/>
      <c r="H1117" s="224"/>
      <c r="I1117" s="224"/>
      <c r="J1117" s="224"/>
      <c r="K1117" s="224"/>
      <c r="L1117" s="224"/>
      <c r="M1117" s="224"/>
      <c r="N1117" s="223"/>
      <c r="O1117" s="223"/>
      <c r="P1117" s="223"/>
      <c r="Q1117" s="223"/>
      <c r="R1117" s="224"/>
      <c r="S1117" s="224"/>
      <c r="T1117" s="224"/>
      <c r="U1117" s="224"/>
      <c r="V1117" s="224"/>
      <c r="W1117" s="224"/>
      <c r="X1117" s="224"/>
      <c r="Y1117" s="224"/>
      <c r="Z1117" s="213"/>
      <c r="AA1117" s="213"/>
      <c r="AB1117" s="213"/>
      <c r="AC1117" s="213"/>
      <c r="AD1117" s="213"/>
      <c r="AE1117" s="213"/>
      <c r="AF1117" s="213"/>
      <c r="AG1117" s="213" t="s">
        <v>287</v>
      </c>
      <c r="AH1117" s="213"/>
      <c r="AI1117" s="213"/>
      <c r="AJ1117" s="213"/>
      <c r="AK1117" s="213"/>
      <c r="AL1117" s="213"/>
      <c r="AM1117" s="213"/>
      <c r="AN1117" s="213"/>
      <c r="AO1117" s="213"/>
      <c r="AP1117" s="213"/>
      <c r="AQ1117" s="213"/>
      <c r="AR1117" s="213"/>
      <c r="AS1117" s="213"/>
      <c r="AT1117" s="213"/>
      <c r="AU1117" s="213"/>
      <c r="AV1117" s="213"/>
      <c r="AW1117" s="213"/>
      <c r="AX1117" s="213"/>
      <c r="AY1117" s="213"/>
      <c r="AZ1117" s="213"/>
      <c r="BA1117" s="213"/>
      <c r="BB1117" s="213"/>
      <c r="BC1117" s="213"/>
      <c r="BD1117" s="213"/>
      <c r="BE1117" s="213"/>
      <c r="BF1117" s="213"/>
      <c r="BG1117" s="213"/>
      <c r="BH1117" s="213"/>
    </row>
    <row r="1118" spans="1:60" ht="22.5" outlineLevel="3" x14ac:dyDescent="0.2">
      <c r="A1118" s="220"/>
      <c r="B1118" s="221"/>
      <c r="C1118" s="261" t="s">
        <v>355</v>
      </c>
      <c r="D1118" s="250"/>
      <c r="E1118" s="250"/>
      <c r="F1118" s="250"/>
      <c r="G1118" s="250"/>
      <c r="H1118" s="224"/>
      <c r="I1118" s="224"/>
      <c r="J1118" s="224"/>
      <c r="K1118" s="224"/>
      <c r="L1118" s="224"/>
      <c r="M1118" s="224"/>
      <c r="N1118" s="223"/>
      <c r="O1118" s="223"/>
      <c r="P1118" s="223"/>
      <c r="Q1118" s="223"/>
      <c r="R1118" s="224"/>
      <c r="S1118" s="224"/>
      <c r="T1118" s="224"/>
      <c r="U1118" s="224"/>
      <c r="V1118" s="224"/>
      <c r="W1118" s="224"/>
      <c r="X1118" s="224"/>
      <c r="Y1118" s="224"/>
      <c r="Z1118" s="213"/>
      <c r="AA1118" s="213"/>
      <c r="AB1118" s="213"/>
      <c r="AC1118" s="213"/>
      <c r="AD1118" s="213"/>
      <c r="AE1118" s="213"/>
      <c r="AF1118" s="213"/>
      <c r="AG1118" s="213" t="s">
        <v>287</v>
      </c>
      <c r="AH1118" s="213"/>
      <c r="AI1118" s="213"/>
      <c r="AJ1118" s="213"/>
      <c r="AK1118" s="213"/>
      <c r="AL1118" s="213"/>
      <c r="AM1118" s="213"/>
      <c r="AN1118" s="213"/>
      <c r="AO1118" s="213"/>
      <c r="AP1118" s="213"/>
      <c r="AQ1118" s="213"/>
      <c r="AR1118" s="213"/>
      <c r="AS1118" s="213"/>
      <c r="AT1118" s="213"/>
      <c r="AU1118" s="213"/>
      <c r="AV1118" s="213"/>
      <c r="AW1118" s="213"/>
      <c r="AX1118" s="213"/>
      <c r="AY1118" s="213"/>
      <c r="AZ1118" s="213"/>
      <c r="BA1118" s="249" t="str">
        <f>C1118</f>
        <v>Kompletní provedení dle veškerých informací obsažených v PD (textová i výkresová část, technologické postupy, restaurátorské záměry atd.).</v>
      </c>
      <c r="BB1118" s="213"/>
      <c r="BC1118" s="213"/>
      <c r="BD1118" s="213"/>
      <c r="BE1118" s="213"/>
      <c r="BF1118" s="213"/>
      <c r="BG1118" s="213"/>
      <c r="BH1118" s="213"/>
    </row>
    <row r="1119" spans="1:60" ht="22.5" outlineLevel="3" x14ac:dyDescent="0.2">
      <c r="A1119" s="220"/>
      <c r="B1119" s="221"/>
      <c r="C1119" s="261" t="s">
        <v>3165</v>
      </c>
      <c r="D1119" s="250"/>
      <c r="E1119" s="250"/>
      <c r="F1119" s="250"/>
      <c r="G1119" s="250"/>
      <c r="H1119" s="224"/>
      <c r="I1119" s="224"/>
      <c r="J1119" s="224"/>
      <c r="K1119" s="224"/>
      <c r="L1119" s="224"/>
      <c r="M1119" s="224"/>
      <c r="N1119" s="223"/>
      <c r="O1119" s="223"/>
      <c r="P1119" s="223"/>
      <c r="Q1119" s="223"/>
      <c r="R1119" s="224"/>
      <c r="S1119" s="224"/>
      <c r="T1119" s="224"/>
      <c r="U1119" s="224"/>
      <c r="V1119" s="224"/>
      <c r="W1119" s="224"/>
      <c r="X1119" s="224"/>
      <c r="Y1119" s="224"/>
      <c r="Z1119" s="213"/>
      <c r="AA1119" s="213"/>
      <c r="AB1119" s="213"/>
      <c r="AC1119" s="213"/>
      <c r="AD1119" s="213"/>
      <c r="AE1119" s="213"/>
      <c r="AF1119" s="213"/>
      <c r="AG1119" s="213" t="s">
        <v>287</v>
      </c>
      <c r="AH1119" s="213"/>
      <c r="AI1119" s="213"/>
      <c r="AJ1119" s="213"/>
      <c r="AK1119" s="213"/>
      <c r="AL1119" s="213"/>
      <c r="AM1119" s="213"/>
      <c r="AN1119" s="213"/>
      <c r="AO1119" s="213"/>
      <c r="AP1119" s="213"/>
      <c r="AQ1119" s="213"/>
      <c r="AR1119" s="213"/>
      <c r="AS1119" s="213"/>
      <c r="AT1119" s="213"/>
      <c r="AU1119" s="213"/>
      <c r="AV1119" s="213"/>
      <c r="AW1119" s="213"/>
      <c r="AX1119" s="213"/>
      <c r="AY1119" s="213"/>
      <c r="AZ1119" s="213"/>
      <c r="BA1119" s="249" t="str">
        <f>C1119</f>
        <v>Provedení je včetně montáže, demontáže původních konstrukcí, dodávky, přesunu hmot, přesunu a likvidace suti, povrchové úpravy, repasí, restaurátorských záměrů,</v>
      </c>
      <c r="BB1119" s="213"/>
      <c r="BC1119" s="213"/>
      <c r="BD1119" s="213"/>
      <c r="BE1119" s="213"/>
      <c r="BF1119" s="213"/>
      <c r="BG1119" s="213"/>
      <c r="BH1119" s="213"/>
    </row>
    <row r="1120" spans="1:60" ht="22.5" outlineLevel="3" x14ac:dyDescent="0.2">
      <c r="A1120" s="220"/>
      <c r="B1120" s="221"/>
      <c r="C1120" s="261" t="s">
        <v>288</v>
      </c>
      <c r="D1120" s="250"/>
      <c r="E1120" s="250"/>
      <c r="F1120" s="250"/>
      <c r="G1120" s="250"/>
      <c r="H1120" s="224"/>
      <c r="I1120" s="224"/>
      <c r="J1120" s="224"/>
      <c r="K1120" s="224"/>
      <c r="L1120" s="224"/>
      <c r="M1120" s="224"/>
      <c r="N1120" s="223"/>
      <c r="O1120" s="223"/>
      <c r="P1120" s="223"/>
      <c r="Q1120" s="223"/>
      <c r="R1120" s="224"/>
      <c r="S1120" s="224"/>
      <c r="T1120" s="224"/>
      <c r="U1120" s="224"/>
      <c r="V1120" s="224"/>
      <c r="W1120" s="224"/>
      <c r="X1120" s="224"/>
      <c r="Y1120" s="224"/>
      <c r="Z1120" s="213"/>
      <c r="AA1120" s="213"/>
      <c r="AB1120" s="213"/>
      <c r="AC1120" s="213"/>
      <c r="AD1120" s="213"/>
      <c r="AE1120" s="213"/>
      <c r="AF1120" s="213"/>
      <c r="AG1120" s="213" t="s">
        <v>287</v>
      </c>
      <c r="AH1120" s="213"/>
      <c r="AI1120" s="213"/>
      <c r="AJ1120" s="213"/>
      <c r="AK1120" s="213"/>
      <c r="AL1120" s="213"/>
      <c r="AM1120" s="213"/>
      <c r="AN1120" s="213"/>
      <c r="AO1120" s="213"/>
      <c r="AP1120" s="213"/>
      <c r="AQ1120" s="213"/>
      <c r="AR1120" s="213"/>
      <c r="AS1120" s="213"/>
      <c r="AT1120" s="213"/>
      <c r="AU1120" s="213"/>
      <c r="AV1120" s="213"/>
      <c r="AW1120" s="213"/>
      <c r="AX1120" s="213"/>
      <c r="AY1120" s="213"/>
      <c r="AZ1120" s="213"/>
      <c r="BA1120" s="249" t="str">
        <f>C1120</f>
        <v>restaurátorských závěrečných zpráv, dílenských dokumentací, vzorkování a veškerých dalších nutných souvisejících plnění a dodávek potřeb.</v>
      </c>
      <c r="BB1120" s="213"/>
      <c r="BC1120" s="213"/>
      <c r="BD1120" s="213"/>
      <c r="BE1120" s="213"/>
      <c r="BF1120" s="213"/>
      <c r="BG1120" s="213"/>
      <c r="BH1120" s="213"/>
    </row>
    <row r="1121" spans="1:60" outlineLevel="1" x14ac:dyDescent="0.2">
      <c r="A1121" s="220">
        <v>115</v>
      </c>
      <c r="B1121" s="221" t="s">
        <v>2939</v>
      </c>
      <c r="C1121" s="272" t="s">
        <v>2940</v>
      </c>
      <c r="D1121" s="222" t="s">
        <v>0</v>
      </c>
      <c r="E1121" s="269"/>
      <c r="F1121" s="225"/>
      <c r="G1121" s="224">
        <f>ROUND(E1121*F1121,2)</f>
        <v>0</v>
      </c>
      <c r="H1121" s="225"/>
      <c r="I1121" s="224">
        <f>ROUND(E1121*H1121,2)</f>
        <v>0</v>
      </c>
      <c r="J1121" s="225"/>
      <c r="K1121" s="224">
        <f>ROUND(E1121*J1121,2)</f>
        <v>0</v>
      </c>
      <c r="L1121" s="224">
        <v>21</v>
      </c>
      <c r="M1121" s="224">
        <f>G1121*(1+L1121/100)</f>
        <v>0</v>
      </c>
      <c r="N1121" s="223">
        <v>0</v>
      </c>
      <c r="O1121" s="223">
        <f>ROUND(E1121*N1121,2)</f>
        <v>0</v>
      </c>
      <c r="P1121" s="223">
        <v>0</v>
      </c>
      <c r="Q1121" s="223">
        <f>ROUND(E1121*P1121,2)</f>
        <v>0</v>
      </c>
      <c r="R1121" s="224" t="s">
        <v>2941</v>
      </c>
      <c r="S1121" s="224" t="s">
        <v>298</v>
      </c>
      <c r="T1121" s="224" t="s">
        <v>364</v>
      </c>
      <c r="U1121" s="224">
        <v>0</v>
      </c>
      <c r="V1121" s="224">
        <f>ROUND(E1121*U1121,2)</f>
        <v>0</v>
      </c>
      <c r="W1121" s="224"/>
      <c r="X1121" s="224" t="s">
        <v>944</v>
      </c>
      <c r="Y1121" s="224" t="s">
        <v>284</v>
      </c>
      <c r="Z1121" s="213"/>
      <c r="AA1121" s="213"/>
      <c r="AB1121" s="213"/>
      <c r="AC1121" s="213"/>
      <c r="AD1121" s="213"/>
      <c r="AE1121" s="213"/>
      <c r="AF1121" s="213"/>
      <c r="AG1121" s="213" t="s">
        <v>945</v>
      </c>
      <c r="AH1121" s="213"/>
      <c r="AI1121" s="213"/>
      <c r="AJ1121" s="213"/>
      <c r="AK1121" s="213"/>
      <c r="AL1121" s="213"/>
      <c r="AM1121" s="213"/>
      <c r="AN1121" s="213"/>
      <c r="AO1121" s="213"/>
      <c r="AP1121" s="213"/>
      <c r="AQ1121" s="213"/>
      <c r="AR1121" s="213"/>
      <c r="AS1121" s="213"/>
      <c r="AT1121" s="213"/>
      <c r="AU1121" s="213"/>
      <c r="AV1121" s="213"/>
      <c r="AW1121" s="213"/>
      <c r="AX1121" s="213"/>
      <c r="AY1121" s="213"/>
      <c r="AZ1121" s="213"/>
      <c r="BA1121" s="213"/>
      <c r="BB1121" s="213"/>
      <c r="BC1121" s="213"/>
      <c r="BD1121" s="213"/>
      <c r="BE1121" s="213"/>
      <c r="BF1121" s="213"/>
      <c r="BG1121" s="213"/>
      <c r="BH1121" s="213"/>
    </row>
    <row r="1122" spans="1:60" outlineLevel="2" x14ac:dyDescent="0.2">
      <c r="A1122" s="220"/>
      <c r="B1122" s="221"/>
      <c r="C1122" s="273" t="s">
        <v>1118</v>
      </c>
      <c r="D1122" s="270"/>
      <c r="E1122" s="270"/>
      <c r="F1122" s="270"/>
      <c r="G1122" s="270"/>
      <c r="H1122" s="224"/>
      <c r="I1122" s="224"/>
      <c r="J1122" s="224"/>
      <c r="K1122" s="224"/>
      <c r="L1122" s="224"/>
      <c r="M1122" s="224"/>
      <c r="N1122" s="223"/>
      <c r="O1122" s="223"/>
      <c r="P1122" s="223"/>
      <c r="Q1122" s="223"/>
      <c r="R1122" s="224"/>
      <c r="S1122" s="224"/>
      <c r="T1122" s="224"/>
      <c r="U1122" s="224"/>
      <c r="V1122" s="224"/>
      <c r="W1122" s="224"/>
      <c r="X1122" s="224"/>
      <c r="Y1122" s="224"/>
      <c r="Z1122" s="213"/>
      <c r="AA1122" s="213"/>
      <c r="AB1122" s="213"/>
      <c r="AC1122" s="213"/>
      <c r="AD1122" s="213"/>
      <c r="AE1122" s="213"/>
      <c r="AF1122" s="213"/>
      <c r="AG1122" s="213" t="s">
        <v>366</v>
      </c>
      <c r="AH1122" s="213"/>
      <c r="AI1122" s="213"/>
      <c r="AJ1122" s="213"/>
      <c r="AK1122" s="213"/>
      <c r="AL1122" s="213"/>
      <c r="AM1122" s="213"/>
      <c r="AN1122" s="213"/>
      <c r="AO1122" s="213"/>
      <c r="AP1122" s="213"/>
      <c r="AQ1122" s="213"/>
      <c r="AR1122" s="213"/>
      <c r="AS1122" s="213"/>
      <c r="AT1122" s="213"/>
      <c r="AU1122" s="213"/>
      <c r="AV1122" s="213"/>
      <c r="AW1122" s="213"/>
      <c r="AX1122" s="213"/>
      <c r="AY1122" s="213"/>
      <c r="AZ1122" s="213"/>
      <c r="BA1122" s="213"/>
      <c r="BB1122" s="213"/>
      <c r="BC1122" s="213"/>
      <c r="BD1122" s="213"/>
      <c r="BE1122" s="213"/>
      <c r="BF1122" s="213"/>
      <c r="BG1122" s="213"/>
      <c r="BH1122" s="213"/>
    </row>
    <row r="1123" spans="1:60" x14ac:dyDescent="0.2">
      <c r="A1123" s="234" t="s">
        <v>276</v>
      </c>
      <c r="B1123" s="235" t="s">
        <v>222</v>
      </c>
      <c r="C1123" s="258" t="s">
        <v>223</v>
      </c>
      <c r="D1123" s="236"/>
      <c r="E1123" s="237"/>
      <c r="F1123" s="238"/>
      <c r="G1123" s="238">
        <f>SUMIF(AG1124:AG1429,"&lt;&gt;NOR",G1124:G1429)</f>
        <v>0</v>
      </c>
      <c r="H1123" s="238"/>
      <c r="I1123" s="238">
        <f>SUM(I1124:I1429)</f>
        <v>0</v>
      </c>
      <c r="J1123" s="238"/>
      <c r="K1123" s="238">
        <f>SUM(K1124:K1429)</f>
        <v>0</v>
      </c>
      <c r="L1123" s="238"/>
      <c r="M1123" s="238">
        <f>SUM(M1124:M1429)</f>
        <v>0</v>
      </c>
      <c r="N1123" s="237"/>
      <c r="O1123" s="237">
        <f>SUM(O1124:O1429)</f>
        <v>0.25</v>
      </c>
      <c r="P1123" s="237"/>
      <c r="Q1123" s="237">
        <f>SUM(Q1124:Q1429)</f>
        <v>0</v>
      </c>
      <c r="R1123" s="238"/>
      <c r="S1123" s="238"/>
      <c r="T1123" s="239"/>
      <c r="U1123" s="233"/>
      <c r="V1123" s="233">
        <f>SUM(V1124:V1429)</f>
        <v>45.47</v>
      </c>
      <c r="W1123" s="233"/>
      <c r="X1123" s="233"/>
      <c r="Y1123" s="233"/>
      <c r="AG1123" t="s">
        <v>277</v>
      </c>
    </row>
    <row r="1124" spans="1:60" outlineLevel="1" x14ac:dyDescent="0.2">
      <c r="A1124" s="241">
        <v>116</v>
      </c>
      <c r="B1124" s="242" t="s">
        <v>2942</v>
      </c>
      <c r="C1124" s="259" t="s">
        <v>2943</v>
      </c>
      <c r="D1124" s="243" t="s">
        <v>1031</v>
      </c>
      <c r="E1124" s="244">
        <v>205.7518</v>
      </c>
      <c r="F1124" s="245"/>
      <c r="G1124" s="246">
        <f>ROUND(E1124*F1124,2)</f>
        <v>0</v>
      </c>
      <c r="H1124" s="245"/>
      <c r="I1124" s="246">
        <f>ROUND(E1124*H1124,2)</f>
        <v>0</v>
      </c>
      <c r="J1124" s="245"/>
      <c r="K1124" s="246">
        <f>ROUND(E1124*J1124,2)</f>
        <v>0</v>
      </c>
      <c r="L1124" s="246">
        <v>21</v>
      </c>
      <c r="M1124" s="246">
        <f>G1124*(1+L1124/100)</f>
        <v>0</v>
      </c>
      <c r="N1124" s="244">
        <v>6.0000000000000002E-5</v>
      </c>
      <c r="O1124" s="244">
        <f>ROUND(E1124*N1124,2)</f>
        <v>0.01</v>
      </c>
      <c r="P1124" s="244">
        <v>0</v>
      </c>
      <c r="Q1124" s="244">
        <f>ROUND(E1124*P1124,2)</f>
        <v>0</v>
      </c>
      <c r="R1124" s="246" t="s">
        <v>1046</v>
      </c>
      <c r="S1124" s="246" t="s">
        <v>298</v>
      </c>
      <c r="T1124" s="247" t="s">
        <v>364</v>
      </c>
      <c r="U1124" s="224">
        <v>0.221</v>
      </c>
      <c r="V1124" s="224">
        <f>ROUND(E1124*U1124,2)</f>
        <v>45.47</v>
      </c>
      <c r="W1124" s="224"/>
      <c r="X1124" s="224" t="s">
        <v>283</v>
      </c>
      <c r="Y1124" s="224" t="s">
        <v>284</v>
      </c>
      <c r="Z1124" s="213"/>
      <c r="AA1124" s="213"/>
      <c r="AB1124" s="213"/>
      <c r="AC1124" s="213"/>
      <c r="AD1124" s="213"/>
      <c r="AE1124" s="213"/>
      <c r="AF1124" s="213"/>
      <c r="AG1124" s="213" t="s">
        <v>285</v>
      </c>
      <c r="AH1124" s="213"/>
      <c r="AI1124" s="213"/>
      <c r="AJ1124" s="213"/>
      <c r="AK1124" s="213"/>
      <c r="AL1124" s="213"/>
      <c r="AM1124" s="213"/>
      <c r="AN1124" s="213"/>
      <c r="AO1124" s="213"/>
      <c r="AP1124" s="213"/>
      <c r="AQ1124" s="213"/>
      <c r="AR1124" s="213"/>
      <c r="AS1124" s="213"/>
      <c r="AT1124" s="213"/>
      <c r="AU1124" s="213"/>
      <c r="AV1124" s="213"/>
      <c r="AW1124" s="213"/>
      <c r="AX1124" s="213"/>
      <c r="AY1124" s="213"/>
      <c r="AZ1124" s="213"/>
      <c r="BA1124" s="213"/>
      <c r="BB1124" s="213"/>
      <c r="BC1124" s="213"/>
      <c r="BD1124" s="213"/>
      <c r="BE1124" s="213"/>
      <c r="BF1124" s="213"/>
      <c r="BG1124" s="213"/>
      <c r="BH1124" s="213"/>
    </row>
    <row r="1125" spans="1:60" outlineLevel="2" x14ac:dyDescent="0.2">
      <c r="A1125" s="220"/>
      <c r="B1125" s="221"/>
      <c r="C1125" s="262" t="s">
        <v>2944</v>
      </c>
      <c r="D1125" s="229"/>
      <c r="E1125" s="230">
        <v>205.7518</v>
      </c>
      <c r="F1125" s="224"/>
      <c r="G1125" s="224"/>
      <c r="H1125" s="224"/>
      <c r="I1125" s="224"/>
      <c r="J1125" s="224"/>
      <c r="K1125" s="224"/>
      <c r="L1125" s="224"/>
      <c r="M1125" s="224"/>
      <c r="N1125" s="223"/>
      <c r="O1125" s="223"/>
      <c r="P1125" s="223"/>
      <c r="Q1125" s="223"/>
      <c r="R1125" s="224"/>
      <c r="S1125" s="224"/>
      <c r="T1125" s="224"/>
      <c r="U1125" s="224"/>
      <c r="V1125" s="224"/>
      <c r="W1125" s="224"/>
      <c r="X1125" s="224"/>
      <c r="Y1125" s="224"/>
      <c r="Z1125" s="213"/>
      <c r="AA1125" s="213"/>
      <c r="AB1125" s="213"/>
      <c r="AC1125" s="213"/>
      <c r="AD1125" s="213"/>
      <c r="AE1125" s="213"/>
      <c r="AF1125" s="213"/>
      <c r="AG1125" s="213" t="s">
        <v>290</v>
      </c>
      <c r="AH1125" s="213">
        <v>0</v>
      </c>
      <c r="AI1125" s="213"/>
      <c r="AJ1125" s="213"/>
      <c r="AK1125" s="213"/>
      <c r="AL1125" s="213"/>
      <c r="AM1125" s="213"/>
      <c r="AN1125" s="213"/>
      <c r="AO1125" s="213"/>
      <c r="AP1125" s="213"/>
      <c r="AQ1125" s="213"/>
      <c r="AR1125" s="213"/>
      <c r="AS1125" s="213"/>
      <c r="AT1125" s="213"/>
      <c r="AU1125" s="213"/>
      <c r="AV1125" s="213"/>
      <c r="AW1125" s="213"/>
      <c r="AX1125" s="213"/>
      <c r="AY1125" s="213"/>
      <c r="AZ1125" s="213"/>
      <c r="BA1125" s="213"/>
      <c r="BB1125" s="213"/>
      <c r="BC1125" s="213"/>
      <c r="BD1125" s="213"/>
      <c r="BE1125" s="213"/>
      <c r="BF1125" s="213"/>
      <c r="BG1125" s="213"/>
      <c r="BH1125" s="213"/>
    </row>
    <row r="1126" spans="1:60" outlineLevel="3" x14ac:dyDescent="0.2">
      <c r="A1126" s="220"/>
      <c r="B1126" s="221"/>
      <c r="C1126" s="263" t="s">
        <v>294</v>
      </c>
      <c r="D1126" s="231"/>
      <c r="E1126" s="232">
        <v>205.7518</v>
      </c>
      <c r="F1126" s="224"/>
      <c r="G1126" s="224"/>
      <c r="H1126" s="224"/>
      <c r="I1126" s="224"/>
      <c r="J1126" s="224"/>
      <c r="K1126" s="224"/>
      <c r="L1126" s="224"/>
      <c r="M1126" s="224"/>
      <c r="N1126" s="223"/>
      <c r="O1126" s="223"/>
      <c r="P1126" s="223"/>
      <c r="Q1126" s="223"/>
      <c r="R1126" s="224"/>
      <c r="S1126" s="224"/>
      <c r="T1126" s="224"/>
      <c r="U1126" s="224"/>
      <c r="V1126" s="224"/>
      <c r="W1126" s="224"/>
      <c r="X1126" s="224"/>
      <c r="Y1126" s="224"/>
      <c r="Z1126" s="213"/>
      <c r="AA1126" s="213"/>
      <c r="AB1126" s="213"/>
      <c r="AC1126" s="213"/>
      <c r="AD1126" s="213"/>
      <c r="AE1126" s="213"/>
      <c r="AF1126" s="213"/>
      <c r="AG1126" s="213" t="s">
        <v>290</v>
      </c>
      <c r="AH1126" s="213">
        <v>1</v>
      </c>
      <c r="AI1126" s="213"/>
      <c r="AJ1126" s="213"/>
      <c r="AK1126" s="213"/>
      <c r="AL1126" s="213"/>
      <c r="AM1126" s="213"/>
      <c r="AN1126" s="213"/>
      <c r="AO1126" s="213"/>
      <c r="AP1126" s="213"/>
      <c r="AQ1126" s="213"/>
      <c r="AR1126" s="213"/>
      <c r="AS1126" s="213"/>
      <c r="AT1126" s="213"/>
      <c r="AU1126" s="213"/>
      <c r="AV1126" s="213"/>
      <c r="AW1126" s="213"/>
      <c r="AX1126" s="213"/>
      <c r="AY1126" s="213"/>
      <c r="AZ1126" s="213"/>
      <c r="BA1126" s="213"/>
      <c r="BB1126" s="213"/>
      <c r="BC1126" s="213"/>
      <c r="BD1126" s="213"/>
      <c r="BE1126" s="213"/>
      <c r="BF1126" s="213"/>
      <c r="BG1126" s="213"/>
      <c r="BH1126" s="213"/>
    </row>
    <row r="1127" spans="1:60" outlineLevel="1" x14ac:dyDescent="0.2">
      <c r="A1127" s="241">
        <v>117</v>
      </c>
      <c r="B1127" s="242" t="s">
        <v>2945</v>
      </c>
      <c r="C1127" s="259" t="s">
        <v>2815</v>
      </c>
      <c r="D1127" s="243"/>
      <c r="E1127" s="244">
        <v>0</v>
      </c>
      <c r="F1127" s="245"/>
      <c r="G1127" s="246">
        <f>ROUND(E1127*F1127,2)</f>
        <v>0</v>
      </c>
      <c r="H1127" s="245"/>
      <c r="I1127" s="246">
        <f>ROUND(E1127*H1127,2)</f>
        <v>0</v>
      </c>
      <c r="J1127" s="245"/>
      <c r="K1127" s="246">
        <f>ROUND(E1127*J1127,2)</f>
        <v>0</v>
      </c>
      <c r="L1127" s="246">
        <v>21</v>
      </c>
      <c r="M1127" s="246">
        <f>G1127*(1+L1127/100)</f>
        <v>0</v>
      </c>
      <c r="N1127" s="244">
        <v>0</v>
      </c>
      <c r="O1127" s="244">
        <f>ROUND(E1127*N1127,2)</f>
        <v>0</v>
      </c>
      <c r="P1127" s="244">
        <v>0</v>
      </c>
      <c r="Q1127" s="244">
        <f>ROUND(E1127*P1127,2)</f>
        <v>0</v>
      </c>
      <c r="R1127" s="246"/>
      <c r="S1127" s="246" t="s">
        <v>281</v>
      </c>
      <c r="T1127" s="247" t="s">
        <v>282</v>
      </c>
      <c r="U1127" s="224">
        <v>0</v>
      </c>
      <c r="V1127" s="224">
        <f>ROUND(E1127*U1127,2)</f>
        <v>0</v>
      </c>
      <c r="W1127" s="224"/>
      <c r="X1127" s="224" t="s">
        <v>283</v>
      </c>
      <c r="Y1127" s="224" t="s">
        <v>284</v>
      </c>
      <c r="Z1127" s="213"/>
      <c r="AA1127" s="213"/>
      <c r="AB1127" s="213"/>
      <c r="AC1127" s="213"/>
      <c r="AD1127" s="213"/>
      <c r="AE1127" s="213"/>
      <c r="AF1127" s="213"/>
      <c r="AG1127" s="213" t="s">
        <v>285</v>
      </c>
      <c r="AH1127" s="213"/>
      <c r="AI1127" s="213"/>
      <c r="AJ1127" s="213"/>
      <c r="AK1127" s="213"/>
      <c r="AL1127" s="213"/>
      <c r="AM1127" s="213"/>
      <c r="AN1127" s="213"/>
      <c r="AO1127" s="213"/>
      <c r="AP1127" s="213"/>
      <c r="AQ1127" s="213"/>
      <c r="AR1127" s="213"/>
      <c r="AS1127" s="213"/>
      <c r="AT1127" s="213"/>
      <c r="AU1127" s="213"/>
      <c r="AV1127" s="213"/>
      <c r="AW1127" s="213"/>
      <c r="AX1127" s="213"/>
      <c r="AY1127" s="213"/>
      <c r="AZ1127" s="213"/>
      <c r="BA1127" s="213"/>
      <c r="BB1127" s="213"/>
      <c r="BC1127" s="213"/>
      <c r="BD1127" s="213"/>
      <c r="BE1127" s="213"/>
      <c r="BF1127" s="213"/>
      <c r="BG1127" s="213"/>
      <c r="BH1127" s="213"/>
    </row>
    <row r="1128" spans="1:60" outlineLevel="2" x14ac:dyDescent="0.2">
      <c r="A1128" s="220"/>
      <c r="B1128" s="221"/>
      <c r="C1128" s="260" t="s">
        <v>2828</v>
      </c>
      <c r="D1128" s="248"/>
      <c r="E1128" s="248"/>
      <c r="F1128" s="248"/>
      <c r="G1128" s="248"/>
      <c r="H1128" s="224"/>
      <c r="I1128" s="224"/>
      <c r="J1128" s="224"/>
      <c r="K1128" s="224"/>
      <c r="L1128" s="224"/>
      <c r="M1128" s="224"/>
      <c r="N1128" s="223"/>
      <c r="O1128" s="223"/>
      <c r="P1128" s="223"/>
      <c r="Q1128" s="223"/>
      <c r="R1128" s="224"/>
      <c r="S1128" s="224"/>
      <c r="T1128" s="224"/>
      <c r="U1128" s="224"/>
      <c r="V1128" s="224"/>
      <c r="W1128" s="224"/>
      <c r="X1128" s="224"/>
      <c r="Y1128" s="224"/>
      <c r="Z1128" s="213"/>
      <c r="AA1128" s="213"/>
      <c r="AB1128" s="213"/>
      <c r="AC1128" s="213"/>
      <c r="AD1128" s="213"/>
      <c r="AE1128" s="213"/>
      <c r="AF1128" s="213"/>
      <c r="AG1128" s="213" t="s">
        <v>287</v>
      </c>
      <c r="AH1128" s="213"/>
      <c r="AI1128" s="213"/>
      <c r="AJ1128" s="213"/>
      <c r="AK1128" s="213"/>
      <c r="AL1128" s="213"/>
      <c r="AM1128" s="213"/>
      <c r="AN1128" s="213"/>
      <c r="AO1128" s="213"/>
      <c r="AP1128" s="213"/>
      <c r="AQ1128" s="213"/>
      <c r="AR1128" s="213"/>
      <c r="AS1128" s="213"/>
      <c r="AT1128" s="213"/>
      <c r="AU1128" s="213"/>
      <c r="AV1128" s="213"/>
      <c r="AW1128" s="213"/>
      <c r="AX1128" s="213"/>
      <c r="AY1128" s="213"/>
      <c r="AZ1128" s="213"/>
      <c r="BA1128" s="213"/>
      <c r="BB1128" s="213"/>
      <c r="BC1128" s="213"/>
      <c r="BD1128" s="213"/>
      <c r="BE1128" s="213"/>
      <c r="BF1128" s="213"/>
      <c r="BG1128" s="213"/>
      <c r="BH1128" s="213"/>
    </row>
    <row r="1129" spans="1:60" outlineLevel="3" x14ac:dyDescent="0.2">
      <c r="A1129" s="220"/>
      <c r="B1129" s="221"/>
      <c r="C1129" s="261" t="s">
        <v>2829</v>
      </c>
      <c r="D1129" s="250"/>
      <c r="E1129" s="250"/>
      <c r="F1129" s="250"/>
      <c r="G1129" s="250"/>
      <c r="H1129" s="224"/>
      <c r="I1129" s="224"/>
      <c r="J1129" s="224"/>
      <c r="K1129" s="224"/>
      <c r="L1129" s="224"/>
      <c r="M1129" s="224"/>
      <c r="N1129" s="223"/>
      <c r="O1129" s="223"/>
      <c r="P1129" s="223"/>
      <c r="Q1129" s="223"/>
      <c r="R1129" s="224"/>
      <c r="S1129" s="224"/>
      <c r="T1129" s="224"/>
      <c r="U1129" s="224"/>
      <c r="V1129" s="224"/>
      <c r="W1129" s="224"/>
      <c r="X1129" s="224"/>
      <c r="Y1129" s="224"/>
      <c r="Z1129" s="213"/>
      <c r="AA1129" s="213"/>
      <c r="AB1129" s="213"/>
      <c r="AC1129" s="213"/>
      <c r="AD1129" s="213"/>
      <c r="AE1129" s="213"/>
      <c r="AF1129" s="213"/>
      <c r="AG1129" s="213" t="s">
        <v>287</v>
      </c>
      <c r="AH1129" s="213"/>
      <c r="AI1129" s="213"/>
      <c r="AJ1129" s="213"/>
      <c r="AK1129" s="213"/>
      <c r="AL1129" s="213"/>
      <c r="AM1129" s="213"/>
      <c r="AN1129" s="213"/>
      <c r="AO1129" s="213"/>
      <c r="AP1129" s="213"/>
      <c r="AQ1129" s="213"/>
      <c r="AR1129" s="213"/>
      <c r="AS1129" s="213"/>
      <c r="AT1129" s="213"/>
      <c r="AU1129" s="213"/>
      <c r="AV1129" s="213"/>
      <c r="AW1129" s="213"/>
      <c r="AX1129" s="213"/>
      <c r="AY1129" s="213"/>
      <c r="AZ1129" s="213"/>
      <c r="BA1129" s="213"/>
      <c r="BB1129" s="213"/>
      <c r="BC1129" s="213"/>
      <c r="BD1129" s="213"/>
      <c r="BE1129" s="213"/>
      <c r="BF1129" s="213"/>
      <c r="BG1129" s="213"/>
      <c r="BH1129" s="213"/>
    </row>
    <row r="1130" spans="1:60" outlineLevel="3" x14ac:dyDescent="0.2">
      <c r="A1130" s="220"/>
      <c r="B1130" s="221"/>
      <c r="C1130" s="261" t="s">
        <v>2830</v>
      </c>
      <c r="D1130" s="250"/>
      <c r="E1130" s="250"/>
      <c r="F1130" s="250"/>
      <c r="G1130" s="250"/>
      <c r="H1130" s="224"/>
      <c r="I1130" s="224"/>
      <c r="J1130" s="224"/>
      <c r="K1130" s="224"/>
      <c r="L1130" s="224"/>
      <c r="M1130" s="224"/>
      <c r="N1130" s="223"/>
      <c r="O1130" s="223"/>
      <c r="P1130" s="223"/>
      <c r="Q1130" s="223"/>
      <c r="R1130" s="224"/>
      <c r="S1130" s="224"/>
      <c r="T1130" s="224"/>
      <c r="U1130" s="224"/>
      <c r="V1130" s="224"/>
      <c r="W1130" s="224"/>
      <c r="X1130" s="224"/>
      <c r="Y1130" s="224"/>
      <c r="Z1130" s="213"/>
      <c r="AA1130" s="213"/>
      <c r="AB1130" s="213"/>
      <c r="AC1130" s="213"/>
      <c r="AD1130" s="213"/>
      <c r="AE1130" s="213"/>
      <c r="AF1130" s="213"/>
      <c r="AG1130" s="213" t="s">
        <v>287</v>
      </c>
      <c r="AH1130" s="213"/>
      <c r="AI1130" s="213"/>
      <c r="AJ1130" s="213"/>
      <c r="AK1130" s="213"/>
      <c r="AL1130" s="213"/>
      <c r="AM1130" s="213"/>
      <c r="AN1130" s="213"/>
      <c r="AO1130" s="213"/>
      <c r="AP1130" s="213"/>
      <c r="AQ1130" s="213"/>
      <c r="AR1130" s="213"/>
      <c r="AS1130" s="213"/>
      <c r="AT1130" s="213"/>
      <c r="AU1130" s="213"/>
      <c r="AV1130" s="213"/>
      <c r="AW1130" s="213"/>
      <c r="AX1130" s="213"/>
      <c r="AY1130" s="213"/>
      <c r="AZ1130" s="213"/>
      <c r="BA1130" s="213"/>
      <c r="BB1130" s="213"/>
      <c r="BC1130" s="213"/>
      <c r="BD1130" s="213"/>
      <c r="BE1130" s="213"/>
      <c r="BF1130" s="213"/>
      <c r="BG1130" s="213"/>
      <c r="BH1130" s="213"/>
    </row>
    <row r="1131" spans="1:60" outlineLevel="3" x14ac:dyDescent="0.2">
      <c r="A1131" s="220"/>
      <c r="B1131" s="221"/>
      <c r="C1131" s="261" t="s">
        <v>2831</v>
      </c>
      <c r="D1131" s="250"/>
      <c r="E1131" s="250"/>
      <c r="F1131" s="250"/>
      <c r="G1131" s="250"/>
      <c r="H1131" s="224"/>
      <c r="I1131" s="224"/>
      <c r="J1131" s="224"/>
      <c r="K1131" s="224"/>
      <c r="L1131" s="224"/>
      <c r="M1131" s="224"/>
      <c r="N1131" s="223"/>
      <c r="O1131" s="223"/>
      <c r="P1131" s="223"/>
      <c r="Q1131" s="223"/>
      <c r="R1131" s="224"/>
      <c r="S1131" s="224"/>
      <c r="T1131" s="224"/>
      <c r="U1131" s="224"/>
      <c r="V1131" s="224"/>
      <c r="W1131" s="224"/>
      <c r="X1131" s="224"/>
      <c r="Y1131" s="224"/>
      <c r="Z1131" s="213"/>
      <c r="AA1131" s="213"/>
      <c r="AB1131" s="213"/>
      <c r="AC1131" s="213"/>
      <c r="AD1131" s="213"/>
      <c r="AE1131" s="213"/>
      <c r="AF1131" s="213"/>
      <c r="AG1131" s="213" t="s">
        <v>287</v>
      </c>
      <c r="AH1131" s="213"/>
      <c r="AI1131" s="213"/>
      <c r="AJ1131" s="213"/>
      <c r="AK1131" s="213"/>
      <c r="AL1131" s="213"/>
      <c r="AM1131" s="213"/>
      <c r="AN1131" s="213"/>
      <c r="AO1131" s="213"/>
      <c r="AP1131" s="213"/>
      <c r="AQ1131" s="213"/>
      <c r="AR1131" s="213"/>
      <c r="AS1131" s="213"/>
      <c r="AT1131" s="213"/>
      <c r="AU1131" s="213"/>
      <c r="AV1131" s="213"/>
      <c r="AW1131" s="213"/>
      <c r="AX1131" s="213"/>
      <c r="AY1131" s="213"/>
      <c r="AZ1131" s="213"/>
      <c r="BA1131" s="213"/>
      <c r="BB1131" s="213"/>
      <c r="BC1131" s="213"/>
      <c r="BD1131" s="213"/>
      <c r="BE1131" s="213"/>
      <c r="BF1131" s="213"/>
      <c r="BG1131" s="213"/>
      <c r="BH1131" s="213"/>
    </row>
    <row r="1132" spans="1:60" outlineLevel="3" x14ac:dyDescent="0.2">
      <c r="A1132" s="220"/>
      <c r="B1132" s="221"/>
      <c r="C1132" s="261" t="s">
        <v>2832</v>
      </c>
      <c r="D1132" s="250"/>
      <c r="E1132" s="250"/>
      <c r="F1132" s="250"/>
      <c r="G1132" s="250"/>
      <c r="H1132" s="224"/>
      <c r="I1132" s="224"/>
      <c r="J1132" s="224"/>
      <c r="K1132" s="224"/>
      <c r="L1132" s="224"/>
      <c r="M1132" s="224"/>
      <c r="N1132" s="223"/>
      <c r="O1132" s="223"/>
      <c r="P1132" s="223"/>
      <c r="Q1132" s="223"/>
      <c r="R1132" s="224"/>
      <c r="S1132" s="224"/>
      <c r="T1132" s="224"/>
      <c r="U1132" s="224"/>
      <c r="V1132" s="224"/>
      <c r="W1132" s="224"/>
      <c r="X1132" s="224"/>
      <c r="Y1132" s="224"/>
      <c r="Z1132" s="213"/>
      <c r="AA1132" s="213"/>
      <c r="AB1132" s="213"/>
      <c r="AC1132" s="213"/>
      <c r="AD1132" s="213"/>
      <c r="AE1132" s="213"/>
      <c r="AF1132" s="213"/>
      <c r="AG1132" s="213" t="s">
        <v>287</v>
      </c>
      <c r="AH1132" s="213"/>
      <c r="AI1132" s="213"/>
      <c r="AJ1132" s="213"/>
      <c r="AK1132" s="213"/>
      <c r="AL1132" s="213"/>
      <c r="AM1132" s="213"/>
      <c r="AN1132" s="213"/>
      <c r="AO1132" s="213"/>
      <c r="AP1132" s="213"/>
      <c r="AQ1132" s="213"/>
      <c r="AR1132" s="213"/>
      <c r="AS1132" s="213"/>
      <c r="AT1132" s="213"/>
      <c r="AU1132" s="213"/>
      <c r="AV1132" s="213"/>
      <c r="AW1132" s="213"/>
      <c r="AX1132" s="213"/>
      <c r="AY1132" s="213"/>
      <c r="AZ1132" s="213"/>
      <c r="BA1132" s="213"/>
      <c r="BB1132" s="213"/>
      <c r="BC1132" s="213"/>
      <c r="BD1132" s="213"/>
      <c r="BE1132" s="213"/>
      <c r="BF1132" s="213"/>
      <c r="BG1132" s="213"/>
      <c r="BH1132" s="213"/>
    </row>
    <row r="1133" spans="1:60" outlineLevel="3" x14ac:dyDescent="0.2">
      <c r="A1133" s="220"/>
      <c r="B1133" s="221"/>
      <c r="C1133" s="261" t="s">
        <v>2833</v>
      </c>
      <c r="D1133" s="250"/>
      <c r="E1133" s="250"/>
      <c r="F1133" s="250"/>
      <c r="G1133" s="250"/>
      <c r="H1133" s="224"/>
      <c r="I1133" s="224"/>
      <c r="J1133" s="224"/>
      <c r="K1133" s="224"/>
      <c r="L1133" s="224"/>
      <c r="M1133" s="224"/>
      <c r="N1133" s="223"/>
      <c r="O1133" s="223"/>
      <c r="P1133" s="223"/>
      <c r="Q1133" s="223"/>
      <c r="R1133" s="224"/>
      <c r="S1133" s="224"/>
      <c r="T1133" s="224"/>
      <c r="U1133" s="224"/>
      <c r="V1133" s="224"/>
      <c r="W1133" s="224"/>
      <c r="X1133" s="224"/>
      <c r="Y1133" s="224"/>
      <c r="Z1133" s="213"/>
      <c r="AA1133" s="213"/>
      <c r="AB1133" s="213"/>
      <c r="AC1133" s="213"/>
      <c r="AD1133" s="213"/>
      <c r="AE1133" s="213"/>
      <c r="AF1133" s="213"/>
      <c r="AG1133" s="213" t="s">
        <v>287</v>
      </c>
      <c r="AH1133" s="213"/>
      <c r="AI1133" s="213"/>
      <c r="AJ1133" s="213"/>
      <c r="AK1133" s="213"/>
      <c r="AL1133" s="213"/>
      <c r="AM1133" s="213"/>
      <c r="AN1133" s="213"/>
      <c r="AO1133" s="213"/>
      <c r="AP1133" s="213"/>
      <c r="AQ1133" s="213"/>
      <c r="AR1133" s="213"/>
      <c r="AS1133" s="213"/>
      <c r="AT1133" s="213"/>
      <c r="AU1133" s="213"/>
      <c r="AV1133" s="213"/>
      <c r="AW1133" s="213"/>
      <c r="AX1133" s="213"/>
      <c r="AY1133" s="213"/>
      <c r="AZ1133" s="213"/>
      <c r="BA1133" s="213"/>
      <c r="BB1133" s="213"/>
      <c r="BC1133" s="213"/>
      <c r="BD1133" s="213"/>
      <c r="BE1133" s="213"/>
      <c r="BF1133" s="213"/>
      <c r="BG1133" s="213"/>
      <c r="BH1133" s="213"/>
    </row>
    <row r="1134" spans="1:60" outlineLevel="3" x14ac:dyDescent="0.2">
      <c r="A1134" s="220"/>
      <c r="B1134" s="221"/>
      <c r="C1134" s="261" t="s">
        <v>3209</v>
      </c>
      <c r="D1134" s="250"/>
      <c r="E1134" s="250"/>
      <c r="F1134" s="250"/>
      <c r="G1134" s="250"/>
      <c r="H1134" s="224"/>
      <c r="I1134" s="224"/>
      <c r="J1134" s="224"/>
      <c r="K1134" s="224"/>
      <c r="L1134" s="224"/>
      <c r="M1134" s="224"/>
      <c r="N1134" s="223"/>
      <c r="O1134" s="223"/>
      <c r="P1134" s="223"/>
      <c r="Q1134" s="223"/>
      <c r="R1134" s="224"/>
      <c r="S1134" s="224"/>
      <c r="T1134" s="224"/>
      <c r="U1134" s="224"/>
      <c r="V1134" s="224"/>
      <c r="W1134" s="224"/>
      <c r="X1134" s="224"/>
      <c r="Y1134" s="224"/>
      <c r="Z1134" s="213"/>
      <c r="AA1134" s="213"/>
      <c r="AB1134" s="213"/>
      <c r="AC1134" s="213"/>
      <c r="AD1134" s="213"/>
      <c r="AE1134" s="213"/>
      <c r="AF1134" s="213"/>
      <c r="AG1134" s="213" t="s">
        <v>287</v>
      </c>
      <c r="AH1134" s="213"/>
      <c r="AI1134" s="213"/>
      <c r="AJ1134" s="213"/>
      <c r="AK1134" s="213"/>
      <c r="AL1134" s="213"/>
      <c r="AM1134" s="213"/>
      <c r="AN1134" s="213"/>
      <c r="AO1134" s="213"/>
      <c r="AP1134" s="213"/>
      <c r="AQ1134" s="213"/>
      <c r="AR1134" s="213"/>
      <c r="AS1134" s="213"/>
      <c r="AT1134" s="213"/>
      <c r="AU1134" s="213"/>
      <c r="AV1134" s="213"/>
      <c r="AW1134" s="213"/>
      <c r="AX1134" s="213"/>
      <c r="AY1134" s="213"/>
      <c r="AZ1134" s="213"/>
      <c r="BA1134" s="249" t="str">
        <f>C1134</f>
        <v>U všech repasovaných dveří dojde před realizací k detailní prohlídce,kde se posoudí stav dřeva a jeho konstrukce.</v>
      </c>
      <c r="BB1134" s="213"/>
      <c r="BC1134" s="213"/>
      <c r="BD1134" s="213"/>
      <c r="BE1134" s="213"/>
      <c r="BF1134" s="213"/>
      <c r="BG1134" s="213"/>
      <c r="BH1134" s="213"/>
    </row>
    <row r="1135" spans="1:60" outlineLevel="3" x14ac:dyDescent="0.2">
      <c r="A1135" s="220"/>
      <c r="B1135" s="221"/>
      <c r="C1135" s="261" t="s">
        <v>2834</v>
      </c>
      <c r="D1135" s="250"/>
      <c r="E1135" s="250"/>
      <c r="F1135" s="250"/>
      <c r="G1135" s="250"/>
      <c r="H1135" s="224"/>
      <c r="I1135" s="224"/>
      <c r="J1135" s="224"/>
      <c r="K1135" s="224"/>
      <c r="L1135" s="224"/>
      <c r="M1135" s="224"/>
      <c r="N1135" s="223"/>
      <c r="O1135" s="223"/>
      <c r="P1135" s="223"/>
      <c r="Q1135" s="223"/>
      <c r="R1135" s="224"/>
      <c r="S1135" s="224"/>
      <c r="T1135" s="224"/>
      <c r="U1135" s="224"/>
      <c r="V1135" s="224"/>
      <c r="W1135" s="224"/>
      <c r="X1135" s="224"/>
      <c r="Y1135" s="224"/>
      <c r="Z1135" s="213"/>
      <c r="AA1135" s="213"/>
      <c r="AB1135" s="213"/>
      <c r="AC1135" s="213"/>
      <c r="AD1135" s="213"/>
      <c r="AE1135" s="213"/>
      <c r="AF1135" s="213"/>
      <c r="AG1135" s="213" t="s">
        <v>287</v>
      </c>
      <c r="AH1135" s="213"/>
      <c r="AI1135" s="213"/>
      <c r="AJ1135" s="213"/>
      <c r="AK1135" s="213"/>
      <c r="AL1135" s="213"/>
      <c r="AM1135" s="213"/>
      <c r="AN1135" s="213"/>
      <c r="AO1135" s="213"/>
      <c r="AP1135" s="213"/>
      <c r="AQ1135" s="213"/>
      <c r="AR1135" s="213"/>
      <c r="AS1135" s="213"/>
      <c r="AT1135" s="213"/>
      <c r="AU1135" s="213"/>
      <c r="AV1135" s="213"/>
      <c r="AW1135" s="213"/>
      <c r="AX1135" s="213"/>
      <c r="AY1135" s="213"/>
      <c r="AZ1135" s="213"/>
      <c r="BA1135" s="213"/>
      <c r="BB1135" s="213"/>
      <c r="BC1135" s="213"/>
      <c r="BD1135" s="213"/>
      <c r="BE1135" s="213"/>
      <c r="BF1135" s="213"/>
      <c r="BG1135" s="213"/>
      <c r="BH1135" s="213"/>
    </row>
    <row r="1136" spans="1:60" outlineLevel="3" x14ac:dyDescent="0.2">
      <c r="A1136" s="220"/>
      <c r="B1136" s="221"/>
      <c r="C1136" s="261" t="s">
        <v>2835</v>
      </c>
      <c r="D1136" s="250"/>
      <c r="E1136" s="250"/>
      <c r="F1136" s="250"/>
      <c r="G1136" s="250"/>
      <c r="H1136" s="224"/>
      <c r="I1136" s="224"/>
      <c r="J1136" s="224"/>
      <c r="K1136" s="224"/>
      <c r="L1136" s="224"/>
      <c r="M1136" s="224"/>
      <c r="N1136" s="223"/>
      <c r="O1136" s="223"/>
      <c r="P1136" s="223"/>
      <c r="Q1136" s="223"/>
      <c r="R1136" s="224"/>
      <c r="S1136" s="224"/>
      <c r="T1136" s="224"/>
      <c r="U1136" s="224"/>
      <c r="V1136" s="224"/>
      <c r="W1136" s="224"/>
      <c r="X1136" s="224"/>
      <c r="Y1136" s="224"/>
      <c r="Z1136" s="213"/>
      <c r="AA1136" s="213"/>
      <c r="AB1136" s="213"/>
      <c r="AC1136" s="213"/>
      <c r="AD1136" s="213"/>
      <c r="AE1136" s="213"/>
      <c r="AF1136" s="213"/>
      <c r="AG1136" s="213" t="s">
        <v>287</v>
      </c>
      <c r="AH1136" s="213"/>
      <c r="AI1136" s="213"/>
      <c r="AJ1136" s="213"/>
      <c r="AK1136" s="213"/>
      <c r="AL1136" s="213"/>
      <c r="AM1136" s="213"/>
      <c r="AN1136" s="213"/>
      <c r="AO1136" s="213"/>
      <c r="AP1136" s="213"/>
      <c r="AQ1136" s="213"/>
      <c r="AR1136" s="213"/>
      <c r="AS1136" s="213"/>
      <c r="AT1136" s="213"/>
      <c r="AU1136" s="213"/>
      <c r="AV1136" s="213"/>
      <c r="AW1136" s="213"/>
      <c r="AX1136" s="213"/>
      <c r="AY1136" s="213"/>
      <c r="AZ1136" s="213"/>
      <c r="BA1136" s="249" t="str">
        <f>C1136</f>
        <v>Tyto zkutečnosti budou komisionelně posouzeny a případné změny řešení ( např. místo repase výroba kopie)</v>
      </c>
      <c r="BB1136" s="213"/>
      <c r="BC1136" s="213"/>
      <c r="BD1136" s="213"/>
      <c r="BE1136" s="213"/>
      <c r="BF1136" s="213"/>
      <c r="BG1136" s="213"/>
      <c r="BH1136" s="213"/>
    </row>
    <row r="1137" spans="1:60" outlineLevel="3" x14ac:dyDescent="0.2">
      <c r="A1137" s="220"/>
      <c r="B1137" s="221"/>
      <c r="C1137" s="261" t="s">
        <v>2836</v>
      </c>
      <c r="D1137" s="250"/>
      <c r="E1137" s="250"/>
      <c r="F1137" s="250"/>
      <c r="G1137" s="250"/>
      <c r="H1137" s="224"/>
      <c r="I1137" s="224"/>
      <c r="J1137" s="224"/>
      <c r="K1137" s="224"/>
      <c r="L1137" s="224"/>
      <c r="M1137" s="224"/>
      <c r="N1137" s="223"/>
      <c r="O1137" s="223"/>
      <c r="P1137" s="223"/>
      <c r="Q1137" s="223"/>
      <c r="R1137" s="224"/>
      <c r="S1137" s="224"/>
      <c r="T1137" s="224"/>
      <c r="U1137" s="224"/>
      <c r="V1137" s="224"/>
      <c r="W1137" s="224"/>
      <c r="X1137" s="224"/>
      <c r="Y1137" s="224"/>
      <c r="Z1137" s="213"/>
      <c r="AA1137" s="213"/>
      <c r="AB1137" s="213"/>
      <c r="AC1137" s="213"/>
      <c r="AD1137" s="213"/>
      <c r="AE1137" s="213"/>
      <c r="AF1137" s="213"/>
      <c r="AG1137" s="213" t="s">
        <v>287</v>
      </c>
      <c r="AH1137" s="213"/>
      <c r="AI1137" s="213"/>
      <c r="AJ1137" s="213"/>
      <c r="AK1137" s="213"/>
      <c r="AL1137" s="213"/>
      <c r="AM1137" s="213"/>
      <c r="AN1137" s="213"/>
      <c r="AO1137" s="213"/>
      <c r="AP1137" s="213"/>
      <c r="AQ1137" s="213"/>
      <c r="AR1137" s="213"/>
      <c r="AS1137" s="213"/>
      <c r="AT1137" s="213"/>
      <c r="AU1137" s="213"/>
      <c r="AV1137" s="213"/>
      <c r="AW1137" s="213"/>
      <c r="AX1137" s="213"/>
      <c r="AY1137" s="213"/>
      <c r="AZ1137" s="213"/>
      <c r="BA1137" s="213"/>
      <c r="BB1137" s="213"/>
      <c r="BC1137" s="213"/>
      <c r="BD1137" s="213"/>
      <c r="BE1137" s="213"/>
      <c r="BF1137" s="213"/>
      <c r="BG1137" s="213"/>
      <c r="BH1137" s="213"/>
    </row>
    <row r="1138" spans="1:60" outlineLevel="3" x14ac:dyDescent="0.2">
      <c r="A1138" s="220"/>
      <c r="B1138" s="221"/>
      <c r="C1138" s="274" t="s">
        <v>1063</v>
      </c>
      <c r="D1138" s="226"/>
      <c r="E1138" s="227"/>
      <c r="F1138" s="228"/>
      <c r="G1138" s="228"/>
      <c r="H1138" s="224"/>
      <c r="I1138" s="224"/>
      <c r="J1138" s="224"/>
      <c r="K1138" s="224"/>
      <c r="L1138" s="224"/>
      <c r="M1138" s="224"/>
      <c r="N1138" s="223"/>
      <c r="O1138" s="223"/>
      <c r="P1138" s="223"/>
      <c r="Q1138" s="223"/>
      <c r="R1138" s="224"/>
      <c r="S1138" s="224"/>
      <c r="T1138" s="224"/>
      <c r="U1138" s="224"/>
      <c r="V1138" s="224"/>
      <c r="W1138" s="224"/>
      <c r="X1138" s="224"/>
      <c r="Y1138" s="224"/>
      <c r="Z1138" s="213"/>
      <c r="AA1138" s="213"/>
      <c r="AB1138" s="213"/>
      <c r="AC1138" s="213"/>
      <c r="AD1138" s="213"/>
      <c r="AE1138" s="213"/>
      <c r="AF1138" s="213"/>
      <c r="AG1138" s="213" t="s">
        <v>287</v>
      </c>
      <c r="AH1138" s="213"/>
      <c r="AI1138" s="213"/>
      <c r="AJ1138" s="213"/>
      <c r="AK1138" s="213"/>
      <c r="AL1138" s="213"/>
      <c r="AM1138" s="213"/>
      <c r="AN1138" s="213"/>
      <c r="AO1138" s="213"/>
      <c r="AP1138" s="213"/>
      <c r="AQ1138" s="213"/>
      <c r="AR1138" s="213"/>
      <c r="AS1138" s="213"/>
      <c r="AT1138" s="213"/>
      <c r="AU1138" s="213"/>
      <c r="AV1138" s="213"/>
      <c r="AW1138" s="213"/>
      <c r="AX1138" s="213"/>
      <c r="AY1138" s="213"/>
      <c r="AZ1138" s="213"/>
      <c r="BA1138" s="213"/>
      <c r="BB1138" s="213"/>
      <c r="BC1138" s="213"/>
      <c r="BD1138" s="213"/>
      <c r="BE1138" s="213"/>
      <c r="BF1138" s="213"/>
      <c r="BG1138" s="213"/>
      <c r="BH1138" s="213"/>
    </row>
    <row r="1139" spans="1:60" outlineLevel="3" x14ac:dyDescent="0.2">
      <c r="A1139" s="220"/>
      <c r="B1139" s="221"/>
      <c r="C1139" s="261" t="s">
        <v>2946</v>
      </c>
      <c r="D1139" s="250"/>
      <c r="E1139" s="250"/>
      <c r="F1139" s="250"/>
      <c r="G1139" s="250"/>
      <c r="H1139" s="224"/>
      <c r="I1139" s="224"/>
      <c r="J1139" s="224"/>
      <c r="K1139" s="224"/>
      <c r="L1139" s="224"/>
      <c r="M1139" s="224"/>
      <c r="N1139" s="223"/>
      <c r="O1139" s="223"/>
      <c r="P1139" s="223"/>
      <c r="Q1139" s="223"/>
      <c r="R1139" s="224"/>
      <c r="S1139" s="224"/>
      <c r="T1139" s="224"/>
      <c r="U1139" s="224"/>
      <c r="V1139" s="224"/>
      <c r="W1139" s="224"/>
      <c r="X1139" s="224"/>
      <c r="Y1139" s="224"/>
      <c r="Z1139" s="213"/>
      <c r="AA1139" s="213"/>
      <c r="AB1139" s="213"/>
      <c r="AC1139" s="213"/>
      <c r="AD1139" s="213"/>
      <c r="AE1139" s="213"/>
      <c r="AF1139" s="213"/>
      <c r="AG1139" s="213" t="s">
        <v>287</v>
      </c>
      <c r="AH1139" s="213"/>
      <c r="AI1139" s="213"/>
      <c r="AJ1139" s="213"/>
      <c r="AK1139" s="213"/>
      <c r="AL1139" s="213"/>
      <c r="AM1139" s="213"/>
      <c r="AN1139" s="213"/>
      <c r="AO1139" s="213"/>
      <c r="AP1139" s="213"/>
      <c r="AQ1139" s="213"/>
      <c r="AR1139" s="213"/>
      <c r="AS1139" s="213"/>
      <c r="AT1139" s="213"/>
      <c r="AU1139" s="213"/>
      <c r="AV1139" s="213"/>
      <c r="AW1139" s="213"/>
      <c r="AX1139" s="213"/>
      <c r="AY1139" s="213"/>
      <c r="AZ1139" s="213"/>
      <c r="BA1139" s="213"/>
      <c r="BB1139" s="213"/>
      <c r="BC1139" s="213"/>
      <c r="BD1139" s="213"/>
      <c r="BE1139" s="213"/>
      <c r="BF1139" s="213"/>
      <c r="BG1139" s="213"/>
      <c r="BH1139" s="213"/>
    </row>
    <row r="1140" spans="1:60" outlineLevel="3" x14ac:dyDescent="0.2">
      <c r="A1140" s="220"/>
      <c r="B1140" s="221"/>
      <c r="C1140" s="261" t="s">
        <v>3211</v>
      </c>
      <c r="D1140" s="250"/>
      <c r="E1140" s="250"/>
      <c r="F1140" s="250"/>
      <c r="G1140" s="250"/>
      <c r="H1140" s="224"/>
      <c r="I1140" s="224"/>
      <c r="J1140" s="224"/>
      <c r="K1140" s="224"/>
      <c r="L1140" s="224"/>
      <c r="M1140" s="224"/>
      <c r="N1140" s="223"/>
      <c r="O1140" s="223"/>
      <c r="P1140" s="223"/>
      <c r="Q1140" s="223"/>
      <c r="R1140" s="224"/>
      <c r="S1140" s="224"/>
      <c r="T1140" s="224"/>
      <c r="U1140" s="224"/>
      <c r="V1140" s="224"/>
      <c r="W1140" s="224"/>
      <c r="X1140" s="224"/>
      <c r="Y1140" s="224"/>
      <c r="Z1140" s="213"/>
      <c r="AA1140" s="213"/>
      <c r="AB1140" s="213"/>
      <c r="AC1140" s="213"/>
      <c r="AD1140" s="213"/>
      <c r="AE1140" s="213"/>
      <c r="AF1140" s="213"/>
      <c r="AG1140" s="213" t="s">
        <v>287</v>
      </c>
      <c r="AH1140" s="213"/>
      <c r="AI1140" s="213"/>
      <c r="AJ1140" s="213"/>
      <c r="AK1140" s="213"/>
      <c r="AL1140" s="213"/>
      <c r="AM1140" s="213"/>
      <c r="AN1140" s="213"/>
      <c r="AO1140" s="213"/>
      <c r="AP1140" s="213"/>
      <c r="AQ1140" s="213"/>
      <c r="AR1140" s="213"/>
      <c r="AS1140" s="213"/>
      <c r="AT1140" s="213"/>
      <c r="AU1140" s="213"/>
      <c r="AV1140" s="213"/>
      <c r="AW1140" s="213"/>
      <c r="AX1140" s="213"/>
      <c r="AY1140" s="213"/>
      <c r="AZ1140" s="213"/>
      <c r="BA1140" s="213"/>
      <c r="BB1140" s="213"/>
      <c r="BC1140" s="213"/>
      <c r="BD1140" s="213"/>
      <c r="BE1140" s="213"/>
      <c r="BF1140" s="213"/>
      <c r="BG1140" s="213"/>
      <c r="BH1140" s="213"/>
    </row>
    <row r="1141" spans="1:60" outlineLevel="3" x14ac:dyDescent="0.2">
      <c r="A1141" s="220"/>
      <c r="B1141" s="221"/>
      <c r="C1141" s="261" t="s">
        <v>2947</v>
      </c>
      <c r="D1141" s="250"/>
      <c r="E1141" s="250"/>
      <c r="F1141" s="250"/>
      <c r="G1141" s="250"/>
      <c r="H1141" s="224"/>
      <c r="I1141" s="224"/>
      <c r="J1141" s="224"/>
      <c r="K1141" s="224"/>
      <c r="L1141" s="224"/>
      <c r="M1141" s="224"/>
      <c r="N1141" s="223"/>
      <c r="O1141" s="223"/>
      <c r="P1141" s="223"/>
      <c r="Q1141" s="223"/>
      <c r="R1141" s="224"/>
      <c r="S1141" s="224"/>
      <c r="T1141" s="224"/>
      <c r="U1141" s="224"/>
      <c r="V1141" s="224"/>
      <c r="W1141" s="224"/>
      <c r="X1141" s="224"/>
      <c r="Y1141" s="224"/>
      <c r="Z1141" s="213"/>
      <c r="AA1141" s="213"/>
      <c r="AB1141" s="213"/>
      <c r="AC1141" s="213"/>
      <c r="AD1141" s="213"/>
      <c r="AE1141" s="213"/>
      <c r="AF1141" s="213"/>
      <c r="AG1141" s="213" t="s">
        <v>287</v>
      </c>
      <c r="AH1141" s="213"/>
      <c r="AI1141" s="213"/>
      <c r="AJ1141" s="213"/>
      <c r="AK1141" s="213"/>
      <c r="AL1141" s="213"/>
      <c r="AM1141" s="213"/>
      <c r="AN1141" s="213"/>
      <c r="AO1141" s="213"/>
      <c r="AP1141" s="213"/>
      <c r="AQ1141" s="213"/>
      <c r="AR1141" s="213"/>
      <c r="AS1141" s="213"/>
      <c r="AT1141" s="213"/>
      <c r="AU1141" s="213"/>
      <c r="AV1141" s="213"/>
      <c r="AW1141" s="213"/>
      <c r="AX1141" s="213"/>
      <c r="AY1141" s="213"/>
      <c r="AZ1141" s="213"/>
      <c r="BA1141" s="213"/>
      <c r="BB1141" s="213"/>
      <c r="BC1141" s="213"/>
      <c r="BD1141" s="213"/>
      <c r="BE1141" s="213"/>
      <c r="BF1141" s="213"/>
      <c r="BG1141" s="213"/>
      <c r="BH1141" s="213"/>
    </row>
    <row r="1142" spans="1:60" outlineLevel="3" x14ac:dyDescent="0.2">
      <c r="A1142" s="220"/>
      <c r="B1142" s="221"/>
      <c r="C1142" s="261" t="s">
        <v>2948</v>
      </c>
      <c r="D1142" s="250"/>
      <c r="E1142" s="250"/>
      <c r="F1142" s="250"/>
      <c r="G1142" s="250"/>
      <c r="H1142" s="224"/>
      <c r="I1142" s="224"/>
      <c r="J1142" s="224"/>
      <c r="K1142" s="224"/>
      <c r="L1142" s="224"/>
      <c r="M1142" s="224"/>
      <c r="N1142" s="223"/>
      <c r="O1142" s="223"/>
      <c r="P1142" s="223"/>
      <c r="Q1142" s="223"/>
      <c r="R1142" s="224"/>
      <c r="S1142" s="224"/>
      <c r="T1142" s="224"/>
      <c r="U1142" s="224"/>
      <c r="V1142" s="224"/>
      <c r="W1142" s="224"/>
      <c r="X1142" s="224"/>
      <c r="Y1142" s="224"/>
      <c r="Z1142" s="213"/>
      <c r="AA1142" s="213"/>
      <c r="AB1142" s="213"/>
      <c r="AC1142" s="213"/>
      <c r="AD1142" s="213"/>
      <c r="AE1142" s="213"/>
      <c r="AF1142" s="213"/>
      <c r="AG1142" s="213" t="s">
        <v>287</v>
      </c>
      <c r="AH1142" s="213"/>
      <c r="AI1142" s="213"/>
      <c r="AJ1142" s="213"/>
      <c r="AK1142" s="213"/>
      <c r="AL1142" s="213"/>
      <c r="AM1142" s="213"/>
      <c r="AN1142" s="213"/>
      <c r="AO1142" s="213"/>
      <c r="AP1142" s="213"/>
      <c r="AQ1142" s="213"/>
      <c r="AR1142" s="213"/>
      <c r="AS1142" s="213"/>
      <c r="AT1142" s="213"/>
      <c r="AU1142" s="213"/>
      <c r="AV1142" s="213"/>
      <c r="AW1142" s="213"/>
      <c r="AX1142" s="213"/>
      <c r="AY1142" s="213"/>
      <c r="AZ1142" s="213"/>
      <c r="BA1142" s="213"/>
      <c r="BB1142" s="213"/>
      <c r="BC1142" s="213"/>
      <c r="BD1142" s="213"/>
      <c r="BE1142" s="213"/>
      <c r="BF1142" s="213"/>
      <c r="BG1142" s="213"/>
      <c r="BH1142" s="213"/>
    </row>
    <row r="1143" spans="1:60" outlineLevel="3" x14ac:dyDescent="0.2">
      <c r="A1143" s="220"/>
      <c r="B1143" s="221"/>
      <c r="C1143" s="261" t="s">
        <v>2949</v>
      </c>
      <c r="D1143" s="250"/>
      <c r="E1143" s="250"/>
      <c r="F1143" s="250"/>
      <c r="G1143" s="250"/>
      <c r="H1143" s="224"/>
      <c r="I1143" s="224"/>
      <c r="J1143" s="224"/>
      <c r="K1143" s="224"/>
      <c r="L1143" s="224"/>
      <c r="M1143" s="224"/>
      <c r="N1143" s="223"/>
      <c r="O1143" s="223"/>
      <c r="P1143" s="223"/>
      <c r="Q1143" s="223"/>
      <c r="R1143" s="224"/>
      <c r="S1143" s="224"/>
      <c r="T1143" s="224"/>
      <c r="U1143" s="224"/>
      <c r="V1143" s="224"/>
      <c r="W1143" s="224"/>
      <c r="X1143" s="224"/>
      <c r="Y1143" s="224"/>
      <c r="Z1143" s="213"/>
      <c r="AA1143" s="213"/>
      <c r="AB1143" s="213"/>
      <c r="AC1143" s="213"/>
      <c r="AD1143" s="213"/>
      <c r="AE1143" s="213"/>
      <c r="AF1143" s="213"/>
      <c r="AG1143" s="213" t="s">
        <v>287</v>
      </c>
      <c r="AH1143" s="213"/>
      <c r="AI1143" s="213"/>
      <c r="AJ1143" s="213"/>
      <c r="AK1143" s="213"/>
      <c r="AL1143" s="213"/>
      <c r="AM1143" s="213"/>
      <c r="AN1143" s="213"/>
      <c r="AO1143" s="213"/>
      <c r="AP1143" s="213"/>
      <c r="AQ1143" s="213"/>
      <c r="AR1143" s="213"/>
      <c r="AS1143" s="213"/>
      <c r="AT1143" s="213"/>
      <c r="AU1143" s="213"/>
      <c r="AV1143" s="213"/>
      <c r="AW1143" s="213"/>
      <c r="AX1143" s="213"/>
      <c r="AY1143" s="213"/>
      <c r="AZ1143" s="213"/>
      <c r="BA1143" s="213"/>
      <c r="BB1143" s="213"/>
      <c r="BC1143" s="213"/>
      <c r="BD1143" s="213"/>
      <c r="BE1143" s="213"/>
      <c r="BF1143" s="213"/>
      <c r="BG1143" s="213"/>
      <c r="BH1143" s="213"/>
    </row>
    <row r="1144" spans="1:60" outlineLevel="3" x14ac:dyDescent="0.2">
      <c r="A1144" s="220"/>
      <c r="B1144" s="221"/>
      <c r="C1144" s="261" t="s">
        <v>2950</v>
      </c>
      <c r="D1144" s="250"/>
      <c r="E1144" s="250"/>
      <c r="F1144" s="250"/>
      <c r="G1144" s="250"/>
      <c r="H1144" s="224"/>
      <c r="I1144" s="224"/>
      <c r="J1144" s="224"/>
      <c r="K1144" s="224"/>
      <c r="L1144" s="224"/>
      <c r="M1144" s="224"/>
      <c r="N1144" s="223"/>
      <c r="O1144" s="223"/>
      <c r="P1144" s="223"/>
      <c r="Q1144" s="223"/>
      <c r="R1144" s="224"/>
      <c r="S1144" s="224"/>
      <c r="T1144" s="224"/>
      <c r="U1144" s="224"/>
      <c r="V1144" s="224"/>
      <c r="W1144" s="224"/>
      <c r="X1144" s="224"/>
      <c r="Y1144" s="224"/>
      <c r="Z1144" s="213"/>
      <c r="AA1144" s="213"/>
      <c r="AB1144" s="213"/>
      <c r="AC1144" s="213"/>
      <c r="AD1144" s="213"/>
      <c r="AE1144" s="213"/>
      <c r="AF1144" s="213"/>
      <c r="AG1144" s="213" t="s">
        <v>287</v>
      </c>
      <c r="AH1144" s="213"/>
      <c r="AI1144" s="213"/>
      <c r="AJ1144" s="213"/>
      <c r="AK1144" s="213"/>
      <c r="AL1144" s="213"/>
      <c r="AM1144" s="213"/>
      <c r="AN1144" s="213"/>
      <c r="AO1144" s="213"/>
      <c r="AP1144" s="213"/>
      <c r="AQ1144" s="213"/>
      <c r="AR1144" s="213"/>
      <c r="AS1144" s="213"/>
      <c r="AT1144" s="213"/>
      <c r="AU1144" s="213"/>
      <c r="AV1144" s="213"/>
      <c r="AW1144" s="213"/>
      <c r="AX1144" s="213"/>
      <c r="AY1144" s="213"/>
      <c r="AZ1144" s="213"/>
      <c r="BA1144" s="213"/>
      <c r="BB1144" s="213"/>
      <c r="BC1144" s="213"/>
      <c r="BD1144" s="213"/>
      <c r="BE1144" s="213"/>
      <c r="BF1144" s="213"/>
      <c r="BG1144" s="213"/>
      <c r="BH1144" s="213"/>
    </row>
    <row r="1145" spans="1:60" outlineLevel="3" x14ac:dyDescent="0.2">
      <c r="A1145" s="220"/>
      <c r="B1145" s="221"/>
      <c r="C1145" s="261" t="s">
        <v>2951</v>
      </c>
      <c r="D1145" s="250"/>
      <c r="E1145" s="250"/>
      <c r="F1145" s="250"/>
      <c r="G1145" s="250"/>
      <c r="H1145" s="224"/>
      <c r="I1145" s="224"/>
      <c r="J1145" s="224"/>
      <c r="K1145" s="224"/>
      <c r="L1145" s="224"/>
      <c r="M1145" s="224"/>
      <c r="N1145" s="223"/>
      <c r="O1145" s="223"/>
      <c r="P1145" s="223"/>
      <c r="Q1145" s="223"/>
      <c r="R1145" s="224"/>
      <c r="S1145" s="224"/>
      <c r="T1145" s="224"/>
      <c r="U1145" s="224"/>
      <c r="V1145" s="224"/>
      <c r="W1145" s="224"/>
      <c r="X1145" s="224"/>
      <c r="Y1145" s="224"/>
      <c r="Z1145" s="213"/>
      <c r="AA1145" s="213"/>
      <c r="AB1145" s="213"/>
      <c r="AC1145" s="213"/>
      <c r="AD1145" s="213"/>
      <c r="AE1145" s="213"/>
      <c r="AF1145" s="213"/>
      <c r="AG1145" s="213" t="s">
        <v>287</v>
      </c>
      <c r="AH1145" s="213"/>
      <c r="AI1145" s="213"/>
      <c r="AJ1145" s="213"/>
      <c r="AK1145" s="213"/>
      <c r="AL1145" s="213"/>
      <c r="AM1145" s="213"/>
      <c r="AN1145" s="213"/>
      <c r="AO1145" s="213"/>
      <c r="AP1145" s="213"/>
      <c r="AQ1145" s="213"/>
      <c r="AR1145" s="213"/>
      <c r="AS1145" s="213"/>
      <c r="AT1145" s="213"/>
      <c r="AU1145" s="213"/>
      <c r="AV1145" s="213"/>
      <c r="AW1145" s="213"/>
      <c r="AX1145" s="213"/>
      <c r="AY1145" s="213"/>
      <c r="AZ1145" s="213"/>
      <c r="BA1145" s="213"/>
      <c r="BB1145" s="213"/>
      <c r="BC1145" s="213"/>
      <c r="BD1145" s="213"/>
      <c r="BE1145" s="213"/>
      <c r="BF1145" s="213"/>
      <c r="BG1145" s="213"/>
      <c r="BH1145" s="213"/>
    </row>
    <row r="1146" spans="1:60" outlineLevel="3" x14ac:dyDescent="0.2">
      <c r="A1146" s="220"/>
      <c r="B1146" s="221"/>
      <c r="C1146" s="261" t="s">
        <v>2952</v>
      </c>
      <c r="D1146" s="250"/>
      <c r="E1146" s="250"/>
      <c r="F1146" s="250"/>
      <c r="G1146" s="250"/>
      <c r="H1146" s="224"/>
      <c r="I1146" s="224"/>
      <c r="J1146" s="224"/>
      <c r="K1146" s="224"/>
      <c r="L1146" s="224"/>
      <c r="M1146" s="224"/>
      <c r="N1146" s="223"/>
      <c r="O1146" s="223"/>
      <c r="P1146" s="223"/>
      <c r="Q1146" s="223"/>
      <c r="R1146" s="224"/>
      <c r="S1146" s="224"/>
      <c r="T1146" s="224"/>
      <c r="U1146" s="224"/>
      <c r="V1146" s="224"/>
      <c r="W1146" s="224"/>
      <c r="X1146" s="224"/>
      <c r="Y1146" s="224"/>
      <c r="Z1146" s="213"/>
      <c r="AA1146" s="213"/>
      <c r="AB1146" s="213"/>
      <c r="AC1146" s="213"/>
      <c r="AD1146" s="213"/>
      <c r="AE1146" s="213"/>
      <c r="AF1146" s="213"/>
      <c r="AG1146" s="213" t="s">
        <v>287</v>
      </c>
      <c r="AH1146" s="213"/>
      <c r="AI1146" s="213"/>
      <c r="AJ1146" s="213"/>
      <c r="AK1146" s="213"/>
      <c r="AL1146" s="213"/>
      <c r="AM1146" s="213"/>
      <c r="AN1146" s="213"/>
      <c r="AO1146" s="213"/>
      <c r="AP1146" s="213"/>
      <c r="AQ1146" s="213"/>
      <c r="AR1146" s="213"/>
      <c r="AS1146" s="213"/>
      <c r="AT1146" s="213"/>
      <c r="AU1146" s="213"/>
      <c r="AV1146" s="213"/>
      <c r="AW1146" s="213"/>
      <c r="AX1146" s="213"/>
      <c r="AY1146" s="213"/>
      <c r="AZ1146" s="213"/>
      <c r="BA1146" s="213"/>
      <c r="BB1146" s="213"/>
      <c r="BC1146" s="213"/>
      <c r="BD1146" s="213"/>
      <c r="BE1146" s="213"/>
      <c r="BF1146" s="213"/>
      <c r="BG1146" s="213"/>
      <c r="BH1146" s="213"/>
    </row>
    <row r="1147" spans="1:60" outlineLevel="3" x14ac:dyDescent="0.2">
      <c r="A1147" s="220"/>
      <c r="B1147" s="221"/>
      <c r="C1147" s="261" t="s">
        <v>2953</v>
      </c>
      <c r="D1147" s="250"/>
      <c r="E1147" s="250"/>
      <c r="F1147" s="250"/>
      <c r="G1147" s="250"/>
      <c r="H1147" s="224"/>
      <c r="I1147" s="224"/>
      <c r="J1147" s="224"/>
      <c r="K1147" s="224"/>
      <c r="L1147" s="224"/>
      <c r="M1147" s="224"/>
      <c r="N1147" s="223"/>
      <c r="O1147" s="223"/>
      <c r="P1147" s="223"/>
      <c r="Q1147" s="223"/>
      <c r="R1147" s="224"/>
      <c r="S1147" s="224"/>
      <c r="T1147" s="224"/>
      <c r="U1147" s="224"/>
      <c r="V1147" s="224"/>
      <c r="W1147" s="224"/>
      <c r="X1147" s="224"/>
      <c r="Y1147" s="224"/>
      <c r="Z1147" s="213"/>
      <c r="AA1147" s="213"/>
      <c r="AB1147" s="213"/>
      <c r="AC1147" s="213"/>
      <c r="AD1147" s="213"/>
      <c r="AE1147" s="213"/>
      <c r="AF1147" s="213"/>
      <c r="AG1147" s="213" t="s">
        <v>287</v>
      </c>
      <c r="AH1147" s="213"/>
      <c r="AI1147" s="213"/>
      <c r="AJ1147" s="213"/>
      <c r="AK1147" s="213"/>
      <c r="AL1147" s="213"/>
      <c r="AM1147" s="213"/>
      <c r="AN1147" s="213"/>
      <c r="AO1147" s="213"/>
      <c r="AP1147" s="213"/>
      <c r="AQ1147" s="213"/>
      <c r="AR1147" s="213"/>
      <c r="AS1147" s="213"/>
      <c r="AT1147" s="213"/>
      <c r="AU1147" s="213"/>
      <c r="AV1147" s="213"/>
      <c r="AW1147" s="213"/>
      <c r="AX1147" s="213"/>
      <c r="AY1147" s="213"/>
      <c r="AZ1147" s="213"/>
      <c r="BA1147" s="213"/>
      <c r="BB1147" s="213"/>
      <c r="BC1147" s="213"/>
      <c r="BD1147" s="213"/>
      <c r="BE1147" s="213"/>
      <c r="BF1147" s="213"/>
      <c r="BG1147" s="213"/>
      <c r="BH1147" s="213"/>
    </row>
    <row r="1148" spans="1:60" outlineLevel="3" x14ac:dyDescent="0.2">
      <c r="A1148" s="220"/>
      <c r="B1148" s="221"/>
      <c r="C1148" s="261" t="s">
        <v>2954</v>
      </c>
      <c r="D1148" s="250"/>
      <c r="E1148" s="250"/>
      <c r="F1148" s="250"/>
      <c r="G1148" s="250"/>
      <c r="H1148" s="224"/>
      <c r="I1148" s="224"/>
      <c r="J1148" s="224"/>
      <c r="K1148" s="224"/>
      <c r="L1148" s="224"/>
      <c r="M1148" s="224"/>
      <c r="N1148" s="223"/>
      <c r="O1148" s="223"/>
      <c r="P1148" s="223"/>
      <c r="Q1148" s="223"/>
      <c r="R1148" s="224"/>
      <c r="S1148" s="224"/>
      <c r="T1148" s="224"/>
      <c r="U1148" s="224"/>
      <c r="V1148" s="224"/>
      <c r="W1148" s="224"/>
      <c r="X1148" s="224"/>
      <c r="Y1148" s="224"/>
      <c r="Z1148" s="213"/>
      <c r="AA1148" s="213"/>
      <c r="AB1148" s="213"/>
      <c r="AC1148" s="213"/>
      <c r="AD1148" s="213"/>
      <c r="AE1148" s="213"/>
      <c r="AF1148" s="213"/>
      <c r="AG1148" s="213" t="s">
        <v>287</v>
      </c>
      <c r="AH1148" s="213"/>
      <c r="AI1148" s="213"/>
      <c r="AJ1148" s="213"/>
      <c r="AK1148" s="213"/>
      <c r="AL1148" s="213"/>
      <c r="AM1148" s="213"/>
      <c r="AN1148" s="213"/>
      <c r="AO1148" s="213"/>
      <c r="AP1148" s="213"/>
      <c r="AQ1148" s="213"/>
      <c r="AR1148" s="213"/>
      <c r="AS1148" s="213"/>
      <c r="AT1148" s="213"/>
      <c r="AU1148" s="213"/>
      <c r="AV1148" s="213"/>
      <c r="AW1148" s="213"/>
      <c r="AX1148" s="213"/>
      <c r="AY1148" s="213"/>
      <c r="AZ1148" s="213"/>
      <c r="BA1148" s="213"/>
      <c r="BB1148" s="213"/>
      <c r="BC1148" s="213"/>
      <c r="BD1148" s="213"/>
      <c r="BE1148" s="213"/>
      <c r="BF1148" s="213"/>
      <c r="BG1148" s="213"/>
      <c r="BH1148" s="213"/>
    </row>
    <row r="1149" spans="1:60" outlineLevel="3" x14ac:dyDescent="0.2">
      <c r="A1149" s="220"/>
      <c r="B1149" s="221"/>
      <c r="C1149" s="261" t="s">
        <v>2955</v>
      </c>
      <c r="D1149" s="250"/>
      <c r="E1149" s="250"/>
      <c r="F1149" s="250"/>
      <c r="G1149" s="250"/>
      <c r="H1149" s="224"/>
      <c r="I1149" s="224"/>
      <c r="J1149" s="224"/>
      <c r="K1149" s="224"/>
      <c r="L1149" s="224"/>
      <c r="M1149" s="224"/>
      <c r="N1149" s="223"/>
      <c r="O1149" s="223"/>
      <c r="P1149" s="223"/>
      <c r="Q1149" s="223"/>
      <c r="R1149" s="224"/>
      <c r="S1149" s="224"/>
      <c r="T1149" s="224"/>
      <c r="U1149" s="224"/>
      <c r="V1149" s="224"/>
      <c r="W1149" s="224"/>
      <c r="X1149" s="224"/>
      <c r="Y1149" s="224"/>
      <c r="Z1149" s="213"/>
      <c r="AA1149" s="213"/>
      <c r="AB1149" s="213"/>
      <c r="AC1149" s="213"/>
      <c r="AD1149" s="213"/>
      <c r="AE1149" s="213"/>
      <c r="AF1149" s="213"/>
      <c r="AG1149" s="213" t="s">
        <v>287</v>
      </c>
      <c r="AH1149" s="213"/>
      <c r="AI1149" s="213"/>
      <c r="AJ1149" s="213"/>
      <c r="AK1149" s="213"/>
      <c r="AL1149" s="213"/>
      <c r="AM1149" s="213"/>
      <c r="AN1149" s="213"/>
      <c r="AO1149" s="213"/>
      <c r="AP1149" s="213"/>
      <c r="AQ1149" s="213"/>
      <c r="AR1149" s="213"/>
      <c r="AS1149" s="213"/>
      <c r="AT1149" s="213"/>
      <c r="AU1149" s="213"/>
      <c r="AV1149" s="213"/>
      <c r="AW1149" s="213"/>
      <c r="AX1149" s="213"/>
      <c r="AY1149" s="213"/>
      <c r="AZ1149" s="213"/>
      <c r="BA1149" s="213"/>
      <c r="BB1149" s="213"/>
      <c r="BC1149" s="213"/>
      <c r="BD1149" s="213"/>
      <c r="BE1149" s="213"/>
      <c r="BF1149" s="213"/>
      <c r="BG1149" s="213"/>
      <c r="BH1149" s="213"/>
    </row>
    <row r="1150" spans="1:60" outlineLevel="3" x14ac:dyDescent="0.2">
      <c r="A1150" s="220"/>
      <c r="B1150" s="221"/>
      <c r="C1150" s="261" t="s">
        <v>2956</v>
      </c>
      <c r="D1150" s="250"/>
      <c r="E1150" s="250"/>
      <c r="F1150" s="250"/>
      <c r="G1150" s="250"/>
      <c r="H1150" s="224"/>
      <c r="I1150" s="224"/>
      <c r="J1150" s="224"/>
      <c r="K1150" s="224"/>
      <c r="L1150" s="224"/>
      <c r="M1150" s="224"/>
      <c r="N1150" s="223"/>
      <c r="O1150" s="223"/>
      <c r="P1150" s="223"/>
      <c r="Q1150" s="223"/>
      <c r="R1150" s="224"/>
      <c r="S1150" s="224"/>
      <c r="T1150" s="224"/>
      <c r="U1150" s="224"/>
      <c r="V1150" s="224"/>
      <c r="W1150" s="224"/>
      <c r="X1150" s="224"/>
      <c r="Y1150" s="224"/>
      <c r="Z1150" s="213"/>
      <c r="AA1150" s="213"/>
      <c r="AB1150" s="213"/>
      <c r="AC1150" s="213"/>
      <c r="AD1150" s="213"/>
      <c r="AE1150" s="213"/>
      <c r="AF1150" s="213"/>
      <c r="AG1150" s="213" t="s">
        <v>287</v>
      </c>
      <c r="AH1150" s="213"/>
      <c r="AI1150" s="213"/>
      <c r="AJ1150" s="213"/>
      <c r="AK1150" s="213"/>
      <c r="AL1150" s="213"/>
      <c r="AM1150" s="213"/>
      <c r="AN1150" s="213"/>
      <c r="AO1150" s="213"/>
      <c r="AP1150" s="213"/>
      <c r="AQ1150" s="213"/>
      <c r="AR1150" s="213"/>
      <c r="AS1150" s="213"/>
      <c r="AT1150" s="213"/>
      <c r="AU1150" s="213"/>
      <c r="AV1150" s="213"/>
      <c r="AW1150" s="213"/>
      <c r="AX1150" s="213"/>
      <c r="AY1150" s="213"/>
      <c r="AZ1150" s="213"/>
      <c r="BA1150" s="213"/>
      <c r="BB1150" s="213"/>
      <c r="BC1150" s="213"/>
      <c r="BD1150" s="213"/>
      <c r="BE1150" s="213"/>
      <c r="BF1150" s="213"/>
      <c r="BG1150" s="213"/>
      <c r="BH1150" s="213"/>
    </row>
    <row r="1151" spans="1:60" outlineLevel="3" x14ac:dyDescent="0.2">
      <c r="A1151" s="220"/>
      <c r="B1151" s="221"/>
      <c r="C1151" s="261" t="s">
        <v>2837</v>
      </c>
      <c r="D1151" s="250"/>
      <c r="E1151" s="250"/>
      <c r="F1151" s="250"/>
      <c r="G1151" s="250"/>
      <c r="H1151" s="224"/>
      <c r="I1151" s="224"/>
      <c r="J1151" s="224"/>
      <c r="K1151" s="224"/>
      <c r="L1151" s="224"/>
      <c r="M1151" s="224"/>
      <c r="N1151" s="223"/>
      <c r="O1151" s="223"/>
      <c r="P1151" s="223"/>
      <c r="Q1151" s="223"/>
      <c r="R1151" s="224"/>
      <c r="S1151" s="224"/>
      <c r="T1151" s="224"/>
      <c r="U1151" s="224"/>
      <c r="V1151" s="224"/>
      <c r="W1151" s="224"/>
      <c r="X1151" s="224"/>
      <c r="Y1151" s="224"/>
      <c r="Z1151" s="213"/>
      <c r="AA1151" s="213"/>
      <c r="AB1151" s="213"/>
      <c r="AC1151" s="213"/>
      <c r="AD1151" s="213"/>
      <c r="AE1151" s="213"/>
      <c r="AF1151" s="213"/>
      <c r="AG1151" s="213" t="s">
        <v>287</v>
      </c>
      <c r="AH1151" s="213"/>
      <c r="AI1151" s="213"/>
      <c r="AJ1151" s="213"/>
      <c r="AK1151" s="213"/>
      <c r="AL1151" s="213"/>
      <c r="AM1151" s="213"/>
      <c r="AN1151" s="213"/>
      <c r="AO1151" s="213"/>
      <c r="AP1151" s="213"/>
      <c r="AQ1151" s="213"/>
      <c r="AR1151" s="213"/>
      <c r="AS1151" s="213"/>
      <c r="AT1151" s="213"/>
      <c r="AU1151" s="213"/>
      <c r="AV1151" s="213"/>
      <c r="AW1151" s="213"/>
      <c r="AX1151" s="213"/>
      <c r="AY1151" s="213"/>
      <c r="AZ1151" s="213"/>
      <c r="BA1151" s="213"/>
      <c r="BB1151" s="213"/>
      <c r="BC1151" s="213"/>
      <c r="BD1151" s="213"/>
      <c r="BE1151" s="213"/>
      <c r="BF1151" s="213"/>
      <c r="BG1151" s="213"/>
      <c r="BH1151" s="213"/>
    </row>
    <row r="1152" spans="1:60" outlineLevel="1" x14ac:dyDescent="0.2">
      <c r="A1152" s="241">
        <v>118</v>
      </c>
      <c r="B1152" s="242" t="s">
        <v>2957</v>
      </c>
      <c r="C1152" s="259" t="s">
        <v>2958</v>
      </c>
      <c r="D1152" s="243" t="s">
        <v>1031</v>
      </c>
      <c r="E1152" s="244">
        <v>236.61456999999999</v>
      </c>
      <c r="F1152" s="245"/>
      <c r="G1152" s="246">
        <f>ROUND(E1152*F1152,2)</f>
        <v>0</v>
      </c>
      <c r="H1152" s="245"/>
      <c r="I1152" s="246">
        <f>ROUND(E1152*H1152,2)</f>
        <v>0</v>
      </c>
      <c r="J1152" s="245"/>
      <c r="K1152" s="246">
        <f>ROUND(E1152*J1152,2)</f>
        <v>0</v>
      </c>
      <c r="L1152" s="246">
        <v>21</v>
      </c>
      <c r="M1152" s="246">
        <f>G1152*(1+L1152/100)</f>
        <v>0</v>
      </c>
      <c r="N1152" s="244">
        <v>0</v>
      </c>
      <c r="O1152" s="244">
        <f>ROUND(E1152*N1152,2)</f>
        <v>0</v>
      </c>
      <c r="P1152" s="244">
        <v>0</v>
      </c>
      <c r="Q1152" s="244">
        <f>ROUND(E1152*P1152,2)</f>
        <v>0</v>
      </c>
      <c r="R1152" s="246"/>
      <c r="S1152" s="246" t="s">
        <v>281</v>
      </c>
      <c r="T1152" s="247" t="s">
        <v>282</v>
      </c>
      <c r="U1152" s="224">
        <v>0</v>
      </c>
      <c r="V1152" s="224">
        <f>ROUND(E1152*U1152,2)</f>
        <v>0</v>
      </c>
      <c r="W1152" s="224"/>
      <c r="X1152" s="224" t="s">
        <v>283</v>
      </c>
      <c r="Y1152" s="224" t="s">
        <v>284</v>
      </c>
      <c r="Z1152" s="213"/>
      <c r="AA1152" s="213"/>
      <c r="AB1152" s="213"/>
      <c r="AC1152" s="213"/>
      <c r="AD1152" s="213"/>
      <c r="AE1152" s="213"/>
      <c r="AF1152" s="213"/>
      <c r="AG1152" s="213" t="s">
        <v>285</v>
      </c>
      <c r="AH1152" s="213"/>
      <c r="AI1152" s="213"/>
      <c r="AJ1152" s="213"/>
      <c r="AK1152" s="213"/>
      <c r="AL1152" s="213"/>
      <c r="AM1152" s="213"/>
      <c r="AN1152" s="213"/>
      <c r="AO1152" s="213"/>
      <c r="AP1152" s="213"/>
      <c r="AQ1152" s="213"/>
      <c r="AR1152" s="213"/>
      <c r="AS1152" s="213"/>
      <c r="AT1152" s="213"/>
      <c r="AU1152" s="213"/>
      <c r="AV1152" s="213"/>
      <c r="AW1152" s="213"/>
      <c r="AX1152" s="213"/>
      <c r="AY1152" s="213"/>
      <c r="AZ1152" s="213"/>
      <c r="BA1152" s="213"/>
      <c r="BB1152" s="213"/>
      <c r="BC1152" s="213"/>
      <c r="BD1152" s="213"/>
      <c r="BE1152" s="213"/>
      <c r="BF1152" s="213"/>
      <c r="BG1152" s="213"/>
      <c r="BH1152" s="213"/>
    </row>
    <row r="1153" spans="1:60" outlineLevel="2" x14ac:dyDescent="0.2">
      <c r="A1153" s="220"/>
      <c r="B1153" s="221"/>
      <c r="C1153" s="262" t="s">
        <v>2959</v>
      </c>
      <c r="D1153" s="229"/>
      <c r="E1153" s="230">
        <v>236.61456999999999</v>
      </c>
      <c r="F1153" s="224"/>
      <c r="G1153" s="224"/>
      <c r="H1153" s="224"/>
      <c r="I1153" s="224"/>
      <c r="J1153" s="224"/>
      <c r="K1153" s="224"/>
      <c r="L1153" s="224"/>
      <c r="M1153" s="224"/>
      <c r="N1153" s="223"/>
      <c r="O1153" s="223"/>
      <c r="P1153" s="223"/>
      <c r="Q1153" s="223"/>
      <c r="R1153" s="224"/>
      <c r="S1153" s="224"/>
      <c r="T1153" s="224"/>
      <c r="U1153" s="224"/>
      <c r="V1153" s="224"/>
      <c r="W1153" s="224"/>
      <c r="X1153" s="224"/>
      <c r="Y1153" s="224"/>
      <c r="Z1153" s="213"/>
      <c r="AA1153" s="213"/>
      <c r="AB1153" s="213"/>
      <c r="AC1153" s="213"/>
      <c r="AD1153" s="213"/>
      <c r="AE1153" s="213"/>
      <c r="AF1153" s="213"/>
      <c r="AG1153" s="213" t="s">
        <v>290</v>
      </c>
      <c r="AH1153" s="213">
        <v>0</v>
      </c>
      <c r="AI1153" s="213"/>
      <c r="AJ1153" s="213"/>
      <c r="AK1153" s="213"/>
      <c r="AL1153" s="213"/>
      <c r="AM1153" s="213"/>
      <c r="AN1153" s="213"/>
      <c r="AO1153" s="213"/>
      <c r="AP1153" s="213"/>
      <c r="AQ1153" s="213"/>
      <c r="AR1153" s="213"/>
      <c r="AS1153" s="213"/>
      <c r="AT1153" s="213"/>
      <c r="AU1153" s="213"/>
      <c r="AV1153" s="213"/>
      <c r="AW1153" s="213"/>
      <c r="AX1153" s="213"/>
      <c r="AY1153" s="213"/>
      <c r="AZ1153" s="213"/>
      <c r="BA1153" s="213"/>
      <c r="BB1153" s="213"/>
      <c r="BC1153" s="213"/>
      <c r="BD1153" s="213"/>
      <c r="BE1153" s="213"/>
      <c r="BF1153" s="213"/>
      <c r="BG1153" s="213"/>
      <c r="BH1153" s="213"/>
    </row>
    <row r="1154" spans="1:60" outlineLevel="3" x14ac:dyDescent="0.2">
      <c r="A1154" s="220"/>
      <c r="B1154" s="221"/>
      <c r="C1154" s="263" t="s">
        <v>294</v>
      </c>
      <c r="D1154" s="231"/>
      <c r="E1154" s="232">
        <v>236.61456999999999</v>
      </c>
      <c r="F1154" s="224"/>
      <c r="G1154" s="224"/>
      <c r="H1154" s="224"/>
      <c r="I1154" s="224"/>
      <c r="J1154" s="224"/>
      <c r="K1154" s="224"/>
      <c r="L1154" s="224"/>
      <c r="M1154" s="224"/>
      <c r="N1154" s="223"/>
      <c r="O1154" s="223"/>
      <c r="P1154" s="223"/>
      <c r="Q1154" s="223"/>
      <c r="R1154" s="224"/>
      <c r="S1154" s="224"/>
      <c r="T1154" s="224"/>
      <c r="U1154" s="224"/>
      <c r="V1154" s="224"/>
      <c r="W1154" s="224"/>
      <c r="X1154" s="224"/>
      <c r="Y1154" s="224"/>
      <c r="Z1154" s="213"/>
      <c r="AA1154" s="213"/>
      <c r="AB1154" s="213"/>
      <c r="AC1154" s="213"/>
      <c r="AD1154" s="213"/>
      <c r="AE1154" s="213"/>
      <c r="AF1154" s="213"/>
      <c r="AG1154" s="213" t="s">
        <v>290</v>
      </c>
      <c r="AH1154" s="213">
        <v>1</v>
      </c>
      <c r="AI1154" s="213"/>
      <c r="AJ1154" s="213"/>
      <c r="AK1154" s="213"/>
      <c r="AL1154" s="213"/>
      <c r="AM1154" s="213"/>
      <c r="AN1154" s="213"/>
      <c r="AO1154" s="213"/>
      <c r="AP1154" s="213"/>
      <c r="AQ1154" s="213"/>
      <c r="AR1154" s="213"/>
      <c r="AS1154" s="213"/>
      <c r="AT1154" s="213"/>
      <c r="AU1154" s="213"/>
      <c r="AV1154" s="213"/>
      <c r="AW1154" s="213"/>
      <c r="AX1154" s="213"/>
      <c r="AY1154" s="213"/>
      <c r="AZ1154" s="213"/>
      <c r="BA1154" s="213"/>
      <c r="BB1154" s="213"/>
      <c r="BC1154" s="213"/>
      <c r="BD1154" s="213"/>
      <c r="BE1154" s="213"/>
      <c r="BF1154" s="213"/>
      <c r="BG1154" s="213"/>
      <c r="BH1154" s="213"/>
    </row>
    <row r="1155" spans="1:60" outlineLevel="1" x14ac:dyDescent="0.2">
      <c r="A1155" s="241">
        <v>119</v>
      </c>
      <c r="B1155" s="242" t="s">
        <v>2960</v>
      </c>
      <c r="C1155" s="259" t="s">
        <v>2961</v>
      </c>
      <c r="D1155" s="243" t="s">
        <v>1055</v>
      </c>
      <c r="E1155" s="244">
        <v>1</v>
      </c>
      <c r="F1155" s="245"/>
      <c r="G1155" s="246">
        <f>ROUND(E1155*F1155,2)</f>
        <v>0</v>
      </c>
      <c r="H1155" s="245"/>
      <c r="I1155" s="246">
        <f>ROUND(E1155*H1155,2)</f>
        <v>0</v>
      </c>
      <c r="J1155" s="245"/>
      <c r="K1155" s="246">
        <f>ROUND(E1155*J1155,2)</f>
        <v>0</v>
      </c>
      <c r="L1155" s="246">
        <v>21</v>
      </c>
      <c r="M1155" s="246">
        <f>G1155*(1+L1155/100)</f>
        <v>0</v>
      </c>
      <c r="N1155" s="244">
        <v>0</v>
      </c>
      <c r="O1155" s="244">
        <f>ROUND(E1155*N1155,2)</f>
        <v>0</v>
      </c>
      <c r="P1155" s="244">
        <v>0</v>
      </c>
      <c r="Q1155" s="244">
        <f>ROUND(E1155*P1155,2)</f>
        <v>0</v>
      </c>
      <c r="R1155" s="246"/>
      <c r="S1155" s="246" t="s">
        <v>281</v>
      </c>
      <c r="T1155" s="247" t="s">
        <v>282</v>
      </c>
      <c r="U1155" s="224">
        <v>0</v>
      </c>
      <c r="V1155" s="224">
        <f>ROUND(E1155*U1155,2)</f>
        <v>0</v>
      </c>
      <c r="W1155" s="224"/>
      <c r="X1155" s="224" t="s">
        <v>283</v>
      </c>
      <c r="Y1155" s="224" t="s">
        <v>284</v>
      </c>
      <c r="Z1155" s="213"/>
      <c r="AA1155" s="213"/>
      <c r="AB1155" s="213"/>
      <c r="AC1155" s="213"/>
      <c r="AD1155" s="213"/>
      <c r="AE1155" s="213"/>
      <c r="AF1155" s="213"/>
      <c r="AG1155" s="213" t="s">
        <v>285</v>
      </c>
      <c r="AH1155" s="213"/>
      <c r="AI1155" s="213"/>
      <c r="AJ1155" s="213"/>
      <c r="AK1155" s="213"/>
      <c r="AL1155" s="213"/>
      <c r="AM1155" s="213"/>
      <c r="AN1155" s="213"/>
      <c r="AO1155" s="213"/>
      <c r="AP1155" s="213"/>
      <c r="AQ1155" s="213"/>
      <c r="AR1155" s="213"/>
      <c r="AS1155" s="213"/>
      <c r="AT1155" s="213"/>
      <c r="AU1155" s="213"/>
      <c r="AV1155" s="213"/>
      <c r="AW1155" s="213"/>
      <c r="AX1155" s="213"/>
      <c r="AY1155" s="213"/>
      <c r="AZ1155" s="213"/>
      <c r="BA1155" s="213"/>
      <c r="BB1155" s="213"/>
      <c r="BC1155" s="213"/>
      <c r="BD1155" s="213"/>
      <c r="BE1155" s="213"/>
      <c r="BF1155" s="213"/>
      <c r="BG1155" s="213"/>
      <c r="BH1155" s="213"/>
    </row>
    <row r="1156" spans="1:60" outlineLevel="2" x14ac:dyDescent="0.2">
      <c r="A1156" s="220"/>
      <c r="B1156" s="221"/>
      <c r="C1156" s="260" t="s">
        <v>286</v>
      </c>
      <c r="D1156" s="248"/>
      <c r="E1156" s="248"/>
      <c r="F1156" s="248"/>
      <c r="G1156" s="248"/>
      <c r="H1156" s="224"/>
      <c r="I1156" s="224"/>
      <c r="J1156" s="224"/>
      <c r="K1156" s="224"/>
      <c r="L1156" s="224"/>
      <c r="M1156" s="224"/>
      <c r="N1156" s="223"/>
      <c r="O1156" s="223"/>
      <c r="P1156" s="223"/>
      <c r="Q1156" s="223"/>
      <c r="R1156" s="224"/>
      <c r="S1156" s="224"/>
      <c r="T1156" s="224"/>
      <c r="U1156" s="224"/>
      <c r="V1156" s="224"/>
      <c r="W1156" s="224"/>
      <c r="X1156" s="224"/>
      <c r="Y1156" s="224"/>
      <c r="Z1156" s="213"/>
      <c r="AA1156" s="213"/>
      <c r="AB1156" s="213"/>
      <c r="AC1156" s="213"/>
      <c r="AD1156" s="213"/>
      <c r="AE1156" s="213"/>
      <c r="AF1156" s="213"/>
      <c r="AG1156" s="213" t="s">
        <v>287</v>
      </c>
      <c r="AH1156" s="213"/>
      <c r="AI1156" s="213"/>
      <c r="AJ1156" s="213"/>
      <c r="AK1156" s="213"/>
      <c r="AL1156" s="213"/>
      <c r="AM1156" s="213"/>
      <c r="AN1156" s="213"/>
      <c r="AO1156" s="213"/>
      <c r="AP1156" s="213"/>
      <c r="AQ1156" s="213"/>
      <c r="AR1156" s="213"/>
      <c r="AS1156" s="213"/>
      <c r="AT1156" s="213"/>
      <c r="AU1156" s="213"/>
      <c r="AV1156" s="213"/>
      <c r="AW1156" s="213"/>
      <c r="AX1156" s="213"/>
      <c r="AY1156" s="213"/>
      <c r="AZ1156" s="213"/>
      <c r="BA1156" s="213"/>
      <c r="BB1156" s="213"/>
      <c r="BC1156" s="213"/>
      <c r="BD1156" s="213"/>
      <c r="BE1156" s="213"/>
      <c r="BF1156" s="213"/>
      <c r="BG1156" s="213"/>
      <c r="BH1156" s="213"/>
    </row>
    <row r="1157" spans="1:60" outlineLevel="3" x14ac:dyDescent="0.2">
      <c r="A1157" s="220"/>
      <c r="B1157" s="221"/>
      <c r="C1157" s="261" t="s">
        <v>3212</v>
      </c>
      <c r="D1157" s="250"/>
      <c r="E1157" s="250"/>
      <c r="F1157" s="250"/>
      <c r="G1157" s="250"/>
      <c r="H1157" s="224"/>
      <c r="I1157" s="224"/>
      <c r="J1157" s="224"/>
      <c r="K1157" s="224"/>
      <c r="L1157" s="224"/>
      <c r="M1157" s="224"/>
      <c r="N1157" s="223"/>
      <c r="O1157" s="223"/>
      <c r="P1157" s="223"/>
      <c r="Q1157" s="223"/>
      <c r="R1157" s="224"/>
      <c r="S1157" s="224"/>
      <c r="T1157" s="224"/>
      <c r="U1157" s="224"/>
      <c r="V1157" s="224"/>
      <c r="W1157" s="224"/>
      <c r="X1157" s="224"/>
      <c r="Y1157" s="224"/>
      <c r="Z1157" s="213"/>
      <c r="AA1157" s="213"/>
      <c r="AB1157" s="213"/>
      <c r="AC1157" s="213"/>
      <c r="AD1157" s="213"/>
      <c r="AE1157" s="213"/>
      <c r="AF1157" s="213"/>
      <c r="AG1157" s="213" t="s">
        <v>287</v>
      </c>
      <c r="AH1157" s="213"/>
      <c r="AI1157" s="213"/>
      <c r="AJ1157" s="213"/>
      <c r="AK1157" s="213"/>
      <c r="AL1157" s="213"/>
      <c r="AM1157" s="213"/>
      <c r="AN1157" s="213"/>
      <c r="AO1157" s="213"/>
      <c r="AP1157" s="213"/>
      <c r="AQ1157" s="213"/>
      <c r="AR1157" s="213"/>
      <c r="AS1157" s="213"/>
      <c r="AT1157" s="213"/>
      <c r="AU1157" s="213"/>
      <c r="AV1157" s="213"/>
      <c r="AW1157" s="213"/>
      <c r="AX1157" s="213"/>
      <c r="AY1157" s="213"/>
      <c r="AZ1157" s="213"/>
      <c r="BA1157" s="213"/>
      <c r="BB1157" s="213"/>
      <c r="BC1157" s="213"/>
      <c r="BD1157" s="213"/>
      <c r="BE1157" s="213"/>
      <c r="BF1157" s="213"/>
      <c r="BG1157" s="213"/>
      <c r="BH1157" s="213"/>
    </row>
    <row r="1158" spans="1:60" outlineLevel="3" x14ac:dyDescent="0.2">
      <c r="A1158" s="220"/>
      <c r="B1158" s="221"/>
      <c r="C1158" s="261" t="s">
        <v>2962</v>
      </c>
      <c r="D1158" s="250"/>
      <c r="E1158" s="250"/>
      <c r="F1158" s="250"/>
      <c r="G1158" s="250"/>
      <c r="H1158" s="224"/>
      <c r="I1158" s="224"/>
      <c r="J1158" s="224"/>
      <c r="K1158" s="224"/>
      <c r="L1158" s="224"/>
      <c r="M1158" s="224"/>
      <c r="N1158" s="223"/>
      <c r="O1158" s="223"/>
      <c r="P1158" s="223"/>
      <c r="Q1158" s="223"/>
      <c r="R1158" s="224"/>
      <c r="S1158" s="224"/>
      <c r="T1158" s="224"/>
      <c r="U1158" s="224"/>
      <c r="V1158" s="224"/>
      <c r="W1158" s="224"/>
      <c r="X1158" s="224"/>
      <c r="Y1158" s="224"/>
      <c r="Z1158" s="213"/>
      <c r="AA1158" s="213"/>
      <c r="AB1158" s="213"/>
      <c r="AC1158" s="213"/>
      <c r="AD1158" s="213"/>
      <c r="AE1158" s="213"/>
      <c r="AF1158" s="213"/>
      <c r="AG1158" s="213" t="s">
        <v>287</v>
      </c>
      <c r="AH1158" s="213"/>
      <c r="AI1158" s="213"/>
      <c r="AJ1158" s="213"/>
      <c r="AK1158" s="213"/>
      <c r="AL1158" s="213"/>
      <c r="AM1158" s="213"/>
      <c r="AN1158" s="213"/>
      <c r="AO1158" s="213"/>
      <c r="AP1158" s="213"/>
      <c r="AQ1158" s="213"/>
      <c r="AR1158" s="213"/>
      <c r="AS1158" s="213"/>
      <c r="AT1158" s="213"/>
      <c r="AU1158" s="213"/>
      <c r="AV1158" s="213"/>
      <c r="AW1158" s="213"/>
      <c r="AX1158" s="213"/>
      <c r="AY1158" s="213"/>
      <c r="AZ1158" s="213"/>
      <c r="BA1158" s="213"/>
      <c r="BB1158" s="213"/>
      <c r="BC1158" s="213"/>
      <c r="BD1158" s="213"/>
      <c r="BE1158" s="213"/>
      <c r="BF1158" s="213"/>
      <c r="BG1158" s="213"/>
      <c r="BH1158" s="213"/>
    </row>
    <row r="1159" spans="1:60" outlineLevel="3" x14ac:dyDescent="0.2">
      <c r="A1159" s="220"/>
      <c r="B1159" s="221"/>
      <c r="C1159" s="261" t="s">
        <v>2963</v>
      </c>
      <c r="D1159" s="250"/>
      <c r="E1159" s="250"/>
      <c r="F1159" s="250"/>
      <c r="G1159" s="250"/>
      <c r="H1159" s="224"/>
      <c r="I1159" s="224"/>
      <c r="J1159" s="224"/>
      <c r="K1159" s="224"/>
      <c r="L1159" s="224"/>
      <c r="M1159" s="224"/>
      <c r="N1159" s="223"/>
      <c r="O1159" s="223"/>
      <c r="P1159" s="223"/>
      <c r="Q1159" s="223"/>
      <c r="R1159" s="224"/>
      <c r="S1159" s="224"/>
      <c r="T1159" s="224"/>
      <c r="U1159" s="224"/>
      <c r="V1159" s="224"/>
      <c r="W1159" s="224"/>
      <c r="X1159" s="224"/>
      <c r="Y1159" s="224"/>
      <c r="Z1159" s="213"/>
      <c r="AA1159" s="213"/>
      <c r="AB1159" s="213"/>
      <c r="AC1159" s="213"/>
      <c r="AD1159" s="213"/>
      <c r="AE1159" s="213"/>
      <c r="AF1159" s="213"/>
      <c r="AG1159" s="213" t="s">
        <v>287</v>
      </c>
      <c r="AH1159" s="213"/>
      <c r="AI1159" s="213"/>
      <c r="AJ1159" s="213"/>
      <c r="AK1159" s="213"/>
      <c r="AL1159" s="213"/>
      <c r="AM1159" s="213"/>
      <c r="AN1159" s="213"/>
      <c r="AO1159" s="213"/>
      <c r="AP1159" s="213"/>
      <c r="AQ1159" s="213"/>
      <c r="AR1159" s="213"/>
      <c r="AS1159" s="213"/>
      <c r="AT1159" s="213"/>
      <c r="AU1159" s="213"/>
      <c r="AV1159" s="213"/>
      <c r="AW1159" s="213"/>
      <c r="AX1159" s="213"/>
      <c r="AY1159" s="213"/>
      <c r="AZ1159" s="213"/>
      <c r="BA1159" s="213"/>
      <c r="BB1159" s="213"/>
      <c r="BC1159" s="213"/>
      <c r="BD1159" s="213"/>
      <c r="BE1159" s="213"/>
      <c r="BF1159" s="213"/>
      <c r="BG1159" s="213"/>
      <c r="BH1159" s="213"/>
    </row>
    <row r="1160" spans="1:60" outlineLevel="3" x14ac:dyDescent="0.2">
      <c r="A1160" s="220"/>
      <c r="B1160" s="221"/>
      <c r="C1160" s="261" t="s">
        <v>2964</v>
      </c>
      <c r="D1160" s="250"/>
      <c r="E1160" s="250"/>
      <c r="F1160" s="250"/>
      <c r="G1160" s="250"/>
      <c r="H1160" s="224"/>
      <c r="I1160" s="224"/>
      <c r="J1160" s="224"/>
      <c r="K1160" s="224"/>
      <c r="L1160" s="224"/>
      <c r="M1160" s="224"/>
      <c r="N1160" s="223"/>
      <c r="O1160" s="223"/>
      <c r="P1160" s="223"/>
      <c r="Q1160" s="223"/>
      <c r="R1160" s="224"/>
      <c r="S1160" s="224"/>
      <c r="T1160" s="224"/>
      <c r="U1160" s="224"/>
      <c r="V1160" s="224"/>
      <c r="W1160" s="224"/>
      <c r="X1160" s="224"/>
      <c r="Y1160" s="224"/>
      <c r="Z1160" s="213"/>
      <c r="AA1160" s="213"/>
      <c r="AB1160" s="213"/>
      <c r="AC1160" s="213"/>
      <c r="AD1160" s="213"/>
      <c r="AE1160" s="213"/>
      <c r="AF1160" s="213"/>
      <c r="AG1160" s="213" t="s">
        <v>287</v>
      </c>
      <c r="AH1160" s="213"/>
      <c r="AI1160" s="213"/>
      <c r="AJ1160" s="213"/>
      <c r="AK1160" s="213"/>
      <c r="AL1160" s="213"/>
      <c r="AM1160" s="213"/>
      <c r="AN1160" s="213"/>
      <c r="AO1160" s="213"/>
      <c r="AP1160" s="213"/>
      <c r="AQ1160" s="213"/>
      <c r="AR1160" s="213"/>
      <c r="AS1160" s="213"/>
      <c r="AT1160" s="213"/>
      <c r="AU1160" s="213"/>
      <c r="AV1160" s="213"/>
      <c r="AW1160" s="213"/>
      <c r="AX1160" s="213"/>
      <c r="AY1160" s="213"/>
      <c r="AZ1160" s="213"/>
      <c r="BA1160" s="213"/>
      <c r="BB1160" s="213"/>
      <c r="BC1160" s="213"/>
      <c r="BD1160" s="213"/>
      <c r="BE1160" s="213"/>
      <c r="BF1160" s="213"/>
      <c r="BG1160" s="213"/>
      <c r="BH1160" s="213"/>
    </row>
    <row r="1161" spans="1:60" outlineLevel="3" x14ac:dyDescent="0.2">
      <c r="A1161" s="220"/>
      <c r="B1161" s="221"/>
      <c r="C1161" s="261" t="s">
        <v>2965</v>
      </c>
      <c r="D1161" s="250"/>
      <c r="E1161" s="250"/>
      <c r="F1161" s="250"/>
      <c r="G1161" s="250"/>
      <c r="H1161" s="224"/>
      <c r="I1161" s="224"/>
      <c r="J1161" s="224"/>
      <c r="K1161" s="224"/>
      <c r="L1161" s="224"/>
      <c r="M1161" s="224"/>
      <c r="N1161" s="223"/>
      <c r="O1161" s="223"/>
      <c r="P1161" s="223"/>
      <c r="Q1161" s="223"/>
      <c r="R1161" s="224"/>
      <c r="S1161" s="224"/>
      <c r="T1161" s="224"/>
      <c r="U1161" s="224"/>
      <c r="V1161" s="224"/>
      <c r="W1161" s="224"/>
      <c r="X1161" s="224"/>
      <c r="Y1161" s="224"/>
      <c r="Z1161" s="213"/>
      <c r="AA1161" s="213"/>
      <c r="AB1161" s="213"/>
      <c r="AC1161" s="213"/>
      <c r="AD1161" s="213"/>
      <c r="AE1161" s="213"/>
      <c r="AF1161" s="213"/>
      <c r="AG1161" s="213" t="s">
        <v>287</v>
      </c>
      <c r="AH1161" s="213"/>
      <c r="AI1161" s="213"/>
      <c r="AJ1161" s="213"/>
      <c r="AK1161" s="213"/>
      <c r="AL1161" s="213"/>
      <c r="AM1161" s="213"/>
      <c r="AN1161" s="213"/>
      <c r="AO1161" s="213"/>
      <c r="AP1161" s="213"/>
      <c r="AQ1161" s="213"/>
      <c r="AR1161" s="213"/>
      <c r="AS1161" s="213"/>
      <c r="AT1161" s="213"/>
      <c r="AU1161" s="213"/>
      <c r="AV1161" s="213"/>
      <c r="AW1161" s="213"/>
      <c r="AX1161" s="213"/>
      <c r="AY1161" s="213"/>
      <c r="AZ1161" s="213"/>
      <c r="BA1161" s="213"/>
      <c r="BB1161" s="213"/>
      <c r="BC1161" s="213"/>
      <c r="BD1161" s="213"/>
      <c r="BE1161" s="213"/>
      <c r="BF1161" s="213"/>
      <c r="BG1161" s="213"/>
      <c r="BH1161" s="213"/>
    </row>
    <row r="1162" spans="1:60" outlineLevel="3" x14ac:dyDescent="0.2">
      <c r="A1162" s="220"/>
      <c r="B1162" s="221"/>
      <c r="C1162" s="261" t="s">
        <v>2966</v>
      </c>
      <c r="D1162" s="250"/>
      <c r="E1162" s="250"/>
      <c r="F1162" s="250"/>
      <c r="G1162" s="250"/>
      <c r="H1162" s="224"/>
      <c r="I1162" s="224"/>
      <c r="J1162" s="224"/>
      <c r="K1162" s="224"/>
      <c r="L1162" s="224"/>
      <c r="M1162" s="224"/>
      <c r="N1162" s="223"/>
      <c r="O1162" s="223"/>
      <c r="P1162" s="223"/>
      <c r="Q1162" s="223"/>
      <c r="R1162" s="224"/>
      <c r="S1162" s="224"/>
      <c r="T1162" s="224"/>
      <c r="U1162" s="224"/>
      <c r="V1162" s="224"/>
      <c r="W1162" s="224"/>
      <c r="X1162" s="224"/>
      <c r="Y1162" s="224"/>
      <c r="Z1162" s="213"/>
      <c r="AA1162" s="213"/>
      <c r="AB1162" s="213"/>
      <c r="AC1162" s="213"/>
      <c r="AD1162" s="213"/>
      <c r="AE1162" s="213"/>
      <c r="AF1162" s="213"/>
      <c r="AG1162" s="213" t="s">
        <v>287</v>
      </c>
      <c r="AH1162" s="213"/>
      <c r="AI1162" s="213"/>
      <c r="AJ1162" s="213"/>
      <c r="AK1162" s="213"/>
      <c r="AL1162" s="213"/>
      <c r="AM1162" s="213"/>
      <c r="AN1162" s="213"/>
      <c r="AO1162" s="213"/>
      <c r="AP1162" s="213"/>
      <c r="AQ1162" s="213"/>
      <c r="AR1162" s="213"/>
      <c r="AS1162" s="213"/>
      <c r="AT1162" s="213"/>
      <c r="AU1162" s="213"/>
      <c r="AV1162" s="213"/>
      <c r="AW1162" s="213"/>
      <c r="AX1162" s="213"/>
      <c r="AY1162" s="213"/>
      <c r="AZ1162" s="213"/>
      <c r="BA1162" s="213"/>
      <c r="BB1162" s="213"/>
      <c r="BC1162" s="213"/>
      <c r="BD1162" s="213"/>
      <c r="BE1162" s="213"/>
      <c r="BF1162" s="213"/>
      <c r="BG1162" s="213"/>
      <c r="BH1162" s="213"/>
    </row>
    <row r="1163" spans="1:60" outlineLevel="3" x14ac:dyDescent="0.2">
      <c r="A1163" s="220"/>
      <c r="B1163" s="221"/>
      <c r="C1163" s="261" t="s">
        <v>2967</v>
      </c>
      <c r="D1163" s="250"/>
      <c r="E1163" s="250"/>
      <c r="F1163" s="250"/>
      <c r="G1163" s="250"/>
      <c r="H1163" s="224"/>
      <c r="I1163" s="224"/>
      <c r="J1163" s="224"/>
      <c r="K1163" s="224"/>
      <c r="L1163" s="224"/>
      <c r="M1163" s="224"/>
      <c r="N1163" s="223"/>
      <c r="O1163" s="223"/>
      <c r="P1163" s="223"/>
      <c r="Q1163" s="223"/>
      <c r="R1163" s="224"/>
      <c r="S1163" s="224"/>
      <c r="T1163" s="224"/>
      <c r="U1163" s="224"/>
      <c r="V1163" s="224"/>
      <c r="W1163" s="224"/>
      <c r="X1163" s="224"/>
      <c r="Y1163" s="224"/>
      <c r="Z1163" s="213"/>
      <c r="AA1163" s="213"/>
      <c r="AB1163" s="213"/>
      <c r="AC1163" s="213"/>
      <c r="AD1163" s="213"/>
      <c r="AE1163" s="213"/>
      <c r="AF1163" s="213"/>
      <c r="AG1163" s="213" t="s">
        <v>287</v>
      </c>
      <c r="AH1163" s="213"/>
      <c r="AI1163" s="213"/>
      <c r="AJ1163" s="213"/>
      <c r="AK1163" s="213"/>
      <c r="AL1163" s="213"/>
      <c r="AM1163" s="213"/>
      <c r="AN1163" s="213"/>
      <c r="AO1163" s="213"/>
      <c r="AP1163" s="213"/>
      <c r="AQ1163" s="213"/>
      <c r="AR1163" s="213"/>
      <c r="AS1163" s="213"/>
      <c r="AT1163" s="213"/>
      <c r="AU1163" s="213"/>
      <c r="AV1163" s="213"/>
      <c r="AW1163" s="213"/>
      <c r="AX1163" s="213"/>
      <c r="AY1163" s="213"/>
      <c r="AZ1163" s="213"/>
      <c r="BA1163" s="213"/>
      <c r="BB1163" s="213"/>
      <c r="BC1163" s="213"/>
      <c r="BD1163" s="213"/>
      <c r="BE1163" s="213"/>
      <c r="BF1163" s="213"/>
      <c r="BG1163" s="213"/>
      <c r="BH1163" s="213"/>
    </row>
    <row r="1164" spans="1:60" outlineLevel="3" x14ac:dyDescent="0.2">
      <c r="A1164" s="220"/>
      <c r="B1164" s="221"/>
      <c r="C1164" s="261" t="s">
        <v>2968</v>
      </c>
      <c r="D1164" s="250"/>
      <c r="E1164" s="250"/>
      <c r="F1164" s="250"/>
      <c r="G1164" s="250"/>
      <c r="H1164" s="224"/>
      <c r="I1164" s="224"/>
      <c r="J1164" s="224"/>
      <c r="K1164" s="224"/>
      <c r="L1164" s="224"/>
      <c r="M1164" s="224"/>
      <c r="N1164" s="223"/>
      <c r="O1164" s="223"/>
      <c r="P1164" s="223"/>
      <c r="Q1164" s="223"/>
      <c r="R1164" s="224"/>
      <c r="S1164" s="224"/>
      <c r="T1164" s="224"/>
      <c r="U1164" s="224"/>
      <c r="V1164" s="224"/>
      <c r="W1164" s="224"/>
      <c r="X1164" s="224"/>
      <c r="Y1164" s="224"/>
      <c r="Z1164" s="213"/>
      <c r="AA1164" s="213"/>
      <c r="AB1164" s="213"/>
      <c r="AC1164" s="213"/>
      <c r="AD1164" s="213"/>
      <c r="AE1164" s="213"/>
      <c r="AF1164" s="213"/>
      <c r="AG1164" s="213" t="s">
        <v>287</v>
      </c>
      <c r="AH1164" s="213"/>
      <c r="AI1164" s="213"/>
      <c r="AJ1164" s="213"/>
      <c r="AK1164" s="213"/>
      <c r="AL1164" s="213"/>
      <c r="AM1164" s="213"/>
      <c r="AN1164" s="213"/>
      <c r="AO1164" s="213"/>
      <c r="AP1164" s="213"/>
      <c r="AQ1164" s="213"/>
      <c r="AR1164" s="213"/>
      <c r="AS1164" s="213"/>
      <c r="AT1164" s="213"/>
      <c r="AU1164" s="213"/>
      <c r="AV1164" s="213"/>
      <c r="AW1164" s="213"/>
      <c r="AX1164" s="213"/>
      <c r="AY1164" s="213"/>
      <c r="AZ1164" s="213"/>
      <c r="BA1164" s="213"/>
      <c r="BB1164" s="213"/>
      <c r="BC1164" s="213"/>
      <c r="BD1164" s="213"/>
      <c r="BE1164" s="213"/>
      <c r="BF1164" s="213"/>
      <c r="BG1164" s="213"/>
      <c r="BH1164" s="213"/>
    </row>
    <row r="1165" spans="1:60" outlineLevel="3" x14ac:dyDescent="0.2">
      <c r="A1165" s="220"/>
      <c r="B1165" s="221"/>
      <c r="C1165" s="261" t="s">
        <v>2969</v>
      </c>
      <c r="D1165" s="250"/>
      <c r="E1165" s="250"/>
      <c r="F1165" s="250"/>
      <c r="G1165" s="250"/>
      <c r="H1165" s="224"/>
      <c r="I1165" s="224"/>
      <c r="J1165" s="224"/>
      <c r="K1165" s="224"/>
      <c r="L1165" s="224"/>
      <c r="M1165" s="224"/>
      <c r="N1165" s="223"/>
      <c r="O1165" s="223"/>
      <c r="P1165" s="223"/>
      <c r="Q1165" s="223"/>
      <c r="R1165" s="224"/>
      <c r="S1165" s="224"/>
      <c r="T1165" s="224"/>
      <c r="U1165" s="224"/>
      <c r="V1165" s="224"/>
      <c r="W1165" s="224"/>
      <c r="X1165" s="224"/>
      <c r="Y1165" s="224"/>
      <c r="Z1165" s="213"/>
      <c r="AA1165" s="213"/>
      <c r="AB1165" s="213"/>
      <c r="AC1165" s="213"/>
      <c r="AD1165" s="213"/>
      <c r="AE1165" s="213"/>
      <c r="AF1165" s="213"/>
      <c r="AG1165" s="213" t="s">
        <v>287</v>
      </c>
      <c r="AH1165" s="213"/>
      <c r="AI1165" s="213"/>
      <c r="AJ1165" s="213"/>
      <c r="AK1165" s="213"/>
      <c r="AL1165" s="213"/>
      <c r="AM1165" s="213"/>
      <c r="AN1165" s="213"/>
      <c r="AO1165" s="213"/>
      <c r="AP1165" s="213"/>
      <c r="AQ1165" s="213"/>
      <c r="AR1165" s="213"/>
      <c r="AS1165" s="213"/>
      <c r="AT1165" s="213"/>
      <c r="AU1165" s="213"/>
      <c r="AV1165" s="213"/>
      <c r="AW1165" s="213"/>
      <c r="AX1165" s="213"/>
      <c r="AY1165" s="213"/>
      <c r="AZ1165" s="213"/>
      <c r="BA1165" s="213"/>
      <c r="BB1165" s="213"/>
      <c r="BC1165" s="213"/>
      <c r="BD1165" s="213"/>
      <c r="BE1165" s="213"/>
      <c r="BF1165" s="213"/>
      <c r="BG1165" s="213"/>
      <c r="BH1165" s="213"/>
    </row>
    <row r="1166" spans="1:60" outlineLevel="3" x14ac:dyDescent="0.2">
      <c r="A1166" s="220"/>
      <c r="B1166" s="221"/>
      <c r="C1166" s="261" t="s">
        <v>2970</v>
      </c>
      <c r="D1166" s="250"/>
      <c r="E1166" s="250"/>
      <c r="F1166" s="250"/>
      <c r="G1166" s="250"/>
      <c r="H1166" s="224"/>
      <c r="I1166" s="224"/>
      <c r="J1166" s="224"/>
      <c r="K1166" s="224"/>
      <c r="L1166" s="224"/>
      <c r="M1166" s="224"/>
      <c r="N1166" s="223"/>
      <c r="O1166" s="223"/>
      <c r="P1166" s="223"/>
      <c r="Q1166" s="223"/>
      <c r="R1166" s="224"/>
      <c r="S1166" s="224"/>
      <c r="T1166" s="224"/>
      <c r="U1166" s="224"/>
      <c r="V1166" s="224"/>
      <c r="W1166" s="224"/>
      <c r="X1166" s="224"/>
      <c r="Y1166" s="224"/>
      <c r="Z1166" s="213"/>
      <c r="AA1166" s="213"/>
      <c r="AB1166" s="213"/>
      <c r="AC1166" s="213"/>
      <c r="AD1166" s="213"/>
      <c r="AE1166" s="213"/>
      <c r="AF1166" s="213"/>
      <c r="AG1166" s="213" t="s">
        <v>287</v>
      </c>
      <c r="AH1166" s="213"/>
      <c r="AI1166" s="213"/>
      <c r="AJ1166" s="213"/>
      <c r="AK1166" s="213"/>
      <c r="AL1166" s="213"/>
      <c r="AM1166" s="213"/>
      <c r="AN1166" s="213"/>
      <c r="AO1166" s="213"/>
      <c r="AP1166" s="213"/>
      <c r="AQ1166" s="213"/>
      <c r="AR1166" s="213"/>
      <c r="AS1166" s="213"/>
      <c r="AT1166" s="213"/>
      <c r="AU1166" s="213"/>
      <c r="AV1166" s="213"/>
      <c r="AW1166" s="213"/>
      <c r="AX1166" s="213"/>
      <c r="AY1166" s="213"/>
      <c r="AZ1166" s="213"/>
      <c r="BA1166" s="213"/>
      <c r="BB1166" s="213"/>
      <c r="BC1166" s="213"/>
      <c r="BD1166" s="213"/>
      <c r="BE1166" s="213"/>
      <c r="BF1166" s="213"/>
      <c r="BG1166" s="213"/>
      <c r="BH1166" s="213"/>
    </row>
    <row r="1167" spans="1:60" outlineLevel="3" x14ac:dyDescent="0.2">
      <c r="A1167" s="220"/>
      <c r="B1167" s="221"/>
      <c r="C1167" s="261" t="s">
        <v>2847</v>
      </c>
      <c r="D1167" s="250"/>
      <c r="E1167" s="250"/>
      <c r="F1167" s="250"/>
      <c r="G1167" s="250"/>
      <c r="H1167" s="224"/>
      <c r="I1167" s="224"/>
      <c r="J1167" s="224"/>
      <c r="K1167" s="224"/>
      <c r="L1167" s="224"/>
      <c r="M1167" s="224"/>
      <c r="N1167" s="223"/>
      <c r="O1167" s="223"/>
      <c r="P1167" s="223"/>
      <c r="Q1167" s="223"/>
      <c r="R1167" s="224"/>
      <c r="S1167" s="224"/>
      <c r="T1167" s="224"/>
      <c r="U1167" s="224"/>
      <c r="V1167" s="224"/>
      <c r="W1167" s="224"/>
      <c r="X1167" s="224"/>
      <c r="Y1167" s="224"/>
      <c r="Z1167" s="213"/>
      <c r="AA1167" s="213"/>
      <c r="AB1167" s="213"/>
      <c r="AC1167" s="213"/>
      <c r="AD1167" s="213"/>
      <c r="AE1167" s="213"/>
      <c r="AF1167" s="213"/>
      <c r="AG1167" s="213" t="s">
        <v>287</v>
      </c>
      <c r="AH1167" s="213"/>
      <c r="AI1167" s="213"/>
      <c r="AJ1167" s="213"/>
      <c r="AK1167" s="213"/>
      <c r="AL1167" s="213"/>
      <c r="AM1167" s="213"/>
      <c r="AN1167" s="213"/>
      <c r="AO1167" s="213"/>
      <c r="AP1167" s="213"/>
      <c r="AQ1167" s="213"/>
      <c r="AR1167" s="213"/>
      <c r="AS1167" s="213"/>
      <c r="AT1167" s="213"/>
      <c r="AU1167" s="213"/>
      <c r="AV1167" s="213"/>
      <c r="AW1167" s="213"/>
      <c r="AX1167" s="213"/>
      <c r="AY1167" s="213"/>
      <c r="AZ1167" s="213"/>
      <c r="BA1167" s="213"/>
      <c r="BB1167" s="213"/>
      <c r="BC1167" s="213"/>
      <c r="BD1167" s="213"/>
      <c r="BE1167" s="213"/>
      <c r="BF1167" s="213"/>
      <c r="BG1167" s="213"/>
      <c r="BH1167" s="213"/>
    </row>
    <row r="1168" spans="1:60" ht="22.5" outlineLevel="3" x14ac:dyDescent="0.2">
      <c r="A1168" s="220"/>
      <c r="B1168" s="221"/>
      <c r="C1168" s="261" t="s">
        <v>355</v>
      </c>
      <c r="D1168" s="250"/>
      <c r="E1168" s="250"/>
      <c r="F1168" s="250"/>
      <c r="G1168" s="250"/>
      <c r="H1168" s="224"/>
      <c r="I1168" s="224"/>
      <c r="J1168" s="224"/>
      <c r="K1168" s="224"/>
      <c r="L1168" s="224"/>
      <c r="M1168" s="224"/>
      <c r="N1168" s="223"/>
      <c r="O1168" s="223"/>
      <c r="P1168" s="223"/>
      <c r="Q1168" s="223"/>
      <c r="R1168" s="224"/>
      <c r="S1168" s="224"/>
      <c r="T1168" s="224"/>
      <c r="U1168" s="224"/>
      <c r="V1168" s="224"/>
      <c r="W1168" s="224"/>
      <c r="X1168" s="224"/>
      <c r="Y1168" s="224"/>
      <c r="Z1168" s="213"/>
      <c r="AA1168" s="213"/>
      <c r="AB1168" s="213"/>
      <c r="AC1168" s="213"/>
      <c r="AD1168" s="213"/>
      <c r="AE1168" s="213"/>
      <c r="AF1168" s="213"/>
      <c r="AG1168" s="213" t="s">
        <v>287</v>
      </c>
      <c r="AH1168" s="213"/>
      <c r="AI1168" s="213"/>
      <c r="AJ1168" s="213"/>
      <c r="AK1168" s="213"/>
      <c r="AL1168" s="213"/>
      <c r="AM1168" s="213"/>
      <c r="AN1168" s="213"/>
      <c r="AO1168" s="213"/>
      <c r="AP1168" s="213"/>
      <c r="AQ1168" s="213"/>
      <c r="AR1168" s="213"/>
      <c r="AS1168" s="213"/>
      <c r="AT1168" s="213"/>
      <c r="AU1168" s="213"/>
      <c r="AV1168" s="213"/>
      <c r="AW1168" s="213"/>
      <c r="AX1168" s="213"/>
      <c r="AY1168" s="213"/>
      <c r="AZ1168" s="213"/>
      <c r="BA1168" s="249" t="str">
        <f>C1168</f>
        <v>Kompletní provedení dle veškerých informací obsažených v PD (textová i výkresová část, technologické postupy, restaurátorské záměry atd.).</v>
      </c>
      <c r="BB1168" s="213"/>
      <c r="BC1168" s="213"/>
      <c r="BD1168" s="213"/>
      <c r="BE1168" s="213"/>
      <c r="BF1168" s="213"/>
      <c r="BG1168" s="213"/>
      <c r="BH1168" s="213"/>
    </row>
    <row r="1169" spans="1:60" ht="22.5" outlineLevel="3" x14ac:dyDescent="0.2">
      <c r="A1169" s="220"/>
      <c r="B1169" s="221"/>
      <c r="C1169" s="261" t="s">
        <v>3165</v>
      </c>
      <c r="D1169" s="250"/>
      <c r="E1169" s="250"/>
      <c r="F1169" s="250"/>
      <c r="G1169" s="250"/>
      <c r="H1169" s="224"/>
      <c r="I1169" s="224"/>
      <c r="J1169" s="224"/>
      <c r="K1169" s="224"/>
      <c r="L1169" s="224"/>
      <c r="M1169" s="224"/>
      <c r="N1169" s="223"/>
      <c r="O1169" s="223"/>
      <c r="P1169" s="223"/>
      <c r="Q1169" s="223"/>
      <c r="R1169" s="224"/>
      <c r="S1169" s="224"/>
      <c r="T1169" s="224"/>
      <c r="U1169" s="224"/>
      <c r="V1169" s="224"/>
      <c r="W1169" s="224"/>
      <c r="X1169" s="224"/>
      <c r="Y1169" s="224"/>
      <c r="Z1169" s="213"/>
      <c r="AA1169" s="213"/>
      <c r="AB1169" s="213"/>
      <c r="AC1169" s="213"/>
      <c r="AD1169" s="213"/>
      <c r="AE1169" s="213"/>
      <c r="AF1169" s="213"/>
      <c r="AG1169" s="213" t="s">
        <v>287</v>
      </c>
      <c r="AH1169" s="213"/>
      <c r="AI1169" s="213"/>
      <c r="AJ1169" s="213"/>
      <c r="AK1169" s="213"/>
      <c r="AL1169" s="213"/>
      <c r="AM1169" s="213"/>
      <c r="AN1169" s="213"/>
      <c r="AO1169" s="213"/>
      <c r="AP1169" s="213"/>
      <c r="AQ1169" s="213"/>
      <c r="AR1169" s="213"/>
      <c r="AS1169" s="213"/>
      <c r="AT1169" s="213"/>
      <c r="AU1169" s="213"/>
      <c r="AV1169" s="213"/>
      <c r="AW1169" s="213"/>
      <c r="AX1169" s="213"/>
      <c r="AY1169" s="213"/>
      <c r="AZ1169" s="213"/>
      <c r="BA1169" s="249" t="str">
        <f>C1169</f>
        <v>Provedení je včetně montáže, demontáže původních konstrukcí, dodávky, přesunu hmot, přesunu a likvidace suti, povrchové úpravy, repasí, restaurátorských záměrů,</v>
      </c>
      <c r="BB1169" s="213"/>
      <c r="BC1169" s="213"/>
      <c r="BD1169" s="213"/>
      <c r="BE1169" s="213"/>
      <c r="BF1169" s="213"/>
      <c r="BG1169" s="213"/>
      <c r="BH1169" s="213"/>
    </row>
    <row r="1170" spans="1:60" ht="22.5" outlineLevel="3" x14ac:dyDescent="0.2">
      <c r="A1170" s="220"/>
      <c r="B1170" s="221"/>
      <c r="C1170" s="261" t="s">
        <v>288</v>
      </c>
      <c r="D1170" s="250"/>
      <c r="E1170" s="250"/>
      <c r="F1170" s="250"/>
      <c r="G1170" s="250"/>
      <c r="H1170" s="224"/>
      <c r="I1170" s="224"/>
      <c r="J1170" s="224"/>
      <c r="K1170" s="224"/>
      <c r="L1170" s="224"/>
      <c r="M1170" s="224"/>
      <c r="N1170" s="223"/>
      <c r="O1170" s="223"/>
      <c r="P1170" s="223"/>
      <c r="Q1170" s="223"/>
      <c r="R1170" s="224"/>
      <c r="S1170" s="224"/>
      <c r="T1170" s="224"/>
      <c r="U1170" s="224"/>
      <c r="V1170" s="224"/>
      <c r="W1170" s="224"/>
      <c r="X1170" s="224"/>
      <c r="Y1170" s="224"/>
      <c r="Z1170" s="213"/>
      <c r="AA1170" s="213"/>
      <c r="AB1170" s="213"/>
      <c r="AC1170" s="213"/>
      <c r="AD1170" s="213"/>
      <c r="AE1170" s="213"/>
      <c r="AF1170" s="213"/>
      <c r="AG1170" s="213" t="s">
        <v>287</v>
      </c>
      <c r="AH1170" s="213"/>
      <c r="AI1170" s="213"/>
      <c r="AJ1170" s="213"/>
      <c r="AK1170" s="213"/>
      <c r="AL1170" s="213"/>
      <c r="AM1170" s="213"/>
      <c r="AN1170" s="213"/>
      <c r="AO1170" s="213"/>
      <c r="AP1170" s="213"/>
      <c r="AQ1170" s="213"/>
      <c r="AR1170" s="213"/>
      <c r="AS1170" s="213"/>
      <c r="AT1170" s="213"/>
      <c r="AU1170" s="213"/>
      <c r="AV1170" s="213"/>
      <c r="AW1170" s="213"/>
      <c r="AX1170" s="213"/>
      <c r="AY1170" s="213"/>
      <c r="AZ1170" s="213"/>
      <c r="BA1170" s="249" t="str">
        <f>C1170</f>
        <v>restaurátorských závěrečných zpráv, dílenských dokumentací, vzorkování a veškerých dalších nutných souvisejících plnění a dodávek potřeb.</v>
      </c>
      <c r="BB1170" s="213"/>
      <c r="BC1170" s="213"/>
      <c r="BD1170" s="213"/>
      <c r="BE1170" s="213"/>
      <c r="BF1170" s="213"/>
      <c r="BG1170" s="213"/>
      <c r="BH1170" s="213"/>
    </row>
    <row r="1171" spans="1:60" outlineLevel="1" x14ac:dyDescent="0.2">
      <c r="A1171" s="241">
        <v>120</v>
      </c>
      <c r="B1171" s="242" t="s">
        <v>2971</v>
      </c>
      <c r="C1171" s="259" t="s">
        <v>2972</v>
      </c>
      <c r="D1171" s="243" t="s">
        <v>1055</v>
      </c>
      <c r="E1171" s="244">
        <v>1</v>
      </c>
      <c r="F1171" s="245"/>
      <c r="G1171" s="246">
        <f>ROUND(E1171*F1171,2)</f>
        <v>0</v>
      </c>
      <c r="H1171" s="245"/>
      <c r="I1171" s="246">
        <f>ROUND(E1171*H1171,2)</f>
        <v>0</v>
      </c>
      <c r="J1171" s="245"/>
      <c r="K1171" s="246">
        <f>ROUND(E1171*J1171,2)</f>
        <v>0</v>
      </c>
      <c r="L1171" s="246">
        <v>21</v>
      </c>
      <c r="M1171" s="246">
        <f>G1171*(1+L1171/100)</f>
        <v>0</v>
      </c>
      <c r="N1171" s="244">
        <v>0</v>
      </c>
      <c r="O1171" s="244">
        <f>ROUND(E1171*N1171,2)</f>
        <v>0</v>
      </c>
      <c r="P1171" s="244">
        <v>0</v>
      </c>
      <c r="Q1171" s="244">
        <f>ROUND(E1171*P1171,2)</f>
        <v>0</v>
      </c>
      <c r="R1171" s="246"/>
      <c r="S1171" s="246" t="s">
        <v>281</v>
      </c>
      <c r="T1171" s="247" t="s">
        <v>282</v>
      </c>
      <c r="U1171" s="224">
        <v>0</v>
      </c>
      <c r="V1171" s="224">
        <f>ROUND(E1171*U1171,2)</f>
        <v>0</v>
      </c>
      <c r="W1171" s="224"/>
      <c r="X1171" s="224" t="s">
        <v>283</v>
      </c>
      <c r="Y1171" s="224" t="s">
        <v>284</v>
      </c>
      <c r="Z1171" s="213"/>
      <c r="AA1171" s="213"/>
      <c r="AB1171" s="213"/>
      <c r="AC1171" s="213"/>
      <c r="AD1171" s="213"/>
      <c r="AE1171" s="213"/>
      <c r="AF1171" s="213"/>
      <c r="AG1171" s="213" t="s">
        <v>285</v>
      </c>
      <c r="AH1171" s="213"/>
      <c r="AI1171" s="213"/>
      <c r="AJ1171" s="213"/>
      <c r="AK1171" s="213"/>
      <c r="AL1171" s="213"/>
      <c r="AM1171" s="213"/>
      <c r="AN1171" s="213"/>
      <c r="AO1171" s="213"/>
      <c r="AP1171" s="213"/>
      <c r="AQ1171" s="213"/>
      <c r="AR1171" s="213"/>
      <c r="AS1171" s="213"/>
      <c r="AT1171" s="213"/>
      <c r="AU1171" s="213"/>
      <c r="AV1171" s="213"/>
      <c r="AW1171" s="213"/>
      <c r="AX1171" s="213"/>
      <c r="AY1171" s="213"/>
      <c r="AZ1171" s="213"/>
      <c r="BA1171" s="213"/>
      <c r="BB1171" s="213"/>
      <c r="BC1171" s="213"/>
      <c r="BD1171" s="213"/>
      <c r="BE1171" s="213"/>
      <c r="BF1171" s="213"/>
      <c r="BG1171" s="213"/>
      <c r="BH1171" s="213"/>
    </row>
    <row r="1172" spans="1:60" outlineLevel="2" x14ac:dyDescent="0.2">
      <c r="A1172" s="220"/>
      <c r="B1172" s="221"/>
      <c r="C1172" s="260" t="s">
        <v>286</v>
      </c>
      <c r="D1172" s="248"/>
      <c r="E1172" s="248"/>
      <c r="F1172" s="248"/>
      <c r="G1172" s="248"/>
      <c r="H1172" s="224"/>
      <c r="I1172" s="224"/>
      <c r="J1172" s="224"/>
      <c r="K1172" s="224"/>
      <c r="L1172" s="224"/>
      <c r="M1172" s="224"/>
      <c r="N1172" s="223"/>
      <c r="O1172" s="223"/>
      <c r="P1172" s="223"/>
      <c r="Q1172" s="223"/>
      <c r="R1172" s="224"/>
      <c r="S1172" s="224"/>
      <c r="T1172" s="224"/>
      <c r="U1172" s="224"/>
      <c r="V1172" s="224"/>
      <c r="W1172" s="224"/>
      <c r="X1172" s="224"/>
      <c r="Y1172" s="224"/>
      <c r="Z1172" s="213"/>
      <c r="AA1172" s="213"/>
      <c r="AB1172" s="213"/>
      <c r="AC1172" s="213"/>
      <c r="AD1172" s="213"/>
      <c r="AE1172" s="213"/>
      <c r="AF1172" s="213"/>
      <c r="AG1172" s="213" t="s">
        <v>287</v>
      </c>
      <c r="AH1172" s="213"/>
      <c r="AI1172" s="213"/>
      <c r="AJ1172" s="213"/>
      <c r="AK1172" s="213"/>
      <c r="AL1172" s="213"/>
      <c r="AM1172" s="213"/>
      <c r="AN1172" s="213"/>
      <c r="AO1172" s="213"/>
      <c r="AP1172" s="213"/>
      <c r="AQ1172" s="213"/>
      <c r="AR1172" s="213"/>
      <c r="AS1172" s="213"/>
      <c r="AT1172" s="213"/>
      <c r="AU1172" s="213"/>
      <c r="AV1172" s="213"/>
      <c r="AW1172" s="213"/>
      <c r="AX1172" s="213"/>
      <c r="AY1172" s="213"/>
      <c r="AZ1172" s="213"/>
      <c r="BA1172" s="213"/>
      <c r="BB1172" s="213"/>
      <c r="BC1172" s="213"/>
      <c r="BD1172" s="213"/>
      <c r="BE1172" s="213"/>
      <c r="BF1172" s="213"/>
      <c r="BG1172" s="213"/>
      <c r="BH1172" s="213"/>
    </row>
    <row r="1173" spans="1:60" outlineLevel="3" x14ac:dyDescent="0.2">
      <c r="A1173" s="220"/>
      <c r="B1173" s="221"/>
      <c r="C1173" s="261" t="s">
        <v>3212</v>
      </c>
      <c r="D1173" s="250"/>
      <c r="E1173" s="250"/>
      <c r="F1173" s="250"/>
      <c r="G1173" s="250"/>
      <c r="H1173" s="224"/>
      <c r="I1173" s="224"/>
      <c r="J1173" s="224"/>
      <c r="K1173" s="224"/>
      <c r="L1173" s="224"/>
      <c r="M1173" s="224"/>
      <c r="N1173" s="223"/>
      <c r="O1173" s="223"/>
      <c r="P1173" s="223"/>
      <c r="Q1173" s="223"/>
      <c r="R1173" s="224"/>
      <c r="S1173" s="224"/>
      <c r="T1173" s="224"/>
      <c r="U1173" s="224"/>
      <c r="V1173" s="224"/>
      <c r="W1173" s="224"/>
      <c r="X1173" s="224"/>
      <c r="Y1173" s="224"/>
      <c r="Z1173" s="213"/>
      <c r="AA1173" s="213"/>
      <c r="AB1173" s="213"/>
      <c r="AC1173" s="213"/>
      <c r="AD1173" s="213"/>
      <c r="AE1173" s="213"/>
      <c r="AF1173" s="213"/>
      <c r="AG1173" s="213" t="s">
        <v>287</v>
      </c>
      <c r="AH1173" s="213"/>
      <c r="AI1173" s="213"/>
      <c r="AJ1173" s="213"/>
      <c r="AK1173" s="213"/>
      <c r="AL1173" s="213"/>
      <c r="AM1173" s="213"/>
      <c r="AN1173" s="213"/>
      <c r="AO1173" s="213"/>
      <c r="AP1173" s="213"/>
      <c r="AQ1173" s="213"/>
      <c r="AR1173" s="213"/>
      <c r="AS1173" s="213"/>
      <c r="AT1173" s="213"/>
      <c r="AU1173" s="213"/>
      <c r="AV1173" s="213"/>
      <c r="AW1173" s="213"/>
      <c r="AX1173" s="213"/>
      <c r="AY1173" s="213"/>
      <c r="AZ1173" s="213"/>
      <c r="BA1173" s="213"/>
      <c r="BB1173" s="213"/>
      <c r="BC1173" s="213"/>
      <c r="BD1173" s="213"/>
      <c r="BE1173" s="213"/>
      <c r="BF1173" s="213"/>
      <c r="BG1173" s="213"/>
      <c r="BH1173" s="213"/>
    </row>
    <row r="1174" spans="1:60" outlineLevel="3" x14ac:dyDescent="0.2">
      <c r="A1174" s="220"/>
      <c r="B1174" s="221"/>
      <c r="C1174" s="261" t="s">
        <v>2973</v>
      </c>
      <c r="D1174" s="250"/>
      <c r="E1174" s="250"/>
      <c r="F1174" s="250"/>
      <c r="G1174" s="250"/>
      <c r="H1174" s="224"/>
      <c r="I1174" s="224"/>
      <c r="J1174" s="224"/>
      <c r="K1174" s="224"/>
      <c r="L1174" s="224"/>
      <c r="M1174" s="224"/>
      <c r="N1174" s="223"/>
      <c r="O1174" s="223"/>
      <c r="P1174" s="223"/>
      <c r="Q1174" s="223"/>
      <c r="R1174" s="224"/>
      <c r="S1174" s="224"/>
      <c r="T1174" s="224"/>
      <c r="U1174" s="224"/>
      <c r="V1174" s="224"/>
      <c r="W1174" s="224"/>
      <c r="X1174" s="224"/>
      <c r="Y1174" s="224"/>
      <c r="Z1174" s="213"/>
      <c r="AA1174" s="213"/>
      <c r="AB1174" s="213"/>
      <c r="AC1174" s="213"/>
      <c r="AD1174" s="213"/>
      <c r="AE1174" s="213"/>
      <c r="AF1174" s="213"/>
      <c r="AG1174" s="213" t="s">
        <v>287</v>
      </c>
      <c r="AH1174" s="213"/>
      <c r="AI1174" s="213"/>
      <c r="AJ1174" s="213"/>
      <c r="AK1174" s="213"/>
      <c r="AL1174" s="213"/>
      <c r="AM1174" s="213"/>
      <c r="AN1174" s="213"/>
      <c r="AO1174" s="213"/>
      <c r="AP1174" s="213"/>
      <c r="AQ1174" s="213"/>
      <c r="AR1174" s="213"/>
      <c r="AS1174" s="213"/>
      <c r="AT1174" s="213"/>
      <c r="AU1174" s="213"/>
      <c r="AV1174" s="213"/>
      <c r="AW1174" s="213"/>
      <c r="AX1174" s="213"/>
      <c r="AY1174" s="213"/>
      <c r="AZ1174" s="213"/>
      <c r="BA1174" s="213"/>
      <c r="BB1174" s="213"/>
      <c r="BC1174" s="213"/>
      <c r="BD1174" s="213"/>
      <c r="BE1174" s="213"/>
      <c r="BF1174" s="213"/>
      <c r="BG1174" s="213"/>
      <c r="BH1174" s="213"/>
    </row>
    <row r="1175" spans="1:60" outlineLevel="3" x14ac:dyDescent="0.2">
      <c r="A1175" s="220"/>
      <c r="B1175" s="221"/>
      <c r="C1175" s="261" t="s">
        <v>2974</v>
      </c>
      <c r="D1175" s="250"/>
      <c r="E1175" s="250"/>
      <c r="F1175" s="250"/>
      <c r="G1175" s="250"/>
      <c r="H1175" s="224"/>
      <c r="I1175" s="224"/>
      <c r="J1175" s="224"/>
      <c r="K1175" s="224"/>
      <c r="L1175" s="224"/>
      <c r="M1175" s="224"/>
      <c r="N1175" s="223"/>
      <c r="O1175" s="223"/>
      <c r="P1175" s="223"/>
      <c r="Q1175" s="223"/>
      <c r="R1175" s="224"/>
      <c r="S1175" s="224"/>
      <c r="T1175" s="224"/>
      <c r="U1175" s="224"/>
      <c r="V1175" s="224"/>
      <c r="W1175" s="224"/>
      <c r="X1175" s="224"/>
      <c r="Y1175" s="224"/>
      <c r="Z1175" s="213"/>
      <c r="AA1175" s="213"/>
      <c r="AB1175" s="213"/>
      <c r="AC1175" s="213"/>
      <c r="AD1175" s="213"/>
      <c r="AE1175" s="213"/>
      <c r="AF1175" s="213"/>
      <c r="AG1175" s="213" t="s">
        <v>287</v>
      </c>
      <c r="AH1175" s="213"/>
      <c r="AI1175" s="213"/>
      <c r="AJ1175" s="213"/>
      <c r="AK1175" s="213"/>
      <c r="AL1175" s="213"/>
      <c r="AM1175" s="213"/>
      <c r="AN1175" s="213"/>
      <c r="AO1175" s="213"/>
      <c r="AP1175" s="213"/>
      <c r="AQ1175" s="213"/>
      <c r="AR1175" s="213"/>
      <c r="AS1175" s="213"/>
      <c r="AT1175" s="213"/>
      <c r="AU1175" s="213"/>
      <c r="AV1175" s="213"/>
      <c r="AW1175" s="213"/>
      <c r="AX1175" s="213"/>
      <c r="AY1175" s="213"/>
      <c r="AZ1175" s="213"/>
      <c r="BA1175" s="213"/>
      <c r="BB1175" s="213"/>
      <c r="BC1175" s="213"/>
      <c r="BD1175" s="213"/>
      <c r="BE1175" s="213"/>
      <c r="BF1175" s="213"/>
      <c r="BG1175" s="213"/>
      <c r="BH1175" s="213"/>
    </row>
    <row r="1176" spans="1:60" outlineLevel="3" x14ac:dyDescent="0.2">
      <c r="A1176" s="220"/>
      <c r="B1176" s="221"/>
      <c r="C1176" s="261" t="s">
        <v>2975</v>
      </c>
      <c r="D1176" s="250"/>
      <c r="E1176" s="250"/>
      <c r="F1176" s="250"/>
      <c r="G1176" s="250"/>
      <c r="H1176" s="224"/>
      <c r="I1176" s="224"/>
      <c r="J1176" s="224"/>
      <c r="K1176" s="224"/>
      <c r="L1176" s="224"/>
      <c r="M1176" s="224"/>
      <c r="N1176" s="223"/>
      <c r="O1176" s="223"/>
      <c r="P1176" s="223"/>
      <c r="Q1176" s="223"/>
      <c r="R1176" s="224"/>
      <c r="S1176" s="224"/>
      <c r="T1176" s="224"/>
      <c r="U1176" s="224"/>
      <c r="V1176" s="224"/>
      <c r="W1176" s="224"/>
      <c r="X1176" s="224"/>
      <c r="Y1176" s="224"/>
      <c r="Z1176" s="213"/>
      <c r="AA1176" s="213"/>
      <c r="AB1176" s="213"/>
      <c r="AC1176" s="213"/>
      <c r="AD1176" s="213"/>
      <c r="AE1176" s="213"/>
      <c r="AF1176" s="213"/>
      <c r="AG1176" s="213" t="s">
        <v>287</v>
      </c>
      <c r="AH1176" s="213"/>
      <c r="AI1176" s="213"/>
      <c r="AJ1176" s="213"/>
      <c r="AK1176" s="213"/>
      <c r="AL1176" s="213"/>
      <c r="AM1176" s="213"/>
      <c r="AN1176" s="213"/>
      <c r="AO1176" s="213"/>
      <c r="AP1176" s="213"/>
      <c r="AQ1176" s="213"/>
      <c r="AR1176" s="213"/>
      <c r="AS1176" s="213"/>
      <c r="AT1176" s="213"/>
      <c r="AU1176" s="213"/>
      <c r="AV1176" s="213"/>
      <c r="AW1176" s="213"/>
      <c r="AX1176" s="213"/>
      <c r="AY1176" s="213"/>
      <c r="AZ1176" s="213"/>
      <c r="BA1176" s="213"/>
      <c r="BB1176" s="213"/>
      <c r="BC1176" s="213"/>
      <c r="BD1176" s="213"/>
      <c r="BE1176" s="213"/>
      <c r="BF1176" s="213"/>
      <c r="BG1176" s="213"/>
      <c r="BH1176" s="213"/>
    </row>
    <row r="1177" spans="1:60" outlineLevel="3" x14ac:dyDescent="0.2">
      <c r="A1177" s="220"/>
      <c r="B1177" s="221"/>
      <c r="C1177" s="261" t="s">
        <v>2976</v>
      </c>
      <c r="D1177" s="250"/>
      <c r="E1177" s="250"/>
      <c r="F1177" s="250"/>
      <c r="G1177" s="250"/>
      <c r="H1177" s="224"/>
      <c r="I1177" s="224"/>
      <c r="J1177" s="224"/>
      <c r="K1177" s="224"/>
      <c r="L1177" s="224"/>
      <c r="M1177" s="224"/>
      <c r="N1177" s="223"/>
      <c r="O1177" s="223"/>
      <c r="P1177" s="223"/>
      <c r="Q1177" s="223"/>
      <c r="R1177" s="224"/>
      <c r="S1177" s="224"/>
      <c r="T1177" s="224"/>
      <c r="U1177" s="224"/>
      <c r="V1177" s="224"/>
      <c r="W1177" s="224"/>
      <c r="X1177" s="224"/>
      <c r="Y1177" s="224"/>
      <c r="Z1177" s="213"/>
      <c r="AA1177" s="213"/>
      <c r="AB1177" s="213"/>
      <c r="AC1177" s="213"/>
      <c r="AD1177" s="213"/>
      <c r="AE1177" s="213"/>
      <c r="AF1177" s="213"/>
      <c r="AG1177" s="213" t="s">
        <v>287</v>
      </c>
      <c r="AH1177" s="213"/>
      <c r="AI1177" s="213"/>
      <c r="AJ1177" s="213"/>
      <c r="AK1177" s="213"/>
      <c r="AL1177" s="213"/>
      <c r="AM1177" s="213"/>
      <c r="AN1177" s="213"/>
      <c r="AO1177" s="213"/>
      <c r="AP1177" s="213"/>
      <c r="AQ1177" s="213"/>
      <c r="AR1177" s="213"/>
      <c r="AS1177" s="213"/>
      <c r="AT1177" s="213"/>
      <c r="AU1177" s="213"/>
      <c r="AV1177" s="213"/>
      <c r="AW1177" s="213"/>
      <c r="AX1177" s="213"/>
      <c r="AY1177" s="213"/>
      <c r="AZ1177" s="213"/>
      <c r="BA1177" s="213"/>
      <c r="BB1177" s="213"/>
      <c r="BC1177" s="213"/>
      <c r="BD1177" s="213"/>
      <c r="BE1177" s="213"/>
      <c r="BF1177" s="213"/>
      <c r="BG1177" s="213"/>
      <c r="BH1177" s="213"/>
    </row>
    <row r="1178" spans="1:60" outlineLevel="3" x14ac:dyDescent="0.2">
      <c r="A1178" s="220"/>
      <c r="B1178" s="221"/>
      <c r="C1178" s="261" t="s">
        <v>2977</v>
      </c>
      <c r="D1178" s="250"/>
      <c r="E1178" s="250"/>
      <c r="F1178" s="250"/>
      <c r="G1178" s="250"/>
      <c r="H1178" s="224"/>
      <c r="I1178" s="224"/>
      <c r="J1178" s="224"/>
      <c r="K1178" s="224"/>
      <c r="L1178" s="224"/>
      <c r="M1178" s="224"/>
      <c r="N1178" s="223"/>
      <c r="O1178" s="223"/>
      <c r="P1178" s="223"/>
      <c r="Q1178" s="223"/>
      <c r="R1178" s="224"/>
      <c r="S1178" s="224"/>
      <c r="T1178" s="224"/>
      <c r="U1178" s="224"/>
      <c r="V1178" s="224"/>
      <c r="W1178" s="224"/>
      <c r="X1178" s="224"/>
      <c r="Y1178" s="224"/>
      <c r="Z1178" s="213"/>
      <c r="AA1178" s="213"/>
      <c r="AB1178" s="213"/>
      <c r="AC1178" s="213"/>
      <c r="AD1178" s="213"/>
      <c r="AE1178" s="213"/>
      <c r="AF1178" s="213"/>
      <c r="AG1178" s="213" t="s">
        <v>287</v>
      </c>
      <c r="AH1178" s="213"/>
      <c r="AI1178" s="213"/>
      <c r="AJ1178" s="213"/>
      <c r="AK1178" s="213"/>
      <c r="AL1178" s="213"/>
      <c r="AM1178" s="213"/>
      <c r="AN1178" s="213"/>
      <c r="AO1178" s="213"/>
      <c r="AP1178" s="213"/>
      <c r="AQ1178" s="213"/>
      <c r="AR1178" s="213"/>
      <c r="AS1178" s="213"/>
      <c r="AT1178" s="213"/>
      <c r="AU1178" s="213"/>
      <c r="AV1178" s="213"/>
      <c r="AW1178" s="213"/>
      <c r="AX1178" s="213"/>
      <c r="AY1178" s="213"/>
      <c r="AZ1178" s="213"/>
      <c r="BA1178" s="213"/>
      <c r="BB1178" s="213"/>
      <c r="BC1178" s="213"/>
      <c r="BD1178" s="213"/>
      <c r="BE1178" s="213"/>
      <c r="BF1178" s="213"/>
      <c r="BG1178" s="213"/>
      <c r="BH1178" s="213"/>
    </row>
    <row r="1179" spans="1:60" outlineLevel="3" x14ac:dyDescent="0.2">
      <c r="A1179" s="220"/>
      <c r="B1179" s="221"/>
      <c r="C1179" s="261" t="s">
        <v>2978</v>
      </c>
      <c r="D1179" s="250"/>
      <c r="E1179" s="250"/>
      <c r="F1179" s="250"/>
      <c r="G1179" s="250"/>
      <c r="H1179" s="224"/>
      <c r="I1179" s="224"/>
      <c r="J1179" s="224"/>
      <c r="K1179" s="224"/>
      <c r="L1179" s="224"/>
      <c r="M1179" s="224"/>
      <c r="N1179" s="223"/>
      <c r="O1179" s="223"/>
      <c r="P1179" s="223"/>
      <c r="Q1179" s="223"/>
      <c r="R1179" s="224"/>
      <c r="S1179" s="224"/>
      <c r="T1179" s="224"/>
      <c r="U1179" s="224"/>
      <c r="V1179" s="224"/>
      <c r="W1179" s="224"/>
      <c r="X1179" s="224"/>
      <c r="Y1179" s="224"/>
      <c r="Z1179" s="213"/>
      <c r="AA1179" s="213"/>
      <c r="AB1179" s="213"/>
      <c r="AC1179" s="213"/>
      <c r="AD1179" s="213"/>
      <c r="AE1179" s="213"/>
      <c r="AF1179" s="213"/>
      <c r="AG1179" s="213" t="s">
        <v>287</v>
      </c>
      <c r="AH1179" s="213"/>
      <c r="AI1179" s="213"/>
      <c r="AJ1179" s="213"/>
      <c r="AK1179" s="213"/>
      <c r="AL1179" s="213"/>
      <c r="AM1179" s="213"/>
      <c r="AN1179" s="213"/>
      <c r="AO1179" s="213"/>
      <c r="AP1179" s="213"/>
      <c r="AQ1179" s="213"/>
      <c r="AR1179" s="213"/>
      <c r="AS1179" s="213"/>
      <c r="AT1179" s="213"/>
      <c r="AU1179" s="213"/>
      <c r="AV1179" s="213"/>
      <c r="AW1179" s="213"/>
      <c r="AX1179" s="213"/>
      <c r="AY1179" s="213"/>
      <c r="AZ1179" s="213"/>
      <c r="BA1179" s="213"/>
      <c r="BB1179" s="213"/>
      <c r="BC1179" s="213"/>
      <c r="BD1179" s="213"/>
      <c r="BE1179" s="213"/>
      <c r="BF1179" s="213"/>
      <c r="BG1179" s="213"/>
      <c r="BH1179" s="213"/>
    </row>
    <row r="1180" spans="1:60" outlineLevel="3" x14ac:dyDescent="0.2">
      <c r="A1180" s="220"/>
      <c r="B1180" s="221"/>
      <c r="C1180" s="261" t="s">
        <v>2979</v>
      </c>
      <c r="D1180" s="250"/>
      <c r="E1180" s="250"/>
      <c r="F1180" s="250"/>
      <c r="G1180" s="250"/>
      <c r="H1180" s="224"/>
      <c r="I1180" s="224"/>
      <c r="J1180" s="224"/>
      <c r="K1180" s="224"/>
      <c r="L1180" s="224"/>
      <c r="M1180" s="224"/>
      <c r="N1180" s="223"/>
      <c r="O1180" s="223"/>
      <c r="P1180" s="223"/>
      <c r="Q1180" s="223"/>
      <c r="R1180" s="224"/>
      <c r="S1180" s="224"/>
      <c r="T1180" s="224"/>
      <c r="U1180" s="224"/>
      <c r="V1180" s="224"/>
      <c r="W1180" s="224"/>
      <c r="X1180" s="224"/>
      <c r="Y1180" s="224"/>
      <c r="Z1180" s="213"/>
      <c r="AA1180" s="213"/>
      <c r="AB1180" s="213"/>
      <c r="AC1180" s="213"/>
      <c r="AD1180" s="213"/>
      <c r="AE1180" s="213"/>
      <c r="AF1180" s="213"/>
      <c r="AG1180" s="213" t="s">
        <v>287</v>
      </c>
      <c r="AH1180" s="213"/>
      <c r="AI1180" s="213"/>
      <c r="AJ1180" s="213"/>
      <c r="AK1180" s="213"/>
      <c r="AL1180" s="213"/>
      <c r="AM1180" s="213"/>
      <c r="AN1180" s="213"/>
      <c r="AO1180" s="213"/>
      <c r="AP1180" s="213"/>
      <c r="AQ1180" s="213"/>
      <c r="AR1180" s="213"/>
      <c r="AS1180" s="213"/>
      <c r="AT1180" s="213"/>
      <c r="AU1180" s="213"/>
      <c r="AV1180" s="213"/>
      <c r="AW1180" s="213"/>
      <c r="AX1180" s="213"/>
      <c r="AY1180" s="213"/>
      <c r="AZ1180" s="213"/>
      <c r="BA1180" s="213"/>
      <c r="BB1180" s="213"/>
      <c r="BC1180" s="213"/>
      <c r="BD1180" s="213"/>
      <c r="BE1180" s="213"/>
      <c r="BF1180" s="213"/>
      <c r="BG1180" s="213"/>
      <c r="BH1180" s="213"/>
    </row>
    <row r="1181" spans="1:60" outlineLevel="3" x14ac:dyDescent="0.2">
      <c r="A1181" s="220"/>
      <c r="B1181" s="221"/>
      <c r="C1181" s="261" t="s">
        <v>2875</v>
      </c>
      <c r="D1181" s="250"/>
      <c r="E1181" s="250"/>
      <c r="F1181" s="250"/>
      <c r="G1181" s="250"/>
      <c r="H1181" s="224"/>
      <c r="I1181" s="224"/>
      <c r="J1181" s="224"/>
      <c r="K1181" s="224"/>
      <c r="L1181" s="224"/>
      <c r="M1181" s="224"/>
      <c r="N1181" s="223"/>
      <c r="O1181" s="223"/>
      <c r="P1181" s="223"/>
      <c r="Q1181" s="223"/>
      <c r="R1181" s="224"/>
      <c r="S1181" s="224"/>
      <c r="T1181" s="224"/>
      <c r="U1181" s="224"/>
      <c r="V1181" s="224"/>
      <c r="W1181" s="224"/>
      <c r="X1181" s="224"/>
      <c r="Y1181" s="224"/>
      <c r="Z1181" s="213"/>
      <c r="AA1181" s="213"/>
      <c r="AB1181" s="213"/>
      <c r="AC1181" s="213"/>
      <c r="AD1181" s="213"/>
      <c r="AE1181" s="213"/>
      <c r="AF1181" s="213"/>
      <c r="AG1181" s="213" t="s">
        <v>287</v>
      </c>
      <c r="AH1181" s="213"/>
      <c r="AI1181" s="213"/>
      <c r="AJ1181" s="213"/>
      <c r="AK1181" s="213"/>
      <c r="AL1181" s="213"/>
      <c r="AM1181" s="213"/>
      <c r="AN1181" s="213"/>
      <c r="AO1181" s="213"/>
      <c r="AP1181" s="213"/>
      <c r="AQ1181" s="213"/>
      <c r="AR1181" s="213"/>
      <c r="AS1181" s="213"/>
      <c r="AT1181" s="213"/>
      <c r="AU1181" s="213"/>
      <c r="AV1181" s="213"/>
      <c r="AW1181" s="213"/>
      <c r="AX1181" s="213"/>
      <c r="AY1181" s="213"/>
      <c r="AZ1181" s="213"/>
      <c r="BA1181" s="213"/>
      <c r="BB1181" s="213"/>
      <c r="BC1181" s="213"/>
      <c r="BD1181" s="213"/>
      <c r="BE1181" s="213"/>
      <c r="BF1181" s="213"/>
      <c r="BG1181" s="213"/>
      <c r="BH1181" s="213"/>
    </row>
    <row r="1182" spans="1:60" outlineLevel="3" x14ac:dyDescent="0.2">
      <c r="A1182" s="220"/>
      <c r="B1182" s="221"/>
      <c r="C1182" s="261" t="s">
        <v>2969</v>
      </c>
      <c r="D1182" s="250"/>
      <c r="E1182" s="250"/>
      <c r="F1182" s="250"/>
      <c r="G1182" s="250"/>
      <c r="H1182" s="224"/>
      <c r="I1182" s="224"/>
      <c r="J1182" s="224"/>
      <c r="K1182" s="224"/>
      <c r="L1182" s="224"/>
      <c r="M1182" s="224"/>
      <c r="N1182" s="223"/>
      <c r="O1182" s="223"/>
      <c r="P1182" s="223"/>
      <c r="Q1182" s="223"/>
      <c r="R1182" s="224"/>
      <c r="S1182" s="224"/>
      <c r="T1182" s="224"/>
      <c r="U1182" s="224"/>
      <c r="V1182" s="224"/>
      <c r="W1182" s="224"/>
      <c r="X1182" s="224"/>
      <c r="Y1182" s="224"/>
      <c r="Z1182" s="213"/>
      <c r="AA1182" s="213"/>
      <c r="AB1182" s="213"/>
      <c r="AC1182" s="213"/>
      <c r="AD1182" s="213"/>
      <c r="AE1182" s="213"/>
      <c r="AF1182" s="213"/>
      <c r="AG1182" s="213" t="s">
        <v>287</v>
      </c>
      <c r="AH1182" s="213"/>
      <c r="AI1182" s="213"/>
      <c r="AJ1182" s="213"/>
      <c r="AK1182" s="213"/>
      <c r="AL1182" s="213"/>
      <c r="AM1182" s="213"/>
      <c r="AN1182" s="213"/>
      <c r="AO1182" s="213"/>
      <c r="AP1182" s="213"/>
      <c r="AQ1182" s="213"/>
      <c r="AR1182" s="213"/>
      <c r="AS1182" s="213"/>
      <c r="AT1182" s="213"/>
      <c r="AU1182" s="213"/>
      <c r="AV1182" s="213"/>
      <c r="AW1182" s="213"/>
      <c r="AX1182" s="213"/>
      <c r="AY1182" s="213"/>
      <c r="AZ1182" s="213"/>
      <c r="BA1182" s="213"/>
      <c r="BB1182" s="213"/>
      <c r="BC1182" s="213"/>
      <c r="BD1182" s="213"/>
      <c r="BE1182" s="213"/>
      <c r="BF1182" s="213"/>
      <c r="BG1182" s="213"/>
      <c r="BH1182" s="213"/>
    </row>
    <row r="1183" spans="1:60" outlineLevel="3" x14ac:dyDescent="0.2">
      <c r="A1183" s="220"/>
      <c r="B1183" s="221"/>
      <c r="C1183" s="261" t="s">
        <v>2859</v>
      </c>
      <c r="D1183" s="250"/>
      <c r="E1183" s="250"/>
      <c r="F1183" s="250"/>
      <c r="G1183" s="250"/>
      <c r="H1183" s="224"/>
      <c r="I1183" s="224"/>
      <c r="J1183" s="224"/>
      <c r="K1183" s="224"/>
      <c r="L1183" s="224"/>
      <c r="M1183" s="224"/>
      <c r="N1183" s="223"/>
      <c r="O1183" s="223"/>
      <c r="P1183" s="223"/>
      <c r="Q1183" s="223"/>
      <c r="R1183" s="224"/>
      <c r="S1183" s="224"/>
      <c r="T1183" s="224"/>
      <c r="U1183" s="224"/>
      <c r="V1183" s="224"/>
      <c r="W1183" s="224"/>
      <c r="X1183" s="224"/>
      <c r="Y1183" s="224"/>
      <c r="Z1183" s="213"/>
      <c r="AA1183" s="213"/>
      <c r="AB1183" s="213"/>
      <c r="AC1183" s="213"/>
      <c r="AD1183" s="213"/>
      <c r="AE1183" s="213"/>
      <c r="AF1183" s="213"/>
      <c r="AG1183" s="213" t="s">
        <v>287</v>
      </c>
      <c r="AH1183" s="213"/>
      <c r="AI1183" s="213"/>
      <c r="AJ1183" s="213"/>
      <c r="AK1183" s="213"/>
      <c r="AL1183" s="213"/>
      <c r="AM1183" s="213"/>
      <c r="AN1183" s="213"/>
      <c r="AO1183" s="213"/>
      <c r="AP1183" s="213"/>
      <c r="AQ1183" s="213"/>
      <c r="AR1183" s="213"/>
      <c r="AS1183" s="213"/>
      <c r="AT1183" s="213"/>
      <c r="AU1183" s="213"/>
      <c r="AV1183" s="213"/>
      <c r="AW1183" s="213"/>
      <c r="AX1183" s="213"/>
      <c r="AY1183" s="213"/>
      <c r="AZ1183" s="213"/>
      <c r="BA1183" s="213"/>
      <c r="BB1183" s="213"/>
      <c r="BC1183" s="213"/>
      <c r="BD1183" s="213"/>
      <c r="BE1183" s="213"/>
      <c r="BF1183" s="213"/>
      <c r="BG1183" s="213"/>
      <c r="BH1183" s="213"/>
    </row>
    <row r="1184" spans="1:60" outlineLevel="3" x14ac:dyDescent="0.2">
      <c r="A1184" s="220"/>
      <c r="B1184" s="221"/>
      <c r="C1184" s="261" t="s">
        <v>2860</v>
      </c>
      <c r="D1184" s="250"/>
      <c r="E1184" s="250"/>
      <c r="F1184" s="250"/>
      <c r="G1184" s="250"/>
      <c r="H1184" s="224"/>
      <c r="I1184" s="224"/>
      <c r="J1184" s="224"/>
      <c r="K1184" s="224"/>
      <c r="L1184" s="224"/>
      <c r="M1184" s="224"/>
      <c r="N1184" s="223"/>
      <c r="O1184" s="223"/>
      <c r="P1184" s="223"/>
      <c r="Q1184" s="223"/>
      <c r="R1184" s="224"/>
      <c r="S1184" s="224"/>
      <c r="T1184" s="224"/>
      <c r="U1184" s="224"/>
      <c r="V1184" s="224"/>
      <c r="W1184" s="224"/>
      <c r="X1184" s="224"/>
      <c r="Y1184" s="224"/>
      <c r="Z1184" s="213"/>
      <c r="AA1184" s="213"/>
      <c r="AB1184" s="213"/>
      <c r="AC1184" s="213"/>
      <c r="AD1184" s="213"/>
      <c r="AE1184" s="213"/>
      <c r="AF1184" s="213"/>
      <c r="AG1184" s="213" t="s">
        <v>287</v>
      </c>
      <c r="AH1184" s="213"/>
      <c r="AI1184" s="213"/>
      <c r="AJ1184" s="213"/>
      <c r="AK1184" s="213"/>
      <c r="AL1184" s="213"/>
      <c r="AM1184" s="213"/>
      <c r="AN1184" s="213"/>
      <c r="AO1184" s="213"/>
      <c r="AP1184" s="213"/>
      <c r="AQ1184" s="213"/>
      <c r="AR1184" s="213"/>
      <c r="AS1184" s="213"/>
      <c r="AT1184" s="213"/>
      <c r="AU1184" s="213"/>
      <c r="AV1184" s="213"/>
      <c r="AW1184" s="213"/>
      <c r="AX1184" s="213"/>
      <c r="AY1184" s="213"/>
      <c r="AZ1184" s="213"/>
      <c r="BA1184" s="213"/>
      <c r="BB1184" s="213"/>
      <c r="BC1184" s="213"/>
      <c r="BD1184" s="213"/>
      <c r="BE1184" s="213"/>
      <c r="BF1184" s="213"/>
      <c r="BG1184" s="213"/>
      <c r="BH1184" s="213"/>
    </row>
    <row r="1185" spans="1:60" outlineLevel="3" x14ac:dyDescent="0.2">
      <c r="A1185" s="220"/>
      <c r="B1185" s="221"/>
      <c r="C1185" s="261" t="s">
        <v>2896</v>
      </c>
      <c r="D1185" s="250"/>
      <c r="E1185" s="250"/>
      <c r="F1185" s="250"/>
      <c r="G1185" s="250"/>
      <c r="H1185" s="224"/>
      <c r="I1185" s="224"/>
      <c r="J1185" s="224"/>
      <c r="K1185" s="224"/>
      <c r="L1185" s="224"/>
      <c r="M1185" s="224"/>
      <c r="N1185" s="223"/>
      <c r="O1185" s="223"/>
      <c r="P1185" s="223"/>
      <c r="Q1185" s="223"/>
      <c r="R1185" s="224"/>
      <c r="S1185" s="224"/>
      <c r="T1185" s="224"/>
      <c r="U1185" s="224"/>
      <c r="V1185" s="224"/>
      <c r="W1185" s="224"/>
      <c r="X1185" s="224"/>
      <c r="Y1185" s="224"/>
      <c r="Z1185" s="213"/>
      <c r="AA1185" s="213"/>
      <c r="AB1185" s="213"/>
      <c r="AC1185" s="213"/>
      <c r="AD1185" s="213"/>
      <c r="AE1185" s="213"/>
      <c r="AF1185" s="213"/>
      <c r="AG1185" s="213" t="s">
        <v>287</v>
      </c>
      <c r="AH1185" s="213"/>
      <c r="AI1185" s="213"/>
      <c r="AJ1185" s="213"/>
      <c r="AK1185" s="213"/>
      <c r="AL1185" s="213"/>
      <c r="AM1185" s="213"/>
      <c r="AN1185" s="213"/>
      <c r="AO1185" s="213"/>
      <c r="AP1185" s="213"/>
      <c r="AQ1185" s="213"/>
      <c r="AR1185" s="213"/>
      <c r="AS1185" s="213"/>
      <c r="AT1185" s="213"/>
      <c r="AU1185" s="213"/>
      <c r="AV1185" s="213"/>
      <c r="AW1185" s="213"/>
      <c r="AX1185" s="213"/>
      <c r="AY1185" s="213"/>
      <c r="AZ1185" s="213"/>
      <c r="BA1185" s="213"/>
      <c r="BB1185" s="213"/>
      <c r="BC1185" s="213"/>
      <c r="BD1185" s="213"/>
      <c r="BE1185" s="213"/>
      <c r="BF1185" s="213"/>
      <c r="BG1185" s="213"/>
      <c r="BH1185" s="213"/>
    </row>
    <row r="1186" spans="1:60" outlineLevel="3" x14ac:dyDescent="0.2">
      <c r="A1186" s="220"/>
      <c r="B1186" s="221"/>
      <c r="C1186" s="261" t="s">
        <v>2897</v>
      </c>
      <c r="D1186" s="250"/>
      <c r="E1186" s="250"/>
      <c r="F1186" s="250"/>
      <c r="G1186" s="250"/>
      <c r="H1186" s="224"/>
      <c r="I1186" s="224"/>
      <c r="J1186" s="224"/>
      <c r="K1186" s="224"/>
      <c r="L1186" s="224"/>
      <c r="M1186" s="224"/>
      <c r="N1186" s="223"/>
      <c r="O1186" s="223"/>
      <c r="P1186" s="223"/>
      <c r="Q1186" s="223"/>
      <c r="R1186" s="224"/>
      <c r="S1186" s="224"/>
      <c r="T1186" s="224"/>
      <c r="U1186" s="224"/>
      <c r="V1186" s="224"/>
      <c r="W1186" s="224"/>
      <c r="X1186" s="224"/>
      <c r="Y1186" s="224"/>
      <c r="Z1186" s="213"/>
      <c r="AA1186" s="213"/>
      <c r="AB1186" s="213"/>
      <c r="AC1186" s="213"/>
      <c r="AD1186" s="213"/>
      <c r="AE1186" s="213"/>
      <c r="AF1186" s="213"/>
      <c r="AG1186" s="213" t="s">
        <v>287</v>
      </c>
      <c r="AH1186" s="213"/>
      <c r="AI1186" s="213"/>
      <c r="AJ1186" s="213"/>
      <c r="AK1186" s="213"/>
      <c r="AL1186" s="213"/>
      <c r="AM1186" s="213"/>
      <c r="AN1186" s="213"/>
      <c r="AO1186" s="213"/>
      <c r="AP1186" s="213"/>
      <c r="AQ1186" s="213"/>
      <c r="AR1186" s="213"/>
      <c r="AS1186" s="213"/>
      <c r="AT1186" s="213"/>
      <c r="AU1186" s="213"/>
      <c r="AV1186" s="213"/>
      <c r="AW1186" s="213"/>
      <c r="AX1186" s="213"/>
      <c r="AY1186" s="213"/>
      <c r="AZ1186" s="213"/>
      <c r="BA1186" s="213"/>
      <c r="BB1186" s="213"/>
      <c r="BC1186" s="213"/>
      <c r="BD1186" s="213"/>
      <c r="BE1186" s="213"/>
      <c r="BF1186" s="213"/>
      <c r="BG1186" s="213"/>
      <c r="BH1186" s="213"/>
    </row>
    <row r="1187" spans="1:60" ht="22.5" outlineLevel="3" x14ac:dyDescent="0.2">
      <c r="A1187" s="220"/>
      <c r="B1187" s="221"/>
      <c r="C1187" s="261" t="s">
        <v>355</v>
      </c>
      <c r="D1187" s="250"/>
      <c r="E1187" s="250"/>
      <c r="F1187" s="250"/>
      <c r="G1187" s="250"/>
      <c r="H1187" s="224"/>
      <c r="I1187" s="224"/>
      <c r="J1187" s="224"/>
      <c r="K1187" s="224"/>
      <c r="L1187" s="224"/>
      <c r="M1187" s="224"/>
      <c r="N1187" s="223"/>
      <c r="O1187" s="223"/>
      <c r="P1187" s="223"/>
      <c r="Q1187" s="223"/>
      <c r="R1187" s="224"/>
      <c r="S1187" s="224"/>
      <c r="T1187" s="224"/>
      <c r="U1187" s="224"/>
      <c r="V1187" s="224"/>
      <c r="W1187" s="224"/>
      <c r="X1187" s="224"/>
      <c r="Y1187" s="224"/>
      <c r="Z1187" s="213"/>
      <c r="AA1187" s="213"/>
      <c r="AB1187" s="213"/>
      <c r="AC1187" s="213"/>
      <c r="AD1187" s="213"/>
      <c r="AE1187" s="213"/>
      <c r="AF1187" s="213"/>
      <c r="AG1187" s="213" t="s">
        <v>287</v>
      </c>
      <c r="AH1187" s="213"/>
      <c r="AI1187" s="213"/>
      <c r="AJ1187" s="213"/>
      <c r="AK1187" s="213"/>
      <c r="AL1187" s="213"/>
      <c r="AM1187" s="213"/>
      <c r="AN1187" s="213"/>
      <c r="AO1187" s="213"/>
      <c r="AP1187" s="213"/>
      <c r="AQ1187" s="213"/>
      <c r="AR1187" s="213"/>
      <c r="AS1187" s="213"/>
      <c r="AT1187" s="213"/>
      <c r="AU1187" s="213"/>
      <c r="AV1187" s="213"/>
      <c r="AW1187" s="213"/>
      <c r="AX1187" s="213"/>
      <c r="AY1187" s="213"/>
      <c r="AZ1187" s="213"/>
      <c r="BA1187" s="249" t="str">
        <f>C1187</f>
        <v>Kompletní provedení dle veškerých informací obsažených v PD (textová i výkresová část, technologické postupy, restaurátorské záměry atd.).</v>
      </c>
      <c r="BB1187" s="213"/>
      <c r="BC1187" s="213"/>
      <c r="BD1187" s="213"/>
      <c r="BE1187" s="213"/>
      <c r="BF1187" s="213"/>
      <c r="BG1187" s="213"/>
      <c r="BH1187" s="213"/>
    </row>
    <row r="1188" spans="1:60" ht="22.5" outlineLevel="3" x14ac:dyDescent="0.2">
      <c r="A1188" s="220"/>
      <c r="B1188" s="221"/>
      <c r="C1188" s="261" t="s">
        <v>3165</v>
      </c>
      <c r="D1188" s="250"/>
      <c r="E1188" s="250"/>
      <c r="F1188" s="250"/>
      <c r="G1188" s="250"/>
      <c r="H1188" s="224"/>
      <c r="I1188" s="224"/>
      <c r="J1188" s="224"/>
      <c r="K1188" s="224"/>
      <c r="L1188" s="224"/>
      <c r="M1188" s="224"/>
      <c r="N1188" s="223"/>
      <c r="O1188" s="223"/>
      <c r="P1188" s="223"/>
      <c r="Q1188" s="223"/>
      <c r="R1188" s="224"/>
      <c r="S1188" s="224"/>
      <c r="T1188" s="224"/>
      <c r="U1188" s="224"/>
      <c r="V1188" s="224"/>
      <c r="W1188" s="224"/>
      <c r="X1188" s="224"/>
      <c r="Y1188" s="224"/>
      <c r="Z1188" s="213"/>
      <c r="AA1188" s="213"/>
      <c r="AB1188" s="213"/>
      <c r="AC1188" s="213"/>
      <c r="AD1188" s="213"/>
      <c r="AE1188" s="213"/>
      <c r="AF1188" s="213"/>
      <c r="AG1188" s="213" t="s">
        <v>287</v>
      </c>
      <c r="AH1188" s="213"/>
      <c r="AI1188" s="213"/>
      <c r="AJ1188" s="213"/>
      <c r="AK1188" s="213"/>
      <c r="AL1188" s="213"/>
      <c r="AM1188" s="213"/>
      <c r="AN1188" s="213"/>
      <c r="AO1188" s="213"/>
      <c r="AP1188" s="213"/>
      <c r="AQ1188" s="213"/>
      <c r="AR1188" s="213"/>
      <c r="AS1188" s="213"/>
      <c r="AT1188" s="213"/>
      <c r="AU1188" s="213"/>
      <c r="AV1188" s="213"/>
      <c r="AW1188" s="213"/>
      <c r="AX1188" s="213"/>
      <c r="AY1188" s="213"/>
      <c r="AZ1188" s="213"/>
      <c r="BA1188" s="249" t="str">
        <f>C1188</f>
        <v>Provedení je včetně montáže, demontáže původních konstrukcí, dodávky, přesunu hmot, přesunu a likvidace suti, povrchové úpravy, repasí, restaurátorských záměrů,</v>
      </c>
      <c r="BB1188" s="213"/>
      <c r="BC1188" s="213"/>
      <c r="BD1188" s="213"/>
      <c r="BE1188" s="213"/>
      <c r="BF1188" s="213"/>
      <c r="BG1188" s="213"/>
      <c r="BH1188" s="213"/>
    </row>
    <row r="1189" spans="1:60" ht="22.5" outlineLevel="3" x14ac:dyDescent="0.2">
      <c r="A1189" s="220"/>
      <c r="B1189" s="221"/>
      <c r="C1189" s="261" t="s">
        <v>288</v>
      </c>
      <c r="D1189" s="250"/>
      <c r="E1189" s="250"/>
      <c r="F1189" s="250"/>
      <c r="G1189" s="250"/>
      <c r="H1189" s="224"/>
      <c r="I1189" s="224"/>
      <c r="J1189" s="224"/>
      <c r="K1189" s="224"/>
      <c r="L1189" s="224"/>
      <c r="M1189" s="224"/>
      <c r="N1189" s="223"/>
      <c r="O1189" s="223"/>
      <c r="P1189" s="223"/>
      <c r="Q1189" s="223"/>
      <c r="R1189" s="224"/>
      <c r="S1189" s="224"/>
      <c r="T1189" s="224"/>
      <c r="U1189" s="224"/>
      <c r="V1189" s="224"/>
      <c r="W1189" s="224"/>
      <c r="X1189" s="224"/>
      <c r="Y1189" s="224"/>
      <c r="Z1189" s="213"/>
      <c r="AA1189" s="213"/>
      <c r="AB1189" s="213"/>
      <c r="AC1189" s="213"/>
      <c r="AD1189" s="213"/>
      <c r="AE1189" s="213"/>
      <c r="AF1189" s="213"/>
      <c r="AG1189" s="213" t="s">
        <v>287</v>
      </c>
      <c r="AH1189" s="213"/>
      <c r="AI1189" s="213"/>
      <c r="AJ1189" s="213"/>
      <c r="AK1189" s="213"/>
      <c r="AL1189" s="213"/>
      <c r="AM1189" s="213"/>
      <c r="AN1189" s="213"/>
      <c r="AO1189" s="213"/>
      <c r="AP1189" s="213"/>
      <c r="AQ1189" s="213"/>
      <c r="AR1189" s="213"/>
      <c r="AS1189" s="213"/>
      <c r="AT1189" s="213"/>
      <c r="AU1189" s="213"/>
      <c r="AV1189" s="213"/>
      <c r="AW1189" s="213"/>
      <c r="AX1189" s="213"/>
      <c r="AY1189" s="213"/>
      <c r="AZ1189" s="213"/>
      <c r="BA1189" s="249" t="str">
        <f>C1189</f>
        <v>restaurátorských závěrečných zpráv, dílenských dokumentací, vzorkování a veškerých dalších nutných souvisejících plnění a dodávek potřeb.</v>
      </c>
      <c r="BB1189" s="213"/>
      <c r="BC1189" s="213"/>
      <c r="BD1189" s="213"/>
      <c r="BE1189" s="213"/>
      <c r="BF1189" s="213"/>
      <c r="BG1189" s="213"/>
      <c r="BH1189" s="213"/>
    </row>
    <row r="1190" spans="1:60" outlineLevel="1" x14ac:dyDescent="0.2">
      <c r="A1190" s="241">
        <v>121</v>
      </c>
      <c r="B1190" s="242" t="s">
        <v>2980</v>
      </c>
      <c r="C1190" s="259" t="s">
        <v>2981</v>
      </c>
      <c r="D1190" s="243" t="s">
        <v>1055</v>
      </c>
      <c r="E1190" s="244">
        <v>9</v>
      </c>
      <c r="F1190" s="245"/>
      <c r="G1190" s="246">
        <f>ROUND(E1190*F1190,2)</f>
        <v>0</v>
      </c>
      <c r="H1190" s="245"/>
      <c r="I1190" s="246">
        <f>ROUND(E1190*H1190,2)</f>
        <v>0</v>
      </c>
      <c r="J1190" s="245"/>
      <c r="K1190" s="246">
        <f>ROUND(E1190*J1190,2)</f>
        <v>0</v>
      </c>
      <c r="L1190" s="246">
        <v>21</v>
      </c>
      <c r="M1190" s="246">
        <f>G1190*(1+L1190/100)</f>
        <v>0</v>
      </c>
      <c r="N1190" s="244">
        <v>0</v>
      </c>
      <c r="O1190" s="244">
        <f>ROUND(E1190*N1190,2)</f>
        <v>0</v>
      </c>
      <c r="P1190" s="244">
        <v>0</v>
      </c>
      <c r="Q1190" s="244">
        <f>ROUND(E1190*P1190,2)</f>
        <v>0</v>
      </c>
      <c r="R1190" s="246"/>
      <c r="S1190" s="246" t="s">
        <v>281</v>
      </c>
      <c r="T1190" s="247" t="s">
        <v>282</v>
      </c>
      <c r="U1190" s="224">
        <v>0</v>
      </c>
      <c r="V1190" s="224">
        <f>ROUND(E1190*U1190,2)</f>
        <v>0</v>
      </c>
      <c r="W1190" s="224"/>
      <c r="X1190" s="224" t="s">
        <v>283</v>
      </c>
      <c r="Y1190" s="224" t="s">
        <v>284</v>
      </c>
      <c r="Z1190" s="213"/>
      <c r="AA1190" s="213"/>
      <c r="AB1190" s="213"/>
      <c r="AC1190" s="213"/>
      <c r="AD1190" s="213"/>
      <c r="AE1190" s="213"/>
      <c r="AF1190" s="213"/>
      <c r="AG1190" s="213" t="s">
        <v>285</v>
      </c>
      <c r="AH1190" s="213"/>
      <c r="AI1190" s="213"/>
      <c r="AJ1190" s="213"/>
      <c r="AK1190" s="213"/>
      <c r="AL1190" s="213"/>
      <c r="AM1190" s="213"/>
      <c r="AN1190" s="213"/>
      <c r="AO1190" s="213"/>
      <c r="AP1190" s="213"/>
      <c r="AQ1190" s="213"/>
      <c r="AR1190" s="213"/>
      <c r="AS1190" s="213"/>
      <c r="AT1190" s="213"/>
      <c r="AU1190" s="213"/>
      <c r="AV1190" s="213"/>
      <c r="AW1190" s="213"/>
      <c r="AX1190" s="213"/>
      <c r="AY1190" s="213"/>
      <c r="AZ1190" s="213"/>
      <c r="BA1190" s="213"/>
      <c r="BB1190" s="213"/>
      <c r="BC1190" s="213"/>
      <c r="BD1190" s="213"/>
      <c r="BE1190" s="213"/>
      <c r="BF1190" s="213"/>
      <c r="BG1190" s="213"/>
      <c r="BH1190" s="213"/>
    </row>
    <row r="1191" spans="1:60" outlineLevel="2" x14ac:dyDescent="0.2">
      <c r="A1191" s="220"/>
      <c r="B1191" s="221"/>
      <c r="C1191" s="260" t="s">
        <v>286</v>
      </c>
      <c r="D1191" s="248"/>
      <c r="E1191" s="248"/>
      <c r="F1191" s="248"/>
      <c r="G1191" s="248"/>
      <c r="H1191" s="224"/>
      <c r="I1191" s="224"/>
      <c r="J1191" s="224"/>
      <c r="K1191" s="224"/>
      <c r="L1191" s="224"/>
      <c r="M1191" s="224"/>
      <c r="N1191" s="223"/>
      <c r="O1191" s="223"/>
      <c r="P1191" s="223"/>
      <c r="Q1191" s="223"/>
      <c r="R1191" s="224"/>
      <c r="S1191" s="224"/>
      <c r="T1191" s="224"/>
      <c r="U1191" s="224"/>
      <c r="V1191" s="224"/>
      <c r="W1191" s="224"/>
      <c r="X1191" s="224"/>
      <c r="Y1191" s="224"/>
      <c r="Z1191" s="213"/>
      <c r="AA1191" s="213"/>
      <c r="AB1191" s="213"/>
      <c r="AC1191" s="213"/>
      <c r="AD1191" s="213"/>
      <c r="AE1191" s="213"/>
      <c r="AF1191" s="213"/>
      <c r="AG1191" s="213" t="s">
        <v>287</v>
      </c>
      <c r="AH1191" s="213"/>
      <c r="AI1191" s="213"/>
      <c r="AJ1191" s="213"/>
      <c r="AK1191" s="213"/>
      <c r="AL1191" s="213"/>
      <c r="AM1191" s="213"/>
      <c r="AN1191" s="213"/>
      <c r="AO1191" s="213"/>
      <c r="AP1191" s="213"/>
      <c r="AQ1191" s="213"/>
      <c r="AR1191" s="213"/>
      <c r="AS1191" s="213"/>
      <c r="AT1191" s="213"/>
      <c r="AU1191" s="213"/>
      <c r="AV1191" s="213"/>
      <c r="AW1191" s="213"/>
      <c r="AX1191" s="213"/>
      <c r="AY1191" s="213"/>
      <c r="AZ1191" s="213"/>
      <c r="BA1191" s="213"/>
      <c r="BB1191" s="213"/>
      <c r="BC1191" s="213"/>
      <c r="BD1191" s="213"/>
      <c r="BE1191" s="213"/>
      <c r="BF1191" s="213"/>
      <c r="BG1191" s="213"/>
      <c r="BH1191" s="213"/>
    </row>
    <row r="1192" spans="1:60" outlineLevel="3" x14ac:dyDescent="0.2">
      <c r="A1192" s="220"/>
      <c r="B1192" s="221"/>
      <c r="C1192" s="261" t="s">
        <v>2982</v>
      </c>
      <c r="D1192" s="250"/>
      <c r="E1192" s="250"/>
      <c r="F1192" s="250"/>
      <c r="G1192" s="250"/>
      <c r="H1192" s="224"/>
      <c r="I1192" s="224"/>
      <c r="J1192" s="224"/>
      <c r="K1192" s="224"/>
      <c r="L1192" s="224"/>
      <c r="M1192" s="224"/>
      <c r="N1192" s="223"/>
      <c r="O1192" s="223"/>
      <c r="P1192" s="223"/>
      <c r="Q1192" s="223"/>
      <c r="R1192" s="224"/>
      <c r="S1192" s="224"/>
      <c r="T1192" s="224"/>
      <c r="U1192" s="224"/>
      <c r="V1192" s="224"/>
      <c r="W1192" s="224"/>
      <c r="X1192" s="224"/>
      <c r="Y1192" s="224"/>
      <c r="Z1192" s="213"/>
      <c r="AA1192" s="213"/>
      <c r="AB1192" s="213"/>
      <c r="AC1192" s="213"/>
      <c r="AD1192" s="213"/>
      <c r="AE1192" s="213"/>
      <c r="AF1192" s="213"/>
      <c r="AG1192" s="213" t="s">
        <v>287</v>
      </c>
      <c r="AH1192" s="213"/>
      <c r="AI1192" s="213"/>
      <c r="AJ1192" s="213"/>
      <c r="AK1192" s="213"/>
      <c r="AL1192" s="213"/>
      <c r="AM1192" s="213"/>
      <c r="AN1192" s="213"/>
      <c r="AO1192" s="213"/>
      <c r="AP1192" s="213"/>
      <c r="AQ1192" s="213"/>
      <c r="AR1192" s="213"/>
      <c r="AS1192" s="213"/>
      <c r="AT1192" s="213"/>
      <c r="AU1192" s="213"/>
      <c r="AV1192" s="213"/>
      <c r="AW1192" s="213"/>
      <c r="AX1192" s="213"/>
      <c r="AY1192" s="213"/>
      <c r="AZ1192" s="213"/>
      <c r="BA1192" s="213"/>
      <c r="BB1192" s="213"/>
      <c r="BC1192" s="213"/>
      <c r="BD1192" s="213"/>
      <c r="BE1192" s="213"/>
      <c r="BF1192" s="213"/>
      <c r="BG1192" s="213"/>
      <c r="BH1192" s="213"/>
    </row>
    <row r="1193" spans="1:60" outlineLevel="3" x14ac:dyDescent="0.2">
      <c r="A1193" s="220"/>
      <c r="B1193" s="221"/>
      <c r="C1193" s="261" t="s">
        <v>2983</v>
      </c>
      <c r="D1193" s="250"/>
      <c r="E1193" s="250"/>
      <c r="F1193" s="250"/>
      <c r="G1193" s="250"/>
      <c r="H1193" s="224"/>
      <c r="I1193" s="224"/>
      <c r="J1193" s="224"/>
      <c r="K1193" s="224"/>
      <c r="L1193" s="224"/>
      <c r="M1193" s="224"/>
      <c r="N1193" s="223"/>
      <c r="O1193" s="223"/>
      <c r="P1193" s="223"/>
      <c r="Q1193" s="223"/>
      <c r="R1193" s="224"/>
      <c r="S1193" s="224"/>
      <c r="T1193" s="224"/>
      <c r="U1193" s="224"/>
      <c r="V1193" s="224"/>
      <c r="W1193" s="224"/>
      <c r="X1193" s="224"/>
      <c r="Y1193" s="224"/>
      <c r="Z1193" s="213"/>
      <c r="AA1193" s="213"/>
      <c r="AB1193" s="213"/>
      <c r="AC1193" s="213"/>
      <c r="AD1193" s="213"/>
      <c r="AE1193" s="213"/>
      <c r="AF1193" s="213"/>
      <c r="AG1193" s="213" t="s">
        <v>287</v>
      </c>
      <c r="AH1193" s="213"/>
      <c r="AI1193" s="213"/>
      <c r="AJ1193" s="213"/>
      <c r="AK1193" s="213"/>
      <c r="AL1193" s="213"/>
      <c r="AM1193" s="213"/>
      <c r="AN1193" s="213"/>
      <c r="AO1193" s="213"/>
      <c r="AP1193" s="213"/>
      <c r="AQ1193" s="213"/>
      <c r="AR1193" s="213"/>
      <c r="AS1193" s="213"/>
      <c r="AT1193" s="213"/>
      <c r="AU1193" s="213"/>
      <c r="AV1193" s="213"/>
      <c r="AW1193" s="213"/>
      <c r="AX1193" s="213"/>
      <c r="AY1193" s="213"/>
      <c r="AZ1193" s="213"/>
      <c r="BA1193" s="213"/>
      <c r="BB1193" s="213"/>
      <c r="BC1193" s="213"/>
      <c r="BD1193" s="213"/>
      <c r="BE1193" s="213"/>
      <c r="BF1193" s="213"/>
      <c r="BG1193" s="213"/>
      <c r="BH1193" s="213"/>
    </row>
    <row r="1194" spans="1:60" outlineLevel="3" x14ac:dyDescent="0.2">
      <c r="A1194" s="220"/>
      <c r="B1194" s="221"/>
      <c r="C1194" s="261" t="s">
        <v>2984</v>
      </c>
      <c r="D1194" s="250"/>
      <c r="E1194" s="250"/>
      <c r="F1194" s="250"/>
      <c r="G1194" s="250"/>
      <c r="H1194" s="224"/>
      <c r="I1194" s="224"/>
      <c r="J1194" s="224"/>
      <c r="K1194" s="224"/>
      <c r="L1194" s="224"/>
      <c r="M1194" s="224"/>
      <c r="N1194" s="223"/>
      <c r="O1194" s="223"/>
      <c r="P1194" s="223"/>
      <c r="Q1194" s="223"/>
      <c r="R1194" s="224"/>
      <c r="S1194" s="224"/>
      <c r="T1194" s="224"/>
      <c r="U1194" s="224"/>
      <c r="V1194" s="224"/>
      <c r="W1194" s="224"/>
      <c r="X1194" s="224"/>
      <c r="Y1194" s="224"/>
      <c r="Z1194" s="213"/>
      <c r="AA1194" s="213"/>
      <c r="AB1194" s="213"/>
      <c r="AC1194" s="213"/>
      <c r="AD1194" s="213"/>
      <c r="AE1194" s="213"/>
      <c r="AF1194" s="213"/>
      <c r="AG1194" s="213" t="s">
        <v>287</v>
      </c>
      <c r="AH1194" s="213"/>
      <c r="AI1194" s="213"/>
      <c r="AJ1194" s="213"/>
      <c r="AK1194" s="213"/>
      <c r="AL1194" s="213"/>
      <c r="AM1194" s="213"/>
      <c r="AN1194" s="213"/>
      <c r="AO1194" s="213"/>
      <c r="AP1194" s="213"/>
      <c r="AQ1194" s="213"/>
      <c r="AR1194" s="213"/>
      <c r="AS1194" s="213"/>
      <c r="AT1194" s="213"/>
      <c r="AU1194" s="213"/>
      <c r="AV1194" s="213"/>
      <c r="AW1194" s="213"/>
      <c r="AX1194" s="213"/>
      <c r="AY1194" s="213"/>
      <c r="AZ1194" s="213"/>
      <c r="BA1194" s="213"/>
      <c r="BB1194" s="213"/>
      <c r="BC1194" s="213"/>
      <c r="BD1194" s="213"/>
      <c r="BE1194" s="213"/>
      <c r="BF1194" s="213"/>
      <c r="BG1194" s="213"/>
      <c r="BH1194" s="213"/>
    </row>
    <row r="1195" spans="1:60" outlineLevel="3" x14ac:dyDescent="0.2">
      <c r="A1195" s="220"/>
      <c r="B1195" s="221"/>
      <c r="C1195" s="261" t="s">
        <v>2985</v>
      </c>
      <c r="D1195" s="250"/>
      <c r="E1195" s="250"/>
      <c r="F1195" s="250"/>
      <c r="G1195" s="250"/>
      <c r="H1195" s="224"/>
      <c r="I1195" s="224"/>
      <c r="J1195" s="224"/>
      <c r="K1195" s="224"/>
      <c r="L1195" s="224"/>
      <c r="M1195" s="224"/>
      <c r="N1195" s="223"/>
      <c r="O1195" s="223"/>
      <c r="P1195" s="223"/>
      <c r="Q1195" s="223"/>
      <c r="R1195" s="224"/>
      <c r="S1195" s="224"/>
      <c r="T1195" s="224"/>
      <c r="U1195" s="224"/>
      <c r="V1195" s="224"/>
      <c r="W1195" s="224"/>
      <c r="X1195" s="224"/>
      <c r="Y1195" s="224"/>
      <c r="Z1195" s="213"/>
      <c r="AA1195" s="213"/>
      <c r="AB1195" s="213"/>
      <c r="AC1195" s="213"/>
      <c r="AD1195" s="213"/>
      <c r="AE1195" s="213"/>
      <c r="AF1195" s="213"/>
      <c r="AG1195" s="213" t="s">
        <v>287</v>
      </c>
      <c r="AH1195" s="213"/>
      <c r="AI1195" s="213"/>
      <c r="AJ1195" s="213"/>
      <c r="AK1195" s="213"/>
      <c r="AL1195" s="213"/>
      <c r="AM1195" s="213"/>
      <c r="AN1195" s="213"/>
      <c r="AO1195" s="213"/>
      <c r="AP1195" s="213"/>
      <c r="AQ1195" s="213"/>
      <c r="AR1195" s="213"/>
      <c r="AS1195" s="213"/>
      <c r="AT1195" s="213"/>
      <c r="AU1195" s="213"/>
      <c r="AV1195" s="213"/>
      <c r="AW1195" s="213"/>
      <c r="AX1195" s="213"/>
      <c r="AY1195" s="213"/>
      <c r="AZ1195" s="213"/>
      <c r="BA1195" s="213"/>
      <c r="BB1195" s="213"/>
      <c r="BC1195" s="213"/>
      <c r="BD1195" s="213"/>
      <c r="BE1195" s="213"/>
      <c r="BF1195" s="213"/>
      <c r="BG1195" s="213"/>
      <c r="BH1195" s="213"/>
    </row>
    <row r="1196" spans="1:60" outlineLevel="3" x14ac:dyDescent="0.2">
      <c r="A1196" s="220"/>
      <c r="B1196" s="221"/>
      <c r="C1196" s="261" t="s">
        <v>2986</v>
      </c>
      <c r="D1196" s="250"/>
      <c r="E1196" s="250"/>
      <c r="F1196" s="250"/>
      <c r="G1196" s="250"/>
      <c r="H1196" s="224"/>
      <c r="I1196" s="224"/>
      <c r="J1196" s="224"/>
      <c r="K1196" s="224"/>
      <c r="L1196" s="224"/>
      <c r="M1196" s="224"/>
      <c r="N1196" s="223"/>
      <c r="O1196" s="223"/>
      <c r="P1196" s="223"/>
      <c r="Q1196" s="223"/>
      <c r="R1196" s="224"/>
      <c r="S1196" s="224"/>
      <c r="T1196" s="224"/>
      <c r="U1196" s="224"/>
      <c r="V1196" s="224"/>
      <c r="W1196" s="224"/>
      <c r="X1196" s="224"/>
      <c r="Y1196" s="224"/>
      <c r="Z1196" s="213"/>
      <c r="AA1196" s="213"/>
      <c r="AB1196" s="213"/>
      <c r="AC1196" s="213"/>
      <c r="AD1196" s="213"/>
      <c r="AE1196" s="213"/>
      <c r="AF1196" s="213"/>
      <c r="AG1196" s="213" t="s">
        <v>287</v>
      </c>
      <c r="AH1196" s="213"/>
      <c r="AI1196" s="213"/>
      <c r="AJ1196" s="213"/>
      <c r="AK1196" s="213"/>
      <c r="AL1196" s="213"/>
      <c r="AM1196" s="213"/>
      <c r="AN1196" s="213"/>
      <c r="AO1196" s="213"/>
      <c r="AP1196" s="213"/>
      <c r="AQ1196" s="213"/>
      <c r="AR1196" s="213"/>
      <c r="AS1196" s="213"/>
      <c r="AT1196" s="213"/>
      <c r="AU1196" s="213"/>
      <c r="AV1196" s="213"/>
      <c r="AW1196" s="213"/>
      <c r="AX1196" s="213"/>
      <c r="AY1196" s="213"/>
      <c r="AZ1196" s="213"/>
      <c r="BA1196" s="213"/>
      <c r="BB1196" s="213"/>
      <c r="BC1196" s="213"/>
      <c r="BD1196" s="213"/>
      <c r="BE1196" s="213"/>
      <c r="BF1196" s="213"/>
      <c r="BG1196" s="213"/>
      <c r="BH1196" s="213"/>
    </row>
    <row r="1197" spans="1:60" outlineLevel="3" x14ac:dyDescent="0.2">
      <c r="A1197" s="220"/>
      <c r="B1197" s="221"/>
      <c r="C1197" s="261" t="s">
        <v>2987</v>
      </c>
      <c r="D1197" s="250"/>
      <c r="E1197" s="250"/>
      <c r="F1197" s="250"/>
      <c r="G1197" s="250"/>
      <c r="H1197" s="224"/>
      <c r="I1197" s="224"/>
      <c r="J1197" s="224"/>
      <c r="K1197" s="224"/>
      <c r="L1197" s="224"/>
      <c r="M1197" s="224"/>
      <c r="N1197" s="223"/>
      <c r="O1197" s="223"/>
      <c r="P1197" s="223"/>
      <c r="Q1197" s="223"/>
      <c r="R1197" s="224"/>
      <c r="S1197" s="224"/>
      <c r="T1197" s="224"/>
      <c r="U1197" s="224"/>
      <c r="V1197" s="224"/>
      <c r="W1197" s="224"/>
      <c r="X1197" s="224"/>
      <c r="Y1197" s="224"/>
      <c r="Z1197" s="213"/>
      <c r="AA1197" s="213"/>
      <c r="AB1197" s="213"/>
      <c r="AC1197" s="213"/>
      <c r="AD1197" s="213"/>
      <c r="AE1197" s="213"/>
      <c r="AF1197" s="213"/>
      <c r="AG1197" s="213" t="s">
        <v>287</v>
      </c>
      <c r="AH1197" s="213"/>
      <c r="AI1197" s="213"/>
      <c r="AJ1197" s="213"/>
      <c r="AK1197" s="213"/>
      <c r="AL1197" s="213"/>
      <c r="AM1197" s="213"/>
      <c r="AN1197" s="213"/>
      <c r="AO1197" s="213"/>
      <c r="AP1197" s="213"/>
      <c r="AQ1197" s="213"/>
      <c r="AR1197" s="213"/>
      <c r="AS1197" s="213"/>
      <c r="AT1197" s="213"/>
      <c r="AU1197" s="213"/>
      <c r="AV1197" s="213"/>
      <c r="AW1197" s="213"/>
      <c r="AX1197" s="213"/>
      <c r="AY1197" s="213"/>
      <c r="AZ1197" s="213"/>
      <c r="BA1197" s="213"/>
      <c r="BB1197" s="213"/>
      <c r="BC1197" s="213"/>
      <c r="BD1197" s="213"/>
      <c r="BE1197" s="213"/>
      <c r="BF1197" s="213"/>
      <c r="BG1197" s="213"/>
      <c r="BH1197" s="213"/>
    </row>
    <row r="1198" spans="1:60" outlineLevel="3" x14ac:dyDescent="0.2">
      <c r="A1198" s="220"/>
      <c r="B1198" s="221"/>
      <c r="C1198" s="261" t="s">
        <v>3213</v>
      </c>
      <c r="D1198" s="250"/>
      <c r="E1198" s="250"/>
      <c r="F1198" s="250"/>
      <c r="G1198" s="250"/>
      <c r="H1198" s="224"/>
      <c r="I1198" s="224"/>
      <c r="J1198" s="224"/>
      <c r="K1198" s="224"/>
      <c r="L1198" s="224"/>
      <c r="M1198" s="224"/>
      <c r="N1198" s="223"/>
      <c r="O1198" s="223"/>
      <c r="P1198" s="223"/>
      <c r="Q1198" s="223"/>
      <c r="R1198" s="224"/>
      <c r="S1198" s="224"/>
      <c r="T1198" s="224"/>
      <c r="U1198" s="224"/>
      <c r="V1198" s="224"/>
      <c r="W1198" s="224"/>
      <c r="X1198" s="224"/>
      <c r="Y1198" s="224"/>
      <c r="Z1198" s="213"/>
      <c r="AA1198" s="213"/>
      <c r="AB1198" s="213"/>
      <c r="AC1198" s="213"/>
      <c r="AD1198" s="213"/>
      <c r="AE1198" s="213"/>
      <c r="AF1198" s="213"/>
      <c r="AG1198" s="213" t="s">
        <v>287</v>
      </c>
      <c r="AH1198" s="213"/>
      <c r="AI1198" s="213"/>
      <c r="AJ1198" s="213"/>
      <c r="AK1198" s="213"/>
      <c r="AL1198" s="213"/>
      <c r="AM1198" s="213"/>
      <c r="AN1198" s="213"/>
      <c r="AO1198" s="213"/>
      <c r="AP1198" s="213"/>
      <c r="AQ1198" s="213"/>
      <c r="AR1198" s="213"/>
      <c r="AS1198" s="213"/>
      <c r="AT1198" s="213"/>
      <c r="AU1198" s="213"/>
      <c r="AV1198" s="213"/>
      <c r="AW1198" s="213"/>
      <c r="AX1198" s="213"/>
      <c r="AY1198" s="213"/>
      <c r="AZ1198" s="213"/>
      <c r="BA1198" s="213"/>
      <c r="BB1198" s="213"/>
      <c r="BC1198" s="213"/>
      <c r="BD1198" s="213"/>
      <c r="BE1198" s="213"/>
      <c r="BF1198" s="213"/>
      <c r="BG1198" s="213"/>
      <c r="BH1198" s="213"/>
    </row>
    <row r="1199" spans="1:60" outlineLevel="3" x14ac:dyDescent="0.2">
      <c r="A1199" s="220"/>
      <c r="B1199" s="221"/>
      <c r="C1199" s="261" t="s">
        <v>3214</v>
      </c>
      <c r="D1199" s="250"/>
      <c r="E1199" s="250"/>
      <c r="F1199" s="250"/>
      <c r="G1199" s="250"/>
      <c r="H1199" s="224"/>
      <c r="I1199" s="224"/>
      <c r="J1199" s="224"/>
      <c r="K1199" s="224"/>
      <c r="L1199" s="224"/>
      <c r="M1199" s="224"/>
      <c r="N1199" s="223"/>
      <c r="O1199" s="223"/>
      <c r="P1199" s="223"/>
      <c r="Q1199" s="223"/>
      <c r="R1199" s="224"/>
      <c r="S1199" s="224"/>
      <c r="T1199" s="224"/>
      <c r="U1199" s="224"/>
      <c r="V1199" s="224"/>
      <c r="W1199" s="224"/>
      <c r="X1199" s="224"/>
      <c r="Y1199" s="224"/>
      <c r="Z1199" s="213"/>
      <c r="AA1199" s="213"/>
      <c r="AB1199" s="213"/>
      <c r="AC1199" s="213"/>
      <c r="AD1199" s="213"/>
      <c r="AE1199" s="213"/>
      <c r="AF1199" s="213"/>
      <c r="AG1199" s="213" t="s">
        <v>287</v>
      </c>
      <c r="AH1199" s="213"/>
      <c r="AI1199" s="213"/>
      <c r="AJ1199" s="213"/>
      <c r="AK1199" s="213"/>
      <c r="AL1199" s="213"/>
      <c r="AM1199" s="213"/>
      <c r="AN1199" s="213"/>
      <c r="AO1199" s="213"/>
      <c r="AP1199" s="213"/>
      <c r="AQ1199" s="213"/>
      <c r="AR1199" s="213"/>
      <c r="AS1199" s="213"/>
      <c r="AT1199" s="213"/>
      <c r="AU1199" s="213"/>
      <c r="AV1199" s="213"/>
      <c r="AW1199" s="213"/>
      <c r="AX1199" s="213"/>
      <c r="AY1199" s="213"/>
      <c r="AZ1199" s="213"/>
      <c r="BA1199" s="213"/>
      <c r="BB1199" s="213"/>
      <c r="BC1199" s="213"/>
      <c r="BD1199" s="213"/>
      <c r="BE1199" s="213"/>
      <c r="BF1199" s="213"/>
      <c r="BG1199" s="213"/>
      <c r="BH1199" s="213"/>
    </row>
    <row r="1200" spans="1:60" outlineLevel="3" x14ac:dyDescent="0.2">
      <c r="A1200" s="220"/>
      <c r="B1200" s="221"/>
      <c r="C1200" s="261" t="s">
        <v>3215</v>
      </c>
      <c r="D1200" s="250"/>
      <c r="E1200" s="250"/>
      <c r="F1200" s="250"/>
      <c r="G1200" s="250"/>
      <c r="H1200" s="224"/>
      <c r="I1200" s="224"/>
      <c r="J1200" s="224"/>
      <c r="K1200" s="224"/>
      <c r="L1200" s="224"/>
      <c r="M1200" s="224"/>
      <c r="N1200" s="223"/>
      <c r="O1200" s="223"/>
      <c r="P1200" s="223"/>
      <c r="Q1200" s="223"/>
      <c r="R1200" s="224"/>
      <c r="S1200" s="224"/>
      <c r="T1200" s="224"/>
      <c r="U1200" s="224"/>
      <c r="V1200" s="224"/>
      <c r="W1200" s="224"/>
      <c r="X1200" s="224"/>
      <c r="Y1200" s="224"/>
      <c r="Z1200" s="213"/>
      <c r="AA1200" s="213"/>
      <c r="AB1200" s="213"/>
      <c r="AC1200" s="213"/>
      <c r="AD1200" s="213"/>
      <c r="AE1200" s="213"/>
      <c r="AF1200" s="213"/>
      <c r="AG1200" s="213" t="s">
        <v>287</v>
      </c>
      <c r="AH1200" s="213"/>
      <c r="AI1200" s="213"/>
      <c r="AJ1200" s="213"/>
      <c r="AK1200" s="213"/>
      <c r="AL1200" s="213"/>
      <c r="AM1200" s="213"/>
      <c r="AN1200" s="213"/>
      <c r="AO1200" s="213"/>
      <c r="AP1200" s="213"/>
      <c r="AQ1200" s="213"/>
      <c r="AR1200" s="213"/>
      <c r="AS1200" s="213"/>
      <c r="AT1200" s="213"/>
      <c r="AU1200" s="213"/>
      <c r="AV1200" s="213"/>
      <c r="AW1200" s="213"/>
      <c r="AX1200" s="213"/>
      <c r="AY1200" s="213"/>
      <c r="AZ1200" s="213"/>
      <c r="BA1200" s="213"/>
      <c r="BB1200" s="213"/>
      <c r="BC1200" s="213"/>
      <c r="BD1200" s="213"/>
      <c r="BE1200" s="213"/>
      <c r="BF1200" s="213"/>
      <c r="BG1200" s="213"/>
      <c r="BH1200" s="213"/>
    </row>
    <row r="1201" spans="1:60" outlineLevel="3" x14ac:dyDescent="0.2">
      <c r="A1201" s="220"/>
      <c r="B1201" s="221"/>
      <c r="C1201" s="261" t="s">
        <v>2988</v>
      </c>
      <c r="D1201" s="250"/>
      <c r="E1201" s="250"/>
      <c r="F1201" s="250"/>
      <c r="G1201" s="250"/>
      <c r="H1201" s="224"/>
      <c r="I1201" s="224"/>
      <c r="J1201" s="224"/>
      <c r="K1201" s="224"/>
      <c r="L1201" s="224"/>
      <c r="M1201" s="224"/>
      <c r="N1201" s="223"/>
      <c r="O1201" s="223"/>
      <c r="P1201" s="223"/>
      <c r="Q1201" s="223"/>
      <c r="R1201" s="224"/>
      <c r="S1201" s="224"/>
      <c r="T1201" s="224"/>
      <c r="U1201" s="224"/>
      <c r="V1201" s="224"/>
      <c r="W1201" s="224"/>
      <c r="X1201" s="224"/>
      <c r="Y1201" s="224"/>
      <c r="Z1201" s="213"/>
      <c r="AA1201" s="213"/>
      <c r="AB1201" s="213"/>
      <c r="AC1201" s="213"/>
      <c r="AD1201" s="213"/>
      <c r="AE1201" s="213"/>
      <c r="AF1201" s="213"/>
      <c r="AG1201" s="213" t="s">
        <v>287</v>
      </c>
      <c r="AH1201" s="213"/>
      <c r="AI1201" s="213"/>
      <c r="AJ1201" s="213"/>
      <c r="AK1201" s="213"/>
      <c r="AL1201" s="213"/>
      <c r="AM1201" s="213"/>
      <c r="AN1201" s="213"/>
      <c r="AO1201" s="213"/>
      <c r="AP1201" s="213"/>
      <c r="AQ1201" s="213"/>
      <c r="AR1201" s="213"/>
      <c r="AS1201" s="213"/>
      <c r="AT1201" s="213"/>
      <c r="AU1201" s="213"/>
      <c r="AV1201" s="213"/>
      <c r="AW1201" s="213"/>
      <c r="AX1201" s="213"/>
      <c r="AY1201" s="213"/>
      <c r="AZ1201" s="213"/>
      <c r="BA1201" s="213"/>
      <c r="BB1201" s="213"/>
      <c r="BC1201" s="213"/>
      <c r="BD1201" s="213"/>
      <c r="BE1201" s="213"/>
      <c r="BF1201" s="213"/>
      <c r="BG1201" s="213"/>
      <c r="BH1201" s="213"/>
    </row>
    <row r="1202" spans="1:60" ht="22.5" outlineLevel="3" x14ac:dyDescent="0.2">
      <c r="A1202" s="220"/>
      <c r="B1202" s="221"/>
      <c r="C1202" s="261" t="s">
        <v>355</v>
      </c>
      <c r="D1202" s="250"/>
      <c r="E1202" s="250"/>
      <c r="F1202" s="250"/>
      <c r="G1202" s="250"/>
      <c r="H1202" s="224"/>
      <c r="I1202" s="224"/>
      <c r="J1202" s="224"/>
      <c r="K1202" s="224"/>
      <c r="L1202" s="224"/>
      <c r="M1202" s="224"/>
      <c r="N1202" s="223"/>
      <c r="O1202" s="223"/>
      <c r="P1202" s="223"/>
      <c r="Q1202" s="223"/>
      <c r="R1202" s="224"/>
      <c r="S1202" s="224"/>
      <c r="T1202" s="224"/>
      <c r="U1202" s="224"/>
      <c r="V1202" s="224"/>
      <c r="W1202" s="224"/>
      <c r="X1202" s="224"/>
      <c r="Y1202" s="224"/>
      <c r="Z1202" s="213"/>
      <c r="AA1202" s="213"/>
      <c r="AB1202" s="213"/>
      <c r="AC1202" s="213"/>
      <c r="AD1202" s="213"/>
      <c r="AE1202" s="213"/>
      <c r="AF1202" s="213"/>
      <c r="AG1202" s="213" t="s">
        <v>287</v>
      </c>
      <c r="AH1202" s="213"/>
      <c r="AI1202" s="213"/>
      <c r="AJ1202" s="213"/>
      <c r="AK1202" s="213"/>
      <c r="AL1202" s="213"/>
      <c r="AM1202" s="213"/>
      <c r="AN1202" s="213"/>
      <c r="AO1202" s="213"/>
      <c r="AP1202" s="213"/>
      <c r="AQ1202" s="213"/>
      <c r="AR1202" s="213"/>
      <c r="AS1202" s="213"/>
      <c r="AT1202" s="213"/>
      <c r="AU1202" s="213"/>
      <c r="AV1202" s="213"/>
      <c r="AW1202" s="213"/>
      <c r="AX1202" s="213"/>
      <c r="AY1202" s="213"/>
      <c r="AZ1202" s="213"/>
      <c r="BA1202" s="249" t="str">
        <f>C1202</f>
        <v>Kompletní provedení dle veškerých informací obsažených v PD (textová i výkresová část, technologické postupy, restaurátorské záměry atd.).</v>
      </c>
      <c r="BB1202" s="213"/>
      <c r="BC1202" s="213"/>
      <c r="BD1202" s="213"/>
      <c r="BE1202" s="213"/>
      <c r="BF1202" s="213"/>
      <c r="BG1202" s="213"/>
      <c r="BH1202" s="213"/>
    </row>
    <row r="1203" spans="1:60" ht="22.5" outlineLevel="3" x14ac:dyDescent="0.2">
      <c r="A1203" s="220"/>
      <c r="B1203" s="221"/>
      <c r="C1203" s="261" t="s">
        <v>3165</v>
      </c>
      <c r="D1203" s="250"/>
      <c r="E1203" s="250"/>
      <c r="F1203" s="250"/>
      <c r="G1203" s="250"/>
      <c r="H1203" s="224"/>
      <c r="I1203" s="224"/>
      <c r="J1203" s="224"/>
      <c r="K1203" s="224"/>
      <c r="L1203" s="224"/>
      <c r="M1203" s="224"/>
      <c r="N1203" s="223"/>
      <c r="O1203" s="223"/>
      <c r="P1203" s="223"/>
      <c r="Q1203" s="223"/>
      <c r="R1203" s="224"/>
      <c r="S1203" s="224"/>
      <c r="T1203" s="224"/>
      <c r="U1203" s="224"/>
      <c r="V1203" s="224"/>
      <c r="W1203" s="224"/>
      <c r="X1203" s="224"/>
      <c r="Y1203" s="224"/>
      <c r="Z1203" s="213"/>
      <c r="AA1203" s="213"/>
      <c r="AB1203" s="213"/>
      <c r="AC1203" s="213"/>
      <c r="AD1203" s="213"/>
      <c r="AE1203" s="213"/>
      <c r="AF1203" s="213"/>
      <c r="AG1203" s="213" t="s">
        <v>287</v>
      </c>
      <c r="AH1203" s="213"/>
      <c r="AI1203" s="213"/>
      <c r="AJ1203" s="213"/>
      <c r="AK1203" s="213"/>
      <c r="AL1203" s="213"/>
      <c r="AM1203" s="213"/>
      <c r="AN1203" s="213"/>
      <c r="AO1203" s="213"/>
      <c r="AP1203" s="213"/>
      <c r="AQ1203" s="213"/>
      <c r="AR1203" s="213"/>
      <c r="AS1203" s="213"/>
      <c r="AT1203" s="213"/>
      <c r="AU1203" s="213"/>
      <c r="AV1203" s="213"/>
      <c r="AW1203" s="213"/>
      <c r="AX1203" s="213"/>
      <c r="AY1203" s="213"/>
      <c r="AZ1203" s="213"/>
      <c r="BA1203" s="249" t="str">
        <f>C1203</f>
        <v>Provedení je včetně montáže, demontáže původních konstrukcí, dodávky, přesunu hmot, přesunu a likvidace suti, povrchové úpravy, repasí, restaurátorských záměrů,</v>
      </c>
      <c r="BB1203" s="213"/>
      <c r="BC1203" s="213"/>
      <c r="BD1203" s="213"/>
      <c r="BE1203" s="213"/>
      <c r="BF1203" s="213"/>
      <c r="BG1203" s="213"/>
      <c r="BH1203" s="213"/>
    </row>
    <row r="1204" spans="1:60" ht="22.5" outlineLevel="3" x14ac:dyDescent="0.2">
      <c r="A1204" s="220"/>
      <c r="B1204" s="221"/>
      <c r="C1204" s="261" t="s">
        <v>288</v>
      </c>
      <c r="D1204" s="250"/>
      <c r="E1204" s="250"/>
      <c r="F1204" s="250"/>
      <c r="G1204" s="250"/>
      <c r="H1204" s="224"/>
      <c r="I1204" s="224"/>
      <c r="J1204" s="224"/>
      <c r="K1204" s="224"/>
      <c r="L1204" s="224"/>
      <c r="M1204" s="224"/>
      <c r="N1204" s="223"/>
      <c r="O1204" s="223"/>
      <c r="P1204" s="223"/>
      <c r="Q1204" s="223"/>
      <c r="R1204" s="224"/>
      <c r="S1204" s="224"/>
      <c r="T1204" s="224"/>
      <c r="U1204" s="224"/>
      <c r="V1204" s="224"/>
      <c r="W1204" s="224"/>
      <c r="X1204" s="224"/>
      <c r="Y1204" s="224"/>
      <c r="Z1204" s="213"/>
      <c r="AA1204" s="213"/>
      <c r="AB1204" s="213"/>
      <c r="AC1204" s="213"/>
      <c r="AD1204" s="213"/>
      <c r="AE1204" s="213"/>
      <c r="AF1204" s="213"/>
      <c r="AG1204" s="213" t="s">
        <v>287</v>
      </c>
      <c r="AH1204" s="213"/>
      <c r="AI1204" s="213"/>
      <c r="AJ1204" s="213"/>
      <c r="AK1204" s="213"/>
      <c r="AL1204" s="213"/>
      <c r="AM1204" s="213"/>
      <c r="AN1204" s="213"/>
      <c r="AO1204" s="213"/>
      <c r="AP1204" s="213"/>
      <c r="AQ1204" s="213"/>
      <c r="AR1204" s="213"/>
      <c r="AS1204" s="213"/>
      <c r="AT1204" s="213"/>
      <c r="AU1204" s="213"/>
      <c r="AV1204" s="213"/>
      <c r="AW1204" s="213"/>
      <c r="AX1204" s="213"/>
      <c r="AY1204" s="213"/>
      <c r="AZ1204" s="213"/>
      <c r="BA1204" s="249" t="str">
        <f>C1204</f>
        <v>restaurátorských závěrečných zpráv, dílenských dokumentací, vzorkování a veškerých dalších nutných souvisejících plnění a dodávek potřeb.</v>
      </c>
      <c r="BB1204" s="213"/>
      <c r="BC1204" s="213"/>
      <c r="BD1204" s="213"/>
      <c r="BE1204" s="213"/>
      <c r="BF1204" s="213"/>
      <c r="BG1204" s="213"/>
      <c r="BH1204" s="213"/>
    </row>
    <row r="1205" spans="1:60" outlineLevel="1" x14ac:dyDescent="0.2">
      <c r="A1205" s="241">
        <v>122</v>
      </c>
      <c r="B1205" s="242" t="s">
        <v>2989</v>
      </c>
      <c r="C1205" s="259" t="s">
        <v>2990</v>
      </c>
      <c r="D1205" s="243" t="s">
        <v>1055</v>
      </c>
      <c r="E1205" s="244">
        <v>12</v>
      </c>
      <c r="F1205" s="245"/>
      <c r="G1205" s="246">
        <f>ROUND(E1205*F1205,2)</f>
        <v>0</v>
      </c>
      <c r="H1205" s="245"/>
      <c r="I1205" s="246">
        <f>ROUND(E1205*H1205,2)</f>
        <v>0</v>
      </c>
      <c r="J1205" s="245"/>
      <c r="K1205" s="246">
        <f>ROUND(E1205*J1205,2)</f>
        <v>0</v>
      </c>
      <c r="L1205" s="246">
        <v>21</v>
      </c>
      <c r="M1205" s="246">
        <f>G1205*(1+L1205/100)</f>
        <v>0</v>
      </c>
      <c r="N1205" s="244">
        <v>0</v>
      </c>
      <c r="O1205" s="244">
        <f>ROUND(E1205*N1205,2)</f>
        <v>0</v>
      </c>
      <c r="P1205" s="244">
        <v>0</v>
      </c>
      <c r="Q1205" s="244">
        <f>ROUND(E1205*P1205,2)</f>
        <v>0</v>
      </c>
      <c r="R1205" s="246"/>
      <c r="S1205" s="246" t="s">
        <v>281</v>
      </c>
      <c r="T1205" s="247" t="s">
        <v>282</v>
      </c>
      <c r="U1205" s="224">
        <v>0</v>
      </c>
      <c r="V1205" s="224">
        <f>ROUND(E1205*U1205,2)</f>
        <v>0</v>
      </c>
      <c r="W1205" s="224"/>
      <c r="X1205" s="224" t="s">
        <v>283</v>
      </c>
      <c r="Y1205" s="224" t="s">
        <v>284</v>
      </c>
      <c r="Z1205" s="213"/>
      <c r="AA1205" s="213"/>
      <c r="AB1205" s="213"/>
      <c r="AC1205" s="213"/>
      <c r="AD1205" s="213"/>
      <c r="AE1205" s="213"/>
      <c r="AF1205" s="213"/>
      <c r="AG1205" s="213" t="s">
        <v>285</v>
      </c>
      <c r="AH1205" s="213"/>
      <c r="AI1205" s="213"/>
      <c r="AJ1205" s="213"/>
      <c r="AK1205" s="213"/>
      <c r="AL1205" s="213"/>
      <c r="AM1205" s="213"/>
      <c r="AN1205" s="213"/>
      <c r="AO1205" s="213"/>
      <c r="AP1205" s="213"/>
      <c r="AQ1205" s="213"/>
      <c r="AR1205" s="213"/>
      <c r="AS1205" s="213"/>
      <c r="AT1205" s="213"/>
      <c r="AU1205" s="213"/>
      <c r="AV1205" s="213"/>
      <c r="AW1205" s="213"/>
      <c r="AX1205" s="213"/>
      <c r="AY1205" s="213"/>
      <c r="AZ1205" s="213"/>
      <c r="BA1205" s="213"/>
      <c r="BB1205" s="213"/>
      <c r="BC1205" s="213"/>
      <c r="BD1205" s="213"/>
      <c r="BE1205" s="213"/>
      <c r="BF1205" s="213"/>
      <c r="BG1205" s="213"/>
      <c r="BH1205" s="213"/>
    </row>
    <row r="1206" spans="1:60" outlineLevel="2" x14ac:dyDescent="0.2">
      <c r="A1206" s="220"/>
      <c r="B1206" s="221"/>
      <c r="C1206" s="260" t="s">
        <v>286</v>
      </c>
      <c r="D1206" s="248"/>
      <c r="E1206" s="248"/>
      <c r="F1206" s="248"/>
      <c r="G1206" s="248"/>
      <c r="H1206" s="224"/>
      <c r="I1206" s="224"/>
      <c r="J1206" s="224"/>
      <c r="K1206" s="224"/>
      <c r="L1206" s="224"/>
      <c r="M1206" s="224"/>
      <c r="N1206" s="223"/>
      <c r="O1206" s="223"/>
      <c r="P1206" s="223"/>
      <c r="Q1206" s="223"/>
      <c r="R1206" s="224"/>
      <c r="S1206" s="224"/>
      <c r="T1206" s="224"/>
      <c r="U1206" s="224"/>
      <c r="V1206" s="224"/>
      <c r="W1206" s="224"/>
      <c r="X1206" s="224"/>
      <c r="Y1206" s="224"/>
      <c r="Z1206" s="213"/>
      <c r="AA1206" s="213"/>
      <c r="AB1206" s="213"/>
      <c r="AC1206" s="213"/>
      <c r="AD1206" s="213"/>
      <c r="AE1206" s="213"/>
      <c r="AF1206" s="213"/>
      <c r="AG1206" s="213" t="s">
        <v>287</v>
      </c>
      <c r="AH1206" s="213"/>
      <c r="AI1206" s="213"/>
      <c r="AJ1206" s="213"/>
      <c r="AK1206" s="213"/>
      <c r="AL1206" s="213"/>
      <c r="AM1206" s="213"/>
      <c r="AN1206" s="213"/>
      <c r="AO1206" s="213"/>
      <c r="AP1206" s="213"/>
      <c r="AQ1206" s="213"/>
      <c r="AR1206" s="213"/>
      <c r="AS1206" s="213"/>
      <c r="AT1206" s="213"/>
      <c r="AU1206" s="213"/>
      <c r="AV1206" s="213"/>
      <c r="AW1206" s="213"/>
      <c r="AX1206" s="213"/>
      <c r="AY1206" s="213"/>
      <c r="AZ1206" s="213"/>
      <c r="BA1206" s="213"/>
      <c r="BB1206" s="213"/>
      <c r="BC1206" s="213"/>
      <c r="BD1206" s="213"/>
      <c r="BE1206" s="213"/>
      <c r="BF1206" s="213"/>
      <c r="BG1206" s="213"/>
      <c r="BH1206" s="213"/>
    </row>
    <row r="1207" spans="1:60" outlineLevel="3" x14ac:dyDescent="0.2">
      <c r="A1207" s="220"/>
      <c r="B1207" s="221"/>
      <c r="C1207" s="261" t="s">
        <v>2982</v>
      </c>
      <c r="D1207" s="250"/>
      <c r="E1207" s="250"/>
      <c r="F1207" s="250"/>
      <c r="G1207" s="250"/>
      <c r="H1207" s="224"/>
      <c r="I1207" s="224"/>
      <c r="J1207" s="224"/>
      <c r="K1207" s="224"/>
      <c r="L1207" s="224"/>
      <c r="M1207" s="224"/>
      <c r="N1207" s="223"/>
      <c r="O1207" s="223"/>
      <c r="P1207" s="223"/>
      <c r="Q1207" s="223"/>
      <c r="R1207" s="224"/>
      <c r="S1207" s="224"/>
      <c r="T1207" s="224"/>
      <c r="U1207" s="224"/>
      <c r="V1207" s="224"/>
      <c r="W1207" s="224"/>
      <c r="X1207" s="224"/>
      <c r="Y1207" s="224"/>
      <c r="Z1207" s="213"/>
      <c r="AA1207" s="213"/>
      <c r="AB1207" s="213"/>
      <c r="AC1207" s="213"/>
      <c r="AD1207" s="213"/>
      <c r="AE1207" s="213"/>
      <c r="AF1207" s="213"/>
      <c r="AG1207" s="213" t="s">
        <v>287</v>
      </c>
      <c r="AH1207" s="213"/>
      <c r="AI1207" s="213"/>
      <c r="AJ1207" s="213"/>
      <c r="AK1207" s="213"/>
      <c r="AL1207" s="213"/>
      <c r="AM1207" s="213"/>
      <c r="AN1207" s="213"/>
      <c r="AO1207" s="213"/>
      <c r="AP1207" s="213"/>
      <c r="AQ1207" s="213"/>
      <c r="AR1207" s="213"/>
      <c r="AS1207" s="213"/>
      <c r="AT1207" s="213"/>
      <c r="AU1207" s="213"/>
      <c r="AV1207" s="213"/>
      <c r="AW1207" s="213"/>
      <c r="AX1207" s="213"/>
      <c r="AY1207" s="213"/>
      <c r="AZ1207" s="213"/>
      <c r="BA1207" s="213"/>
      <c r="BB1207" s="213"/>
      <c r="BC1207" s="213"/>
      <c r="BD1207" s="213"/>
      <c r="BE1207" s="213"/>
      <c r="BF1207" s="213"/>
      <c r="BG1207" s="213"/>
      <c r="BH1207" s="213"/>
    </row>
    <row r="1208" spans="1:60" outlineLevel="3" x14ac:dyDescent="0.2">
      <c r="A1208" s="220"/>
      <c r="B1208" s="221"/>
      <c r="C1208" s="261" t="s">
        <v>2983</v>
      </c>
      <c r="D1208" s="250"/>
      <c r="E1208" s="250"/>
      <c r="F1208" s="250"/>
      <c r="G1208" s="250"/>
      <c r="H1208" s="224"/>
      <c r="I1208" s="224"/>
      <c r="J1208" s="224"/>
      <c r="K1208" s="224"/>
      <c r="L1208" s="224"/>
      <c r="M1208" s="224"/>
      <c r="N1208" s="223"/>
      <c r="O1208" s="223"/>
      <c r="P1208" s="223"/>
      <c r="Q1208" s="223"/>
      <c r="R1208" s="224"/>
      <c r="S1208" s="224"/>
      <c r="T1208" s="224"/>
      <c r="U1208" s="224"/>
      <c r="V1208" s="224"/>
      <c r="W1208" s="224"/>
      <c r="X1208" s="224"/>
      <c r="Y1208" s="224"/>
      <c r="Z1208" s="213"/>
      <c r="AA1208" s="213"/>
      <c r="AB1208" s="213"/>
      <c r="AC1208" s="213"/>
      <c r="AD1208" s="213"/>
      <c r="AE1208" s="213"/>
      <c r="AF1208" s="213"/>
      <c r="AG1208" s="213" t="s">
        <v>287</v>
      </c>
      <c r="AH1208" s="213"/>
      <c r="AI1208" s="213"/>
      <c r="AJ1208" s="213"/>
      <c r="AK1208" s="213"/>
      <c r="AL1208" s="213"/>
      <c r="AM1208" s="213"/>
      <c r="AN1208" s="213"/>
      <c r="AO1208" s="213"/>
      <c r="AP1208" s="213"/>
      <c r="AQ1208" s="213"/>
      <c r="AR1208" s="213"/>
      <c r="AS1208" s="213"/>
      <c r="AT1208" s="213"/>
      <c r="AU1208" s="213"/>
      <c r="AV1208" s="213"/>
      <c r="AW1208" s="213"/>
      <c r="AX1208" s="213"/>
      <c r="AY1208" s="213"/>
      <c r="AZ1208" s="213"/>
      <c r="BA1208" s="213"/>
      <c r="BB1208" s="213"/>
      <c r="BC1208" s="213"/>
      <c r="BD1208" s="213"/>
      <c r="BE1208" s="213"/>
      <c r="BF1208" s="213"/>
      <c r="BG1208" s="213"/>
      <c r="BH1208" s="213"/>
    </row>
    <row r="1209" spans="1:60" outlineLevel="3" x14ac:dyDescent="0.2">
      <c r="A1209" s="220"/>
      <c r="B1209" s="221"/>
      <c r="C1209" s="261" t="s">
        <v>2984</v>
      </c>
      <c r="D1209" s="250"/>
      <c r="E1209" s="250"/>
      <c r="F1209" s="250"/>
      <c r="G1209" s="250"/>
      <c r="H1209" s="224"/>
      <c r="I1209" s="224"/>
      <c r="J1209" s="224"/>
      <c r="K1209" s="224"/>
      <c r="L1209" s="224"/>
      <c r="M1209" s="224"/>
      <c r="N1209" s="223"/>
      <c r="O1209" s="223"/>
      <c r="P1209" s="223"/>
      <c r="Q1209" s="223"/>
      <c r="R1209" s="224"/>
      <c r="S1209" s="224"/>
      <c r="T1209" s="224"/>
      <c r="U1209" s="224"/>
      <c r="V1209" s="224"/>
      <c r="W1209" s="224"/>
      <c r="X1209" s="224"/>
      <c r="Y1209" s="224"/>
      <c r="Z1209" s="213"/>
      <c r="AA1209" s="213"/>
      <c r="AB1209" s="213"/>
      <c r="AC1209" s="213"/>
      <c r="AD1209" s="213"/>
      <c r="AE1209" s="213"/>
      <c r="AF1209" s="213"/>
      <c r="AG1209" s="213" t="s">
        <v>287</v>
      </c>
      <c r="AH1209" s="213"/>
      <c r="AI1209" s="213"/>
      <c r="AJ1209" s="213"/>
      <c r="AK1209" s="213"/>
      <c r="AL1209" s="213"/>
      <c r="AM1209" s="213"/>
      <c r="AN1209" s="213"/>
      <c r="AO1209" s="213"/>
      <c r="AP1209" s="213"/>
      <c r="AQ1209" s="213"/>
      <c r="AR1209" s="213"/>
      <c r="AS1209" s="213"/>
      <c r="AT1209" s="213"/>
      <c r="AU1209" s="213"/>
      <c r="AV1209" s="213"/>
      <c r="AW1209" s="213"/>
      <c r="AX1209" s="213"/>
      <c r="AY1209" s="213"/>
      <c r="AZ1209" s="213"/>
      <c r="BA1209" s="213"/>
      <c r="BB1209" s="213"/>
      <c r="BC1209" s="213"/>
      <c r="BD1209" s="213"/>
      <c r="BE1209" s="213"/>
      <c r="BF1209" s="213"/>
      <c r="BG1209" s="213"/>
      <c r="BH1209" s="213"/>
    </row>
    <row r="1210" spans="1:60" outlineLevel="3" x14ac:dyDescent="0.2">
      <c r="A1210" s="220"/>
      <c r="B1210" s="221"/>
      <c r="C1210" s="261" t="s">
        <v>2985</v>
      </c>
      <c r="D1210" s="250"/>
      <c r="E1210" s="250"/>
      <c r="F1210" s="250"/>
      <c r="G1210" s="250"/>
      <c r="H1210" s="224"/>
      <c r="I1210" s="224"/>
      <c r="J1210" s="224"/>
      <c r="K1210" s="224"/>
      <c r="L1210" s="224"/>
      <c r="M1210" s="224"/>
      <c r="N1210" s="223"/>
      <c r="O1210" s="223"/>
      <c r="P1210" s="223"/>
      <c r="Q1210" s="223"/>
      <c r="R1210" s="224"/>
      <c r="S1210" s="224"/>
      <c r="T1210" s="224"/>
      <c r="U1210" s="224"/>
      <c r="V1210" s="224"/>
      <c r="W1210" s="224"/>
      <c r="X1210" s="224"/>
      <c r="Y1210" s="224"/>
      <c r="Z1210" s="213"/>
      <c r="AA1210" s="213"/>
      <c r="AB1210" s="213"/>
      <c r="AC1210" s="213"/>
      <c r="AD1210" s="213"/>
      <c r="AE1210" s="213"/>
      <c r="AF1210" s="213"/>
      <c r="AG1210" s="213" t="s">
        <v>287</v>
      </c>
      <c r="AH1210" s="213"/>
      <c r="AI1210" s="213"/>
      <c r="AJ1210" s="213"/>
      <c r="AK1210" s="213"/>
      <c r="AL1210" s="213"/>
      <c r="AM1210" s="213"/>
      <c r="AN1210" s="213"/>
      <c r="AO1210" s="213"/>
      <c r="AP1210" s="213"/>
      <c r="AQ1210" s="213"/>
      <c r="AR1210" s="213"/>
      <c r="AS1210" s="213"/>
      <c r="AT1210" s="213"/>
      <c r="AU1210" s="213"/>
      <c r="AV1210" s="213"/>
      <c r="AW1210" s="213"/>
      <c r="AX1210" s="213"/>
      <c r="AY1210" s="213"/>
      <c r="AZ1210" s="213"/>
      <c r="BA1210" s="213"/>
      <c r="BB1210" s="213"/>
      <c r="BC1210" s="213"/>
      <c r="BD1210" s="213"/>
      <c r="BE1210" s="213"/>
      <c r="BF1210" s="213"/>
      <c r="BG1210" s="213"/>
      <c r="BH1210" s="213"/>
    </row>
    <row r="1211" spans="1:60" outlineLevel="3" x14ac:dyDescent="0.2">
      <c r="A1211" s="220"/>
      <c r="B1211" s="221"/>
      <c r="C1211" s="261" t="s">
        <v>2986</v>
      </c>
      <c r="D1211" s="250"/>
      <c r="E1211" s="250"/>
      <c r="F1211" s="250"/>
      <c r="G1211" s="250"/>
      <c r="H1211" s="224"/>
      <c r="I1211" s="224"/>
      <c r="J1211" s="224"/>
      <c r="K1211" s="224"/>
      <c r="L1211" s="224"/>
      <c r="M1211" s="224"/>
      <c r="N1211" s="223"/>
      <c r="O1211" s="223"/>
      <c r="P1211" s="223"/>
      <c r="Q1211" s="223"/>
      <c r="R1211" s="224"/>
      <c r="S1211" s="224"/>
      <c r="T1211" s="224"/>
      <c r="U1211" s="224"/>
      <c r="V1211" s="224"/>
      <c r="W1211" s="224"/>
      <c r="X1211" s="224"/>
      <c r="Y1211" s="224"/>
      <c r="Z1211" s="213"/>
      <c r="AA1211" s="213"/>
      <c r="AB1211" s="213"/>
      <c r="AC1211" s="213"/>
      <c r="AD1211" s="213"/>
      <c r="AE1211" s="213"/>
      <c r="AF1211" s="213"/>
      <c r="AG1211" s="213" t="s">
        <v>287</v>
      </c>
      <c r="AH1211" s="213"/>
      <c r="AI1211" s="213"/>
      <c r="AJ1211" s="213"/>
      <c r="AK1211" s="213"/>
      <c r="AL1211" s="213"/>
      <c r="AM1211" s="213"/>
      <c r="AN1211" s="213"/>
      <c r="AO1211" s="213"/>
      <c r="AP1211" s="213"/>
      <c r="AQ1211" s="213"/>
      <c r="AR1211" s="213"/>
      <c r="AS1211" s="213"/>
      <c r="AT1211" s="213"/>
      <c r="AU1211" s="213"/>
      <c r="AV1211" s="213"/>
      <c r="AW1211" s="213"/>
      <c r="AX1211" s="213"/>
      <c r="AY1211" s="213"/>
      <c r="AZ1211" s="213"/>
      <c r="BA1211" s="213"/>
      <c r="BB1211" s="213"/>
      <c r="BC1211" s="213"/>
      <c r="BD1211" s="213"/>
      <c r="BE1211" s="213"/>
      <c r="BF1211" s="213"/>
      <c r="BG1211" s="213"/>
      <c r="BH1211" s="213"/>
    </row>
    <row r="1212" spans="1:60" outlineLevel="3" x14ac:dyDescent="0.2">
      <c r="A1212" s="220"/>
      <c r="B1212" s="221"/>
      <c r="C1212" s="261" t="s">
        <v>2987</v>
      </c>
      <c r="D1212" s="250"/>
      <c r="E1212" s="250"/>
      <c r="F1212" s="250"/>
      <c r="G1212" s="250"/>
      <c r="H1212" s="224"/>
      <c r="I1212" s="224"/>
      <c r="J1212" s="224"/>
      <c r="K1212" s="224"/>
      <c r="L1212" s="224"/>
      <c r="M1212" s="224"/>
      <c r="N1212" s="223"/>
      <c r="O1212" s="223"/>
      <c r="P1212" s="223"/>
      <c r="Q1212" s="223"/>
      <c r="R1212" s="224"/>
      <c r="S1212" s="224"/>
      <c r="T1212" s="224"/>
      <c r="U1212" s="224"/>
      <c r="V1212" s="224"/>
      <c r="W1212" s="224"/>
      <c r="X1212" s="224"/>
      <c r="Y1212" s="224"/>
      <c r="Z1212" s="213"/>
      <c r="AA1212" s="213"/>
      <c r="AB1212" s="213"/>
      <c r="AC1212" s="213"/>
      <c r="AD1212" s="213"/>
      <c r="AE1212" s="213"/>
      <c r="AF1212" s="213"/>
      <c r="AG1212" s="213" t="s">
        <v>287</v>
      </c>
      <c r="AH1212" s="213"/>
      <c r="AI1212" s="213"/>
      <c r="AJ1212" s="213"/>
      <c r="AK1212" s="213"/>
      <c r="AL1212" s="213"/>
      <c r="AM1212" s="213"/>
      <c r="AN1212" s="213"/>
      <c r="AO1212" s="213"/>
      <c r="AP1212" s="213"/>
      <c r="AQ1212" s="213"/>
      <c r="AR1212" s="213"/>
      <c r="AS1212" s="213"/>
      <c r="AT1212" s="213"/>
      <c r="AU1212" s="213"/>
      <c r="AV1212" s="213"/>
      <c r="AW1212" s="213"/>
      <c r="AX1212" s="213"/>
      <c r="AY1212" s="213"/>
      <c r="AZ1212" s="213"/>
      <c r="BA1212" s="213"/>
      <c r="BB1212" s="213"/>
      <c r="BC1212" s="213"/>
      <c r="BD1212" s="213"/>
      <c r="BE1212" s="213"/>
      <c r="BF1212" s="213"/>
      <c r="BG1212" s="213"/>
      <c r="BH1212" s="213"/>
    </row>
    <row r="1213" spans="1:60" outlineLevel="3" x14ac:dyDescent="0.2">
      <c r="A1213" s="220"/>
      <c r="B1213" s="221"/>
      <c r="C1213" s="261" t="s">
        <v>3213</v>
      </c>
      <c r="D1213" s="250"/>
      <c r="E1213" s="250"/>
      <c r="F1213" s="250"/>
      <c r="G1213" s="250"/>
      <c r="H1213" s="224"/>
      <c r="I1213" s="224"/>
      <c r="J1213" s="224"/>
      <c r="K1213" s="224"/>
      <c r="L1213" s="224"/>
      <c r="M1213" s="224"/>
      <c r="N1213" s="223"/>
      <c r="O1213" s="223"/>
      <c r="P1213" s="223"/>
      <c r="Q1213" s="223"/>
      <c r="R1213" s="224"/>
      <c r="S1213" s="224"/>
      <c r="T1213" s="224"/>
      <c r="U1213" s="224"/>
      <c r="V1213" s="224"/>
      <c r="W1213" s="224"/>
      <c r="X1213" s="224"/>
      <c r="Y1213" s="224"/>
      <c r="Z1213" s="213"/>
      <c r="AA1213" s="213"/>
      <c r="AB1213" s="213"/>
      <c r="AC1213" s="213"/>
      <c r="AD1213" s="213"/>
      <c r="AE1213" s="213"/>
      <c r="AF1213" s="213"/>
      <c r="AG1213" s="213" t="s">
        <v>287</v>
      </c>
      <c r="AH1213" s="213"/>
      <c r="AI1213" s="213"/>
      <c r="AJ1213" s="213"/>
      <c r="AK1213" s="213"/>
      <c r="AL1213" s="213"/>
      <c r="AM1213" s="213"/>
      <c r="AN1213" s="213"/>
      <c r="AO1213" s="213"/>
      <c r="AP1213" s="213"/>
      <c r="AQ1213" s="213"/>
      <c r="AR1213" s="213"/>
      <c r="AS1213" s="213"/>
      <c r="AT1213" s="213"/>
      <c r="AU1213" s="213"/>
      <c r="AV1213" s="213"/>
      <c r="AW1213" s="213"/>
      <c r="AX1213" s="213"/>
      <c r="AY1213" s="213"/>
      <c r="AZ1213" s="213"/>
      <c r="BA1213" s="213"/>
      <c r="BB1213" s="213"/>
      <c r="BC1213" s="213"/>
      <c r="BD1213" s="213"/>
      <c r="BE1213" s="213"/>
      <c r="BF1213" s="213"/>
      <c r="BG1213" s="213"/>
      <c r="BH1213" s="213"/>
    </row>
    <row r="1214" spans="1:60" outlineLevel="3" x14ac:dyDescent="0.2">
      <c r="A1214" s="220"/>
      <c r="B1214" s="221"/>
      <c r="C1214" s="261" t="s">
        <v>3214</v>
      </c>
      <c r="D1214" s="250"/>
      <c r="E1214" s="250"/>
      <c r="F1214" s="250"/>
      <c r="G1214" s="250"/>
      <c r="H1214" s="224"/>
      <c r="I1214" s="224"/>
      <c r="J1214" s="224"/>
      <c r="K1214" s="224"/>
      <c r="L1214" s="224"/>
      <c r="M1214" s="224"/>
      <c r="N1214" s="223"/>
      <c r="O1214" s="223"/>
      <c r="P1214" s="223"/>
      <c r="Q1214" s="223"/>
      <c r="R1214" s="224"/>
      <c r="S1214" s="224"/>
      <c r="T1214" s="224"/>
      <c r="U1214" s="224"/>
      <c r="V1214" s="224"/>
      <c r="W1214" s="224"/>
      <c r="X1214" s="224"/>
      <c r="Y1214" s="224"/>
      <c r="Z1214" s="213"/>
      <c r="AA1214" s="213"/>
      <c r="AB1214" s="213"/>
      <c r="AC1214" s="213"/>
      <c r="AD1214" s="213"/>
      <c r="AE1214" s="213"/>
      <c r="AF1214" s="213"/>
      <c r="AG1214" s="213" t="s">
        <v>287</v>
      </c>
      <c r="AH1214" s="213"/>
      <c r="AI1214" s="213"/>
      <c r="AJ1214" s="213"/>
      <c r="AK1214" s="213"/>
      <c r="AL1214" s="213"/>
      <c r="AM1214" s="213"/>
      <c r="AN1214" s="213"/>
      <c r="AO1214" s="213"/>
      <c r="AP1214" s="213"/>
      <c r="AQ1214" s="213"/>
      <c r="AR1214" s="213"/>
      <c r="AS1214" s="213"/>
      <c r="AT1214" s="213"/>
      <c r="AU1214" s="213"/>
      <c r="AV1214" s="213"/>
      <c r="AW1214" s="213"/>
      <c r="AX1214" s="213"/>
      <c r="AY1214" s="213"/>
      <c r="AZ1214" s="213"/>
      <c r="BA1214" s="213"/>
      <c r="BB1214" s="213"/>
      <c r="BC1214" s="213"/>
      <c r="BD1214" s="213"/>
      <c r="BE1214" s="213"/>
      <c r="BF1214" s="213"/>
      <c r="BG1214" s="213"/>
      <c r="BH1214" s="213"/>
    </row>
    <row r="1215" spans="1:60" outlineLevel="3" x14ac:dyDescent="0.2">
      <c r="A1215" s="220"/>
      <c r="B1215" s="221"/>
      <c r="C1215" s="261" t="s">
        <v>3215</v>
      </c>
      <c r="D1215" s="250"/>
      <c r="E1215" s="250"/>
      <c r="F1215" s="250"/>
      <c r="G1215" s="250"/>
      <c r="H1215" s="224"/>
      <c r="I1215" s="224"/>
      <c r="J1215" s="224"/>
      <c r="K1215" s="224"/>
      <c r="L1215" s="224"/>
      <c r="M1215" s="224"/>
      <c r="N1215" s="223"/>
      <c r="O1215" s="223"/>
      <c r="P1215" s="223"/>
      <c r="Q1215" s="223"/>
      <c r="R1215" s="224"/>
      <c r="S1215" s="224"/>
      <c r="T1215" s="224"/>
      <c r="U1215" s="224"/>
      <c r="V1215" s="224"/>
      <c r="W1215" s="224"/>
      <c r="X1215" s="224"/>
      <c r="Y1215" s="224"/>
      <c r="Z1215" s="213"/>
      <c r="AA1215" s="213"/>
      <c r="AB1215" s="213"/>
      <c r="AC1215" s="213"/>
      <c r="AD1215" s="213"/>
      <c r="AE1215" s="213"/>
      <c r="AF1215" s="213"/>
      <c r="AG1215" s="213" t="s">
        <v>287</v>
      </c>
      <c r="AH1215" s="213"/>
      <c r="AI1215" s="213"/>
      <c r="AJ1215" s="213"/>
      <c r="AK1215" s="213"/>
      <c r="AL1215" s="213"/>
      <c r="AM1215" s="213"/>
      <c r="AN1215" s="213"/>
      <c r="AO1215" s="213"/>
      <c r="AP1215" s="213"/>
      <c r="AQ1215" s="213"/>
      <c r="AR1215" s="213"/>
      <c r="AS1215" s="213"/>
      <c r="AT1215" s="213"/>
      <c r="AU1215" s="213"/>
      <c r="AV1215" s="213"/>
      <c r="AW1215" s="213"/>
      <c r="AX1215" s="213"/>
      <c r="AY1215" s="213"/>
      <c r="AZ1215" s="213"/>
      <c r="BA1215" s="213"/>
      <c r="BB1215" s="213"/>
      <c r="BC1215" s="213"/>
      <c r="BD1215" s="213"/>
      <c r="BE1215" s="213"/>
      <c r="BF1215" s="213"/>
      <c r="BG1215" s="213"/>
      <c r="BH1215" s="213"/>
    </row>
    <row r="1216" spans="1:60" outlineLevel="3" x14ac:dyDescent="0.2">
      <c r="A1216" s="220"/>
      <c r="B1216" s="221"/>
      <c r="C1216" s="261" t="s">
        <v>2988</v>
      </c>
      <c r="D1216" s="250"/>
      <c r="E1216" s="250"/>
      <c r="F1216" s="250"/>
      <c r="G1216" s="250"/>
      <c r="H1216" s="224"/>
      <c r="I1216" s="224"/>
      <c r="J1216" s="224"/>
      <c r="K1216" s="224"/>
      <c r="L1216" s="224"/>
      <c r="M1216" s="224"/>
      <c r="N1216" s="223"/>
      <c r="O1216" s="223"/>
      <c r="P1216" s="223"/>
      <c r="Q1216" s="223"/>
      <c r="R1216" s="224"/>
      <c r="S1216" s="224"/>
      <c r="T1216" s="224"/>
      <c r="U1216" s="224"/>
      <c r="V1216" s="224"/>
      <c r="W1216" s="224"/>
      <c r="X1216" s="224"/>
      <c r="Y1216" s="224"/>
      <c r="Z1216" s="213"/>
      <c r="AA1216" s="213"/>
      <c r="AB1216" s="213"/>
      <c r="AC1216" s="213"/>
      <c r="AD1216" s="213"/>
      <c r="AE1216" s="213"/>
      <c r="AF1216" s="213"/>
      <c r="AG1216" s="213" t="s">
        <v>287</v>
      </c>
      <c r="AH1216" s="213"/>
      <c r="AI1216" s="213"/>
      <c r="AJ1216" s="213"/>
      <c r="AK1216" s="213"/>
      <c r="AL1216" s="213"/>
      <c r="AM1216" s="213"/>
      <c r="AN1216" s="213"/>
      <c r="AO1216" s="213"/>
      <c r="AP1216" s="213"/>
      <c r="AQ1216" s="213"/>
      <c r="AR1216" s="213"/>
      <c r="AS1216" s="213"/>
      <c r="AT1216" s="213"/>
      <c r="AU1216" s="213"/>
      <c r="AV1216" s="213"/>
      <c r="AW1216" s="213"/>
      <c r="AX1216" s="213"/>
      <c r="AY1216" s="213"/>
      <c r="AZ1216" s="213"/>
      <c r="BA1216" s="213"/>
      <c r="BB1216" s="213"/>
      <c r="BC1216" s="213"/>
      <c r="BD1216" s="213"/>
      <c r="BE1216" s="213"/>
      <c r="BF1216" s="213"/>
      <c r="BG1216" s="213"/>
      <c r="BH1216" s="213"/>
    </row>
    <row r="1217" spans="1:60" ht="22.5" outlineLevel="3" x14ac:dyDescent="0.2">
      <c r="A1217" s="220"/>
      <c r="B1217" s="221"/>
      <c r="C1217" s="261" t="s">
        <v>355</v>
      </c>
      <c r="D1217" s="250"/>
      <c r="E1217" s="250"/>
      <c r="F1217" s="250"/>
      <c r="G1217" s="250"/>
      <c r="H1217" s="224"/>
      <c r="I1217" s="224"/>
      <c r="J1217" s="224"/>
      <c r="K1217" s="224"/>
      <c r="L1217" s="224"/>
      <c r="M1217" s="224"/>
      <c r="N1217" s="223"/>
      <c r="O1217" s="223"/>
      <c r="P1217" s="223"/>
      <c r="Q1217" s="223"/>
      <c r="R1217" s="224"/>
      <c r="S1217" s="224"/>
      <c r="T1217" s="224"/>
      <c r="U1217" s="224"/>
      <c r="V1217" s="224"/>
      <c r="W1217" s="224"/>
      <c r="X1217" s="224"/>
      <c r="Y1217" s="224"/>
      <c r="Z1217" s="213"/>
      <c r="AA1217" s="213"/>
      <c r="AB1217" s="213"/>
      <c r="AC1217" s="213"/>
      <c r="AD1217" s="213"/>
      <c r="AE1217" s="213"/>
      <c r="AF1217" s="213"/>
      <c r="AG1217" s="213" t="s">
        <v>287</v>
      </c>
      <c r="AH1217" s="213"/>
      <c r="AI1217" s="213"/>
      <c r="AJ1217" s="213"/>
      <c r="AK1217" s="213"/>
      <c r="AL1217" s="213"/>
      <c r="AM1217" s="213"/>
      <c r="AN1217" s="213"/>
      <c r="AO1217" s="213"/>
      <c r="AP1217" s="213"/>
      <c r="AQ1217" s="213"/>
      <c r="AR1217" s="213"/>
      <c r="AS1217" s="213"/>
      <c r="AT1217" s="213"/>
      <c r="AU1217" s="213"/>
      <c r="AV1217" s="213"/>
      <c r="AW1217" s="213"/>
      <c r="AX1217" s="213"/>
      <c r="AY1217" s="213"/>
      <c r="AZ1217" s="213"/>
      <c r="BA1217" s="249" t="str">
        <f>C1217</f>
        <v>Kompletní provedení dle veškerých informací obsažených v PD (textová i výkresová část, technologické postupy, restaurátorské záměry atd.).</v>
      </c>
      <c r="BB1217" s="213"/>
      <c r="BC1217" s="213"/>
      <c r="BD1217" s="213"/>
      <c r="BE1217" s="213"/>
      <c r="BF1217" s="213"/>
      <c r="BG1217" s="213"/>
      <c r="BH1217" s="213"/>
    </row>
    <row r="1218" spans="1:60" ht="22.5" outlineLevel="3" x14ac:dyDescent="0.2">
      <c r="A1218" s="220"/>
      <c r="B1218" s="221"/>
      <c r="C1218" s="261" t="s">
        <v>3165</v>
      </c>
      <c r="D1218" s="250"/>
      <c r="E1218" s="250"/>
      <c r="F1218" s="250"/>
      <c r="G1218" s="250"/>
      <c r="H1218" s="224"/>
      <c r="I1218" s="224"/>
      <c r="J1218" s="224"/>
      <c r="K1218" s="224"/>
      <c r="L1218" s="224"/>
      <c r="M1218" s="224"/>
      <c r="N1218" s="223"/>
      <c r="O1218" s="223"/>
      <c r="P1218" s="223"/>
      <c r="Q1218" s="223"/>
      <c r="R1218" s="224"/>
      <c r="S1218" s="224"/>
      <c r="T1218" s="224"/>
      <c r="U1218" s="224"/>
      <c r="V1218" s="224"/>
      <c r="W1218" s="224"/>
      <c r="X1218" s="224"/>
      <c r="Y1218" s="224"/>
      <c r="Z1218" s="213"/>
      <c r="AA1218" s="213"/>
      <c r="AB1218" s="213"/>
      <c r="AC1218" s="213"/>
      <c r="AD1218" s="213"/>
      <c r="AE1218" s="213"/>
      <c r="AF1218" s="213"/>
      <c r="AG1218" s="213" t="s">
        <v>287</v>
      </c>
      <c r="AH1218" s="213"/>
      <c r="AI1218" s="213"/>
      <c r="AJ1218" s="213"/>
      <c r="AK1218" s="213"/>
      <c r="AL1218" s="213"/>
      <c r="AM1218" s="213"/>
      <c r="AN1218" s="213"/>
      <c r="AO1218" s="213"/>
      <c r="AP1218" s="213"/>
      <c r="AQ1218" s="213"/>
      <c r="AR1218" s="213"/>
      <c r="AS1218" s="213"/>
      <c r="AT1218" s="213"/>
      <c r="AU1218" s="213"/>
      <c r="AV1218" s="213"/>
      <c r="AW1218" s="213"/>
      <c r="AX1218" s="213"/>
      <c r="AY1218" s="213"/>
      <c r="AZ1218" s="213"/>
      <c r="BA1218" s="249" t="str">
        <f>C1218</f>
        <v>Provedení je včetně montáže, demontáže původních konstrukcí, dodávky, přesunu hmot, přesunu a likvidace suti, povrchové úpravy, repasí, restaurátorských záměrů,</v>
      </c>
      <c r="BB1218" s="213"/>
      <c r="BC1218" s="213"/>
      <c r="BD1218" s="213"/>
      <c r="BE1218" s="213"/>
      <c r="BF1218" s="213"/>
      <c r="BG1218" s="213"/>
      <c r="BH1218" s="213"/>
    </row>
    <row r="1219" spans="1:60" ht="22.5" outlineLevel="3" x14ac:dyDescent="0.2">
      <c r="A1219" s="220"/>
      <c r="B1219" s="221"/>
      <c r="C1219" s="261" t="s">
        <v>288</v>
      </c>
      <c r="D1219" s="250"/>
      <c r="E1219" s="250"/>
      <c r="F1219" s="250"/>
      <c r="G1219" s="250"/>
      <c r="H1219" s="224"/>
      <c r="I1219" s="224"/>
      <c r="J1219" s="224"/>
      <c r="K1219" s="224"/>
      <c r="L1219" s="224"/>
      <c r="M1219" s="224"/>
      <c r="N1219" s="223"/>
      <c r="O1219" s="223"/>
      <c r="P1219" s="223"/>
      <c r="Q1219" s="223"/>
      <c r="R1219" s="224"/>
      <c r="S1219" s="224"/>
      <c r="T1219" s="224"/>
      <c r="U1219" s="224"/>
      <c r="V1219" s="224"/>
      <c r="W1219" s="224"/>
      <c r="X1219" s="224"/>
      <c r="Y1219" s="224"/>
      <c r="Z1219" s="213"/>
      <c r="AA1219" s="213"/>
      <c r="AB1219" s="213"/>
      <c r="AC1219" s="213"/>
      <c r="AD1219" s="213"/>
      <c r="AE1219" s="213"/>
      <c r="AF1219" s="213"/>
      <c r="AG1219" s="213" t="s">
        <v>287</v>
      </c>
      <c r="AH1219" s="213"/>
      <c r="AI1219" s="213"/>
      <c r="AJ1219" s="213"/>
      <c r="AK1219" s="213"/>
      <c r="AL1219" s="213"/>
      <c r="AM1219" s="213"/>
      <c r="AN1219" s="213"/>
      <c r="AO1219" s="213"/>
      <c r="AP1219" s="213"/>
      <c r="AQ1219" s="213"/>
      <c r="AR1219" s="213"/>
      <c r="AS1219" s="213"/>
      <c r="AT1219" s="213"/>
      <c r="AU1219" s="213"/>
      <c r="AV1219" s="213"/>
      <c r="AW1219" s="213"/>
      <c r="AX1219" s="213"/>
      <c r="AY1219" s="213"/>
      <c r="AZ1219" s="213"/>
      <c r="BA1219" s="249" t="str">
        <f>C1219</f>
        <v>restaurátorských závěrečných zpráv, dílenských dokumentací, vzorkování a veškerých dalších nutných souvisejících plnění a dodávek potřeb.</v>
      </c>
      <c r="BB1219" s="213"/>
      <c r="BC1219" s="213"/>
      <c r="BD1219" s="213"/>
      <c r="BE1219" s="213"/>
      <c r="BF1219" s="213"/>
      <c r="BG1219" s="213"/>
      <c r="BH1219" s="213"/>
    </row>
    <row r="1220" spans="1:60" outlineLevel="1" x14ac:dyDescent="0.2">
      <c r="A1220" s="241">
        <v>123</v>
      </c>
      <c r="B1220" s="242" t="s">
        <v>2991</v>
      </c>
      <c r="C1220" s="259" t="s">
        <v>2992</v>
      </c>
      <c r="D1220" s="243" t="s">
        <v>1055</v>
      </c>
      <c r="E1220" s="244">
        <v>9</v>
      </c>
      <c r="F1220" s="245"/>
      <c r="G1220" s="246">
        <f>ROUND(E1220*F1220,2)</f>
        <v>0</v>
      </c>
      <c r="H1220" s="245"/>
      <c r="I1220" s="246">
        <f>ROUND(E1220*H1220,2)</f>
        <v>0</v>
      </c>
      <c r="J1220" s="245"/>
      <c r="K1220" s="246">
        <f>ROUND(E1220*J1220,2)</f>
        <v>0</v>
      </c>
      <c r="L1220" s="246">
        <v>21</v>
      </c>
      <c r="M1220" s="246">
        <f>G1220*(1+L1220/100)</f>
        <v>0</v>
      </c>
      <c r="N1220" s="244">
        <v>0</v>
      </c>
      <c r="O1220" s="244">
        <f>ROUND(E1220*N1220,2)</f>
        <v>0</v>
      </c>
      <c r="P1220" s="244">
        <v>0</v>
      </c>
      <c r="Q1220" s="244">
        <f>ROUND(E1220*P1220,2)</f>
        <v>0</v>
      </c>
      <c r="R1220" s="246"/>
      <c r="S1220" s="246" t="s">
        <v>281</v>
      </c>
      <c r="T1220" s="247" t="s">
        <v>282</v>
      </c>
      <c r="U1220" s="224">
        <v>0</v>
      </c>
      <c r="V1220" s="224">
        <f>ROUND(E1220*U1220,2)</f>
        <v>0</v>
      </c>
      <c r="W1220" s="224"/>
      <c r="X1220" s="224" t="s">
        <v>283</v>
      </c>
      <c r="Y1220" s="224" t="s">
        <v>284</v>
      </c>
      <c r="Z1220" s="213"/>
      <c r="AA1220" s="213"/>
      <c r="AB1220" s="213"/>
      <c r="AC1220" s="213"/>
      <c r="AD1220" s="213"/>
      <c r="AE1220" s="213"/>
      <c r="AF1220" s="213"/>
      <c r="AG1220" s="213" t="s">
        <v>285</v>
      </c>
      <c r="AH1220" s="213"/>
      <c r="AI1220" s="213"/>
      <c r="AJ1220" s="213"/>
      <c r="AK1220" s="213"/>
      <c r="AL1220" s="213"/>
      <c r="AM1220" s="213"/>
      <c r="AN1220" s="213"/>
      <c r="AO1220" s="213"/>
      <c r="AP1220" s="213"/>
      <c r="AQ1220" s="213"/>
      <c r="AR1220" s="213"/>
      <c r="AS1220" s="213"/>
      <c r="AT1220" s="213"/>
      <c r="AU1220" s="213"/>
      <c r="AV1220" s="213"/>
      <c r="AW1220" s="213"/>
      <c r="AX1220" s="213"/>
      <c r="AY1220" s="213"/>
      <c r="AZ1220" s="213"/>
      <c r="BA1220" s="213"/>
      <c r="BB1220" s="213"/>
      <c r="BC1220" s="213"/>
      <c r="BD1220" s="213"/>
      <c r="BE1220" s="213"/>
      <c r="BF1220" s="213"/>
      <c r="BG1220" s="213"/>
      <c r="BH1220" s="213"/>
    </row>
    <row r="1221" spans="1:60" outlineLevel="2" x14ac:dyDescent="0.2">
      <c r="A1221" s="220"/>
      <c r="B1221" s="221"/>
      <c r="C1221" s="260" t="s">
        <v>286</v>
      </c>
      <c r="D1221" s="248"/>
      <c r="E1221" s="248"/>
      <c r="F1221" s="248"/>
      <c r="G1221" s="248"/>
      <c r="H1221" s="224"/>
      <c r="I1221" s="224"/>
      <c r="J1221" s="224"/>
      <c r="K1221" s="224"/>
      <c r="L1221" s="224"/>
      <c r="M1221" s="224"/>
      <c r="N1221" s="223"/>
      <c r="O1221" s="223"/>
      <c r="P1221" s="223"/>
      <c r="Q1221" s="223"/>
      <c r="R1221" s="224"/>
      <c r="S1221" s="224"/>
      <c r="T1221" s="224"/>
      <c r="U1221" s="224"/>
      <c r="V1221" s="224"/>
      <c r="W1221" s="224"/>
      <c r="X1221" s="224"/>
      <c r="Y1221" s="224"/>
      <c r="Z1221" s="213"/>
      <c r="AA1221" s="213"/>
      <c r="AB1221" s="213"/>
      <c r="AC1221" s="213"/>
      <c r="AD1221" s="213"/>
      <c r="AE1221" s="213"/>
      <c r="AF1221" s="213"/>
      <c r="AG1221" s="213" t="s">
        <v>287</v>
      </c>
      <c r="AH1221" s="213"/>
      <c r="AI1221" s="213"/>
      <c r="AJ1221" s="213"/>
      <c r="AK1221" s="213"/>
      <c r="AL1221" s="213"/>
      <c r="AM1221" s="213"/>
      <c r="AN1221" s="213"/>
      <c r="AO1221" s="213"/>
      <c r="AP1221" s="213"/>
      <c r="AQ1221" s="213"/>
      <c r="AR1221" s="213"/>
      <c r="AS1221" s="213"/>
      <c r="AT1221" s="213"/>
      <c r="AU1221" s="213"/>
      <c r="AV1221" s="213"/>
      <c r="AW1221" s="213"/>
      <c r="AX1221" s="213"/>
      <c r="AY1221" s="213"/>
      <c r="AZ1221" s="213"/>
      <c r="BA1221" s="213"/>
      <c r="BB1221" s="213"/>
      <c r="BC1221" s="213"/>
      <c r="BD1221" s="213"/>
      <c r="BE1221" s="213"/>
      <c r="BF1221" s="213"/>
      <c r="BG1221" s="213"/>
      <c r="BH1221" s="213"/>
    </row>
    <row r="1222" spans="1:60" outlineLevel="3" x14ac:dyDescent="0.2">
      <c r="A1222" s="220"/>
      <c r="B1222" s="221"/>
      <c r="C1222" s="261" t="s">
        <v>2982</v>
      </c>
      <c r="D1222" s="250"/>
      <c r="E1222" s="250"/>
      <c r="F1222" s="250"/>
      <c r="G1222" s="250"/>
      <c r="H1222" s="224"/>
      <c r="I1222" s="224"/>
      <c r="J1222" s="224"/>
      <c r="K1222" s="224"/>
      <c r="L1222" s="224"/>
      <c r="M1222" s="224"/>
      <c r="N1222" s="223"/>
      <c r="O1222" s="223"/>
      <c r="P1222" s="223"/>
      <c r="Q1222" s="223"/>
      <c r="R1222" s="224"/>
      <c r="S1222" s="224"/>
      <c r="T1222" s="224"/>
      <c r="U1222" s="224"/>
      <c r="V1222" s="224"/>
      <c r="W1222" s="224"/>
      <c r="X1222" s="224"/>
      <c r="Y1222" s="224"/>
      <c r="Z1222" s="213"/>
      <c r="AA1222" s="213"/>
      <c r="AB1222" s="213"/>
      <c r="AC1222" s="213"/>
      <c r="AD1222" s="213"/>
      <c r="AE1222" s="213"/>
      <c r="AF1222" s="213"/>
      <c r="AG1222" s="213" t="s">
        <v>287</v>
      </c>
      <c r="AH1222" s="213"/>
      <c r="AI1222" s="213"/>
      <c r="AJ1222" s="213"/>
      <c r="AK1222" s="213"/>
      <c r="AL1222" s="213"/>
      <c r="AM1222" s="213"/>
      <c r="AN1222" s="213"/>
      <c r="AO1222" s="213"/>
      <c r="AP1222" s="213"/>
      <c r="AQ1222" s="213"/>
      <c r="AR1222" s="213"/>
      <c r="AS1222" s="213"/>
      <c r="AT1222" s="213"/>
      <c r="AU1222" s="213"/>
      <c r="AV1222" s="213"/>
      <c r="AW1222" s="213"/>
      <c r="AX1222" s="213"/>
      <c r="AY1222" s="213"/>
      <c r="AZ1222" s="213"/>
      <c r="BA1222" s="213"/>
      <c r="BB1222" s="213"/>
      <c r="BC1222" s="213"/>
      <c r="BD1222" s="213"/>
      <c r="BE1222" s="213"/>
      <c r="BF1222" s="213"/>
      <c r="BG1222" s="213"/>
      <c r="BH1222" s="213"/>
    </row>
    <row r="1223" spans="1:60" outlineLevel="3" x14ac:dyDescent="0.2">
      <c r="A1223" s="220"/>
      <c r="B1223" s="221"/>
      <c r="C1223" s="261" t="s">
        <v>2983</v>
      </c>
      <c r="D1223" s="250"/>
      <c r="E1223" s="250"/>
      <c r="F1223" s="250"/>
      <c r="G1223" s="250"/>
      <c r="H1223" s="224"/>
      <c r="I1223" s="224"/>
      <c r="J1223" s="224"/>
      <c r="K1223" s="224"/>
      <c r="L1223" s="224"/>
      <c r="M1223" s="224"/>
      <c r="N1223" s="223"/>
      <c r="O1223" s="223"/>
      <c r="P1223" s="223"/>
      <c r="Q1223" s="223"/>
      <c r="R1223" s="224"/>
      <c r="S1223" s="224"/>
      <c r="T1223" s="224"/>
      <c r="U1223" s="224"/>
      <c r="V1223" s="224"/>
      <c r="W1223" s="224"/>
      <c r="X1223" s="224"/>
      <c r="Y1223" s="224"/>
      <c r="Z1223" s="213"/>
      <c r="AA1223" s="213"/>
      <c r="AB1223" s="213"/>
      <c r="AC1223" s="213"/>
      <c r="AD1223" s="213"/>
      <c r="AE1223" s="213"/>
      <c r="AF1223" s="213"/>
      <c r="AG1223" s="213" t="s">
        <v>287</v>
      </c>
      <c r="AH1223" s="213"/>
      <c r="AI1223" s="213"/>
      <c r="AJ1223" s="213"/>
      <c r="AK1223" s="213"/>
      <c r="AL1223" s="213"/>
      <c r="AM1223" s="213"/>
      <c r="AN1223" s="213"/>
      <c r="AO1223" s="213"/>
      <c r="AP1223" s="213"/>
      <c r="AQ1223" s="213"/>
      <c r="AR1223" s="213"/>
      <c r="AS1223" s="213"/>
      <c r="AT1223" s="213"/>
      <c r="AU1223" s="213"/>
      <c r="AV1223" s="213"/>
      <c r="AW1223" s="213"/>
      <c r="AX1223" s="213"/>
      <c r="AY1223" s="213"/>
      <c r="AZ1223" s="213"/>
      <c r="BA1223" s="213"/>
      <c r="BB1223" s="213"/>
      <c r="BC1223" s="213"/>
      <c r="BD1223" s="213"/>
      <c r="BE1223" s="213"/>
      <c r="BF1223" s="213"/>
      <c r="BG1223" s="213"/>
      <c r="BH1223" s="213"/>
    </row>
    <row r="1224" spans="1:60" outlineLevel="3" x14ac:dyDescent="0.2">
      <c r="A1224" s="220"/>
      <c r="B1224" s="221"/>
      <c r="C1224" s="261" t="s">
        <v>2984</v>
      </c>
      <c r="D1224" s="250"/>
      <c r="E1224" s="250"/>
      <c r="F1224" s="250"/>
      <c r="G1224" s="250"/>
      <c r="H1224" s="224"/>
      <c r="I1224" s="224"/>
      <c r="J1224" s="224"/>
      <c r="K1224" s="224"/>
      <c r="L1224" s="224"/>
      <c r="M1224" s="224"/>
      <c r="N1224" s="223"/>
      <c r="O1224" s="223"/>
      <c r="P1224" s="223"/>
      <c r="Q1224" s="223"/>
      <c r="R1224" s="224"/>
      <c r="S1224" s="224"/>
      <c r="T1224" s="224"/>
      <c r="U1224" s="224"/>
      <c r="V1224" s="224"/>
      <c r="W1224" s="224"/>
      <c r="X1224" s="224"/>
      <c r="Y1224" s="224"/>
      <c r="Z1224" s="213"/>
      <c r="AA1224" s="213"/>
      <c r="AB1224" s="213"/>
      <c r="AC1224" s="213"/>
      <c r="AD1224" s="213"/>
      <c r="AE1224" s="213"/>
      <c r="AF1224" s="213"/>
      <c r="AG1224" s="213" t="s">
        <v>287</v>
      </c>
      <c r="AH1224" s="213"/>
      <c r="AI1224" s="213"/>
      <c r="AJ1224" s="213"/>
      <c r="AK1224" s="213"/>
      <c r="AL1224" s="213"/>
      <c r="AM1224" s="213"/>
      <c r="AN1224" s="213"/>
      <c r="AO1224" s="213"/>
      <c r="AP1224" s="213"/>
      <c r="AQ1224" s="213"/>
      <c r="AR1224" s="213"/>
      <c r="AS1224" s="213"/>
      <c r="AT1224" s="213"/>
      <c r="AU1224" s="213"/>
      <c r="AV1224" s="213"/>
      <c r="AW1224" s="213"/>
      <c r="AX1224" s="213"/>
      <c r="AY1224" s="213"/>
      <c r="AZ1224" s="213"/>
      <c r="BA1224" s="213"/>
      <c r="BB1224" s="213"/>
      <c r="BC1224" s="213"/>
      <c r="BD1224" s="213"/>
      <c r="BE1224" s="213"/>
      <c r="BF1224" s="213"/>
      <c r="BG1224" s="213"/>
      <c r="BH1224" s="213"/>
    </row>
    <row r="1225" spans="1:60" outlineLevel="3" x14ac:dyDescent="0.2">
      <c r="A1225" s="220"/>
      <c r="B1225" s="221"/>
      <c r="C1225" s="261" t="s">
        <v>2985</v>
      </c>
      <c r="D1225" s="250"/>
      <c r="E1225" s="250"/>
      <c r="F1225" s="250"/>
      <c r="G1225" s="250"/>
      <c r="H1225" s="224"/>
      <c r="I1225" s="224"/>
      <c r="J1225" s="224"/>
      <c r="K1225" s="224"/>
      <c r="L1225" s="224"/>
      <c r="M1225" s="224"/>
      <c r="N1225" s="223"/>
      <c r="O1225" s="223"/>
      <c r="P1225" s="223"/>
      <c r="Q1225" s="223"/>
      <c r="R1225" s="224"/>
      <c r="S1225" s="224"/>
      <c r="T1225" s="224"/>
      <c r="U1225" s="224"/>
      <c r="V1225" s="224"/>
      <c r="W1225" s="224"/>
      <c r="X1225" s="224"/>
      <c r="Y1225" s="224"/>
      <c r="Z1225" s="213"/>
      <c r="AA1225" s="213"/>
      <c r="AB1225" s="213"/>
      <c r="AC1225" s="213"/>
      <c r="AD1225" s="213"/>
      <c r="AE1225" s="213"/>
      <c r="AF1225" s="213"/>
      <c r="AG1225" s="213" t="s">
        <v>287</v>
      </c>
      <c r="AH1225" s="213"/>
      <c r="AI1225" s="213"/>
      <c r="AJ1225" s="213"/>
      <c r="AK1225" s="213"/>
      <c r="AL1225" s="213"/>
      <c r="AM1225" s="213"/>
      <c r="AN1225" s="213"/>
      <c r="AO1225" s="213"/>
      <c r="AP1225" s="213"/>
      <c r="AQ1225" s="213"/>
      <c r="AR1225" s="213"/>
      <c r="AS1225" s="213"/>
      <c r="AT1225" s="213"/>
      <c r="AU1225" s="213"/>
      <c r="AV1225" s="213"/>
      <c r="AW1225" s="213"/>
      <c r="AX1225" s="213"/>
      <c r="AY1225" s="213"/>
      <c r="AZ1225" s="213"/>
      <c r="BA1225" s="213"/>
      <c r="BB1225" s="213"/>
      <c r="BC1225" s="213"/>
      <c r="BD1225" s="213"/>
      <c r="BE1225" s="213"/>
      <c r="BF1225" s="213"/>
      <c r="BG1225" s="213"/>
      <c r="BH1225" s="213"/>
    </row>
    <row r="1226" spans="1:60" outlineLevel="3" x14ac:dyDescent="0.2">
      <c r="A1226" s="220"/>
      <c r="B1226" s="221"/>
      <c r="C1226" s="261" t="s">
        <v>2986</v>
      </c>
      <c r="D1226" s="250"/>
      <c r="E1226" s="250"/>
      <c r="F1226" s="250"/>
      <c r="G1226" s="250"/>
      <c r="H1226" s="224"/>
      <c r="I1226" s="224"/>
      <c r="J1226" s="224"/>
      <c r="K1226" s="224"/>
      <c r="L1226" s="224"/>
      <c r="M1226" s="224"/>
      <c r="N1226" s="223"/>
      <c r="O1226" s="223"/>
      <c r="P1226" s="223"/>
      <c r="Q1226" s="223"/>
      <c r="R1226" s="224"/>
      <c r="S1226" s="224"/>
      <c r="T1226" s="224"/>
      <c r="U1226" s="224"/>
      <c r="V1226" s="224"/>
      <c r="W1226" s="224"/>
      <c r="X1226" s="224"/>
      <c r="Y1226" s="224"/>
      <c r="Z1226" s="213"/>
      <c r="AA1226" s="213"/>
      <c r="AB1226" s="213"/>
      <c r="AC1226" s="213"/>
      <c r="AD1226" s="213"/>
      <c r="AE1226" s="213"/>
      <c r="AF1226" s="213"/>
      <c r="AG1226" s="213" t="s">
        <v>287</v>
      </c>
      <c r="AH1226" s="213"/>
      <c r="AI1226" s="213"/>
      <c r="AJ1226" s="213"/>
      <c r="AK1226" s="213"/>
      <c r="AL1226" s="213"/>
      <c r="AM1226" s="213"/>
      <c r="AN1226" s="213"/>
      <c r="AO1226" s="213"/>
      <c r="AP1226" s="213"/>
      <c r="AQ1226" s="213"/>
      <c r="AR1226" s="213"/>
      <c r="AS1226" s="213"/>
      <c r="AT1226" s="213"/>
      <c r="AU1226" s="213"/>
      <c r="AV1226" s="213"/>
      <c r="AW1226" s="213"/>
      <c r="AX1226" s="213"/>
      <c r="AY1226" s="213"/>
      <c r="AZ1226" s="213"/>
      <c r="BA1226" s="213"/>
      <c r="BB1226" s="213"/>
      <c r="BC1226" s="213"/>
      <c r="BD1226" s="213"/>
      <c r="BE1226" s="213"/>
      <c r="BF1226" s="213"/>
      <c r="BG1226" s="213"/>
      <c r="BH1226" s="213"/>
    </row>
    <row r="1227" spans="1:60" outlineLevel="3" x14ac:dyDescent="0.2">
      <c r="A1227" s="220"/>
      <c r="B1227" s="221"/>
      <c r="C1227" s="261" t="s">
        <v>2987</v>
      </c>
      <c r="D1227" s="250"/>
      <c r="E1227" s="250"/>
      <c r="F1227" s="250"/>
      <c r="G1227" s="250"/>
      <c r="H1227" s="224"/>
      <c r="I1227" s="224"/>
      <c r="J1227" s="224"/>
      <c r="K1227" s="224"/>
      <c r="L1227" s="224"/>
      <c r="M1227" s="224"/>
      <c r="N1227" s="223"/>
      <c r="O1227" s="223"/>
      <c r="P1227" s="223"/>
      <c r="Q1227" s="223"/>
      <c r="R1227" s="224"/>
      <c r="S1227" s="224"/>
      <c r="T1227" s="224"/>
      <c r="U1227" s="224"/>
      <c r="V1227" s="224"/>
      <c r="W1227" s="224"/>
      <c r="X1227" s="224"/>
      <c r="Y1227" s="224"/>
      <c r="Z1227" s="213"/>
      <c r="AA1227" s="213"/>
      <c r="AB1227" s="213"/>
      <c r="AC1227" s="213"/>
      <c r="AD1227" s="213"/>
      <c r="AE1227" s="213"/>
      <c r="AF1227" s="213"/>
      <c r="AG1227" s="213" t="s">
        <v>287</v>
      </c>
      <c r="AH1227" s="213"/>
      <c r="AI1227" s="213"/>
      <c r="AJ1227" s="213"/>
      <c r="AK1227" s="213"/>
      <c r="AL1227" s="213"/>
      <c r="AM1227" s="213"/>
      <c r="AN1227" s="213"/>
      <c r="AO1227" s="213"/>
      <c r="AP1227" s="213"/>
      <c r="AQ1227" s="213"/>
      <c r="AR1227" s="213"/>
      <c r="AS1227" s="213"/>
      <c r="AT1227" s="213"/>
      <c r="AU1227" s="213"/>
      <c r="AV1227" s="213"/>
      <c r="AW1227" s="213"/>
      <c r="AX1227" s="213"/>
      <c r="AY1227" s="213"/>
      <c r="AZ1227" s="213"/>
      <c r="BA1227" s="213"/>
      <c r="BB1227" s="213"/>
      <c r="BC1227" s="213"/>
      <c r="BD1227" s="213"/>
      <c r="BE1227" s="213"/>
      <c r="BF1227" s="213"/>
      <c r="BG1227" s="213"/>
      <c r="BH1227" s="213"/>
    </row>
    <row r="1228" spans="1:60" outlineLevel="3" x14ac:dyDescent="0.2">
      <c r="A1228" s="220"/>
      <c r="B1228" s="221"/>
      <c r="C1228" s="261" t="s">
        <v>3213</v>
      </c>
      <c r="D1228" s="250"/>
      <c r="E1228" s="250"/>
      <c r="F1228" s="250"/>
      <c r="G1228" s="250"/>
      <c r="H1228" s="224"/>
      <c r="I1228" s="224"/>
      <c r="J1228" s="224"/>
      <c r="K1228" s="224"/>
      <c r="L1228" s="224"/>
      <c r="M1228" s="224"/>
      <c r="N1228" s="223"/>
      <c r="O1228" s="223"/>
      <c r="P1228" s="223"/>
      <c r="Q1228" s="223"/>
      <c r="R1228" s="224"/>
      <c r="S1228" s="224"/>
      <c r="T1228" s="224"/>
      <c r="U1228" s="224"/>
      <c r="V1228" s="224"/>
      <c r="W1228" s="224"/>
      <c r="X1228" s="224"/>
      <c r="Y1228" s="224"/>
      <c r="Z1228" s="213"/>
      <c r="AA1228" s="213"/>
      <c r="AB1228" s="213"/>
      <c r="AC1228" s="213"/>
      <c r="AD1228" s="213"/>
      <c r="AE1228" s="213"/>
      <c r="AF1228" s="213"/>
      <c r="AG1228" s="213" t="s">
        <v>287</v>
      </c>
      <c r="AH1228" s="213"/>
      <c r="AI1228" s="213"/>
      <c r="AJ1228" s="213"/>
      <c r="AK1228" s="213"/>
      <c r="AL1228" s="213"/>
      <c r="AM1228" s="213"/>
      <c r="AN1228" s="213"/>
      <c r="AO1228" s="213"/>
      <c r="AP1228" s="213"/>
      <c r="AQ1228" s="213"/>
      <c r="AR1228" s="213"/>
      <c r="AS1228" s="213"/>
      <c r="AT1228" s="213"/>
      <c r="AU1228" s="213"/>
      <c r="AV1228" s="213"/>
      <c r="AW1228" s="213"/>
      <c r="AX1228" s="213"/>
      <c r="AY1228" s="213"/>
      <c r="AZ1228" s="213"/>
      <c r="BA1228" s="213"/>
      <c r="BB1228" s="213"/>
      <c r="BC1228" s="213"/>
      <c r="BD1228" s="213"/>
      <c r="BE1228" s="213"/>
      <c r="BF1228" s="213"/>
      <c r="BG1228" s="213"/>
      <c r="BH1228" s="213"/>
    </row>
    <row r="1229" spans="1:60" outlineLevel="3" x14ac:dyDescent="0.2">
      <c r="A1229" s="220"/>
      <c r="B1229" s="221"/>
      <c r="C1229" s="261" t="s">
        <v>3214</v>
      </c>
      <c r="D1229" s="250"/>
      <c r="E1229" s="250"/>
      <c r="F1229" s="250"/>
      <c r="G1229" s="250"/>
      <c r="H1229" s="224"/>
      <c r="I1229" s="224"/>
      <c r="J1229" s="224"/>
      <c r="K1229" s="224"/>
      <c r="L1229" s="224"/>
      <c r="M1229" s="224"/>
      <c r="N1229" s="223"/>
      <c r="O1229" s="223"/>
      <c r="P1229" s="223"/>
      <c r="Q1229" s="223"/>
      <c r="R1229" s="224"/>
      <c r="S1229" s="224"/>
      <c r="T1229" s="224"/>
      <c r="U1229" s="224"/>
      <c r="V1229" s="224"/>
      <c r="W1229" s="224"/>
      <c r="X1229" s="224"/>
      <c r="Y1229" s="224"/>
      <c r="Z1229" s="213"/>
      <c r="AA1229" s="213"/>
      <c r="AB1229" s="213"/>
      <c r="AC1229" s="213"/>
      <c r="AD1229" s="213"/>
      <c r="AE1229" s="213"/>
      <c r="AF1229" s="213"/>
      <c r="AG1229" s="213" t="s">
        <v>287</v>
      </c>
      <c r="AH1229" s="213"/>
      <c r="AI1229" s="213"/>
      <c r="AJ1229" s="213"/>
      <c r="AK1229" s="213"/>
      <c r="AL1229" s="213"/>
      <c r="AM1229" s="213"/>
      <c r="AN1229" s="213"/>
      <c r="AO1229" s="213"/>
      <c r="AP1229" s="213"/>
      <c r="AQ1229" s="213"/>
      <c r="AR1229" s="213"/>
      <c r="AS1229" s="213"/>
      <c r="AT1229" s="213"/>
      <c r="AU1229" s="213"/>
      <c r="AV1229" s="213"/>
      <c r="AW1229" s="213"/>
      <c r="AX1229" s="213"/>
      <c r="AY1229" s="213"/>
      <c r="AZ1229" s="213"/>
      <c r="BA1229" s="213"/>
      <c r="BB1229" s="213"/>
      <c r="BC1229" s="213"/>
      <c r="BD1229" s="213"/>
      <c r="BE1229" s="213"/>
      <c r="BF1229" s="213"/>
      <c r="BG1229" s="213"/>
      <c r="BH1229" s="213"/>
    </row>
    <row r="1230" spans="1:60" outlineLevel="3" x14ac:dyDescent="0.2">
      <c r="A1230" s="220"/>
      <c r="B1230" s="221"/>
      <c r="C1230" s="261" t="s">
        <v>3215</v>
      </c>
      <c r="D1230" s="250"/>
      <c r="E1230" s="250"/>
      <c r="F1230" s="250"/>
      <c r="G1230" s="250"/>
      <c r="H1230" s="224"/>
      <c r="I1230" s="224"/>
      <c r="J1230" s="224"/>
      <c r="K1230" s="224"/>
      <c r="L1230" s="224"/>
      <c r="M1230" s="224"/>
      <c r="N1230" s="223"/>
      <c r="O1230" s="223"/>
      <c r="P1230" s="223"/>
      <c r="Q1230" s="223"/>
      <c r="R1230" s="224"/>
      <c r="S1230" s="224"/>
      <c r="T1230" s="224"/>
      <c r="U1230" s="224"/>
      <c r="V1230" s="224"/>
      <c r="W1230" s="224"/>
      <c r="X1230" s="224"/>
      <c r="Y1230" s="224"/>
      <c r="Z1230" s="213"/>
      <c r="AA1230" s="213"/>
      <c r="AB1230" s="213"/>
      <c r="AC1230" s="213"/>
      <c r="AD1230" s="213"/>
      <c r="AE1230" s="213"/>
      <c r="AF1230" s="213"/>
      <c r="AG1230" s="213" t="s">
        <v>287</v>
      </c>
      <c r="AH1230" s="213"/>
      <c r="AI1230" s="213"/>
      <c r="AJ1230" s="213"/>
      <c r="AK1230" s="213"/>
      <c r="AL1230" s="213"/>
      <c r="AM1230" s="213"/>
      <c r="AN1230" s="213"/>
      <c r="AO1230" s="213"/>
      <c r="AP1230" s="213"/>
      <c r="AQ1230" s="213"/>
      <c r="AR1230" s="213"/>
      <c r="AS1230" s="213"/>
      <c r="AT1230" s="213"/>
      <c r="AU1230" s="213"/>
      <c r="AV1230" s="213"/>
      <c r="AW1230" s="213"/>
      <c r="AX1230" s="213"/>
      <c r="AY1230" s="213"/>
      <c r="AZ1230" s="213"/>
      <c r="BA1230" s="213"/>
      <c r="BB1230" s="213"/>
      <c r="BC1230" s="213"/>
      <c r="BD1230" s="213"/>
      <c r="BE1230" s="213"/>
      <c r="BF1230" s="213"/>
      <c r="BG1230" s="213"/>
      <c r="BH1230" s="213"/>
    </row>
    <row r="1231" spans="1:60" outlineLevel="3" x14ac:dyDescent="0.2">
      <c r="A1231" s="220"/>
      <c r="B1231" s="221"/>
      <c r="C1231" s="261" t="s">
        <v>2988</v>
      </c>
      <c r="D1231" s="250"/>
      <c r="E1231" s="250"/>
      <c r="F1231" s="250"/>
      <c r="G1231" s="250"/>
      <c r="H1231" s="224"/>
      <c r="I1231" s="224"/>
      <c r="J1231" s="224"/>
      <c r="K1231" s="224"/>
      <c r="L1231" s="224"/>
      <c r="M1231" s="224"/>
      <c r="N1231" s="223"/>
      <c r="O1231" s="223"/>
      <c r="P1231" s="223"/>
      <c r="Q1231" s="223"/>
      <c r="R1231" s="224"/>
      <c r="S1231" s="224"/>
      <c r="T1231" s="224"/>
      <c r="U1231" s="224"/>
      <c r="V1231" s="224"/>
      <c r="W1231" s="224"/>
      <c r="X1231" s="224"/>
      <c r="Y1231" s="224"/>
      <c r="Z1231" s="213"/>
      <c r="AA1231" s="213"/>
      <c r="AB1231" s="213"/>
      <c r="AC1231" s="213"/>
      <c r="AD1231" s="213"/>
      <c r="AE1231" s="213"/>
      <c r="AF1231" s="213"/>
      <c r="AG1231" s="213" t="s">
        <v>287</v>
      </c>
      <c r="AH1231" s="213"/>
      <c r="AI1231" s="213"/>
      <c r="AJ1231" s="213"/>
      <c r="AK1231" s="213"/>
      <c r="AL1231" s="213"/>
      <c r="AM1231" s="213"/>
      <c r="AN1231" s="213"/>
      <c r="AO1231" s="213"/>
      <c r="AP1231" s="213"/>
      <c r="AQ1231" s="213"/>
      <c r="AR1231" s="213"/>
      <c r="AS1231" s="213"/>
      <c r="AT1231" s="213"/>
      <c r="AU1231" s="213"/>
      <c r="AV1231" s="213"/>
      <c r="AW1231" s="213"/>
      <c r="AX1231" s="213"/>
      <c r="AY1231" s="213"/>
      <c r="AZ1231" s="213"/>
      <c r="BA1231" s="213"/>
      <c r="BB1231" s="213"/>
      <c r="BC1231" s="213"/>
      <c r="BD1231" s="213"/>
      <c r="BE1231" s="213"/>
      <c r="BF1231" s="213"/>
      <c r="BG1231" s="213"/>
      <c r="BH1231" s="213"/>
    </row>
    <row r="1232" spans="1:60" ht="22.5" outlineLevel="3" x14ac:dyDescent="0.2">
      <c r="A1232" s="220"/>
      <c r="B1232" s="221"/>
      <c r="C1232" s="261" t="s">
        <v>355</v>
      </c>
      <c r="D1232" s="250"/>
      <c r="E1232" s="250"/>
      <c r="F1232" s="250"/>
      <c r="G1232" s="250"/>
      <c r="H1232" s="224"/>
      <c r="I1232" s="224"/>
      <c r="J1232" s="224"/>
      <c r="K1232" s="224"/>
      <c r="L1232" s="224"/>
      <c r="M1232" s="224"/>
      <c r="N1232" s="223"/>
      <c r="O1232" s="223"/>
      <c r="P1232" s="223"/>
      <c r="Q1232" s="223"/>
      <c r="R1232" s="224"/>
      <c r="S1232" s="224"/>
      <c r="T1232" s="224"/>
      <c r="U1232" s="224"/>
      <c r="V1232" s="224"/>
      <c r="W1232" s="224"/>
      <c r="X1232" s="224"/>
      <c r="Y1232" s="224"/>
      <c r="Z1232" s="213"/>
      <c r="AA1232" s="213"/>
      <c r="AB1232" s="213"/>
      <c r="AC1232" s="213"/>
      <c r="AD1232" s="213"/>
      <c r="AE1232" s="213"/>
      <c r="AF1232" s="213"/>
      <c r="AG1232" s="213" t="s">
        <v>287</v>
      </c>
      <c r="AH1232" s="213"/>
      <c r="AI1232" s="213"/>
      <c r="AJ1232" s="213"/>
      <c r="AK1232" s="213"/>
      <c r="AL1232" s="213"/>
      <c r="AM1232" s="213"/>
      <c r="AN1232" s="213"/>
      <c r="AO1232" s="213"/>
      <c r="AP1232" s="213"/>
      <c r="AQ1232" s="213"/>
      <c r="AR1232" s="213"/>
      <c r="AS1232" s="213"/>
      <c r="AT1232" s="213"/>
      <c r="AU1232" s="213"/>
      <c r="AV1232" s="213"/>
      <c r="AW1232" s="213"/>
      <c r="AX1232" s="213"/>
      <c r="AY1232" s="213"/>
      <c r="AZ1232" s="213"/>
      <c r="BA1232" s="249" t="str">
        <f>C1232</f>
        <v>Kompletní provedení dle veškerých informací obsažených v PD (textová i výkresová část, technologické postupy, restaurátorské záměry atd.).</v>
      </c>
      <c r="BB1232" s="213"/>
      <c r="BC1232" s="213"/>
      <c r="BD1232" s="213"/>
      <c r="BE1232" s="213"/>
      <c r="BF1232" s="213"/>
      <c r="BG1232" s="213"/>
      <c r="BH1232" s="213"/>
    </row>
    <row r="1233" spans="1:60" ht="22.5" outlineLevel="3" x14ac:dyDescent="0.2">
      <c r="A1233" s="220"/>
      <c r="B1233" s="221"/>
      <c r="C1233" s="261" t="s">
        <v>3165</v>
      </c>
      <c r="D1233" s="250"/>
      <c r="E1233" s="250"/>
      <c r="F1233" s="250"/>
      <c r="G1233" s="250"/>
      <c r="H1233" s="224"/>
      <c r="I1233" s="224"/>
      <c r="J1233" s="224"/>
      <c r="K1233" s="224"/>
      <c r="L1233" s="224"/>
      <c r="M1233" s="224"/>
      <c r="N1233" s="223"/>
      <c r="O1233" s="223"/>
      <c r="P1233" s="223"/>
      <c r="Q1233" s="223"/>
      <c r="R1233" s="224"/>
      <c r="S1233" s="224"/>
      <c r="T1233" s="224"/>
      <c r="U1233" s="224"/>
      <c r="V1233" s="224"/>
      <c r="W1233" s="224"/>
      <c r="X1233" s="224"/>
      <c r="Y1233" s="224"/>
      <c r="Z1233" s="213"/>
      <c r="AA1233" s="213"/>
      <c r="AB1233" s="213"/>
      <c r="AC1233" s="213"/>
      <c r="AD1233" s="213"/>
      <c r="AE1233" s="213"/>
      <c r="AF1233" s="213"/>
      <c r="AG1233" s="213" t="s">
        <v>287</v>
      </c>
      <c r="AH1233" s="213"/>
      <c r="AI1233" s="213"/>
      <c r="AJ1233" s="213"/>
      <c r="AK1233" s="213"/>
      <c r="AL1233" s="213"/>
      <c r="AM1233" s="213"/>
      <c r="AN1233" s="213"/>
      <c r="AO1233" s="213"/>
      <c r="AP1233" s="213"/>
      <c r="AQ1233" s="213"/>
      <c r="AR1233" s="213"/>
      <c r="AS1233" s="213"/>
      <c r="AT1233" s="213"/>
      <c r="AU1233" s="213"/>
      <c r="AV1233" s="213"/>
      <c r="AW1233" s="213"/>
      <c r="AX1233" s="213"/>
      <c r="AY1233" s="213"/>
      <c r="AZ1233" s="213"/>
      <c r="BA1233" s="249" t="str">
        <f>C1233</f>
        <v>Provedení je včetně montáže, demontáže původních konstrukcí, dodávky, přesunu hmot, přesunu a likvidace suti, povrchové úpravy, repasí, restaurátorských záměrů,</v>
      </c>
      <c r="BB1233" s="213"/>
      <c r="BC1233" s="213"/>
      <c r="BD1233" s="213"/>
      <c r="BE1233" s="213"/>
      <c r="BF1233" s="213"/>
      <c r="BG1233" s="213"/>
      <c r="BH1233" s="213"/>
    </row>
    <row r="1234" spans="1:60" ht="22.5" outlineLevel="3" x14ac:dyDescent="0.2">
      <c r="A1234" s="220"/>
      <c r="B1234" s="221"/>
      <c r="C1234" s="261" t="s">
        <v>288</v>
      </c>
      <c r="D1234" s="250"/>
      <c r="E1234" s="250"/>
      <c r="F1234" s="250"/>
      <c r="G1234" s="250"/>
      <c r="H1234" s="224"/>
      <c r="I1234" s="224"/>
      <c r="J1234" s="224"/>
      <c r="K1234" s="224"/>
      <c r="L1234" s="224"/>
      <c r="M1234" s="224"/>
      <c r="N1234" s="223"/>
      <c r="O1234" s="223"/>
      <c r="P1234" s="223"/>
      <c r="Q1234" s="223"/>
      <c r="R1234" s="224"/>
      <c r="S1234" s="224"/>
      <c r="T1234" s="224"/>
      <c r="U1234" s="224"/>
      <c r="V1234" s="224"/>
      <c r="W1234" s="224"/>
      <c r="X1234" s="224"/>
      <c r="Y1234" s="224"/>
      <c r="Z1234" s="213"/>
      <c r="AA1234" s="213"/>
      <c r="AB1234" s="213"/>
      <c r="AC1234" s="213"/>
      <c r="AD1234" s="213"/>
      <c r="AE1234" s="213"/>
      <c r="AF1234" s="213"/>
      <c r="AG1234" s="213" t="s">
        <v>287</v>
      </c>
      <c r="AH1234" s="213"/>
      <c r="AI1234" s="213"/>
      <c r="AJ1234" s="213"/>
      <c r="AK1234" s="213"/>
      <c r="AL1234" s="213"/>
      <c r="AM1234" s="213"/>
      <c r="AN1234" s="213"/>
      <c r="AO1234" s="213"/>
      <c r="AP1234" s="213"/>
      <c r="AQ1234" s="213"/>
      <c r="AR1234" s="213"/>
      <c r="AS1234" s="213"/>
      <c r="AT1234" s="213"/>
      <c r="AU1234" s="213"/>
      <c r="AV1234" s="213"/>
      <c r="AW1234" s="213"/>
      <c r="AX1234" s="213"/>
      <c r="AY1234" s="213"/>
      <c r="AZ1234" s="213"/>
      <c r="BA1234" s="249" t="str">
        <f>C1234</f>
        <v>restaurátorských závěrečných zpráv, dílenských dokumentací, vzorkování a veškerých dalších nutných souvisejících plnění a dodávek potřeb.</v>
      </c>
      <c r="BB1234" s="213"/>
      <c r="BC1234" s="213"/>
      <c r="BD1234" s="213"/>
      <c r="BE1234" s="213"/>
      <c r="BF1234" s="213"/>
      <c r="BG1234" s="213"/>
      <c r="BH1234" s="213"/>
    </row>
    <row r="1235" spans="1:60" outlineLevel="1" x14ac:dyDescent="0.2">
      <c r="A1235" s="241">
        <v>124</v>
      </c>
      <c r="B1235" s="242" t="s">
        <v>2993</v>
      </c>
      <c r="C1235" s="259" t="s">
        <v>2994</v>
      </c>
      <c r="D1235" s="243" t="s">
        <v>1055</v>
      </c>
      <c r="E1235" s="244">
        <v>1</v>
      </c>
      <c r="F1235" s="245"/>
      <c r="G1235" s="246">
        <f>ROUND(E1235*F1235,2)</f>
        <v>0</v>
      </c>
      <c r="H1235" s="245"/>
      <c r="I1235" s="246">
        <f>ROUND(E1235*H1235,2)</f>
        <v>0</v>
      </c>
      <c r="J1235" s="245"/>
      <c r="K1235" s="246">
        <f>ROUND(E1235*J1235,2)</f>
        <v>0</v>
      </c>
      <c r="L1235" s="246">
        <v>21</v>
      </c>
      <c r="M1235" s="246">
        <f>G1235*(1+L1235/100)</f>
        <v>0</v>
      </c>
      <c r="N1235" s="244">
        <v>0</v>
      </c>
      <c r="O1235" s="244">
        <f>ROUND(E1235*N1235,2)</f>
        <v>0</v>
      </c>
      <c r="P1235" s="244">
        <v>0</v>
      </c>
      <c r="Q1235" s="244">
        <f>ROUND(E1235*P1235,2)</f>
        <v>0</v>
      </c>
      <c r="R1235" s="246"/>
      <c r="S1235" s="246" t="s">
        <v>281</v>
      </c>
      <c r="T1235" s="247" t="s">
        <v>282</v>
      </c>
      <c r="U1235" s="224">
        <v>0</v>
      </c>
      <c r="V1235" s="224">
        <f>ROUND(E1235*U1235,2)</f>
        <v>0</v>
      </c>
      <c r="W1235" s="224"/>
      <c r="X1235" s="224" t="s">
        <v>283</v>
      </c>
      <c r="Y1235" s="224" t="s">
        <v>284</v>
      </c>
      <c r="Z1235" s="213"/>
      <c r="AA1235" s="213"/>
      <c r="AB1235" s="213"/>
      <c r="AC1235" s="213"/>
      <c r="AD1235" s="213"/>
      <c r="AE1235" s="213"/>
      <c r="AF1235" s="213"/>
      <c r="AG1235" s="213" t="s">
        <v>285</v>
      </c>
      <c r="AH1235" s="213"/>
      <c r="AI1235" s="213"/>
      <c r="AJ1235" s="213"/>
      <c r="AK1235" s="213"/>
      <c r="AL1235" s="213"/>
      <c r="AM1235" s="213"/>
      <c r="AN1235" s="213"/>
      <c r="AO1235" s="213"/>
      <c r="AP1235" s="213"/>
      <c r="AQ1235" s="213"/>
      <c r="AR1235" s="213"/>
      <c r="AS1235" s="213"/>
      <c r="AT1235" s="213"/>
      <c r="AU1235" s="213"/>
      <c r="AV1235" s="213"/>
      <c r="AW1235" s="213"/>
      <c r="AX1235" s="213"/>
      <c r="AY1235" s="213"/>
      <c r="AZ1235" s="213"/>
      <c r="BA1235" s="213"/>
      <c r="BB1235" s="213"/>
      <c r="BC1235" s="213"/>
      <c r="BD1235" s="213"/>
      <c r="BE1235" s="213"/>
      <c r="BF1235" s="213"/>
      <c r="BG1235" s="213"/>
      <c r="BH1235" s="213"/>
    </row>
    <row r="1236" spans="1:60" outlineLevel="2" x14ac:dyDescent="0.2">
      <c r="A1236" s="220"/>
      <c r="B1236" s="221"/>
      <c r="C1236" s="260" t="s">
        <v>286</v>
      </c>
      <c r="D1236" s="248"/>
      <c r="E1236" s="248"/>
      <c r="F1236" s="248"/>
      <c r="G1236" s="248"/>
      <c r="H1236" s="224"/>
      <c r="I1236" s="224"/>
      <c r="J1236" s="224"/>
      <c r="K1236" s="224"/>
      <c r="L1236" s="224"/>
      <c r="M1236" s="224"/>
      <c r="N1236" s="223"/>
      <c r="O1236" s="223"/>
      <c r="P1236" s="223"/>
      <c r="Q1236" s="223"/>
      <c r="R1236" s="224"/>
      <c r="S1236" s="224"/>
      <c r="T1236" s="224"/>
      <c r="U1236" s="224"/>
      <c r="V1236" s="224"/>
      <c r="W1236" s="224"/>
      <c r="X1236" s="224"/>
      <c r="Y1236" s="224"/>
      <c r="Z1236" s="213"/>
      <c r="AA1236" s="213"/>
      <c r="AB1236" s="213"/>
      <c r="AC1236" s="213"/>
      <c r="AD1236" s="213"/>
      <c r="AE1236" s="213"/>
      <c r="AF1236" s="213"/>
      <c r="AG1236" s="213" t="s">
        <v>287</v>
      </c>
      <c r="AH1236" s="213"/>
      <c r="AI1236" s="213"/>
      <c r="AJ1236" s="213"/>
      <c r="AK1236" s="213"/>
      <c r="AL1236" s="213"/>
      <c r="AM1236" s="213"/>
      <c r="AN1236" s="213"/>
      <c r="AO1236" s="213"/>
      <c r="AP1236" s="213"/>
      <c r="AQ1236" s="213"/>
      <c r="AR1236" s="213"/>
      <c r="AS1236" s="213"/>
      <c r="AT1236" s="213"/>
      <c r="AU1236" s="213"/>
      <c r="AV1236" s="213"/>
      <c r="AW1236" s="213"/>
      <c r="AX1236" s="213"/>
      <c r="AY1236" s="213"/>
      <c r="AZ1236" s="213"/>
      <c r="BA1236" s="213"/>
      <c r="BB1236" s="213"/>
      <c r="BC1236" s="213"/>
      <c r="BD1236" s="213"/>
      <c r="BE1236" s="213"/>
      <c r="BF1236" s="213"/>
      <c r="BG1236" s="213"/>
      <c r="BH1236" s="213"/>
    </row>
    <row r="1237" spans="1:60" outlineLevel="3" x14ac:dyDescent="0.2">
      <c r="A1237" s="220"/>
      <c r="B1237" s="221"/>
      <c r="C1237" s="261" t="s">
        <v>2982</v>
      </c>
      <c r="D1237" s="250"/>
      <c r="E1237" s="250"/>
      <c r="F1237" s="250"/>
      <c r="G1237" s="250"/>
      <c r="H1237" s="224"/>
      <c r="I1237" s="224"/>
      <c r="J1237" s="224"/>
      <c r="K1237" s="224"/>
      <c r="L1237" s="224"/>
      <c r="M1237" s="224"/>
      <c r="N1237" s="223"/>
      <c r="O1237" s="223"/>
      <c r="P1237" s="223"/>
      <c r="Q1237" s="223"/>
      <c r="R1237" s="224"/>
      <c r="S1237" s="224"/>
      <c r="T1237" s="224"/>
      <c r="U1237" s="224"/>
      <c r="V1237" s="224"/>
      <c r="W1237" s="224"/>
      <c r="X1237" s="224"/>
      <c r="Y1237" s="224"/>
      <c r="Z1237" s="213"/>
      <c r="AA1237" s="213"/>
      <c r="AB1237" s="213"/>
      <c r="AC1237" s="213"/>
      <c r="AD1237" s="213"/>
      <c r="AE1237" s="213"/>
      <c r="AF1237" s="213"/>
      <c r="AG1237" s="213" t="s">
        <v>287</v>
      </c>
      <c r="AH1237" s="213"/>
      <c r="AI1237" s="213"/>
      <c r="AJ1237" s="213"/>
      <c r="AK1237" s="213"/>
      <c r="AL1237" s="213"/>
      <c r="AM1237" s="213"/>
      <c r="AN1237" s="213"/>
      <c r="AO1237" s="213"/>
      <c r="AP1237" s="213"/>
      <c r="AQ1237" s="213"/>
      <c r="AR1237" s="213"/>
      <c r="AS1237" s="213"/>
      <c r="AT1237" s="213"/>
      <c r="AU1237" s="213"/>
      <c r="AV1237" s="213"/>
      <c r="AW1237" s="213"/>
      <c r="AX1237" s="213"/>
      <c r="AY1237" s="213"/>
      <c r="AZ1237" s="213"/>
      <c r="BA1237" s="213"/>
      <c r="BB1237" s="213"/>
      <c r="BC1237" s="213"/>
      <c r="BD1237" s="213"/>
      <c r="BE1237" s="213"/>
      <c r="BF1237" s="213"/>
      <c r="BG1237" s="213"/>
      <c r="BH1237" s="213"/>
    </row>
    <row r="1238" spans="1:60" outlineLevel="3" x14ac:dyDescent="0.2">
      <c r="A1238" s="220"/>
      <c r="B1238" s="221"/>
      <c r="C1238" s="261" t="s">
        <v>2983</v>
      </c>
      <c r="D1238" s="250"/>
      <c r="E1238" s="250"/>
      <c r="F1238" s="250"/>
      <c r="G1238" s="250"/>
      <c r="H1238" s="224"/>
      <c r="I1238" s="224"/>
      <c r="J1238" s="224"/>
      <c r="K1238" s="224"/>
      <c r="L1238" s="224"/>
      <c r="M1238" s="224"/>
      <c r="N1238" s="223"/>
      <c r="O1238" s="223"/>
      <c r="P1238" s="223"/>
      <c r="Q1238" s="223"/>
      <c r="R1238" s="224"/>
      <c r="S1238" s="224"/>
      <c r="T1238" s="224"/>
      <c r="U1238" s="224"/>
      <c r="V1238" s="224"/>
      <c r="W1238" s="224"/>
      <c r="X1238" s="224"/>
      <c r="Y1238" s="224"/>
      <c r="Z1238" s="213"/>
      <c r="AA1238" s="213"/>
      <c r="AB1238" s="213"/>
      <c r="AC1238" s="213"/>
      <c r="AD1238" s="213"/>
      <c r="AE1238" s="213"/>
      <c r="AF1238" s="213"/>
      <c r="AG1238" s="213" t="s">
        <v>287</v>
      </c>
      <c r="AH1238" s="213"/>
      <c r="AI1238" s="213"/>
      <c r="AJ1238" s="213"/>
      <c r="AK1238" s="213"/>
      <c r="AL1238" s="213"/>
      <c r="AM1238" s="213"/>
      <c r="AN1238" s="213"/>
      <c r="AO1238" s="213"/>
      <c r="AP1238" s="213"/>
      <c r="AQ1238" s="213"/>
      <c r="AR1238" s="213"/>
      <c r="AS1238" s="213"/>
      <c r="AT1238" s="213"/>
      <c r="AU1238" s="213"/>
      <c r="AV1238" s="213"/>
      <c r="AW1238" s="213"/>
      <c r="AX1238" s="213"/>
      <c r="AY1238" s="213"/>
      <c r="AZ1238" s="213"/>
      <c r="BA1238" s="213"/>
      <c r="BB1238" s="213"/>
      <c r="BC1238" s="213"/>
      <c r="BD1238" s="213"/>
      <c r="BE1238" s="213"/>
      <c r="BF1238" s="213"/>
      <c r="BG1238" s="213"/>
      <c r="BH1238" s="213"/>
    </row>
    <row r="1239" spans="1:60" outlineLevel="3" x14ac:dyDescent="0.2">
      <c r="A1239" s="220"/>
      <c r="B1239" s="221"/>
      <c r="C1239" s="261" t="s">
        <v>2984</v>
      </c>
      <c r="D1239" s="250"/>
      <c r="E1239" s="250"/>
      <c r="F1239" s="250"/>
      <c r="G1239" s="250"/>
      <c r="H1239" s="224"/>
      <c r="I1239" s="224"/>
      <c r="J1239" s="224"/>
      <c r="K1239" s="224"/>
      <c r="L1239" s="224"/>
      <c r="M1239" s="224"/>
      <c r="N1239" s="223"/>
      <c r="O1239" s="223"/>
      <c r="P1239" s="223"/>
      <c r="Q1239" s="223"/>
      <c r="R1239" s="224"/>
      <c r="S1239" s="224"/>
      <c r="T1239" s="224"/>
      <c r="U1239" s="224"/>
      <c r="V1239" s="224"/>
      <c r="W1239" s="224"/>
      <c r="X1239" s="224"/>
      <c r="Y1239" s="224"/>
      <c r="Z1239" s="213"/>
      <c r="AA1239" s="213"/>
      <c r="AB1239" s="213"/>
      <c r="AC1239" s="213"/>
      <c r="AD1239" s="213"/>
      <c r="AE1239" s="213"/>
      <c r="AF1239" s="213"/>
      <c r="AG1239" s="213" t="s">
        <v>287</v>
      </c>
      <c r="AH1239" s="213"/>
      <c r="AI1239" s="213"/>
      <c r="AJ1239" s="213"/>
      <c r="AK1239" s="213"/>
      <c r="AL1239" s="213"/>
      <c r="AM1239" s="213"/>
      <c r="AN1239" s="213"/>
      <c r="AO1239" s="213"/>
      <c r="AP1239" s="213"/>
      <c r="AQ1239" s="213"/>
      <c r="AR1239" s="213"/>
      <c r="AS1239" s="213"/>
      <c r="AT1239" s="213"/>
      <c r="AU1239" s="213"/>
      <c r="AV1239" s="213"/>
      <c r="AW1239" s="213"/>
      <c r="AX1239" s="213"/>
      <c r="AY1239" s="213"/>
      <c r="AZ1239" s="213"/>
      <c r="BA1239" s="213"/>
      <c r="BB1239" s="213"/>
      <c r="BC1239" s="213"/>
      <c r="BD1239" s="213"/>
      <c r="BE1239" s="213"/>
      <c r="BF1239" s="213"/>
      <c r="BG1239" s="213"/>
      <c r="BH1239" s="213"/>
    </row>
    <row r="1240" spans="1:60" outlineLevel="3" x14ac:dyDescent="0.2">
      <c r="A1240" s="220"/>
      <c r="B1240" s="221"/>
      <c r="C1240" s="261" t="s">
        <v>2985</v>
      </c>
      <c r="D1240" s="250"/>
      <c r="E1240" s="250"/>
      <c r="F1240" s="250"/>
      <c r="G1240" s="250"/>
      <c r="H1240" s="224"/>
      <c r="I1240" s="224"/>
      <c r="J1240" s="224"/>
      <c r="K1240" s="224"/>
      <c r="L1240" s="224"/>
      <c r="M1240" s="224"/>
      <c r="N1240" s="223"/>
      <c r="O1240" s="223"/>
      <c r="P1240" s="223"/>
      <c r="Q1240" s="223"/>
      <c r="R1240" s="224"/>
      <c r="S1240" s="224"/>
      <c r="T1240" s="224"/>
      <c r="U1240" s="224"/>
      <c r="V1240" s="224"/>
      <c r="W1240" s="224"/>
      <c r="X1240" s="224"/>
      <c r="Y1240" s="224"/>
      <c r="Z1240" s="213"/>
      <c r="AA1240" s="213"/>
      <c r="AB1240" s="213"/>
      <c r="AC1240" s="213"/>
      <c r="AD1240" s="213"/>
      <c r="AE1240" s="213"/>
      <c r="AF1240" s="213"/>
      <c r="AG1240" s="213" t="s">
        <v>287</v>
      </c>
      <c r="AH1240" s="213"/>
      <c r="AI1240" s="213"/>
      <c r="AJ1240" s="213"/>
      <c r="AK1240" s="213"/>
      <c r="AL1240" s="213"/>
      <c r="AM1240" s="213"/>
      <c r="AN1240" s="213"/>
      <c r="AO1240" s="213"/>
      <c r="AP1240" s="213"/>
      <c r="AQ1240" s="213"/>
      <c r="AR1240" s="213"/>
      <c r="AS1240" s="213"/>
      <c r="AT1240" s="213"/>
      <c r="AU1240" s="213"/>
      <c r="AV1240" s="213"/>
      <c r="AW1240" s="213"/>
      <c r="AX1240" s="213"/>
      <c r="AY1240" s="213"/>
      <c r="AZ1240" s="213"/>
      <c r="BA1240" s="213"/>
      <c r="BB1240" s="213"/>
      <c r="BC1240" s="213"/>
      <c r="BD1240" s="213"/>
      <c r="BE1240" s="213"/>
      <c r="BF1240" s="213"/>
      <c r="BG1240" s="213"/>
      <c r="BH1240" s="213"/>
    </row>
    <row r="1241" spans="1:60" outlineLevel="3" x14ac:dyDescent="0.2">
      <c r="A1241" s="220"/>
      <c r="B1241" s="221"/>
      <c r="C1241" s="261" t="s">
        <v>2986</v>
      </c>
      <c r="D1241" s="250"/>
      <c r="E1241" s="250"/>
      <c r="F1241" s="250"/>
      <c r="G1241" s="250"/>
      <c r="H1241" s="224"/>
      <c r="I1241" s="224"/>
      <c r="J1241" s="224"/>
      <c r="K1241" s="224"/>
      <c r="L1241" s="224"/>
      <c r="M1241" s="224"/>
      <c r="N1241" s="223"/>
      <c r="O1241" s="223"/>
      <c r="P1241" s="223"/>
      <c r="Q1241" s="223"/>
      <c r="R1241" s="224"/>
      <c r="S1241" s="224"/>
      <c r="T1241" s="224"/>
      <c r="U1241" s="224"/>
      <c r="V1241" s="224"/>
      <c r="W1241" s="224"/>
      <c r="X1241" s="224"/>
      <c r="Y1241" s="224"/>
      <c r="Z1241" s="213"/>
      <c r="AA1241" s="213"/>
      <c r="AB1241" s="213"/>
      <c r="AC1241" s="213"/>
      <c r="AD1241" s="213"/>
      <c r="AE1241" s="213"/>
      <c r="AF1241" s="213"/>
      <c r="AG1241" s="213" t="s">
        <v>287</v>
      </c>
      <c r="AH1241" s="213"/>
      <c r="AI1241" s="213"/>
      <c r="AJ1241" s="213"/>
      <c r="AK1241" s="213"/>
      <c r="AL1241" s="213"/>
      <c r="AM1241" s="213"/>
      <c r="AN1241" s="213"/>
      <c r="AO1241" s="213"/>
      <c r="AP1241" s="213"/>
      <c r="AQ1241" s="213"/>
      <c r="AR1241" s="213"/>
      <c r="AS1241" s="213"/>
      <c r="AT1241" s="213"/>
      <c r="AU1241" s="213"/>
      <c r="AV1241" s="213"/>
      <c r="AW1241" s="213"/>
      <c r="AX1241" s="213"/>
      <c r="AY1241" s="213"/>
      <c r="AZ1241" s="213"/>
      <c r="BA1241" s="213"/>
      <c r="BB1241" s="213"/>
      <c r="BC1241" s="213"/>
      <c r="BD1241" s="213"/>
      <c r="BE1241" s="213"/>
      <c r="BF1241" s="213"/>
      <c r="BG1241" s="213"/>
      <c r="BH1241" s="213"/>
    </row>
    <row r="1242" spans="1:60" outlineLevel="3" x14ac:dyDescent="0.2">
      <c r="A1242" s="220"/>
      <c r="B1242" s="221"/>
      <c r="C1242" s="261" t="s">
        <v>2987</v>
      </c>
      <c r="D1242" s="250"/>
      <c r="E1242" s="250"/>
      <c r="F1242" s="250"/>
      <c r="G1242" s="250"/>
      <c r="H1242" s="224"/>
      <c r="I1242" s="224"/>
      <c r="J1242" s="224"/>
      <c r="K1242" s="224"/>
      <c r="L1242" s="224"/>
      <c r="M1242" s="224"/>
      <c r="N1242" s="223"/>
      <c r="O1242" s="223"/>
      <c r="P1242" s="223"/>
      <c r="Q1242" s="223"/>
      <c r="R1242" s="224"/>
      <c r="S1242" s="224"/>
      <c r="T1242" s="224"/>
      <c r="U1242" s="224"/>
      <c r="V1242" s="224"/>
      <c r="W1242" s="224"/>
      <c r="X1242" s="224"/>
      <c r="Y1242" s="224"/>
      <c r="Z1242" s="213"/>
      <c r="AA1242" s="213"/>
      <c r="AB1242" s="213"/>
      <c r="AC1242" s="213"/>
      <c r="AD1242" s="213"/>
      <c r="AE1242" s="213"/>
      <c r="AF1242" s="213"/>
      <c r="AG1242" s="213" t="s">
        <v>287</v>
      </c>
      <c r="AH1242" s="213"/>
      <c r="AI1242" s="213"/>
      <c r="AJ1242" s="213"/>
      <c r="AK1242" s="213"/>
      <c r="AL1242" s="213"/>
      <c r="AM1242" s="213"/>
      <c r="AN1242" s="213"/>
      <c r="AO1242" s="213"/>
      <c r="AP1242" s="213"/>
      <c r="AQ1242" s="213"/>
      <c r="AR1242" s="213"/>
      <c r="AS1242" s="213"/>
      <c r="AT1242" s="213"/>
      <c r="AU1242" s="213"/>
      <c r="AV1242" s="213"/>
      <c r="AW1242" s="213"/>
      <c r="AX1242" s="213"/>
      <c r="AY1242" s="213"/>
      <c r="AZ1242" s="213"/>
      <c r="BA1242" s="213"/>
      <c r="BB1242" s="213"/>
      <c r="BC1242" s="213"/>
      <c r="BD1242" s="213"/>
      <c r="BE1242" s="213"/>
      <c r="BF1242" s="213"/>
      <c r="BG1242" s="213"/>
      <c r="BH1242" s="213"/>
    </row>
    <row r="1243" spans="1:60" outlineLevel="3" x14ac:dyDescent="0.2">
      <c r="A1243" s="220"/>
      <c r="B1243" s="221"/>
      <c r="C1243" s="261" t="s">
        <v>3213</v>
      </c>
      <c r="D1243" s="250"/>
      <c r="E1243" s="250"/>
      <c r="F1243" s="250"/>
      <c r="G1243" s="250"/>
      <c r="H1243" s="224"/>
      <c r="I1243" s="224"/>
      <c r="J1243" s="224"/>
      <c r="K1243" s="224"/>
      <c r="L1243" s="224"/>
      <c r="M1243" s="224"/>
      <c r="N1243" s="223"/>
      <c r="O1243" s="223"/>
      <c r="P1243" s="223"/>
      <c r="Q1243" s="223"/>
      <c r="R1243" s="224"/>
      <c r="S1243" s="224"/>
      <c r="T1243" s="224"/>
      <c r="U1243" s="224"/>
      <c r="V1243" s="224"/>
      <c r="W1243" s="224"/>
      <c r="X1243" s="224"/>
      <c r="Y1243" s="224"/>
      <c r="Z1243" s="213"/>
      <c r="AA1243" s="213"/>
      <c r="AB1243" s="213"/>
      <c r="AC1243" s="213"/>
      <c r="AD1243" s="213"/>
      <c r="AE1243" s="213"/>
      <c r="AF1243" s="213"/>
      <c r="AG1243" s="213" t="s">
        <v>287</v>
      </c>
      <c r="AH1243" s="213"/>
      <c r="AI1243" s="213"/>
      <c r="AJ1243" s="213"/>
      <c r="AK1243" s="213"/>
      <c r="AL1243" s="213"/>
      <c r="AM1243" s="213"/>
      <c r="AN1243" s="213"/>
      <c r="AO1243" s="213"/>
      <c r="AP1243" s="213"/>
      <c r="AQ1243" s="213"/>
      <c r="AR1243" s="213"/>
      <c r="AS1243" s="213"/>
      <c r="AT1243" s="213"/>
      <c r="AU1243" s="213"/>
      <c r="AV1243" s="213"/>
      <c r="AW1243" s="213"/>
      <c r="AX1243" s="213"/>
      <c r="AY1243" s="213"/>
      <c r="AZ1243" s="213"/>
      <c r="BA1243" s="213"/>
      <c r="BB1243" s="213"/>
      <c r="BC1243" s="213"/>
      <c r="BD1243" s="213"/>
      <c r="BE1243" s="213"/>
      <c r="BF1243" s="213"/>
      <c r="BG1243" s="213"/>
      <c r="BH1243" s="213"/>
    </row>
    <row r="1244" spans="1:60" outlineLevel="3" x14ac:dyDescent="0.2">
      <c r="A1244" s="220"/>
      <c r="B1244" s="221"/>
      <c r="C1244" s="261" t="s">
        <v>3214</v>
      </c>
      <c r="D1244" s="250"/>
      <c r="E1244" s="250"/>
      <c r="F1244" s="250"/>
      <c r="G1244" s="250"/>
      <c r="H1244" s="224"/>
      <c r="I1244" s="224"/>
      <c r="J1244" s="224"/>
      <c r="K1244" s="224"/>
      <c r="L1244" s="224"/>
      <c r="M1244" s="224"/>
      <c r="N1244" s="223"/>
      <c r="O1244" s="223"/>
      <c r="P1244" s="223"/>
      <c r="Q1244" s="223"/>
      <c r="R1244" s="224"/>
      <c r="S1244" s="224"/>
      <c r="T1244" s="224"/>
      <c r="U1244" s="224"/>
      <c r="V1244" s="224"/>
      <c r="W1244" s="224"/>
      <c r="X1244" s="224"/>
      <c r="Y1244" s="224"/>
      <c r="Z1244" s="213"/>
      <c r="AA1244" s="213"/>
      <c r="AB1244" s="213"/>
      <c r="AC1244" s="213"/>
      <c r="AD1244" s="213"/>
      <c r="AE1244" s="213"/>
      <c r="AF1244" s="213"/>
      <c r="AG1244" s="213" t="s">
        <v>287</v>
      </c>
      <c r="AH1244" s="213"/>
      <c r="AI1244" s="213"/>
      <c r="AJ1244" s="213"/>
      <c r="AK1244" s="213"/>
      <c r="AL1244" s="213"/>
      <c r="AM1244" s="213"/>
      <c r="AN1244" s="213"/>
      <c r="AO1244" s="213"/>
      <c r="AP1244" s="213"/>
      <c r="AQ1244" s="213"/>
      <c r="AR1244" s="213"/>
      <c r="AS1244" s="213"/>
      <c r="AT1244" s="213"/>
      <c r="AU1244" s="213"/>
      <c r="AV1244" s="213"/>
      <c r="AW1244" s="213"/>
      <c r="AX1244" s="213"/>
      <c r="AY1244" s="213"/>
      <c r="AZ1244" s="213"/>
      <c r="BA1244" s="213"/>
      <c r="BB1244" s="213"/>
      <c r="BC1244" s="213"/>
      <c r="BD1244" s="213"/>
      <c r="BE1244" s="213"/>
      <c r="BF1244" s="213"/>
      <c r="BG1244" s="213"/>
      <c r="BH1244" s="213"/>
    </row>
    <row r="1245" spans="1:60" outlineLevel="3" x14ac:dyDescent="0.2">
      <c r="A1245" s="220"/>
      <c r="B1245" s="221"/>
      <c r="C1245" s="261" t="s">
        <v>3215</v>
      </c>
      <c r="D1245" s="250"/>
      <c r="E1245" s="250"/>
      <c r="F1245" s="250"/>
      <c r="G1245" s="250"/>
      <c r="H1245" s="224"/>
      <c r="I1245" s="224"/>
      <c r="J1245" s="224"/>
      <c r="K1245" s="224"/>
      <c r="L1245" s="224"/>
      <c r="M1245" s="224"/>
      <c r="N1245" s="223"/>
      <c r="O1245" s="223"/>
      <c r="P1245" s="223"/>
      <c r="Q1245" s="223"/>
      <c r="R1245" s="224"/>
      <c r="S1245" s="224"/>
      <c r="T1245" s="224"/>
      <c r="U1245" s="224"/>
      <c r="V1245" s="224"/>
      <c r="W1245" s="224"/>
      <c r="X1245" s="224"/>
      <c r="Y1245" s="224"/>
      <c r="Z1245" s="213"/>
      <c r="AA1245" s="213"/>
      <c r="AB1245" s="213"/>
      <c r="AC1245" s="213"/>
      <c r="AD1245" s="213"/>
      <c r="AE1245" s="213"/>
      <c r="AF1245" s="213"/>
      <c r="AG1245" s="213" t="s">
        <v>287</v>
      </c>
      <c r="AH1245" s="213"/>
      <c r="AI1245" s="213"/>
      <c r="AJ1245" s="213"/>
      <c r="AK1245" s="213"/>
      <c r="AL1245" s="213"/>
      <c r="AM1245" s="213"/>
      <c r="AN1245" s="213"/>
      <c r="AO1245" s="213"/>
      <c r="AP1245" s="213"/>
      <c r="AQ1245" s="213"/>
      <c r="AR1245" s="213"/>
      <c r="AS1245" s="213"/>
      <c r="AT1245" s="213"/>
      <c r="AU1245" s="213"/>
      <c r="AV1245" s="213"/>
      <c r="AW1245" s="213"/>
      <c r="AX1245" s="213"/>
      <c r="AY1245" s="213"/>
      <c r="AZ1245" s="213"/>
      <c r="BA1245" s="213"/>
      <c r="BB1245" s="213"/>
      <c r="BC1245" s="213"/>
      <c r="BD1245" s="213"/>
      <c r="BE1245" s="213"/>
      <c r="BF1245" s="213"/>
      <c r="BG1245" s="213"/>
      <c r="BH1245" s="213"/>
    </row>
    <row r="1246" spans="1:60" outlineLevel="3" x14ac:dyDescent="0.2">
      <c r="A1246" s="220"/>
      <c r="B1246" s="221"/>
      <c r="C1246" s="261" t="s">
        <v>2988</v>
      </c>
      <c r="D1246" s="250"/>
      <c r="E1246" s="250"/>
      <c r="F1246" s="250"/>
      <c r="G1246" s="250"/>
      <c r="H1246" s="224"/>
      <c r="I1246" s="224"/>
      <c r="J1246" s="224"/>
      <c r="K1246" s="224"/>
      <c r="L1246" s="224"/>
      <c r="M1246" s="224"/>
      <c r="N1246" s="223"/>
      <c r="O1246" s="223"/>
      <c r="P1246" s="223"/>
      <c r="Q1246" s="223"/>
      <c r="R1246" s="224"/>
      <c r="S1246" s="224"/>
      <c r="T1246" s="224"/>
      <c r="U1246" s="224"/>
      <c r="V1246" s="224"/>
      <c r="W1246" s="224"/>
      <c r="X1246" s="224"/>
      <c r="Y1246" s="224"/>
      <c r="Z1246" s="213"/>
      <c r="AA1246" s="213"/>
      <c r="AB1246" s="213"/>
      <c r="AC1246" s="213"/>
      <c r="AD1246" s="213"/>
      <c r="AE1246" s="213"/>
      <c r="AF1246" s="213"/>
      <c r="AG1246" s="213" t="s">
        <v>287</v>
      </c>
      <c r="AH1246" s="213"/>
      <c r="AI1246" s="213"/>
      <c r="AJ1246" s="213"/>
      <c r="AK1246" s="213"/>
      <c r="AL1246" s="213"/>
      <c r="AM1246" s="213"/>
      <c r="AN1246" s="213"/>
      <c r="AO1246" s="213"/>
      <c r="AP1246" s="213"/>
      <c r="AQ1246" s="213"/>
      <c r="AR1246" s="213"/>
      <c r="AS1246" s="213"/>
      <c r="AT1246" s="213"/>
      <c r="AU1246" s="213"/>
      <c r="AV1246" s="213"/>
      <c r="AW1246" s="213"/>
      <c r="AX1246" s="213"/>
      <c r="AY1246" s="213"/>
      <c r="AZ1246" s="213"/>
      <c r="BA1246" s="213"/>
      <c r="BB1246" s="213"/>
      <c r="BC1246" s="213"/>
      <c r="BD1246" s="213"/>
      <c r="BE1246" s="213"/>
      <c r="BF1246" s="213"/>
      <c r="BG1246" s="213"/>
      <c r="BH1246" s="213"/>
    </row>
    <row r="1247" spans="1:60" ht="22.5" outlineLevel="3" x14ac:dyDescent="0.2">
      <c r="A1247" s="220"/>
      <c r="B1247" s="221"/>
      <c r="C1247" s="261" t="s">
        <v>355</v>
      </c>
      <c r="D1247" s="250"/>
      <c r="E1247" s="250"/>
      <c r="F1247" s="250"/>
      <c r="G1247" s="250"/>
      <c r="H1247" s="224"/>
      <c r="I1247" s="224"/>
      <c r="J1247" s="224"/>
      <c r="K1247" s="224"/>
      <c r="L1247" s="224"/>
      <c r="M1247" s="224"/>
      <c r="N1247" s="223"/>
      <c r="O1247" s="223"/>
      <c r="P1247" s="223"/>
      <c r="Q1247" s="223"/>
      <c r="R1247" s="224"/>
      <c r="S1247" s="224"/>
      <c r="T1247" s="224"/>
      <c r="U1247" s="224"/>
      <c r="V1247" s="224"/>
      <c r="W1247" s="224"/>
      <c r="X1247" s="224"/>
      <c r="Y1247" s="224"/>
      <c r="Z1247" s="213"/>
      <c r="AA1247" s="213"/>
      <c r="AB1247" s="213"/>
      <c r="AC1247" s="213"/>
      <c r="AD1247" s="213"/>
      <c r="AE1247" s="213"/>
      <c r="AF1247" s="213"/>
      <c r="AG1247" s="213" t="s">
        <v>287</v>
      </c>
      <c r="AH1247" s="213"/>
      <c r="AI1247" s="213"/>
      <c r="AJ1247" s="213"/>
      <c r="AK1247" s="213"/>
      <c r="AL1247" s="213"/>
      <c r="AM1247" s="213"/>
      <c r="AN1247" s="213"/>
      <c r="AO1247" s="213"/>
      <c r="AP1247" s="213"/>
      <c r="AQ1247" s="213"/>
      <c r="AR1247" s="213"/>
      <c r="AS1247" s="213"/>
      <c r="AT1247" s="213"/>
      <c r="AU1247" s="213"/>
      <c r="AV1247" s="213"/>
      <c r="AW1247" s="213"/>
      <c r="AX1247" s="213"/>
      <c r="AY1247" s="213"/>
      <c r="AZ1247" s="213"/>
      <c r="BA1247" s="249" t="str">
        <f>C1247</f>
        <v>Kompletní provedení dle veškerých informací obsažených v PD (textová i výkresová část, technologické postupy, restaurátorské záměry atd.).</v>
      </c>
      <c r="BB1247" s="213"/>
      <c r="BC1247" s="213"/>
      <c r="BD1247" s="213"/>
      <c r="BE1247" s="213"/>
      <c r="BF1247" s="213"/>
      <c r="BG1247" s="213"/>
      <c r="BH1247" s="213"/>
    </row>
    <row r="1248" spans="1:60" ht="22.5" outlineLevel="3" x14ac:dyDescent="0.2">
      <c r="A1248" s="220"/>
      <c r="B1248" s="221"/>
      <c r="C1248" s="261" t="s">
        <v>3165</v>
      </c>
      <c r="D1248" s="250"/>
      <c r="E1248" s="250"/>
      <c r="F1248" s="250"/>
      <c r="G1248" s="250"/>
      <c r="H1248" s="224"/>
      <c r="I1248" s="224"/>
      <c r="J1248" s="224"/>
      <c r="K1248" s="224"/>
      <c r="L1248" s="224"/>
      <c r="M1248" s="224"/>
      <c r="N1248" s="223"/>
      <c r="O1248" s="223"/>
      <c r="P1248" s="223"/>
      <c r="Q1248" s="223"/>
      <c r="R1248" s="224"/>
      <c r="S1248" s="224"/>
      <c r="T1248" s="224"/>
      <c r="U1248" s="224"/>
      <c r="V1248" s="224"/>
      <c r="W1248" s="224"/>
      <c r="X1248" s="224"/>
      <c r="Y1248" s="224"/>
      <c r="Z1248" s="213"/>
      <c r="AA1248" s="213"/>
      <c r="AB1248" s="213"/>
      <c r="AC1248" s="213"/>
      <c r="AD1248" s="213"/>
      <c r="AE1248" s="213"/>
      <c r="AF1248" s="213"/>
      <c r="AG1248" s="213" t="s">
        <v>287</v>
      </c>
      <c r="AH1248" s="213"/>
      <c r="AI1248" s="213"/>
      <c r="AJ1248" s="213"/>
      <c r="AK1248" s="213"/>
      <c r="AL1248" s="213"/>
      <c r="AM1248" s="213"/>
      <c r="AN1248" s="213"/>
      <c r="AO1248" s="213"/>
      <c r="AP1248" s="213"/>
      <c r="AQ1248" s="213"/>
      <c r="AR1248" s="213"/>
      <c r="AS1248" s="213"/>
      <c r="AT1248" s="213"/>
      <c r="AU1248" s="213"/>
      <c r="AV1248" s="213"/>
      <c r="AW1248" s="213"/>
      <c r="AX1248" s="213"/>
      <c r="AY1248" s="213"/>
      <c r="AZ1248" s="213"/>
      <c r="BA1248" s="249" t="str">
        <f>C1248</f>
        <v>Provedení je včetně montáže, demontáže původních konstrukcí, dodávky, přesunu hmot, přesunu a likvidace suti, povrchové úpravy, repasí, restaurátorských záměrů,</v>
      </c>
      <c r="BB1248" s="213"/>
      <c r="BC1248" s="213"/>
      <c r="BD1248" s="213"/>
      <c r="BE1248" s="213"/>
      <c r="BF1248" s="213"/>
      <c r="BG1248" s="213"/>
      <c r="BH1248" s="213"/>
    </row>
    <row r="1249" spans="1:60" ht="22.5" outlineLevel="3" x14ac:dyDescent="0.2">
      <c r="A1249" s="220"/>
      <c r="B1249" s="221"/>
      <c r="C1249" s="261" t="s">
        <v>288</v>
      </c>
      <c r="D1249" s="250"/>
      <c r="E1249" s="250"/>
      <c r="F1249" s="250"/>
      <c r="G1249" s="250"/>
      <c r="H1249" s="224"/>
      <c r="I1249" s="224"/>
      <c r="J1249" s="224"/>
      <c r="K1249" s="224"/>
      <c r="L1249" s="224"/>
      <c r="M1249" s="224"/>
      <c r="N1249" s="223"/>
      <c r="O1249" s="223"/>
      <c r="P1249" s="223"/>
      <c r="Q1249" s="223"/>
      <c r="R1249" s="224"/>
      <c r="S1249" s="224"/>
      <c r="T1249" s="224"/>
      <c r="U1249" s="224"/>
      <c r="V1249" s="224"/>
      <c r="W1249" s="224"/>
      <c r="X1249" s="224"/>
      <c r="Y1249" s="224"/>
      <c r="Z1249" s="213"/>
      <c r="AA1249" s="213"/>
      <c r="AB1249" s="213"/>
      <c r="AC1249" s="213"/>
      <c r="AD1249" s="213"/>
      <c r="AE1249" s="213"/>
      <c r="AF1249" s="213"/>
      <c r="AG1249" s="213" t="s">
        <v>287</v>
      </c>
      <c r="AH1249" s="213"/>
      <c r="AI1249" s="213"/>
      <c r="AJ1249" s="213"/>
      <c r="AK1249" s="213"/>
      <c r="AL1249" s="213"/>
      <c r="AM1249" s="213"/>
      <c r="AN1249" s="213"/>
      <c r="AO1249" s="213"/>
      <c r="AP1249" s="213"/>
      <c r="AQ1249" s="213"/>
      <c r="AR1249" s="213"/>
      <c r="AS1249" s="213"/>
      <c r="AT1249" s="213"/>
      <c r="AU1249" s="213"/>
      <c r="AV1249" s="213"/>
      <c r="AW1249" s="213"/>
      <c r="AX1249" s="213"/>
      <c r="AY1249" s="213"/>
      <c r="AZ1249" s="213"/>
      <c r="BA1249" s="249" t="str">
        <f>C1249</f>
        <v>restaurátorských závěrečných zpráv, dílenských dokumentací, vzorkování a veškerých dalších nutných souvisejících plnění a dodávek potřeb.</v>
      </c>
      <c r="BB1249" s="213"/>
      <c r="BC1249" s="213"/>
      <c r="BD1249" s="213"/>
      <c r="BE1249" s="213"/>
      <c r="BF1249" s="213"/>
      <c r="BG1249" s="213"/>
      <c r="BH1249" s="213"/>
    </row>
    <row r="1250" spans="1:60" outlineLevel="1" x14ac:dyDescent="0.2">
      <c r="A1250" s="241">
        <v>125</v>
      </c>
      <c r="B1250" s="242" t="s">
        <v>2995</v>
      </c>
      <c r="C1250" s="259" t="s">
        <v>2996</v>
      </c>
      <c r="D1250" s="243" t="s">
        <v>1055</v>
      </c>
      <c r="E1250" s="244">
        <v>1</v>
      </c>
      <c r="F1250" s="245"/>
      <c r="G1250" s="246">
        <f>ROUND(E1250*F1250,2)</f>
        <v>0</v>
      </c>
      <c r="H1250" s="245"/>
      <c r="I1250" s="246">
        <f>ROUND(E1250*H1250,2)</f>
        <v>0</v>
      </c>
      <c r="J1250" s="245"/>
      <c r="K1250" s="246">
        <f>ROUND(E1250*J1250,2)</f>
        <v>0</v>
      </c>
      <c r="L1250" s="246">
        <v>21</v>
      </c>
      <c r="M1250" s="246">
        <f>G1250*(1+L1250/100)</f>
        <v>0</v>
      </c>
      <c r="N1250" s="244">
        <v>0</v>
      </c>
      <c r="O1250" s="244">
        <f>ROUND(E1250*N1250,2)</f>
        <v>0</v>
      </c>
      <c r="P1250" s="244">
        <v>0</v>
      </c>
      <c r="Q1250" s="244">
        <f>ROUND(E1250*P1250,2)</f>
        <v>0</v>
      </c>
      <c r="R1250" s="246"/>
      <c r="S1250" s="246" t="s">
        <v>281</v>
      </c>
      <c r="T1250" s="247" t="s">
        <v>282</v>
      </c>
      <c r="U1250" s="224">
        <v>0</v>
      </c>
      <c r="V1250" s="224">
        <f>ROUND(E1250*U1250,2)</f>
        <v>0</v>
      </c>
      <c r="W1250" s="224"/>
      <c r="X1250" s="224" t="s">
        <v>283</v>
      </c>
      <c r="Y1250" s="224" t="s">
        <v>284</v>
      </c>
      <c r="Z1250" s="213"/>
      <c r="AA1250" s="213"/>
      <c r="AB1250" s="213"/>
      <c r="AC1250" s="213"/>
      <c r="AD1250" s="213"/>
      <c r="AE1250" s="213"/>
      <c r="AF1250" s="213"/>
      <c r="AG1250" s="213" t="s">
        <v>285</v>
      </c>
      <c r="AH1250" s="213"/>
      <c r="AI1250" s="213"/>
      <c r="AJ1250" s="213"/>
      <c r="AK1250" s="213"/>
      <c r="AL1250" s="213"/>
      <c r="AM1250" s="213"/>
      <c r="AN1250" s="213"/>
      <c r="AO1250" s="213"/>
      <c r="AP1250" s="213"/>
      <c r="AQ1250" s="213"/>
      <c r="AR1250" s="213"/>
      <c r="AS1250" s="213"/>
      <c r="AT1250" s="213"/>
      <c r="AU1250" s="213"/>
      <c r="AV1250" s="213"/>
      <c r="AW1250" s="213"/>
      <c r="AX1250" s="213"/>
      <c r="AY1250" s="213"/>
      <c r="AZ1250" s="213"/>
      <c r="BA1250" s="213"/>
      <c r="BB1250" s="213"/>
      <c r="BC1250" s="213"/>
      <c r="BD1250" s="213"/>
      <c r="BE1250" s="213"/>
      <c r="BF1250" s="213"/>
      <c r="BG1250" s="213"/>
      <c r="BH1250" s="213"/>
    </row>
    <row r="1251" spans="1:60" outlineLevel="2" x14ac:dyDescent="0.2">
      <c r="A1251" s="220"/>
      <c r="B1251" s="221"/>
      <c r="C1251" s="260" t="s">
        <v>286</v>
      </c>
      <c r="D1251" s="248"/>
      <c r="E1251" s="248"/>
      <c r="F1251" s="248"/>
      <c r="G1251" s="248"/>
      <c r="H1251" s="224"/>
      <c r="I1251" s="224"/>
      <c r="J1251" s="224"/>
      <c r="K1251" s="224"/>
      <c r="L1251" s="224"/>
      <c r="M1251" s="224"/>
      <c r="N1251" s="223"/>
      <c r="O1251" s="223"/>
      <c r="P1251" s="223"/>
      <c r="Q1251" s="223"/>
      <c r="R1251" s="224"/>
      <c r="S1251" s="224"/>
      <c r="T1251" s="224"/>
      <c r="U1251" s="224"/>
      <c r="V1251" s="224"/>
      <c r="W1251" s="224"/>
      <c r="X1251" s="224"/>
      <c r="Y1251" s="224"/>
      <c r="Z1251" s="213"/>
      <c r="AA1251" s="213"/>
      <c r="AB1251" s="213"/>
      <c r="AC1251" s="213"/>
      <c r="AD1251" s="213"/>
      <c r="AE1251" s="213"/>
      <c r="AF1251" s="213"/>
      <c r="AG1251" s="213" t="s">
        <v>287</v>
      </c>
      <c r="AH1251" s="213"/>
      <c r="AI1251" s="213"/>
      <c r="AJ1251" s="213"/>
      <c r="AK1251" s="213"/>
      <c r="AL1251" s="213"/>
      <c r="AM1251" s="213"/>
      <c r="AN1251" s="213"/>
      <c r="AO1251" s="213"/>
      <c r="AP1251" s="213"/>
      <c r="AQ1251" s="213"/>
      <c r="AR1251" s="213"/>
      <c r="AS1251" s="213"/>
      <c r="AT1251" s="213"/>
      <c r="AU1251" s="213"/>
      <c r="AV1251" s="213"/>
      <c r="AW1251" s="213"/>
      <c r="AX1251" s="213"/>
      <c r="AY1251" s="213"/>
      <c r="AZ1251" s="213"/>
      <c r="BA1251" s="213"/>
      <c r="BB1251" s="213"/>
      <c r="BC1251" s="213"/>
      <c r="BD1251" s="213"/>
      <c r="BE1251" s="213"/>
      <c r="BF1251" s="213"/>
      <c r="BG1251" s="213"/>
      <c r="BH1251" s="213"/>
    </row>
    <row r="1252" spans="1:60" outlineLevel="3" x14ac:dyDescent="0.2">
      <c r="A1252" s="220"/>
      <c r="B1252" s="221"/>
      <c r="C1252" s="261" t="s">
        <v>2982</v>
      </c>
      <c r="D1252" s="250"/>
      <c r="E1252" s="250"/>
      <c r="F1252" s="250"/>
      <c r="G1252" s="250"/>
      <c r="H1252" s="224"/>
      <c r="I1252" s="224"/>
      <c r="J1252" s="224"/>
      <c r="K1252" s="224"/>
      <c r="L1252" s="224"/>
      <c r="M1252" s="224"/>
      <c r="N1252" s="223"/>
      <c r="O1252" s="223"/>
      <c r="P1252" s="223"/>
      <c r="Q1252" s="223"/>
      <c r="R1252" s="224"/>
      <c r="S1252" s="224"/>
      <c r="T1252" s="224"/>
      <c r="U1252" s="224"/>
      <c r="V1252" s="224"/>
      <c r="W1252" s="224"/>
      <c r="X1252" s="224"/>
      <c r="Y1252" s="224"/>
      <c r="Z1252" s="213"/>
      <c r="AA1252" s="213"/>
      <c r="AB1252" s="213"/>
      <c r="AC1252" s="213"/>
      <c r="AD1252" s="213"/>
      <c r="AE1252" s="213"/>
      <c r="AF1252" s="213"/>
      <c r="AG1252" s="213" t="s">
        <v>287</v>
      </c>
      <c r="AH1252" s="213"/>
      <c r="AI1252" s="213"/>
      <c r="AJ1252" s="213"/>
      <c r="AK1252" s="213"/>
      <c r="AL1252" s="213"/>
      <c r="AM1252" s="213"/>
      <c r="AN1252" s="213"/>
      <c r="AO1252" s="213"/>
      <c r="AP1252" s="213"/>
      <c r="AQ1252" s="213"/>
      <c r="AR1252" s="213"/>
      <c r="AS1252" s="213"/>
      <c r="AT1252" s="213"/>
      <c r="AU1252" s="213"/>
      <c r="AV1252" s="213"/>
      <c r="AW1252" s="213"/>
      <c r="AX1252" s="213"/>
      <c r="AY1252" s="213"/>
      <c r="AZ1252" s="213"/>
      <c r="BA1252" s="213"/>
      <c r="BB1252" s="213"/>
      <c r="BC1252" s="213"/>
      <c r="BD1252" s="213"/>
      <c r="BE1252" s="213"/>
      <c r="BF1252" s="213"/>
      <c r="BG1252" s="213"/>
      <c r="BH1252" s="213"/>
    </row>
    <row r="1253" spans="1:60" outlineLevel="3" x14ac:dyDescent="0.2">
      <c r="A1253" s="220"/>
      <c r="B1253" s="221"/>
      <c r="C1253" s="261" t="s">
        <v>2983</v>
      </c>
      <c r="D1253" s="250"/>
      <c r="E1253" s="250"/>
      <c r="F1253" s="250"/>
      <c r="G1253" s="250"/>
      <c r="H1253" s="224"/>
      <c r="I1253" s="224"/>
      <c r="J1253" s="224"/>
      <c r="K1253" s="224"/>
      <c r="L1253" s="224"/>
      <c r="M1253" s="224"/>
      <c r="N1253" s="223"/>
      <c r="O1253" s="223"/>
      <c r="P1253" s="223"/>
      <c r="Q1253" s="223"/>
      <c r="R1253" s="224"/>
      <c r="S1253" s="224"/>
      <c r="T1253" s="224"/>
      <c r="U1253" s="224"/>
      <c r="V1253" s="224"/>
      <c r="W1253" s="224"/>
      <c r="X1253" s="224"/>
      <c r="Y1253" s="224"/>
      <c r="Z1253" s="213"/>
      <c r="AA1253" s="213"/>
      <c r="AB1253" s="213"/>
      <c r="AC1253" s="213"/>
      <c r="AD1253" s="213"/>
      <c r="AE1253" s="213"/>
      <c r="AF1253" s="213"/>
      <c r="AG1253" s="213" t="s">
        <v>287</v>
      </c>
      <c r="AH1253" s="213"/>
      <c r="AI1253" s="213"/>
      <c r="AJ1253" s="213"/>
      <c r="AK1253" s="213"/>
      <c r="AL1253" s="213"/>
      <c r="AM1253" s="213"/>
      <c r="AN1253" s="213"/>
      <c r="AO1253" s="213"/>
      <c r="AP1253" s="213"/>
      <c r="AQ1253" s="213"/>
      <c r="AR1253" s="213"/>
      <c r="AS1253" s="213"/>
      <c r="AT1253" s="213"/>
      <c r="AU1253" s="213"/>
      <c r="AV1253" s="213"/>
      <c r="AW1253" s="213"/>
      <c r="AX1253" s="213"/>
      <c r="AY1253" s="213"/>
      <c r="AZ1253" s="213"/>
      <c r="BA1253" s="213"/>
      <c r="BB1253" s="213"/>
      <c r="BC1253" s="213"/>
      <c r="BD1253" s="213"/>
      <c r="BE1253" s="213"/>
      <c r="BF1253" s="213"/>
      <c r="BG1253" s="213"/>
      <c r="BH1253" s="213"/>
    </row>
    <row r="1254" spans="1:60" outlineLevel="3" x14ac:dyDescent="0.2">
      <c r="A1254" s="220"/>
      <c r="B1254" s="221"/>
      <c r="C1254" s="261" t="s">
        <v>2984</v>
      </c>
      <c r="D1254" s="250"/>
      <c r="E1254" s="250"/>
      <c r="F1254" s="250"/>
      <c r="G1254" s="250"/>
      <c r="H1254" s="224"/>
      <c r="I1254" s="224"/>
      <c r="J1254" s="224"/>
      <c r="K1254" s="224"/>
      <c r="L1254" s="224"/>
      <c r="M1254" s="224"/>
      <c r="N1254" s="223"/>
      <c r="O1254" s="223"/>
      <c r="P1254" s="223"/>
      <c r="Q1254" s="223"/>
      <c r="R1254" s="224"/>
      <c r="S1254" s="224"/>
      <c r="T1254" s="224"/>
      <c r="U1254" s="224"/>
      <c r="V1254" s="224"/>
      <c r="W1254" s="224"/>
      <c r="X1254" s="224"/>
      <c r="Y1254" s="224"/>
      <c r="Z1254" s="213"/>
      <c r="AA1254" s="213"/>
      <c r="AB1254" s="213"/>
      <c r="AC1254" s="213"/>
      <c r="AD1254" s="213"/>
      <c r="AE1254" s="213"/>
      <c r="AF1254" s="213"/>
      <c r="AG1254" s="213" t="s">
        <v>287</v>
      </c>
      <c r="AH1254" s="213"/>
      <c r="AI1254" s="213"/>
      <c r="AJ1254" s="213"/>
      <c r="AK1254" s="213"/>
      <c r="AL1254" s="213"/>
      <c r="AM1254" s="213"/>
      <c r="AN1254" s="213"/>
      <c r="AO1254" s="213"/>
      <c r="AP1254" s="213"/>
      <c r="AQ1254" s="213"/>
      <c r="AR1254" s="213"/>
      <c r="AS1254" s="213"/>
      <c r="AT1254" s="213"/>
      <c r="AU1254" s="213"/>
      <c r="AV1254" s="213"/>
      <c r="AW1254" s="213"/>
      <c r="AX1254" s="213"/>
      <c r="AY1254" s="213"/>
      <c r="AZ1254" s="213"/>
      <c r="BA1254" s="213"/>
      <c r="BB1254" s="213"/>
      <c r="BC1254" s="213"/>
      <c r="BD1254" s="213"/>
      <c r="BE1254" s="213"/>
      <c r="BF1254" s="213"/>
      <c r="BG1254" s="213"/>
      <c r="BH1254" s="213"/>
    </row>
    <row r="1255" spans="1:60" outlineLevel="3" x14ac:dyDescent="0.2">
      <c r="A1255" s="220"/>
      <c r="B1255" s="221"/>
      <c r="C1255" s="261" t="s">
        <v>2985</v>
      </c>
      <c r="D1255" s="250"/>
      <c r="E1255" s="250"/>
      <c r="F1255" s="250"/>
      <c r="G1255" s="250"/>
      <c r="H1255" s="224"/>
      <c r="I1255" s="224"/>
      <c r="J1255" s="224"/>
      <c r="K1255" s="224"/>
      <c r="L1255" s="224"/>
      <c r="M1255" s="224"/>
      <c r="N1255" s="223"/>
      <c r="O1255" s="223"/>
      <c r="P1255" s="223"/>
      <c r="Q1255" s="223"/>
      <c r="R1255" s="224"/>
      <c r="S1255" s="224"/>
      <c r="T1255" s="224"/>
      <c r="U1255" s="224"/>
      <c r="V1255" s="224"/>
      <c r="W1255" s="224"/>
      <c r="X1255" s="224"/>
      <c r="Y1255" s="224"/>
      <c r="Z1255" s="213"/>
      <c r="AA1255" s="213"/>
      <c r="AB1255" s="213"/>
      <c r="AC1255" s="213"/>
      <c r="AD1255" s="213"/>
      <c r="AE1255" s="213"/>
      <c r="AF1255" s="213"/>
      <c r="AG1255" s="213" t="s">
        <v>287</v>
      </c>
      <c r="AH1255" s="213"/>
      <c r="AI1255" s="213"/>
      <c r="AJ1255" s="213"/>
      <c r="AK1255" s="213"/>
      <c r="AL1255" s="213"/>
      <c r="AM1255" s="213"/>
      <c r="AN1255" s="213"/>
      <c r="AO1255" s="213"/>
      <c r="AP1255" s="213"/>
      <c r="AQ1255" s="213"/>
      <c r="AR1255" s="213"/>
      <c r="AS1255" s="213"/>
      <c r="AT1255" s="213"/>
      <c r="AU1255" s="213"/>
      <c r="AV1255" s="213"/>
      <c r="AW1255" s="213"/>
      <c r="AX1255" s="213"/>
      <c r="AY1255" s="213"/>
      <c r="AZ1255" s="213"/>
      <c r="BA1255" s="213"/>
      <c r="BB1255" s="213"/>
      <c r="BC1255" s="213"/>
      <c r="BD1255" s="213"/>
      <c r="BE1255" s="213"/>
      <c r="BF1255" s="213"/>
      <c r="BG1255" s="213"/>
      <c r="BH1255" s="213"/>
    </row>
    <row r="1256" spans="1:60" outlineLevel="3" x14ac:dyDescent="0.2">
      <c r="A1256" s="220"/>
      <c r="B1256" s="221"/>
      <c r="C1256" s="261" t="s">
        <v>2986</v>
      </c>
      <c r="D1256" s="250"/>
      <c r="E1256" s="250"/>
      <c r="F1256" s="250"/>
      <c r="G1256" s="250"/>
      <c r="H1256" s="224"/>
      <c r="I1256" s="224"/>
      <c r="J1256" s="224"/>
      <c r="K1256" s="224"/>
      <c r="L1256" s="224"/>
      <c r="M1256" s="224"/>
      <c r="N1256" s="223"/>
      <c r="O1256" s="223"/>
      <c r="P1256" s="223"/>
      <c r="Q1256" s="223"/>
      <c r="R1256" s="224"/>
      <c r="S1256" s="224"/>
      <c r="T1256" s="224"/>
      <c r="U1256" s="224"/>
      <c r="V1256" s="224"/>
      <c r="W1256" s="224"/>
      <c r="X1256" s="224"/>
      <c r="Y1256" s="224"/>
      <c r="Z1256" s="213"/>
      <c r="AA1256" s="213"/>
      <c r="AB1256" s="213"/>
      <c r="AC1256" s="213"/>
      <c r="AD1256" s="213"/>
      <c r="AE1256" s="213"/>
      <c r="AF1256" s="213"/>
      <c r="AG1256" s="213" t="s">
        <v>287</v>
      </c>
      <c r="AH1256" s="213"/>
      <c r="AI1256" s="213"/>
      <c r="AJ1256" s="213"/>
      <c r="AK1256" s="213"/>
      <c r="AL1256" s="213"/>
      <c r="AM1256" s="213"/>
      <c r="AN1256" s="213"/>
      <c r="AO1256" s="213"/>
      <c r="AP1256" s="213"/>
      <c r="AQ1256" s="213"/>
      <c r="AR1256" s="213"/>
      <c r="AS1256" s="213"/>
      <c r="AT1256" s="213"/>
      <c r="AU1256" s="213"/>
      <c r="AV1256" s="213"/>
      <c r="AW1256" s="213"/>
      <c r="AX1256" s="213"/>
      <c r="AY1256" s="213"/>
      <c r="AZ1256" s="213"/>
      <c r="BA1256" s="213"/>
      <c r="BB1256" s="213"/>
      <c r="BC1256" s="213"/>
      <c r="BD1256" s="213"/>
      <c r="BE1256" s="213"/>
      <c r="BF1256" s="213"/>
      <c r="BG1256" s="213"/>
      <c r="BH1256" s="213"/>
    </row>
    <row r="1257" spans="1:60" outlineLevel="3" x14ac:dyDescent="0.2">
      <c r="A1257" s="220"/>
      <c r="B1257" s="221"/>
      <c r="C1257" s="261" t="s">
        <v>2987</v>
      </c>
      <c r="D1257" s="250"/>
      <c r="E1257" s="250"/>
      <c r="F1257" s="250"/>
      <c r="G1257" s="250"/>
      <c r="H1257" s="224"/>
      <c r="I1257" s="224"/>
      <c r="J1257" s="224"/>
      <c r="K1257" s="224"/>
      <c r="L1257" s="224"/>
      <c r="M1257" s="224"/>
      <c r="N1257" s="223"/>
      <c r="O1257" s="223"/>
      <c r="P1257" s="223"/>
      <c r="Q1257" s="223"/>
      <c r="R1257" s="224"/>
      <c r="S1257" s="224"/>
      <c r="T1257" s="224"/>
      <c r="U1257" s="224"/>
      <c r="V1257" s="224"/>
      <c r="W1257" s="224"/>
      <c r="X1257" s="224"/>
      <c r="Y1257" s="224"/>
      <c r="Z1257" s="213"/>
      <c r="AA1257" s="213"/>
      <c r="AB1257" s="213"/>
      <c r="AC1257" s="213"/>
      <c r="AD1257" s="213"/>
      <c r="AE1257" s="213"/>
      <c r="AF1257" s="213"/>
      <c r="AG1257" s="213" t="s">
        <v>287</v>
      </c>
      <c r="AH1257" s="213"/>
      <c r="AI1257" s="213"/>
      <c r="AJ1257" s="213"/>
      <c r="AK1257" s="213"/>
      <c r="AL1257" s="213"/>
      <c r="AM1257" s="213"/>
      <c r="AN1257" s="213"/>
      <c r="AO1257" s="213"/>
      <c r="AP1257" s="213"/>
      <c r="AQ1257" s="213"/>
      <c r="AR1257" s="213"/>
      <c r="AS1257" s="213"/>
      <c r="AT1257" s="213"/>
      <c r="AU1257" s="213"/>
      <c r="AV1257" s="213"/>
      <c r="AW1257" s="213"/>
      <c r="AX1257" s="213"/>
      <c r="AY1257" s="213"/>
      <c r="AZ1257" s="213"/>
      <c r="BA1257" s="213"/>
      <c r="BB1257" s="213"/>
      <c r="BC1257" s="213"/>
      <c r="BD1257" s="213"/>
      <c r="BE1257" s="213"/>
      <c r="BF1257" s="213"/>
      <c r="BG1257" s="213"/>
      <c r="BH1257" s="213"/>
    </row>
    <row r="1258" spans="1:60" outlineLevel="3" x14ac:dyDescent="0.2">
      <c r="A1258" s="220"/>
      <c r="B1258" s="221"/>
      <c r="C1258" s="261" t="s">
        <v>3213</v>
      </c>
      <c r="D1258" s="250"/>
      <c r="E1258" s="250"/>
      <c r="F1258" s="250"/>
      <c r="G1258" s="250"/>
      <c r="H1258" s="224"/>
      <c r="I1258" s="224"/>
      <c r="J1258" s="224"/>
      <c r="K1258" s="224"/>
      <c r="L1258" s="224"/>
      <c r="M1258" s="224"/>
      <c r="N1258" s="223"/>
      <c r="O1258" s="223"/>
      <c r="P1258" s="223"/>
      <c r="Q1258" s="223"/>
      <c r="R1258" s="224"/>
      <c r="S1258" s="224"/>
      <c r="T1258" s="224"/>
      <c r="U1258" s="224"/>
      <c r="V1258" s="224"/>
      <c r="W1258" s="224"/>
      <c r="X1258" s="224"/>
      <c r="Y1258" s="224"/>
      <c r="Z1258" s="213"/>
      <c r="AA1258" s="213"/>
      <c r="AB1258" s="213"/>
      <c r="AC1258" s="213"/>
      <c r="AD1258" s="213"/>
      <c r="AE1258" s="213"/>
      <c r="AF1258" s="213"/>
      <c r="AG1258" s="213" t="s">
        <v>287</v>
      </c>
      <c r="AH1258" s="213"/>
      <c r="AI1258" s="213"/>
      <c r="AJ1258" s="213"/>
      <c r="AK1258" s="213"/>
      <c r="AL1258" s="213"/>
      <c r="AM1258" s="213"/>
      <c r="AN1258" s="213"/>
      <c r="AO1258" s="213"/>
      <c r="AP1258" s="213"/>
      <c r="AQ1258" s="213"/>
      <c r="AR1258" s="213"/>
      <c r="AS1258" s="213"/>
      <c r="AT1258" s="213"/>
      <c r="AU1258" s="213"/>
      <c r="AV1258" s="213"/>
      <c r="AW1258" s="213"/>
      <c r="AX1258" s="213"/>
      <c r="AY1258" s="213"/>
      <c r="AZ1258" s="213"/>
      <c r="BA1258" s="213"/>
      <c r="BB1258" s="213"/>
      <c r="BC1258" s="213"/>
      <c r="BD1258" s="213"/>
      <c r="BE1258" s="213"/>
      <c r="BF1258" s="213"/>
      <c r="BG1258" s="213"/>
      <c r="BH1258" s="213"/>
    </row>
    <row r="1259" spans="1:60" outlineLevel="3" x14ac:dyDescent="0.2">
      <c r="A1259" s="220"/>
      <c r="B1259" s="221"/>
      <c r="C1259" s="261" t="s">
        <v>3214</v>
      </c>
      <c r="D1259" s="250"/>
      <c r="E1259" s="250"/>
      <c r="F1259" s="250"/>
      <c r="G1259" s="250"/>
      <c r="H1259" s="224"/>
      <c r="I1259" s="224"/>
      <c r="J1259" s="224"/>
      <c r="K1259" s="224"/>
      <c r="L1259" s="224"/>
      <c r="M1259" s="224"/>
      <c r="N1259" s="223"/>
      <c r="O1259" s="223"/>
      <c r="P1259" s="223"/>
      <c r="Q1259" s="223"/>
      <c r="R1259" s="224"/>
      <c r="S1259" s="224"/>
      <c r="T1259" s="224"/>
      <c r="U1259" s="224"/>
      <c r="V1259" s="224"/>
      <c r="W1259" s="224"/>
      <c r="X1259" s="224"/>
      <c r="Y1259" s="224"/>
      <c r="Z1259" s="213"/>
      <c r="AA1259" s="213"/>
      <c r="AB1259" s="213"/>
      <c r="AC1259" s="213"/>
      <c r="AD1259" s="213"/>
      <c r="AE1259" s="213"/>
      <c r="AF1259" s="213"/>
      <c r="AG1259" s="213" t="s">
        <v>287</v>
      </c>
      <c r="AH1259" s="213"/>
      <c r="AI1259" s="213"/>
      <c r="AJ1259" s="213"/>
      <c r="AK1259" s="213"/>
      <c r="AL1259" s="213"/>
      <c r="AM1259" s="213"/>
      <c r="AN1259" s="213"/>
      <c r="AO1259" s="213"/>
      <c r="AP1259" s="213"/>
      <c r="AQ1259" s="213"/>
      <c r="AR1259" s="213"/>
      <c r="AS1259" s="213"/>
      <c r="AT1259" s="213"/>
      <c r="AU1259" s="213"/>
      <c r="AV1259" s="213"/>
      <c r="AW1259" s="213"/>
      <c r="AX1259" s="213"/>
      <c r="AY1259" s="213"/>
      <c r="AZ1259" s="213"/>
      <c r="BA1259" s="213"/>
      <c r="BB1259" s="213"/>
      <c r="BC1259" s="213"/>
      <c r="BD1259" s="213"/>
      <c r="BE1259" s="213"/>
      <c r="BF1259" s="213"/>
      <c r="BG1259" s="213"/>
      <c r="BH1259" s="213"/>
    </row>
    <row r="1260" spans="1:60" outlineLevel="3" x14ac:dyDescent="0.2">
      <c r="A1260" s="220"/>
      <c r="B1260" s="221"/>
      <c r="C1260" s="261" t="s">
        <v>3215</v>
      </c>
      <c r="D1260" s="250"/>
      <c r="E1260" s="250"/>
      <c r="F1260" s="250"/>
      <c r="G1260" s="250"/>
      <c r="H1260" s="224"/>
      <c r="I1260" s="224"/>
      <c r="J1260" s="224"/>
      <c r="K1260" s="224"/>
      <c r="L1260" s="224"/>
      <c r="M1260" s="224"/>
      <c r="N1260" s="223"/>
      <c r="O1260" s="223"/>
      <c r="P1260" s="223"/>
      <c r="Q1260" s="223"/>
      <c r="R1260" s="224"/>
      <c r="S1260" s="224"/>
      <c r="T1260" s="224"/>
      <c r="U1260" s="224"/>
      <c r="V1260" s="224"/>
      <c r="W1260" s="224"/>
      <c r="X1260" s="224"/>
      <c r="Y1260" s="224"/>
      <c r="Z1260" s="213"/>
      <c r="AA1260" s="213"/>
      <c r="AB1260" s="213"/>
      <c r="AC1260" s="213"/>
      <c r="AD1260" s="213"/>
      <c r="AE1260" s="213"/>
      <c r="AF1260" s="213"/>
      <c r="AG1260" s="213" t="s">
        <v>287</v>
      </c>
      <c r="AH1260" s="213"/>
      <c r="AI1260" s="213"/>
      <c r="AJ1260" s="213"/>
      <c r="AK1260" s="213"/>
      <c r="AL1260" s="213"/>
      <c r="AM1260" s="213"/>
      <c r="AN1260" s="213"/>
      <c r="AO1260" s="213"/>
      <c r="AP1260" s="213"/>
      <c r="AQ1260" s="213"/>
      <c r="AR1260" s="213"/>
      <c r="AS1260" s="213"/>
      <c r="AT1260" s="213"/>
      <c r="AU1260" s="213"/>
      <c r="AV1260" s="213"/>
      <c r="AW1260" s="213"/>
      <c r="AX1260" s="213"/>
      <c r="AY1260" s="213"/>
      <c r="AZ1260" s="213"/>
      <c r="BA1260" s="213"/>
      <c r="BB1260" s="213"/>
      <c r="BC1260" s="213"/>
      <c r="BD1260" s="213"/>
      <c r="BE1260" s="213"/>
      <c r="BF1260" s="213"/>
      <c r="BG1260" s="213"/>
      <c r="BH1260" s="213"/>
    </row>
    <row r="1261" spans="1:60" outlineLevel="3" x14ac:dyDescent="0.2">
      <c r="A1261" s="220"/>
      <c r="B1261" s="221"/>
      <c r="C1261" s="261" t="s">
        <v>2988</v>
      </c>
      <c r="D1261" s="250"/>
      <c r="E1261" s="250"/>
      <c r="F1261" s="250"/>
      <c r="G1261" s="250"/>
      <c r="H1261" s="224"/>
      <c r="I1261" s="224"/>
      <c r="J1261" s="224"/>
      <c r="K1261" s="224"/>
      <c r="L1261" s="224"/>
      <c r="M1261" s="224"/>
      <c r="N1261" s="223"/>
      <c r="O1261" s="223"/>
      <c r="P1261" s="223"/>
      <c r="Q1261" s="223"/>
      <c r="R1261" s="224"/>
      <c r="S1261" s="224"/>
      <c r="T1261" s="224"/>
      <c r="U1261" s="224"/>
      <c r="V1261" s="224"/>
      <c r="W1261" s="224"/>
      <c r="X1261" s="224"/>
      <c r="Y1261" s="224"/>
      <c r="Z1261" s="213"/>
      <c r="AA1261" s="213"/>
      <c r="AB1261" s="213"/>
      <c r="AC1261" s="213"/>
      <c r="AD1261" s="213"/>
      <c r="AE1261" s="213"/>
      <c r="AF1261" s="213"/>
      <c r="AG1261" s="213" t="s">
        <v>287</v>
      </c>
      <c r="AH1261" s="213"/>
      <c r="AI1261" s="213"/>
      <c r="AJ1261" s="213"/>
      <c r="AK1261" s="213"/>
      <c r="AL1261" s="213"/>
      <c r="AM1261" s="213"/>
      <c r="AN1261" s="213"/>
      <c r="AO1261" s="213"/>
      <c r="AP1261" s="213"/>
      <c r="AQ1261" s="213"/>
      <c r="AR1261" s="213"/>
      <c r="AS1261" s="213"/>
      <c r="AT1261" s="213"/>
      <c r="AU1261" s="213"/>
      <c r="AV1261" s="213"/>
      <c r="AW1261" s="213"/>
      <c r="AX1261" s="213"/>
      <c r="AY1261" s="213"/>
      <c r="AZ1261" s="213"/>
      <c r="BA1261" s="213"/>
      <c r="BB1261" s="213"/>
      <c r="BC1261" s="213"/>
      <c r="BD1261" s="213"/>
      <c r="BE1261" s="213"/>
      <c r="BF1261" s="213"/>
      <c r="BG1261" s="213"/>
      <c r="BH1261" s="213"/>
    </row>
    <row r="1262" spans="1:60" ht="22.5" outlineLevel="3" x14ac:dyDescent="0.2">
      <c r="A1262" s="220"/>
      <c r="B1262" s="221"/>
      <c r="C1262" s="261" t="s">
        <v>355</v>
      </c>
      <c r="D1262" s="250"/>
      <c r="E1262" s="250"/>
      <c r="F1262" s="250"/>
      <c r="G1262" s="250"/>
      <c r="H1262" s="224"/>
      <c r="I1262" s="224"/>
      <c r="J1262" s="224"/>
      <c r="K1262" s="224"/>
      <c r="L1262" s="224"/>
      <c r="M1262" s="224"/>
      <c r="N1262" s="223"/>
      <c r="O1262" s="223"/>
      <c r="P1262" s="223"/>
      <c r="Q1262" s="223"/>
      <c r="R1262" s="224"/>
      <c r="S1262" s="224"/>
      <c r="T1262" s="224"/>
      <c r="U1262" s="224"/>
      <c r="V1262" s="224"/>
      <c r="W1262" s="224"/>
      <c r="X1262" s="224"/>
      <c r="Y1262" s="224"/>
      <c r="Z1262" s="213"/>
      <c r="AA1262" s="213"/>
      <c r="AB1262" s="213"/>
      <c r="AC1262" s="213"/>
      <c r="AD1262" s="213"/>
      <c r="AE1262" s="213"/>
      <c r="AF1262" s="213"/>
      <c r="AG1262" s="213" t="s">
        <v>287</v>
      </c>
      <c r="AH1262" s="213"/>
      <c r="AI1262" s="213"/>
      <c r="AJ1262" s="213"/>
      <c r="AK1262" s="213"/>
      <c r="AL1262" s="213"/>
      <c r="AM1262" s="213"/>
      <c r="AN1262" s="213"/>
      <c r="AO1262" s="213"/>
      <c r="AP1262" s="213"/>
      <c r="AQ1262" s="213"/>
      <c r="AR1262" s="213"/>
      <c r="AS1262" s="213"/>
      <c r="AT1262" s="213"/>
      <c r="AU1262" s="213"/>
      <c r="AV1262" s="213"/>
      <c r="AW1262" s="213"/>
      <c r="AX1262" s="213"/>
      <c r="AY1262" s="213"/>
      <c r="AZ1262" s="213"/>
      <c r="BA1262" s="249" t="str">
        <f>C1262</f>
        <v>Kompletní provedení dle veškerých informací obsažených v PD (textová i výkresová část, technologické postupy, restaurátorské záměry atd.).</v>
      </c>
      <c r="BB1262" s="213"/>
      <c r="BC1262" s="213"/>
      <c r="BD1262" s="213"/>
      <c r="BE1262" s="213"/>
      <c r="BF1262" s="213"/>
      <c r="BG1262" s="213"/>
      <c r="BH1262" s="213"/>
    </row>
    <row r="1263" spans="1:60" ht="22.5" outlineLevel="3" x14ac:dyDescent="0.2">
      <c r="A1263" s="220"/>
      <c r="B1263" s="221"/>
      <c r="C1263" s="261" t="s">
        <v>3165</v>
      </c>
      <c r="D1263" s="250"/>
      <c r="E1263" s="250"/>
      <c r="F1263" s="250"/>
      <c r="G1263" s="250"/>
      <c r="H1263" s="224"/>
      <c r="I1263" s="224"/>
      <c r="J1263" s="224"/>
      <c r="K1263" s="224"/>
      <c r="L1263" s="224"/>
      <c r="M1263" s="224"/>
      <c r="N1263" s="223"/>
      <c r="O1263" s="223"/>
      <c r="P1263" s="223"/>
      <c r="Q1263" s="223"/>
      <c r="R1263" s="224"/>
      <c r="S1263" s="224"/>
      <c r="T1263" s="224"/>
      <c r="U1263" s="224"/>
      <c r="V1263" s="224"/>
      <c r="W1263" s="224"/>
      <c r="X1263" s="224"/>
      <c r="Y1263" s="224"/>
      <c r="Z1263" s="213"/>
      <c r="AA1263" s="213"/>
      <c r="AB1263" s="213"/>
      <c r="AC1263" s="213"/>
      <c r="AD1263" s="213"/>
      <c r="AE1263" s="213"/>
      <c r="AF1263" s="213"/>
      <c r="AG1263" s="213" t="s">
        <v>287</v>
      </c>
      <c r="AH1263" s="213"/>
      <c r="AI1263" s="213"/>
      <c r="AJ1263" s="213"/>
      <c r="AK1263" s="213"/>
      <c r="AL1263" s="213"/>
      <c r="AM1263" s="213"/>
      <c r="AN1263" s="213"/>
      <c r="AO1263" s="213"/>
      <c r="AP1263" s="213"/>
      <c r="AQ1263" s="213"/>
      <c r="AR1263" s="213"/>
      <c r="AS1263" s="213"/>
      <c r="AT1263" s="213"/>
      <c r="AU1263" s="213"/>
      <c r="AV1263" s="213"/>
      <c r="AW1263" s="213"/>
      <c r="AX1263" s="213"/>
      <c r="AY1263" s="213"/>
      <c r="AZ1263" s="213"/>
      <c r="BA1263" s="249" t="str">
        <f>C1263</f>
        <v>Provedení je včetně montáže, demontáže původních konstrukcí, dodávky, přesunu hmot, přesunu a likvidace suti, povrchové úpravy, repasí, restaurátorských záměrů,</v>
      </c>
      <c r="BB1263" s="213"/>
      <c r="BC1263" s="213"/>
      <c r="BD1263" s="213"/>
      <c r="BE1263" s="213"/>
      <c r="BF1263" s="213"/>
      <c r="BG1263" s="213"/>
      <c r="BH1263" s="213"/>
    </row>
    <row r="1264" spans="1:60" ht="22.5" outlineLevel="3" x14ac:dyDescent="0.2">
      <c r="A1264" s="220"/>
      <c r="B1264" s="221"/>
      <c r="C1264" s="261" t="s">
        <v>288</v>
      </c>
      <c r="D1264" s="250"/>
      <c r="E1264" s="250"/>
      <c r="F1264" s="250"/>
      <c r="G1264" s="250"/>
      <c r="H1264" s="224"/>
      <c r="I1264" s="224"/>
      <c r="J1264" s="224"/>
      <c r="K1264" s="224"/>
      <c r="L1264" s="224"/>
      <c r="M1264" s="224"/>
      <c r="N1264" s="223"/>
      <c r="O1264" s="223"/>
      <c r="P1264" s="223"/>
      <c r="Q1264" s="223"/>
      <c r="R1264" s="224"/>
      <c r="S1264" s="224"/>
      <c r="T1264" s="224"/>
      <c r="U1264" s="224"/>
      <c r="V1264" s="224"/>
      <c r="W1264" s="224"/>
      <c r="X1264" s="224"/>
      <c r="Y1264" s="224"/>
      <c r="Z1264" s="213"/>
      <c r="AA1264" s="213"/>
      <c r="AB1264" s="213"/>
      <c r="AC1264" s="213"/>
      <c r="AD1264" s="213"/>
      <c r="AE1264" s="213"/>
      <c r="AF1264" s="213"/>
      <c r="AG1264" s="213" t="s">
        <v>287</v>
      </c>
      <c r="AH1264" s="213"/>
      <c r="AI1264" s="213"/>
      <c r="AJ1264" s="213"/>
      <c r="AK1264" s="213"/>
      <c r="AL1264" s="213"/>
      <c r="AM1264" s="213"/>
      <c r="AN1264" s="213"/>
      <c r="AO1264" s="213"/>
      <c r="AP1264" s="213"/>
      <c r="AQ1264" s="213"/>
      <c r="AR1264" s="213"/>
      <c r="AS1264" s="213"/>
      <c r="AT1264" s="213"/>
      <c r="AU1264" s="213"/>
      <c r="AV1264" s="213"/>
      <c r="AW1264" s="213"/>
      <c r="AX1264" s="213"/>
      <c r="AY1264" s="213"/>
      <c r="AZ1264" s="213"/>
      <c r="BA1264" s="249" t="str">
        <f>C1264</f>
        <v>restaurátorských závěrečných zpráv, dílenských dokumentací, vzorkování a veškerých dalších nutných souvisejících plnění a dodávek potřeb.</v>
      </c>
      <c r="BB1264" s="213"/>
      <c r="BC1264" s="213"/>
      <c r="BD1264" s="213"/>
      <c r="BE1264" s="213"/>
      <c r="BF1264" s="213"/>
      <c r="BG1264" s="213"/>
      <c r="BH1264" s="213"/>
    </row>
    <row r="1265" spans="1:60" outlineLevel="1" x14ac:dyDescent="0.2">
      <c r="A1265" s="241">
        <v>126</v>
      </c>
      <c r="B1265" s="242" t="s">
        <v>2997</v>
      </c>
      <c r="C1265" s="259" t="s">
        <v>2998</v>
      </c>
      <c r="D1265" s="243" t="s">
        <v>1055</v>
      </c>
      <c r="E1265" s="244">
        <v>4</v>
      </c>
      <c r="F1265" s="245"/>
      <c r="G1265" s="246">
        <f>ROUND(E1265*F1265,2)</f>
        <v>0</v>
      </c>
      <c r="H1265" s="245"/>
      <c r="I1265" s="246">
        <f>ROUND(E1265*H1265,2)</f>
        <v>0</v>
      </c>
      <c r="J1265" s="245"/>
      <c r="K1265" s="246">
        <f>ROUND(E1265*J1265,2)</f>
        <v>0</v>
      </c>
      <c r="L1265" s="246">
        <v>21</v>
      </c>
      <c r="M1265" s="246">
        <f>G1265*(1+L1265/100)</f>
        <v>0</v>
      </c>
      <c r="N1265" s="244">
        <v>0</v>
      </c>
      <c r="O1265" s="244">
        <f>ROUND(E1265*N1265,2)</f>
        <v>0</v>
      </c>
      <c r="P1265" s="244">
        <v>0</v>
      </c>
      <c r="Q1265" s="244">
        <f>ROUND(E1265*P1265,2)</f>
        <v>0</v>
      </c>
      <c r="R1265" s="246"/>
      <c r="S1265" s="246" t="s">
        <v>281</v>
      </c>
      <c r="T1265" s="247" t="s">
        <v>282</v>
      </c>
      <c r="U1265" s="224">
        <v>0</v>
      </c>
      <c r="V1265" s="224">
        <f>ROUND(E1265*U1265,2)</f>
        <v>0</v>
      </c>
      <c r="W1265" s="224"/>
      <c r="X1265" s="224" t="s">
        <v>283</v>
      </c>
      <c r="Y1265" s="224" t="s">
        <v>284</v>
      </c>
      <c r="Z1265" s="213"/>
      <c r="AA1265" s="213"/>
      <c r="AB1265" s="213"/>
      <c r="AC1265" s="213"/>
      <c r="AD1265" s="213"/>
      <c r="AE1265" s="213"/>
      <c r="AF1265" s="213"/>
      <c r="AG1265" s="213" t="s">
        <v>285</v>
      </c>
      <c r="AH1265" s="213"/>
      <c r="AI1265" s="213"/>
      <c r="AJ1265" s="213"/>
      <c r="AK1265" s="213"/>
      <c r="AL1265" s="213"/>
      <c r="AM1265" s="213"/>
      <c r="AN1265" s="213"/>
      <c r="AO1265" s="213"/>
      <c r="AP1265" s="213"/>
      <c r="AQ1265" s="213"/>
      <c r="AR1265" s="213"/>
      <c r="AS1265" s="213"/>
      <c r="AT1265" s="213"/>
      <c r="AU1265" s="213"/>
      <c r="AV1265" s="213"/>
      <c r="AW1265" s="213"/>
      <c r="AX1265" s="213"/>
      <c r="AY1265" s="213"/>
      <c r="AZ1265" s="213"/>
      <c r="BA1265" s="213"/>
      <c r="BB1265" s="213"/>
      <c r="BC1265" s="213"/>
      <c r="BD1265" s="213"/>
      <c r="BE1265" s="213"/>
      <c r="BF1265" s="213"/>
      <c r="BG1265" s="213"/>
      <c r="BH1265" s="213"/>
    </row>
    <row r="1266" spans="1:60" outlineLevel="2" x14ac:dyDescent="0.2">
      <c r="A1266" s="220"/>
      <c r="B1266" s="221"/>
      <c r="C1266" s="260" t="s">
        <v>286</v>
      </c>
      <c r="D1266" s="248"/>
      <c r="E1266" s="248"/>
      <c r="F1266" s="248"/>
      <c r="G1266" s="248"/>
      <c r="H1266" s="224"/>
      <c r="I1266" s="224"/>
      <c r="J1266" s="224"/>
      <c r="K1266" s="224"/>
      <c r="L1266" s="224"/>
      <c r="M1266" s="224"/>
      <c r="N1266" s="223"/>
      <c r="O1266" s="223"/>
      <c r="P1266" s="223"/>
      <c r="Q1266" s="223"/>
      <c r="R1266" s="224"/>
      <c r="S1266" s="224"/>
      <c r="T1266" s="224"/>
      <c r="U1266" s="224"/>
      <c r="V1266" s="224"/>
      <c r="W1266" s="224"/>
      <c r="X1266" s="224"/>
      <c r="Y1266" s="224"/>
      <c r="Z1266" s="213"/>
      <c r="AA1266" s="213"/>
      <c r="AB1266" s="213"/>
      <c r="AC1266" s="213"/>
      <c r="AD1266" s="213"/>
      <c r="AE1266" s="213"/>
      <c r="AF1266" s="213"/>
      <c r="AG1266" s="213" t="s">
        <v>287</v>
      </c>
      <c r="AH1266" s="213"/>
      <c r="AI1266" s="213"/>
      <c r="AJ1266" s="213"/>
      <c r="AK1266" s="213"/>
      <c r="AL1266" s="213"/>
      <c r="AM1266" s="213"/>
      <c r="AN1266" s="213"/>
      <c r="AO1266" s="213"/>
      <c r="AP1266" s="213"/>
      <c r="AQ1266" s="213"/>
      <c r="AR1266" s="213"/>
      <c r="AS1266" s="213"/>
      <c r="AT1266" s="213"/>
      <c r="AU1266" s="213"/>
      <c r="AV1266" s="213"/>
      <c r="AW1266" s="213"/>
      <c r="AX1266" s="213"/>
      <c r="AY1266" s="213"/>
      <c r="AZ1266" s="213"/>
      <c r="BA1266" s="213"/>
      <c r="BB1266" s="213"/>
      <c r="BC1266" s="213"/>
      <c r="BD1266" s="213"/>
      <c r="BE1266" s="213"/>
      <c r="BF1266" s="213"/>
      <c r="BG1266" s="213"/>
      <c r="BH1266" s="213"/>
    </row>
    <row r="1267" spans="1:60" outlineLevel="3" x14ac:dyDescent="0.2">
      <c r="A1267" s="220"/>
      <c r="B1267" s="221"/>
      <c r="C1267" s="261" t="s">
        <v>2982</v>
      </c>
      <c r="D1267" s="250"/>
      <c r="E1267" s="250"/>
      <c r="F1267" s="250"/>
      <c r="G1267" s="250"/>
      <c r="H1267" s="224"/>
      <c r="I1267" s="224"/>
      <c r="J1267" s="224"/>
      <c r="K1267" s="224"/>
      <c r="L1267" s="224"/>
      <c r="M1267" s="224"/>
      <c r="N1267" s="223"/>
      <c r="O1267" s="223"/>
      <c r="P1267" s="223"/>
      <c r="Q1267" s="223"/>
      <c r="R1267" s="224"/>
      <c r="S1267" s="224"/>
      <c r="T1267" s="224"/>
      <c r="U1267" s="224"/>
      <c r="V1267" s="224"/>
      <c r="W1267" s="224"/>
      <c r="X1267" s="224"/>
      <c r="Y1267" s="224"/>
      <c r="Z1267" s="213"/>
      <c r="AA1267" s="213"/>
      <c r="AB1267" s="213"/>
      <c r="AC1267" s="213"/>
      <c r="AD1267" s="213"/>
      <c r="AE1267" s="213"/>
      <c r="AF1267" s="213"/>
      <c r="AG1267" s="213" t="s">
        <v>287</v>
      </c>
      <c r="AH1267" s="213"/>
      <c r="AI1267" s="213"/>
      <c r="AJ1267" s="213"/>
      <c r="AK1267" s="213"/>
      <c r="AL1267" s="213"/>
      <c r="AM1267" s="213"/>
      <c r="AN1267" s="213"/>
      <c r="AO1267" s="213"/>
      <c r="AP1267" s="213"/>
      <c r="AQ1267" s="213"/>
      <c r="AR1267" s="213"/>
      <c r="AS1267" s="213"/>
      <c r="AT1267" s="213"/>
      <c r="AU1267" s="213"/>
      <c r="AV1267" s="213"/>
      <c r="AW1267" s="213"/>
      <c r="AX1267" s="213"/>
      <c r="AY1267" s="213"/>
      <c r="AZ1267" s="213"/>
      <c r="BA1267" s="213"/>
      <c r="BB1267" s="213"/>
      <c r="BC1267" s="213"/>
      <c r="BD1267" s="213"/>
      <c r="BE1267" s="213"/>
      <c r="BF1267" s="213"/>
      <c r="BG1267" s="213"/>
      <c r="BH1267" s="213"/>
    </row>
    <row r="1268" spans="1:60" outlineLevel="3" x14ac:dyDescent="0.2">
      <c r="A1268" s="220"/>
      <c r="B1268" s="221"/>
      <c r="C1268" s="261" t="s">
        <v>2983</v>
      </c>
      <c r="D1268" s="250"/>
      <c r="E1268" s="250"/>
      <c r="F1268" s="250"/>
      <c r="G1268" s="250"/>
      <c r="H1268" s="224"/>
      <c r="I1268" s="224"/>
      <c r="J1268" s="224"/>
      <c r="K1268" s="224"/>
      <c r="L1268" s="224"/>
      <c r="M1268" s="224"/>
      <c r="N1268" s="223"/>
      <c r="O1268" s="223"/>
      <c r="P1268" s="223"/>
      <c r="Q1268" s="223"/>
      <c r="R1268" s="224"/>
      <c r="S1268" s="224"/>
      <c r="T1268" s="224"/>
      <c r="U1268" s="224"/>
      <c r="V1268" s="224"/>
      <c r="W1268" s="224"/>
      <c r="X1268" s="224"/>
      <c r="Y1268" s="224"/>
      <c r="Z1268" s="213"/>
      <c r="AA1268" s="213"/>
      <c r="AB1268" s="213"/>
      <c r="AC1268" s="213"/>
      <c r="AD1268" s="213"/>
      <c r="AE1268" s="213"/>
      <c r="AF1268" s="213"/>
      <c r="AG1268" s="213" t="s">
        <v>287</v>
      </c>
      <c r="AH1268" s="213"/>
      <c r="AI1268" s="213"/>
      <c r="AJ1268" s="213"/>
      <c r="AK1268" s="213"/>
      <c r="AL1268" s="213"/>
      <c r="AM1268" s="213"/>
      <c r="AN1268" s="213"/>
      <c r="AO1268" s="213"/>
      <c r="AP1268" s="213"/>
      <c r="AQ1268" s="213"/>
      <c r="AR1268" s="213"/>
      <c r="AS1268" s="213"/>
      <c r="AT1268" s="213"/>
      <c r="AU1268" s="213"/>
      <c r="AV1268" s="213"/>
      <c r="AW1268" s="213"/>
      <c r="AX1268" s="213"/>
      <c r="AY1268" s="213"/>
      <c r="AZ1268" s="213"/>
      <c r="BA1268" s="213"/>
      <c r="BB1268" s="213"/>
      <c r="BC1268" s="213"/>
      <c r="BD1268" s="213"/>
      <c r="BE1268" s="213"/>
      <c r="BF1268" s="213"/>
      <c r="BG1268" s="213"/>
      <c r="BH1268" s="213"/>
    </row>
    <row r="1269" spans="1:60" outlineLevel="3" x14ac:dyDescent="0.2">
      <c r="A1269" s="220"/>
      <c r="B1269" s="221"/>
      <c r="C1269" s="261" t="s">
        <v>2999</v>
      </c>
      <c r="D1269" s="250"/>
      <c r="E1269" s="250"/>
      <c r="F1269" s="250"/>
      <c r="G1269" s="250"/>
      <c r="H1269" s="224"/>
      <c r="I1269" s="224"/>
      <c r="J1269" s="224"/>
      <c r="K1269" s="224"/>
      <c r="L1269" s="224"/>
      <c r="M1269" s="224"/>
      <c r="N1269" s="223"/>
      <c r="O1269" s="223"/>
      <c r="P1269" s="223"/>
      <c r="Q1269" s="223"/>
      <c r="R1269" s="224"/>
      <c r="S1269" s="224"/>
      <c r="T1269" s="224"/>
      <c r="U1269" s="224"/>
      <c r="V1269" s="224"/>
      <c r="W1269" s="224"/>
      <c r="X1269" s="224"/>
      <c r="Y1269" s="224"/>
      <c r="Z1269" s="213"/>
      <c r="AA1269" s="213"/>
      <c r="AB1269" s="213"/>
      <c r="AC1269" s="213"/>
      <c r="AD1269" s="213"/>
      <c r="AE1269" s="213"/>
      <c r="AF1269" s="213"/>
      <c r="AG1269" s="213" t="s">
        <v>287</v>
      </c>
      <c r="AH1269" s="213"/>
      <c r="AI1269" s="213"/>
      <c r="AJ1269" s="213"/>
      <c r="AK1269" s="213"/>
      <c r="AL1269" s="213"/>
      <c r="AM1269" s="213"/>
      <c r="AN1269" s="213"/>
      <c r="AO1269" s="213"/>
      <c r="AP1269" s="213"/>
      <c r="AQ1269" s="213"/>
      <c r="AR1269" s="213"/>
      <c r="AS1269" s="213"/>
      <c r="AT1269" s="213"/>
      <c r="AU1269" s="213"/>
      <c r="AV1269" s="213"/>
      <c r="AW1269" s="213"/>
      <c r="AX1269" s="213"/>
      <c r="AY1269" s="213"/>
      <c r="AZ1269" s="213"/>
      <c r="BA1269" s="213"/>
      <c r="BB1269" s="213"/>
      <c r="BC1269" s="213"/>
      <c r="BD1269" s="213"/>
      <c r="BE1269" s="213"/>
      <c r="BF1269" s="213"/>
      <c r="BG1269" s="213"/>
      <c r="BH1269" s="213"/>
    </row>
    <row r="1270" spans="1:60" outlineLevel="3" x14ac:dyDescent="0.2">
      <c r="A1270" s="220"/>
      <c r="B1270" s="221"/>
      <c r="C1270" s="261" t="s">
        <v>3000</v>
      </c>
      <c r="D1270" s="250"/>
      <c r="E1270" s="250"/>
      <c r="F1270" s="250"/>
      <c r="G1270" s="250"/>
      <c r="H1270" s="224"/>
      <c r="I1270" s="224"/>
      <c r="J1270" s="224"/>
      <c r="K1270" s="224"/>
      <c r="L1270" s="224"/>
      <c r="M1270" s="224"/>
      <c r="N1270" s="223"/>
      <c r="O1270" s="223"/>
      <c r="P1270" s="223"/>
      <c r="Q1270" s="223"/>
      <c r="R1270" s="224"/>
      <c r="S1270" s="224"/>
      <c r="T1270" s="224"/>
      <c r="U1270" s="224"/>
      <c r="V1270" s="224"/>
      <c r="W1270" s="224"/>
      <c r="X1270" s="224"/>
      <c r="Y1270" s="224"/>
      <c r="Z1270" s="213"/>
      <c r="AA1270" s="213"/>
      <c r="AB1270" s="213"/>
      <c r="AC1270" s="213"/>
      <c r="AD1270" s="213"/>
      <c r="AE1270" s="213"/>
      <c r="AF1270" s="213"/>
      <c r="AG1270" s="213" t="s">
        <v>287</v>
      </c>
      <c r="AH1270" s="213"/>
      <c r="AI1270" s="213"/>
      <c r="AJ1270" s="213"/>
      <c r="AK1270" s="213"/>
      <c r="AL1270" s="213"/>
      <c r="AM1270" s="213"/>
      <c r="AN1270" s="213"/>
      <c r="AO1270" s="213"/>
      <c r="AP1270" s="213"/>
      <c r="AQ1270" s="213"/>
      <c r="AR1270" s="213"/>
      <c r="AS1270" s="213"/>
      <c r="AT1270" s="213"/>
      <c r="AU1270" s="213"/>
      <c r="AV1270" s="213"/>
      <c r="AW1270" s="213"/>
      <c r="AX1270" s="213"/>
      <c r="AY1270" s="213"/>
      <c r="AZ1270" s="213"/>
      <c r="BA1270" s="213"/>
      <c r="BB1270" s="213"/>
      <c r="BC1270" s="213"/>
      <c r="BD1270" s="213"/>
      <c r="BE1270" s="213"/>
      <c r="BF1270" s="213"/>
      <c r="BG1270" s="213"/>
      <c r="BH1270" s="213"/>
    </row>
    <row r="1271" spans="1:60" outlineLevel="3" x14ac:dyDescent="0.2">
      <c r="A1271" s="220"/>
      <c r="B1271" s="221"/>
      <c r="C1271" s="261" t="s">
        <v>3001</v>
      </c>
      <c r="D1271" s="250"/>
      <c r="E1271" s="250"/>
      <c r="F1271" s="250"/>
      <c r="G1271" s="250"/>
      <c r="H1271" s="224"/>
      <c r="I1271" s="224"/>
      <c r="J1271" s="224"/>
      <c r="K1271" s="224"/>
      <c r="L1271" s="224"/>
      <c r="M1271" s="224"/>
      <c r="N1271" s="223"/>
      <c r="O1271" s="223"/>
      <c r="P1271" s="223"/>
      <c r="Q1271" s="223"/>
      <c r="R1271" s="224"/>
      <c r="S1271" s="224"/>
      <c r="T1271" s="224"/>
      <c r="U1271" s="224"/>
      <c r="V1271" s="224"/>
      <c r="W1271" s="224"/>
      <c r="X1271" s="224"/>
      <c r="Y1271" s="224"/>
      <c r="Z1271" s="213"/>
      <c r="AA1271" s="213"/>
      <c r="AB1271" s="213"/>
      <c r="AC1271" s="213"/>
      <c r="AD1271" s="213"/>
      <c r="AE1271" s="213"/>
      <c r="AF1271" s="213"/>
      <c r="AG1271" s="213" t="s">
        <v>287</v>
      </c>
      <c r="AH1271" s="213"/>
      <c r="AI1271" s="213"/>
      <c r="AJ1271" s="213"/>
      <c r="AK1271" s="213"/>
      <c r="AL1271" s="213"/>
      <c r="AM1271" s="213"/>
      <c r="AN1271" s="213"/>
      <c r="AO1271" s="213"/>
      <c r="AP1271" s="213"/>
      <c r="AQ1271" s="213"/>
      <c r="AR1271" s="213"/>
      <c r="AS1271" s="213"/>
      <c r="AT1271" s="213"/>
      <c r="AU1271" s="213"/>
      <c r="AV1271" s="213"/>
      <c r="AW1271" s="213"/>
      <c r="AX1271" s="213"/>
      <c r="AY1271" s="213"/>
      <c r="AZ1271" s="213"/>
      <c r="BA1271" s="213"/>
      <c r="BB1271" s="213"/>
      <c r="BC1271" s="213"/>
      <c r="BD1271" s="213"/>
      <c r="BE1271" s="213"/>
      <c r="BF1271" s="213"/>
      <c r="BG1271" s="213"/>
      <c r="BH1271" s="213"/>
    </row>
    <row r="1272" spans="1:60" outlineLevel="3" x14ac:dyDescent="0.2">
      <c r="A1272" s="220"/>
      <c r="B1272" s="221"/>
      <c r="C1272" s="261" t="s">
        <v>2986</v>
      </c>
      <c r="D1272" s="250"/>
      <c r="E1272" s="250"/>
      <c r="F1272" s="250"/>
      <c r="G1272" s="250"/>
      <c r="H1272" s="224"/>
      <c r="I1272" s="224"/>
      <c r="J1272" s="224"/>
      <c r="K1272" s="224"/>
      <c r="L1272" s="224"/>
      <c r="M1272" s="224"/>
      <c r="N1272" s="223"/>
      <c r="O1272" s="223"/>
      <c r="P1272" s="223"/>
      <c r="Q1272" s="223"/>
      <c r="R1272" s="224"/>
      <c r="S1272" s="224"/>
      <c r="T1272" s="224"/>
      <c r="U1272" s="224"/>
      <c r="V1272" s="224"/>
      <c r="W1272" s="224"/>
      <c r="X1272" s="224"/>
      <c r="Y1272" s="224"/>
      <c r="Z1272" s="213"/>
      <c r="AA1272" s="213"/>
      <c r="AB1272" s="213"/>
      <c r="AC1272" s="213"/>
      <c r="AD1272" s="213"/>
      <c r="AE1272" s="213"/>
      <c r="AF1272" s="213"/>
      <c r="AG1272" s="213" t="s">
        <v>287</v>
      </c>
      <c r="AH1272" s="213"/>
      <c r="AI1272" s="213"/>
      <c r="AJ1272" s="213"/>
      <c r="AK1272" s="213"/>
      <c r="AL1272" s="213"/>
      <c r="AM1272" s="213"/>
      <c r="AN1272" s="213"/>
      <c r="AO1272" s="213"/>
      <c r="AP1272" s="213"/>
      <c r="AQ1272" s="213"/>
      <c r="AR1272" s="213"/>
      <c r="AS1272" s="213"/>
      <c r="AT1272" s="213"/>
      <c r="AU1272" s="213"/>
      <c r="AV1272" s="213"/>
      <c r="AW1272" s="213"/>
      <c r="AX1272" s="213"/>
      <c r="AY1272" s="213"/>
      <c r="AZ1272" s="213"/>
      <c r="BA1272" s="213"/>
      <c r="BB1272" s="213"/>
      <c r="BC1272" s="213"/>
      <c r="BD1272" s="213"/>
      <c r="BE1272" s="213"/>
      <c r="BF1272" s="213"/>
      <c r="BG1272" s="213"/>
      <c r="BH1272" s="213"/>
    </row>
    <row r="1273" spans="1:60" outlineLevel="3" x14ac:dyDescent="0.2">
      <c r="A1273" s="220"/>
      <c r="B1273" s="221"/>
      <c r="C1273" s="261" t="s">
        <v>2987</v>
      </c>
      <c r="D1273" s="250"/>
      <c r="E1273" s="250"/>
      <c r="F1273" s="250"/>
      <c r="G1273" s="250"/>
      <c r="H1273" s="224"/>
      <c r="I1273" s="224"/>
      <c r="J1273" s="224"/>
      <c r="K1273" s="224"/>
      <c r="L1273" s="224"/>
      <c r="M1273" s="224"/>
      <c r="N1273" s="223"/>
      <c r="O1273" s="223"/>
      <c r="P1273" s="223"/>
      <c r="Q1273" s="223"/>
      <c r="R1273" s="224"/>
      <c r="S1273" s="224"/>
      <c r="T1273" s="224"/>
      <c r="U1273" s="224"/>
      <c r="V1273" s="224"/>
      <c r="W1273" s="224"/>
      <c r="X1273" s="224"/>
      <c r="Y1273" s="224"/>
      <c r="Z1273" s="213"/>
      <c r="AA1273" s="213"/>
      <c r="AB1273" s="213"/>
      <c r="AC1273" s="213"/>
      <c r="AD1273" s="213"/>
      <c r="AE1273" s="213"/>
      <c r="AF1273" s="213"/>
      <c r="AG1273" s="213" t="s">
        <v>287</v>
      </c>
      <c r="AH1273" s="213"/>
      <c r="AI1273" s="213"/>
      <c r="AJ1273" s="213"/>
      <c r="AK1273" s="213"/>
      <c r="AL1273" s="213"/>
      <c r="AM1273" s="213"/>
      <c r="AN1273" s="213"/>
      <c r="AO1273" s="213"/>
      <c r="AP1273" s="213"/>
      <c r="AQ1273" s="213"/>
      <c r="AR1273" s="213"/>
      <c r="AS1273" s="213"/>
      <c r="AT1273" s="213"/>
      <c r="AU1273" s="213"/>
      <c r="AV1273" s="213"/>
      <c r="AW1273" s="213"/>
      <c r="AX1273" s="213"/>
      <c r="AY1273" s="213"/>
      <c r="AZ1273" s="213"/>
      <c r="BA1273" s="213"/>
      <c r="BB1273" s="213"/>
      <c r="BC1273" s="213"/>
      <c r="BD1273" s="213"/>
      <c r="BE1273" s="213"/>
      <c r="BF1273" s="213"/>
      <c r="BG1273" s="213"/>
      <c r="BH1273" s="213"/>
    </row>
    <row r="1274" spans="1:60" outlineLevel="3" x14ac:dyDescent="0.2">
      <c r="A1274" s="220"/>
      <c r="B1274" s="221"/>
      <c r="C1274" s="261" t="s">
        <v>3213</v>
      </c>
      <c r="D1274" s="250"/>
      <c r="E1274" s="250"/>
      <c r="F1274" s="250"/>
      <c r="G1274" s="250"/>
      <c r="H1274" s="224"/>
      <c r="I1274" s="224"/>
      <c r="J1274" s="224"/>
      <c r="K1274" s="224"/>
      <c r="L1274" s="224"/>
      <c r="M1274" s="224"/>
      <c r="N1274" s="223"/>
      <c r="O1274" s="223"/>
      <c r="P1274" s="223"/>
      <c r="Q1274" s="223"/>
      <c r="R1274" s="224"/>
      <c r="S1274" s="224"/>
      <c r="T1274" s="224"/>
      <c r="U1274" s="224"/>
      <c r="V1274" s="224"/>
      <c r="W1274" s="224"/>
      <c r="X1274" s="224"/>
      <c r="Y1274" s="224"/>
      <c r="Z1274" s="213"/>
      <c r="AA1274" s="213"/>
      <c r="AB1274" s="213"/>
      <c r="AC1274" s="213"/>
      <c r="AD1274" s="213"/>
      <c r="AE1274" s="213"/>
      <c r="AF1274" s="213"/>
      <c r="AG1274" s="213" t="s">
        <v>287</v>
      </c>
      <c r="AH1274" s="213"/>
      <c r="AI1274" s="213"/>
      <c r="AJ1274" s="213"/>
      <c r="AK1274" s="213"/>
      <c r="AL1274" s="213"/>
      <c r="AM1274" s="213"/>
      <c r="AN1274" s="213"/>
      <c r="AO1274" s="213"/>
      <c r="AP1274" s="213"/>
      <c r="AQ1274" s="213"/>
      <c r="AR1274" s="213"/>
      <c r="AS1274" s="213"/>
      <c r="AT1274" s="213"/>
      <c r="AU1274" s="213"/>
      <c r="AV1274" s="213"/>
      <c r="AW1274" s="213"/>
      <c r="AX1274" s="213"/>
      <c r="AY1274" s="213"/>
      <c r="AZ1274" s="213"/>
      <c r="BA1274" s="213"/>
      <c r="BB1274" s="213"/>
      <c r="BC1274" s="213"/>
      <c r="BD1274" s="213"/>
      <c r="BE1274" s="213"/>
      <c r="BF1274" s="213"/>
      <c r="BG1274" s="213"/>
      <c r="BH1274" s="213"/>
    </row>
    <row r="1275" spans="1:60" outlineLevel="3" x14ac:dyDescent="0.2">
      <c r="A1275" s="220"/>
      <c r="B1275" s="221"/>
      <c r="C1275" s="261" t="s">
        <v>3214</v>
      </c>
      <c r="D1275" s="250"/>
      <c r="E1275" s="250"/>
      <c r="F1275" s="250"/>
      <c r="G1275" s="250"/>
      <c r="H1275" s="224"/>
      <c r="I1275" s="224"/>
      <c r="J1275" s="224"/>
      <c r="K1275" s="224"/>
      <c r="L1275" s="224"/>
      <c r="M1275" s="224"/>
      <c r="N1275" s="223"/>
      <c r="O1275" s="223"/>
      <c r="P1275" s="223"/>
      <c r="Q1275" s="223"/>
      <c r="R1275" s="224"/>
      <c r="S1275" s="224"/>
      <c r="T1275" s="224"/>
      <c r="U1275" s="224"/>
      <c r="V1275" s="224"/>
      <c r="W1275" s="224"/>
      <c r="X1275" s="224"/>
      <c r="Y1275" s="224"/>
      <c r="Z1275" s="213"/>
      <c r="AA1275" s="213"/>
      <c r="AB1275" s="213"/>
      <c r="AC1275" s="213"/>
      <c r="AD1275" s="213"/>
      <c r="AE1275" s="213"/>
      <c r="AF1275" s="213"/>
      <c r="AG1275" s="213" t="s">
        <v>287</v>
      </c>
      <c r="AH1275" s="213"/>
      <c r="AI1275" s="213"/>
      <c r="AJ1275" s="213"/>
      <c r="AK1275" s="213"/>
      <c r="AL1275" s="213"/>
      <c r="AM1275" s="213"/>
      <c r="AN1275" s="213"/>
      <c r="AO1275" s="213"/>
      <c r="AP1275" s="213"/>
      <c r="AQ1275" s="213"/>
      <c r="AR1275" s="213"/>
      <c r="AS1275" s="213"/>
      <c r="AT1275" s="213"/>
      <c r="AU1275" s="213"/>
      <c r="AV1275" s="213"/>
      <c r="AW1275" s="213"/>
      <c r="AX1275" s="213"/>
      <c r="AY1275" s="213"/>
      <c r="AZ1275" s="213"/>
      <c r="BA1275" s="213"/>
      <c r="BB1275" s="213"/>
      <c r="BC1275" s="213"/>
      <c r="BD1275" s="213"/>
      <c r="BE1275" s="213"/>
      <c r="BF1275" s="213"/>
      <c r="BG1275" s="213"/>
      <c r="BH1275" s="213"/>
    </row>
    <row r="1276" spans="1:60" outlineLevel="3" x14ac:dyDescent="0.2">
      <c r="A1276" s="220"/>
      <c r="B1276" s="221"/>
      <c r="C1276" s="261" t="s">
        <v>3215</v>
      </c>
      <c r="D1276" s="250"/>
      <c r="E1276" s="250"/>
      <c r="F1276" s="250"/>
      <c r="G1276" s="250"/>
      <c r="H1276" s="224"/>
      <c r="I1276" s="224"/>
      <c r="J1276" s="224"/>
      <c r="K1276" s="224"/>
      <c r="L1276" s="224"/>
      <c r="M1276" s="224"/>
      <c r="N1276" s="223"/>
      <c r="O1276" s="223"/>
      <c r="P1276" s="223"/>
      <c r="Q1276" s="223"/>
      <c r="R1276" s="224"/>
      <c r="S1276" s="224"/>
      <c r="T1276" s="224"/>
      <c r="U1276" s="224"/>
      <c r="V1276" s="224"/>
      <c r="W1276" s="224"/>
      <c r="X1276" s="224"/>
      <c r="Y1276" s="224"/>
      <c r="Z1276" s="213"/>
      <c r="AA1276" s="213"/>
      <c r="AB1276" s="213"/>
      <c r="AC1276" s="213"/>
      <c r="AD1276" s="213"/>
      <c r="AE1276" s="213"/>
      <c r="AF1276" s="213"/>
      <c r="AG1276" s="213" t="s">
        <v>287</v>
      </c>
      <c r="AH1276" s="213"/>
      <c r="AI1276" s="213"/>
      <c r="AJ1276" s="213"/>
      <c r="AK1276" s="213"/>
      <c r="AL1276" s="213"/>
      <c r="AM1276" s="213"/>
      <c r="AN1276" s="213"/>
      <c r="AO1276" s="213"/>
      <c r="AP1276" s="213"/>
      <c r="AQ1276" s="213"/>
      <c r="AR1276" s="213"/>
      <c r="AS1276" s="213"/>
      <c r="AT1276" s="213"/>
      <c r="AU1276" s="213"/>
      <c r="AV1276" s="213"/>
      <c r="AW1276" s="213"/>
      <c r="AX1276" s="213"/>
      <c r="AY1276" s="213"/>
      <c r="AZ1276" s="213"/>
      <c r="BA1276" s="213"/>
      <c r="BB1276" s="213"/>
      <c r="BC1276" s="213"/>
      <c r="BD1276" s="213"/>
      <c r="BE1276" s="213"/>
      <c r="BF1276" s="213"/>
      <c r="BG1276" s="213"/>
      <c r="BH1276" s="213"/>
    </row>
    <row r="1277" spans="1:60" outlineLevel="3" x14ac:dyDescent="0.2">
      <c r="A1277" s="220"/>
      <c r="B1277" s="221"/>
      <c r="C1277" s="261" t="s">
        <v>2988</v>
      </c>
      <c r="D1277" s="250"/>
      <c r="E1277" s="250"/>
      <c r="F1277" s="250"/>
      <c r="G1277" s="250"/>
      <c r="H1277" s="224"/>
      <c r="I1277" s="224"/>
      <c r="J1277" s="224"/>
      <c r="K1277" s="224"/>
      <c r="L1277" s="224"/>
      <c r="M1277" s="224"/>
      <c r="N1277" s="223"/>
      <c r="O1277" s="223"/>
      <c r="P1277" s="223"/>
      <c r="Q1277" s="223"/>
      <c r="R1277" s="224"/>
      <c r="S1277" s="224"/>
      <c r="T1277" s="224"/>
      <c r="U1277" s="224"/>
      <c r="V1277" s="224"/>
      <c r="W1277" s="224"/>
      <c r="X1277" s="224"/>
      <c r="Y1277" s="224"/>
      <c r="Z1277" s="213"/>
      <c r="AA1277" s="213"/>
      <c r="AB1277" s="213"/>
      <c r="AC1277" s="213"/>
      <c r="AD1277" s="213"/>
      <c r="AE1277" s="213"/>
      <c r="AF1277" s="213"/>
      <c r="AG1277" s="213" t="s">
        <v>287</v>
      </c>
      <c r="AH1277" s="213"/>
      <c r="AI1277" s="213"/>
      <c r="AJ1277" s="213"/>
      <c r="AK1277" s="213"/>
      <c r="AL1277" s="213"/>
      <c r="AM1277" s="213"/>
      <c r="AN1277" s="213"/>
      <c r="AO1277" s="213"/>
      <c r="AP1277" s="213"/>
      <c r="AQ1277" s="213"/>
      <c r="AR1277" s="213"/>
      <c r="AS1277" s="213"/>
      <c r="AT1277" s="213"/>
      <c r="AU1277" s="213"/>
      <c r="AV1277" s="213"/>
      <c r="AW1277" s="213"/>
      <c r="AX1277" s="213"/>
      <c r="AY1277" s="213"/>
      <c r="AZ1277" s="213"/>
      <c r="BA1277" s="213"/>
      <c r="BB1277" s="213"/>
      <c r="BC1277" s="213"/>
      <c r="BD1277" s="213"/>
      <c r="BE1277" s="213"/>
      <c r="BF1277" s="213"/>
      <c r="BG1277" s="213"/>
      <c r="BH1277" s="213"/>
    </row>
    <row r="1278" spans="1:60" outlineLevel="3" x14ac:dyDescent="0.2">
      <c r="A1278" s="220"/>
      <c r="B1278" s="221"/>
      <c r="C1278" s="274" t="s">
        <v>1063</v>
      </c>
      <c r="D1278" s="226"/>
      <c r="E1278" s="227"/>
      <c r="F1278" s="228"/>
      <c r="G1278" s="228"/>
      <c r="H1278" s="224"/>
      <c r="I1278" s="224"/>
      <c r="J1278" s="224"/>
      <c r="K1278" s="224"/>
      <c r="L1278" s="224"/>
      <c r="M1278" s="224"/>
      <c r="N1278" s="223"/>
      <c r="O1278" s="223"/>
      <c r="P1278" s="223"/>
      <c r="Q1278" s="223"/>
      <c r="R1278" s="224"/>
      <c r="S1278" s="224"/>
      <c r="T1278" s="224"/>
      <c r="U1278" s="224"/>
      <c r="V1278" s="224"/>
      <c r="W1278" s="224"/>
      <c r="X1278" s="224"/>
      <c r="Y1278" s="224"/>
      <c r="Z1278" s="213"/>
      <c r="AA1278" s="213"/>
      <c r="AB1278" s="213"/>
      <c r="AC1278" s="213"/>
      <c r="AD1278" s="213"/>
      <c r="AE1278" s="213"/>
      <c r="AF1278" s="213"/>
      <c r="AG1278" s="213" t="s">
        <v>287</v>
      </c>
      <c r="AH1278" s="213"/>
      <c r="AI1278" s="213"/>
      <c r="AJ1278" s="213"/>
      <c r="AK1278" s="213"/>
      <c r="AL1278" s="213"/>
      <c r="AM1278" s="213"/>
      <c r="AN1278" s="213"/>
      <c r="AO1278" s="213"/>
      <c r="AP1278" s="213"/>
      <c r="AQ1278" s="213"/>
      <c r="AR1278" s="213"/>
      <c r="AS1278" s="213"/>
      <c r="AT1278" s="213"/>
      <c r="AU1278" s="213"/>
      <c r="AV1278" s="213"/>
      <c r="AW1278" s="213"/>
      <c r="AX1278" s="213"/>
      <c r="AY1278" s="213"/>
      <c r="AZ1278" s="213"/>
      <c r="BA1278" s="213"/>
      <c r="BB1278" s="213"/>
      <c r="BC1278" s="213"/>
      <c r="BD1278" s="213"/>
      <c r="BE1278" s="213"/>
      <c r="BF1278" s="213"/>
      <c r="BG1278" s="213"/>
      <c r="BH1278" s="213"/>
    </row>
    <row r="1279" spans="1:60" ht="22.5" outlineLevel="3" x14ac:dyDescent="0.2">
      <c r="A1279" s="220"/>
      <c r="B1279" s="221"/>
      <c r="C1279" s="261" t="s">
        <v>355</v>
      </c>
      <c r="D1279" s="250"/>
      <c r="E1279" s="250"/>
      <c r="F1279" s="250"/>
      <c r="G1279" s="250"/>
      <c r="H1279" s="224"/>
      <c r="I1279" s="224"/>
      <c r="J1279" s="224"/>
      <c r="K1279" s="224"/>
      <c r="L1279" s="224"/>
      <c r="M1279" s="224"/>
      <c r="N1279" s="223"/>
      <c r="O1279" s="223"/>
      <c r="P1279" s="223"/>
      <c r="Q1279" s="223"/>
      <c r="R1279" s="224"/>
      <c r="S1279" s="224"/>
      <c r="T1279" s="224"/>
      <c r="U1279" s="224"/>
      <c r="V1279" s="224"/>
      <c r="W1279" s="224"/>
      <c r="X1279" s="224"/>
      <c r="Y1279" s="224"/>
      <c r="Z1279" s="213"/>
      <c r="AA1279" s="213"/>
      <c r="AB1279" s="213"/>
      <c r="AC1279" s="213"/>
      <c r="AD1279" s="213"/>
      <c r="AE1279" s="213"/>
      <c r="AF1279" s="213"/>
      <c r="AG1279" s="213" t="s">
        <v>287</v>
      </c>
      <c r="AH1279" s="213"/>
      <c r="AI1279" s="213"/>
      <c r="AJ1279" s="213"/>
      <c r="AK1279" s="213"/>
      <c r="AL1279" s="213"/>
      <c r="AM1279" s="213"/>
      <c r="AN1279" s="213"/>
      <c r="AO1279" s="213"/>
      <c r="AP1279" s="213"/>
      <c r="AQ1279" s="213"/>
      <c r="AR1279" s="213"/>
      <c r="AS1279" s="213"/>
      <c r="AT1279" s="213"/>
      <c r="AU1279" s="213"/>
      <c r="AV1279" s="213"/>
      <c r="AW1279" s="213"/>
      <c r="AX1279" s="213"/>
      <c r="AY1279" s="213"/>
      <c r="AZ1279" s="213"/>
      <c r="BA1279" s="249" t="str">
        <f>C1279</f>
        <v>Kompletní provedení dle veškerých informací obsažených v PD (textová i výkresová část, technologické postupy, restaurátorské záměry atd.).</v>
      </c>
      <c r="BB1279" s="213"/>
      <c r="BC1279" s="213"/>
      <c r="BD1279" s="213"/>
      <c r="BE1279" s="213"/>
      <c r="BF1279" s="213"/>
      <c r="BG1279" s="213"/>
      <c r="BH1279" s="213"/>
    </row>
    <row r="1280" spans="1:60" ht="22.5" outlineLevel="3" x14ac:dyDescent="0.2">
      <c r="A1280" s="220"/>
      <c r="B1280" s="221"/>
      <c r="C1280" s="261" t="s">
        <v>3165</v>
      </c>
      <c r="D1280" s="250"/>
      <c r="E1280" s="250"/>
      <c r="F1280" s="250"/>
      <c r="G1280" s="250"/>
      <c r="H1280" s="224"/>
      <c r="I1280" s="224"/>
      <c r="J1280" s="224"/>
      <c r="K1280" s="224"/>
      <c r="L1280" s="224"/>
      <c r="M1280" s="224"/>
      <c r="N1280" s="223"/>
      <c r="O1280" s="223"/>
      <c r="P1280" s="223"/>
      <c r="Q1280" s="223"/>
      <c r="R1280" s="224"/>
      <c r="S1280" s="224"/>
      <c r="T1280" s="224"/>
      <c r="U1280" s="224"/>
      <c r="V1280" s="224"/>
      <c r="W1280" s="224"/>
      <c r="X1280" s="224"/>
      <c r="Y1280" s="224"/>
      <c r="Z1280" s="213"/>
      <c r="AA1280" s="213"/>
      <c r="AB1280" s="213"/>
      <c r="AC1280" s="213"/>
      <c r="AD1280" s="213"/>
      <c r="AE1280" s="213"/>
      <c r="AF1280" s="213"/>
      <c r="AG1280" s="213" t="s">
        <v>287</v>
      </c>
      <c r="AH1280" s="213"/>
      <c r="AI1280" s="213"/>
      <c r="AJ1280" s="213"/>
      <c r="AK1280" s="213"/>
      <c r="AL1280" s="213"/>
      <c r="AM1280" s="213"/>
      <c r="AN1280" s="213"/>
      <c r="AO1280" s="213"/>
      <c r="AP1280" s="213"/>
      <c r="AQ1280" s="213"/>
      <c r="AR1280" s="213"/>
      <c r="AS1280" s="213"/>
      <c r="AT1280" s="213"/>
      <c r="AU1280" s="213"/>
      <c r="AV1280" s="213"/>
      <c r="AW1280" s="213"/>
      <c r="AX1280" s="213"/>
      <c r="AY1280" s="213"/>
      <c r="AZ1280" s="213"/>
      <c r="BA1280" s="249" t="str">
        <f>C1280</f>
        <v>Provedení je včetně montáže, demontáže původních konstrukcí, dodávky, přesunu hmot, přesunu a likvidace suti, povrchové úpravy, repasí, restaurátorských záměrů,</v>
      </c>
      <c r="BB1280" s="213"/>
      <c r="BC1280" s="213"/>
      <c r="BD1280" s="213"/>
      <c r="BE1280" s="213"/>
      <c r="BF1280" s="213"/>
      <c r="BG1280" s="213"/>
      <c r="BH1280" s="213"/>
    </row>
    <row r="1281" spans="1:60" ht="22.5" outlineLevel="3" x14ac:dyDescent="0.2">
      <c r="A1281" s="220"/>
      <c r="B1281" s="221"/>
      <c r="C1281" s="261" t="s">
        <v>288</v>
      </c>
      <c r="D1281" s="250"/>
      <c r="E1281" s="250"/>
      <c r="F1281" s="250"/>
      <c r="G1281" s="250"/>
      <c r="H1281" s="224"/>
      <c r="I1281" s="224"/>
      <c r="J1281" s="224"/>
      <c r="K1281" s="224"/>
      <c r="L1281" s="224"/>
      <c r="M1281" s="224"/>
      <c r="N1281" s="223"/>
      <c r="O1281" s="223"/>
      <c r="P1281" s="223"/>
      <c r="Q1281" s="223"/>
      <c r="R1281" s="224"/>
      <c r="S1281" s="224"/>
      <c r="T1281" s="224"/>
      <c r="U1281" s="224"/>
      <c r="V1281" s="224"/>
      <c r="W1281" s="224"/>
      <c r="X1281" s="224"/>
      <c r="Y1281" s="224"/>
      <c r="Z1281" s="213"/>
      <c r="AA1281" s="213"/>
      <c r="AB1281" s="213"/>
      <c r="AC1281" s="213"/>
      <c r="AD1281" s="213"/>
      <c r="AE1281" s="213"/>
      <c r="AF1281" s="213"/>
      <c r="AG1281" s="213" t="s">
        <v>287</v>
      </c>
      <c r="AH1281" s="213"/>
      <c r="AI1281" s="213"/>
      <c r="AJ1281" s="213"/>
      <c r="AK1281" s="213"/>
      <c r="AL1281" s="213"/>
      <c r="AM1281" s="213"/>
      <c r="AN1281" s="213"/>
      <c r="AO1281" s="213"/>
      <c r="AP1281" s="213"/>
      <c r="AQ1281" s="213"/>
      <c r="AR1281" s="213"/>
      <c r="AS1281" s="213"/>
      <c r="AT1281" s="213"/>
      <c r="AU1281" s="213"/>
      <c r="AV1281" s="213"/>
      <c r="AW1281" s="213"/>
      <c r="AX1281" s="213"/>
      <c r="AY1281" s="213"/>
      <c r="AZ1281" s="213"/>
      <c r="BA1281" s="249" t="str">
        <f>C1281</f>
        <v>restaurátorských závěrečných zpráv, dílenských dokumentací, vzorkování a veškerých dalších nutných souvisejících plnění a dodávek potřeb.</v>
      </c>
      <c r="BB1281" s="213"/>
      <c r="BC1281" s="213"/>
      <c r="BD1281" s="213"/>
      <c r="BE1281" s="213"/>
      <c r="BF1281" s="213"/>
      <c r="BG1281" s="213"/>
      <c r="BH1281" s="213"/>
    </row>
    <row r="1282" spans="1:60" outlineLevel="1" x14ac:dyDescent="0.2">
      <c r="A1282" s="241">
        <v>127</v>
      </c>
      <c r="B1282" s="242" t="s">
        <v>3002</v>
      </c>
      <c r="C1282" s="259" t="s">
        <v>3003</v>
      </c>
      <c r="D1282" s="243" t="s">
        <v>1055</v>
      </c>
      <c r="E1282" s="244">
        <v>1</v>
      </c>
      <c r="F1282" s="245"/>
      <c r="G1282" s="246">
        <f>ROUND(E1282*F1282,2)</f>
        <v>0</v>
      </c>
      <c r="H1282" s="245"/>
      <c r="I1282" s="246">
        <f>ROUND(E1282*H1282,2)</f>
        <v>0</v>
      </c>
      <c r="J1282" s="245"/>
      <c r="K1282" s="246">
        <f>ROUND(E1282*J1282,2)</f>
        <v>0</v>
      </c>
      <c r="L1282" s="246">
        <v>21</v>
      </c>
      <c r="M1282" s="246">
        <f>G1282*(1+L1282/100)</f>
        <v>0</v>
      </c>
      <c r="N1282" s="244">
        <v>0</v>
      </c>
      <c r="O1282" s="244">
        <f>ROUND(E1282*N1282,2)</f>
        <v>0</v>
      </c>
      <c r="P1282" s="244">
        <v>0</v>
      </c>
      <c r="Q1282" s="244">
        <f>ROUND(E1282*P1282,2)</f>
        <v>0</v>
      </c>
      <c r="R1282" s="246"/>
      <c r="S1282" s="246" t="s">
        <v>281</v>
      </c>
      <c r="T1282" s="247" t="s">
        <v>282</v>
      </c>
      <c r="U1282" s="224">
        <v>0</v>
      </c>
      <c r="V1282" s="224">
        <f>ROUND(E1282*U1282,2)</f>
        <v>0</v>
      </c>
      <c r="W1282" s="224"/>
      <c r="X1282" s="224" t="s">
        <v>283</v>
      </c>
      <c r="Y1282" s="224" t="s">
        <v>284</v>
      </c>
      <c r="Z1282" s="213"/>
      <c r="AA1282" s="213"/>
      <c r="AB1282" s="213"/>
      <c r="AC1282" s="213"/>
      <c r="AD1282" s="213"/>
      <c r="AE1282" s="213"/>
      <c r="AF1282" s="213"/>
      <c r="AG1282" s="213" t="s">
        <v>285</v>
      </c>
      <c r="AH1282" s="213"/>
      <c r="AI1282" s="213"/>
      <c r="AJ1282" s="213"/>
      <c r="AK1282" s="213"/>
      <c r="AL1282" s="213"/>
      <c r="AM1282" s="213"/>
      <c r="AN1282" s="213"/>
      <c r="AO1282" s="213"/>
      <c r="AP1282" s="213"/>
      <c r="AQ1282" s="213"/>
      <c r="AR1282" s="213"/>
      <c r="AS1282" s="213"/>
      <c r="AT1282" s="213"/>
      <c r="AU1282" s="213"/>
      <c r="AV1282" s="213"/>
      <c r="AW1282" s="213"/>
      <c r="AX1282" s="213"/>
      <c r="AY1282" s="213"/>
      <c r="AZ1282" s="213"/>
      <c r="BA1282" s="213"/>
      <c r="BB1282" s="213"/>
      <c r="BC1282" s="213"/>
      <c r="BD1282" s="213"/>
      <c r="BE1282" s="213"/>
      <c r="BF1282" s="213"/>
      <c r="BG1282" s="213"/>
      <c r="BH1282" s="213"/>
    </row>
    <row r="1283" spans="1:60" outlineLevel="2" x14ac:dyDescent="0.2">
      <c r="A1283" s="220"/>
      <c r="B1283" s="221"/>
      <c r="C1283" s="260" t="s">
        <v>286</v>
      </c>
      <c r="D1283" s="248"/>
      <c r="E1283" s="248"/>
      <c r="F1283" s="248"/>
      <c r="G1283" s="248"/>
      <c r="H1283" s="224"/>
      <c r="I1283" s="224"/>
      <c r="J1283" s="224"/>
      <c r="K1283" s="224"/>
      <c r="L1283" s="224"/>
      <c r="M1283" s="224"/>
      <c r="N1283" s="223"/>
      <c r="O1283" s="223"/>
      <c r="P1283" s="223"/>
      <c r="Q1283" s="223"/>
      <c r="R1283" s="224"/>
      <c r="S1283" s="224"/>
      <c r="T1283" s="224"/>
      <c r="U1283" s="224"/>
      <c r="V1283" s="224"/>
      <c r="W1283" s="224"/>
      <c r="X1283" s="224"/>
      <c r="Y1283" s="224"/>
      <c r="Z1283" s="213"/>
      <c r="AA1283" s="213"/>
      <c r="AB1283" s="213"/>
      <c r="AC1283" s="213"/>
      <c r="AD1283" s="213"/>
      <c r="AE1283" s="213"/>
      <c r="AF1283" s="213"/>
      <c r="AG1283" s="213" t="s">
        <v>287</v>
      </c>
      <c r="AH1283" s="213"/>
      <c r="AI1283" s="213"/>
      <c r="AJ1283" s="213"/>
      <c r="AK1283" s="213"/>
      <c r="AL1283" s="213"/>
      <c r="AM1283" s="213"/>
      <c r="AN1283" s="213"/>
      <c r="AO1283" s="213"/>
      <c r="AP1283" s="213"/>
      <c r="AQ1283" s="213"/>
      <c r="AR1283" s="213"/>
      <c r="AS1283" s="213"/>
      <c r="AT1283" s="213"/>
      <c r="AU1283" s="213"/>
      <c r="AV1283" s="213"/>
      <c r="AW1283" s="213"/>
      <c r="AX1283" s="213"/>
      <c r="AY1283" s="213"/>
      <c r="AZ1283" s="213"/>
      <c r="BA1283" s="213"/>
      <c r="BB1283" s="213"/>
      <c r="BC1283" s="213"/>
      <c r="BD1283" s="213"/>
      <c r="BE1283" s="213"/>
      <c r="BF1283" s="213"/>
      <c r="BG1283" s="213"/>
      <c r="BH1283" s="213"/>
    </row>
    <row r="1284" spans="1:60" outlineLevel="3" x14ac:dyDescent="0.2">
      <c r="A1284" s="220"/>
      <c r="B1284" s="221"/>
      <c r="C1284" s="261" t="s">
        <v>3004</v>
      </c>
      <c r="D1284" s="250"/>
      <c r="E1284" s="250"/>
      <c r="F1284" s="250"/>
      <c r="G1284" s="250"/>
      <c r="H1284" s="224"/>
      <c r="I1284" s="224"/>
      <c r="J1284" s="224"/>
      <c r="K1284" s="224"/>
      <c r="L1284" s="224"/>
      <c r="M1284" s="224"/>
      <c r="N1284" s="223"/>
      <c r="O1284" s="223"/>
      <c r="P1284" s="223"/>
      <c r="Q1284" s="223"/>
      <c r="R1284" s="224"/>
      <c r="S1284" s="224"/>
      <c r="T1284" s="224"/>
      <c r="U1284" s="224"/>
      <c r="V1284" s="224"/>
      <c r="W1284" s="224"/>
      <c r="X1284" s="224"/>
      <c r="Y1284" s="224"/>
      <c r="Z1284" s="213"/>
      <c r="AA1284" s="213"/>
      <c r="AB1284" s="213"/>
      <c r="AC1284" s="213"/>
      <c r="AD1284" s="213"/>
      <c r="AE1284" s="213"/>
      <c r="AF1284" s="213"/>
      <c r="AG1284" s="213" t="s">
        <v>287</v>
      </c>
      <c r="AH1284" s="213"/>
      <c r="AI1284" s="213"/>
      <c r="AJ1284" s="213"/>
      <c r="AK1284" s="213"/>
      <c r="AL1284" s="213"/>
      <c r="AM1284" s="213"/>
      <c r="AN1284" s="213"/>
      <c r="AO1284" s="213"/>
      <c r="AP1284" s="213"/>
      <c r="AQ1284" s="213"/>
      <c r="AR1284" s="213"/>
      <c r="AS1284" s="213"/>
      <c r="AT1284" s="213"/>
      <c r="AU1284" s="213"/>
      <c r="AV1284" s="213"/>
      <c r="AW1284" s="213"/>
      <c r="AX1284" s="213"/>
      <c r="AY1284" s="213"/>
      <c r="AZ1284" s="213"/>
      <c r="BA1284" s="213"/>
      <c r="BB1284" s="213"/>
      <c r="BC1284" s="213"/>
      <c r="BD1284" s="213"/>
      <c r="BE1284" s="213"/>
      <c r="BF1284" s="213"/>
      <c r="BG1284" s="213"/>
      <c r="BH1284" s="213"/>
    </row>
    <row r="1285" spans="1:60" outlineLevel="3" x14ac:dyDescent="0.2">
      <c r="A1285" s="220"/>
      <c r="B1285" s="221"/>
      <c r="C1285" s="261" t="s">
        <v>3005</v>
      </c>
      <c r="D1285" s="250"/>
      <c r="E1285" s="250"/>
      <c r="F1285" s="250"/>
      <c r="G1285" s="250"/>
      <c r="H1285" s="224"/>
      <c r="I1285" s="224"/>
      <c r="J1285" s="224"/>
      <c r="K1285" s="224"/>
      <c r="L1285" s="224"/>
      <c r="M1285" s="224"/>
      <c r="N1285" s="223"/>
      <c r="O1285" s="223"/>
      <c r="P1285" s="223"/>
      <c r="Q1285" s="223"/>
      <c r="R1285" s="224"/>
      <c r="S1285" s="224"/>
      <c r="T1285" s="224"/>
      <c r="U1285" s="224"/>
      <c r="V1285" s="224"/>
      <c r="W1285" s="224"/>
      <c r="X1285" s="224"/>
      <c r="Y1285" s="224"/>
      <c r="Z1285" s="213"/>
      <c r="AA1285" s="213"/>
      <c r="AB1285" s="213"/>
      <c r="AC1285" s="213"/>
      <c r="AD1285" s="213"/>
      <c r="AE1285" s="213"/>
      <c r="AF1285" s="213"/>
      <c r="AG1285" s="213" t="s">
        <v>287</v>
      </c>
      <c r="AH1285" s="213"/>
      <c r="AI1285" s="213"/>
      <c r="AJ1285" s="213"/>
      <c r="AK1285" s="213"/>
      <c r="AL1285" s="213"/>
      <c r="AM1285" s="213"/>
      <c r="AN1285" s="213"/>
      <c r="AO1285" s="213"/>
      <c r="AP1285" s="213"/>
      <c r="AQ1285" s="213"/>
      <c r="AR1285" s="213"/>
      <c r="AS1285" s="213"/>
      <c r="AT1285" s="213"/>
      <c r="AU1285" s="213"/>
      <c r="AV1285" s="213"/>
      <c r="AW1285" s="213"/>
      <c r="AX1285" s="213"/>
      <c r="AY1285" s="213"/>
      <c r="AZ1285" s="213"/>
      <c r="BA1285" s="213"/>
      <c r="BB1285" s="213"/>
      <c r="BC1285" s="213"/>
      <c r="BD1285" s="213"/>
      <c r="BE1285" s="213"/>
      <c r="BF1285" s="213"/>
      <c r="BG1285" s="213"/>
      <c r="BH1285" s="213"/>
    </row>
    <row r="1286" spans="1:60" outlineLevel="3" x14ac:dyDescent="0.2">
      <c r="A1286" s="220"/>
      <c r="B1286" s="221"/>
      <c r="C1286" s="261" t="s">
        <v>3006</v>
      </c>
      <c r="D1286" s="250"/>
      <c r="E1286" s="250"/>
      <c r="F1286" s="250"/>
      <c r="G1286" s="250"/>
      <c r="H1286" s="224"/>
      <c r="I1286" s="224"/>
      <c r="J1286" s="224"/>
      <c r="K1286" s="224"/>
      <c r="L1286" s="224"/>
      <c r="M1286" s="224"/>
      <c r="N1286" s="223"/>
      <c r="O1286" s="223"/>
      <c r="P1286" s="223"/>
      <c r="Q1286" s="223"/>
      <c r="R1286" s="224"/>
      <c r="S1286" s="224"/>
      <c r="T1286" s="224"/>
      <c r="U1286" s="224"/>
      <c r="V1286" s="224"/>
      <c r="W1286" s="224"/>
      <c r="X1286" s="224"/>
      <c r="Y1286" s="224"/>
      <c r="Z1286" s="213"/>
      <c r="AA1286" s="213"/>
      <c r="AB1286" s="213"/>
      <c r="AC1286" s="213"/>
      <c r="AD1286" s="213"/>
      <c r="AE1286" s="213"/>
      <c r="AF1286" s="213"/>
      <c r="AG1286" s="213" t="s">
        <v>287</v>
      </c>
      <c r="AH1286" s="213"/>
      <c r="AI1286" s="213"/>
      <c r="AJ1286" s="213"/>
      <c r="AK1286" s="213"/>
      <c r="AL1286" s="213"/>
      <c r="AM1286" s="213"/>
      <c r="AN1286" s="213"/>
      <c r="AO1286" s="213"/>
      <c r="AP1286" s="213"/>
      <c r="AQ1286" s="213"/>
      <c r="AR1286" s="213"/>
      <c r="AS1286" s="213"/>
      <c r="AT1286" s="213"/>
      <c r="AU1286" s="213"/>
      <c r="AV1286" s="213"/>
      <c r="AW1286" s="213"/>
      <c r="AX1286" s="213"/>
      <c r="AY1286" s="213"/>
      <c r="AZ1286" s="213"/>
      <c r="BA1286" s="213"/>
      <c r="BB1286" s="213"/>
      <c r="BC1286" s="213"/>
      <c r="BD1286" s="213"/>
      <c r="BE1286" s="213"/>
      <c r="BF1286" s="213"/>
      <c r="BG1286" s="213"/>
      <c r="BH1286" s="213"/>
    </row>
    <row r="1287" spans="1:60" outlineLevel="3" x14ac:dyDescent="0.2">
      <c r="A1287" s="220"/>
      <c r="B1287" s="221"/>
      <c r="C1287" s="261" t="s">
        <v>3007</v>
      </c>
      <c r="D1287" s="250"/>
      <c r="E1287" s="250"/>
      <c r="F1287" s="250"/>
      <c r="G1287" s="250"/>
      <c r="H1287" s="224"/>
      <c r="I1287" s="224"/>
      <c r="J1287" s="224"/>
      <c r="K1287" s="224"/>
      <c r="L1287" s="224"/>
      <c r="M1287" s="224"/>
      <c r="N1287" s="223"/>
      <c r="O1287" s="223"/>
      <c r="P1287" s="223"/>
      <c r="Q1287" s="223"/>
      <c r="R1287" s="224"/>
      <c r="S1287" s="224"/>
      <c r="T1287" s="224"/>
      <c r="U1287" s="224"/>
      <c r="V1287" s="224"/>
      <c r="W1287" s="224"/>
      <c r="X1287" s="224"/>
      <c r="Y1287" s="224"/>
      <c r="Z1287" s="213"/>
      <c r="AA1287" s="213"/>
      <c r="AB1287" s="213"/>
      <c r="AC1287" s="213"/>
      <c r="AD1287" s="213"/>
      <c r="AE1287" s="213"/>
      <c r="AF1287" s="213"/>
      <c r="AG1287" s="213" t="s">
        <v>287</v>
      </c>
      <c r="AH1287" s="213"/>
      <c r="AI1287" s="213"/>
      <c r="AJ1287" s="213"/>
      <c r="AK1287" s="213"/>
      <c r="AL1287" s="213"/>
      <c r="AM1287" s="213"/>
      <c r="AN1287" s="213"/>
      <c r="AO1287" s="213"/>
      <c r="AP1287" s="213"/>
      <c r="AQ1287" s="213"/>
      <c r="AR1287" s="213"/>
      <c r="AS1287" s="213"/>
      <c r="AT1287" s="213"/>
      <c r="AU1287" s="213"/>
      <c r="AV1287" s="213"/>
      <c r="AW1287" s="213"/>
      <c r="AX1287" s="213"/>
      <c r="AY1287" s="213"/>
      <c r="AZ1287" s="213"/>
      <c r="BA1287" s="213"/>
      <c r="BB1287" s="213"/>
      <c r="BC1287" s="213"/>
      <c r="BD1287" s="213"/>
      <c r="BE1287" s="213"/>
      <c r="BF1287" s="213"/>
      <c r="BG1287" s="213"/>
      <c r="BH1287" s="213"/>
    </row>
    <row r="1288" spans="1:60" outlineLevel="3" x14ac:dyDescent="0.2">
      <c r="A1288" s="220"/>
      <c r="B1288" s="221"/>
      <c r="C1288" s="261" t="s">
        <v>2985</v>
      </c>
      <c r="D1288" s="250"/>
      <c r="E1288" s="250"/>
      <c r="F1288" s="250"/>
      <c r="G1288" s="250"/>
      <c r="H1288" s="224"/>
      <c r="I1288" s="224"/>
      <c r="J1288" s="224"/>
      <c r="K1288" s="224"/>
      <c r="L1288" s="224"/>
      <c r="M1288" s="224"/>
      <c r="N1288" s="223"/>
      <c r="O1288" s="223"/>
      <c r="P1288" s="223"/>
      <c r="Q1288" s="223"/>
      <c r="R1288" s="224"/>
      <c r="S1288" s="224"/>
      <c r="T1288" s="224"/>
      <c r="U1288" s="224"/>
      <c r="V1288" s="224"/>
      <c r="W1288" s="224"/>
      <c r="X1288" s="224"/>
      <c r="Y1288" s="224"/>
      <c r="Z1288" s="213"/>
      <c r="AA1288" s="213"/>
      <c r="AB1288" s="213"/>
      <c r="AC1288" s="213"/>
      <c r="AD1288" s="213"/>
      <c r="AE1288" s="213"/>
      <c r="AF1288" s="213"/>
      <c r="AG1288" s="213" t="s">
        <v>287</v>
      </c>
      <c r="AH1288" s="213"/>
      <c r="AI1288" s="213"/>
      <c r="AJ1288" s="213"/>
      <c r="AK1288" s="213"/>
      <c r="AL1288" s="213"/>
      <c r="AM1288" s="213"/>
      <c r="AN1288" s="213"/>
      <c r="AO1288" s="213"/>
      <c r="AP1288" s="213"/>
      <c r="AQ1288" s="213"/>
      <c r="AR1288" s="213"/>
      <c r="AS1288" s="213"/>
      <c r="AT1288" s="213"/>
      <c r="AU1288" s="213"/>
      <c r="AV1288" s="213"/>
      <c r="AW1288" s="213"/>
      <c r="AX1288" s="213"/>
      <c r="AY1288" s="213"/>
      <c r="AZ1288" s="213"/>
      <c r="BA1288" s="213"/>
      <c r="BB1288" s="213"/>
      <c r="BC1288" s="213"/>
      <c r="BD1288" s="213"/>
      <c r="BE1288" s="213"/>
      <c r="BF1288" s="213"/>
      <c r="BG1288" s="213"/>
      <c r="BH1288" s="213"/>
    </row>
    <row r="1289" spans="1:60" outlineLevel="3" x14ac:dyDescent="0.2">
      <c r="A1289" s="220"/>
      <c r="B1289" s="221"/>
      <c r="C1289" s="261" t="s">
        <v>3008</v>
      </c>
      <c r="D1289" s="250"/>
      <c r="E1289" s="250"/>
      <c r="F1289" s="250"/>
      <c r="G1289" s="250"/>
      <c r="H1289" s="224"/>
      <c r="I1289" s="224"/>
      <c r="J1289" s="224"/>
      <c r="K1289" s="224"/>
      <c r="L1289" s="224"/>
      <c r="M1289" s="224"/>
      <c r="N1289" s="223"/>
      <c r="O1289" s="223"/>
      <c r="P1289" s="223"/>
      <c r="Q1289" s="223"/>
      <c r="R1289" s="224"/>
      <c r="S1289" s="224"/>
      <c r="T1289" s="224"/>
      <c r="U1289" s="224"/>
      <c r="V1289" s="224"/>
      <c r="W1289" s="224"/>
      <c r="X1289" s="224"/>
      <c r="Y1289" s="224"/>
      <c r="Z1289" s="213"/>
      <c r="AA1289" s="213"/>
      <c r="AB1289" s="213"/>
      <c r="AC1289" s="213"/>
      <c r="AD1289" s="213"/>
      <c r="AE1289" s="213"/>
      <c r="AF1289" s="213"/>
      <c r="AG1289" s="213" t="s">
        <v>287</v>
      </c>
      <c r="AH1289" s="213"/>
      <c r="AI1289" s="213"/>
      <c r="AJ1289" s="213"/>
      <c r="AK1289" s="213"/>
      <c r="AL1289" s="213"/>
      <c r="AM1289" s="213"/>
      <c r="AN1289" s="213"/>
      <c r="AO1289" s="213"/>
      <c r="AP1289" s="213"/>
      <c r="AQ1289" s="213"/>
      <c r="AR1289" s="213"/>
      <c r="AS1289" s="213"/>
      <c r="AT1289" s="213"/>
      <c r="AU1289" s="213"/>
      <c r="AV1289" s="213"/>
      <c r="AW1289" s="213"/>
      <c r="AX1289" s="213"/>
      <c r="AY1289" s="213"/>
      <c r="AZ1289" s="213"/>
      <c r="BA1289" s="213"/>
      <c r="BB1289" s="213"/>
      <c r="BC1289" s="213"/>
      <c r="BD1289" s="213"/>
      <c r="BE1289" s="213"/>
      <c r="BF1289" s="213"/>
      <c r="BG1289" s="213"/>
      <c r="BH1289" s="213"/>
    </row>
    <row r="1290" spans="1:60" outlineLevel="3" x14ac:dyDescent="0.2">
      <c r="A1290" s="220"/>
      <c r="B1290" s="221"/>
      <c r="C1290" s="261" t="s">
        <v>3009</v>
      </c>
      <c r="D1290" s="250"/>
      <c r="E1290" s="250"/>
      <c r="F1290" s="250"/>
      <c r="G1290" s="250"/>
      <c r="H1290" s="224"/>
      <c r="I1290" s="224"/>
      <c r="J1290" s="224"/>
      <c r="K1290" s="224"/>
      <c r="L1290" s="224"/>
      <c r="M1290" s="224"/>
      <c r="N1290" s="223"/>
      <c r="O1290" s="223"/>
      <c r="P1290" s="223"/>
      <c r="Q1290" s="223"/>
      <c r="R1290" s="224"/>
      <c r="S1290" s="224"/>
      <c r="T1290" s="224"/>
      <c r="U1290" s="224"/>
      <c r="V1290" s="224"/>
      <c r="W1290" s="224"/>
      <c r="X1290" s="224"/>
      <c r="Y1290" s="224"/>
      <c r="Z1290" s="213"/>
      <c r="AA1290" s="213"/>
      <c r="AB1290" s="213"/>
      <c r="AC1290" s="213"/>
      <c r="AD1290" s="213"/>
      <c r="AE1290" s="213"/>
      <c r="AF1290" s="213"/>
      <c r="AG1290" s="213" t="s">
        <v>287</v>
      </c>
      <c r="AH1290" s="213"/>
      <c r="AI1290" s="213"/>
      <c r="AJ1290" s="213"/>
      <c r="AK1290" s="213"/>
      <c r="AL1290" s="213"/>
      <c r="AM1290" s="213"/>
      <c r="AN1290" s="213"/>
      <c r="AO1290" s="213"/>
      <c r="AP1290" s="213"/>
      <c r="AQ1290" s="213"/>
      <c r="AR1290" s="213"/>
      <c r="AS1290" s="213"/>
      <c r="AT1290" s="213"/>
      <c r="AU1290" s="213"/>
      <c r="AV1290" s="213"/>
      <c r="AW1290" s="213"/>
      <c r="AX1290" s="213"/>
      <c r="AY1290" s="213"/>
      <c r="AZ1290" s="213"/>
      <c r="BA1290" s="213"/>
      <c r="BB1290" s="213"/>
      <c r="BC1290" s="213"/>
      <c r="BD1290" s="213"/>
      <c r="BE1290" s="213"/>
      <c r="BF1290" s="213"/>
      <c r="BG1290" s="213"/>
      <c r="BH1290" s="213"/>
    </row>
    <row r="1291" spans="1:60" outlineLevel="3" x14ac:dyDescent="0.2">
      <c r="A1291" s="220"/>
      <c r="B1291" s="221"/>
      <c r="C1291" s="261" t="s">
        <v>3010</v>
      </c>
      <c r="D1291" s="250"/>
      <c r="E1291" s="250"/>
      <c r="F1291" s="250"/>
      <c r="G1291" s="250"/>
      <c r="H1291" s="224"/>
      <c r="I1291" s="224"/>
      <c r="J1291" s="224"/>
      <c r="K1291" s="224"/>
      <c r="L1291" s="224"/>
      <c r="M1291" s="224"/>
      <c r="N1291" s="223"/>
      <c r="O1291" s="223"/>
      <c r="P1291" s="223"/>
      <c r="Q1291" s="223"/>
      <c r="R1291" s="224"/>
      <c r="S1291" s="224"/>
      <c r="T1291" s="224"/>
      <c r="U1291" s="224"/>
      <c r="V1291" s="224"/>
      <c r="W1291" s="224"/>
      <c r="X1291" s="224"/>
      <c r="Y1291" s="224"/>
      <c r="Z1291" s="213"/>
      <c r="AA1291" s="213"/>
      <c r="AB1291" s="213"/>
      <c r="AC1291" s="213"/>
      <c r="AD1291" s="213"/>
      <c r="AE1291" s="213"/>
      <c r="AF1291" s="213"/>
      <c r="AG1291" s="213" t="s">
        <v>287</v>
      </c>
      <c r="AH1291" s="213"/>
      <c r="AI1291" s="213"/>
      <c r="AJ1291" s="213"/>
      <c r="AK1291" s="213"/>
      <c r="AL1291" s="213"/>
      <c r="AM1291" s="213"/>
      <c r="AN1291" s="213"/>
      <c r="AO1291" s="213"/>
      <c r="AP1291" s="213"/>
      <c r="AQ1291" s="213"/>
      <c r="AR1291" s="213"/>
      <c r="AS1291" s="213"/>
      <c r="AT1291" s="213"/>
      <c r="AU1291" s="213"/>
      <c r="AV1291" s="213"/>
      <c r="AW1291" s="213"/>
      <c r="AX1291" s="213"/>
      <c r="AY1291" s="213"/>
      <c r="AZ1291" s="213"/>
      <c r="BA1291" s="213"/>
      <c r="BB1291" s="213"/>
      <c r="BC1291" s="213"/>
      <c r="BD1291" s="213"/>
      <c r="BE1291" s="213"/>
      <c r="BF1291" s="213"/>
      <c r="BG1291" s="213"/>
      <c r="BH1291" s="213"/>
    </row>
    <row r="1292" spans="1:60" outlineLevel="3" x14ac:dyDescent="0.2">
      <c r="A1292" s="220"/>
      <c r="B1292" s="221"/>
      <c r="C1292" s="261" t="s">
        <v>2986</v>
      </c>
      <c r="D1292" s="250"/>
      <c r="E1292" s="250"/>
      <c r="F1292" s="250"/>
      <c r="G1292" s="250"/>
      <c r="H1292" s="224"/>
      <c r="I1292" s="224"/>
      <c r="J1292" s="224"/>
      <c r="K1292" s="224"/>
      <c r="L1292" s="224"/>
      <c r="M1292" s="224"/>
      <c r="N1292" s="223"/>
      <c r="O1292" s="223"/>
      <c r="P1292" s="223"/>
      <c r="Q1292" s="223"/>
      <c r="R1292" s="224"/>
      <c r="S1292" s="224"/>
      <c r="T1292" s="224"/>
      <c r="U1292" s="224"/>
      <c r="V1292" s="224"/>
      <c r="W1292" s="224"/>
      <c r="X1292" s="224"/>
      <c r="Y1292" s="224"/>
      <c r="Z1292" s="213"/>
      <c r="AA1292" s="213"/>
      <c r="AB1292" s="213"/>
      <c r="AC1292" s="213"/>
      <c r="AD1292" s="213"/>
      <c r="AE1292" s="213"/>
      <c r="AF1292" s="213"/>
      <c r="AG1292" s="213" t="s">
        <v>287</v>
      </c>
      <c r="AH1292" s="213"/>
      <c r="AI1292" s="213"/>
      <c r="AJ1292" s="213"/>
      <c r="AK1292" s="213"/>
      <c r="AL1292" s="213"/>
      <c r="AM1292" s="213"/>
      <c r="AN1292" s="213"/>
      <c r="AO1292" s="213"/>
      <c r="AP1292" s="213"/>
      <c r="AQ1292" s="213"/>
      <c r="AR1292" s="213"/>
      <c r="AS1292" s="213"/>
      <c r="AT1292" s="213"/>
      <c r="AU1292" s="213"/>
      <c r="AV1292" s="213"/>
      <c r="AW1292" s="213"/>
      <c r="AX1292" s="213"/>
      <c r="AY1292" s="213"/>
      <c r="AZ1292" s="213"/>
      <c r="BA1292" s="213"/>
      <c r="BB1292" s="213"/>
      <c r="BC1292" s="213"/>
      <c r="BD1292" s="213"/>
      <c r="BE1292" s="213"/>
      <c r="BF1292" s="213"/>
      <c r="BG1292" s="213"/>
      <c r="BH1292" s="213"/>
    </row>
    <row r="1293" spans="1:60" outlineLevel="3" x14ac:dyDescent="0.2">
      <c r="A1293" s="220"/>
      <c r="B1293" s="221"/>
      <c r="C1293" s="261" t="s">
        <v>2987</v>
      </c>
      <c r="D1293" s="250"/>
      <c r="E1293" s="250"/>
      <c r="F1293" s="250"/>
      <c r="G1293" s="250"/>
      <c r="H1293" s="224"/>
      <c r="I1293" s="224"/>
      <c r="J1293" s="224"/>
      <c r="K1293" s="224"/>
      <c r="L1293" s="224"/>
      <c r="M1293" s="224"/>
      <c r="N1293" s="223"/>
      <c r="O1293" s="223"/>
      <c r="P1293" s="223"/>
      <c r="Q1293" s="223"/>
      <c r="R1293" s="224"/>
      <c r="S1293" s="224"/>
      <c r="T1293" s="224"/>
      <c r="U1293" s="224"/>
      <c r="V1293" s="224"/>
      <c r="W1293" s="224"/>
      <c r="X1293" s="224"/>
      <c r="Y1293" s="224"/>
      <c r="Z1293" s="213"/>
      <c r="AA1293" s="213"/>
      <c r="AB1293" s="213"/>
      <c r="AC1293" s="213"/>
      <c r="AD1293" s="213"/>
      <c r="AE1293" s="213"/>
      <c r="AF1293" s="213"/>
      <c r="AG1293" s="213" t="s">
        <v>287</v>
      </c>
      <c r="AH1293" s="213"/>
      <c r="AI1293" s="213"/>
      <c r="AJ1293" s="213"/>
      <c r="AK1293" s="213"/>
      <c r="AL1293" s="213"/>
      <c r="AM1293" s="213"/>
      <c r="AN1293" s="213"/>
      <c r="AO1293" s="213"/>
      <c r="AP1293" s="213"/>
      <c r="AQ1293" s="213"/>
      <c r="AR1293" s="213"/>
      <c r="AS1293" s="213"/>
      <c r="AT1293" s="213"/>
      <c r="AU1293" s="213"/>
      <c r="AV1293" s="213"/>
      <c r="AW1293" s="213"/>
      <c r="AX1293" s="213"/>
      <c r="AY1293" s="213"/>
      <c r="AZ1293" s="213"/>
      <c r="BA1293" s="213"/>
      <c r="BB1293" s="213"/>
      <c r="BC1293" s="213"/>
      <c r="BD1293" s="213"/>
      <c r="BE1293" s="213"/>
      <c r="BF1293" s="213"/>
      <c r="BG1293" s="213"/>
      <c r="BH1293" s="213"/>
    </row>
    <row r="1294" spans="1:60" outlineLevel="3" x14ac:dyDescent="0.2">
      <c r="A1294" s="220"/>
      <c r="B1294" s="221"/>
      <c r="C1294" s="261" t="s">
        <v>3213</v>
      </c>
      <c r="D1294" s="250"/>
      <c r="E1294" s="250"/>
      <c r="F1294" s="250"/>
      <c r="G1294" s="250"/>
      <c r="H1294" s="224"/>
      <c r="I1294" s="224"/>
      <c r="J1294" s="224"/>
      <c r="K1294" s="224"/>
      <c r="L1294" s="224"/>
      <c r="M1294" s="224"/>
      <c r="N1294" s="223"/>
      <c r="O1294" s="223"/>
      <c r="P1294" s="223"/>
      <c r="Q1294" s="223"/>
      <c r="R1294" s="224"/>
      <c r="S1294" s="224"/>
      <c r="T1294" s="224"/>
      <c r="U1294" s="224"/>
      <c r="V1294" s="224"/>
      <c r="W1294" s="224"/>
      <c r="X1294" s="224"/>
      <c r="Y1294" s="224"/>
      <c r="Z1294" s="213"/>
      <c r="AA1294" s="213"/>
      <c r="AB1294" s="213"/>
      <c r="AC1294" s="213"/>
      <c r="AD1294" s="213"/>
      <c r="AE1294" s="213"/>
      <c r="AF1294" s="213"/>
      <c r="AG1294" s="213" t="s">
        <v>287</v>
      </c>
      <c r="AH1294" s="213"/>
      <c r="AI1294" s="213"/>
      <c r="AJ1294" s="213"/>
      <c r="AK1294" s="213"/>
      <c r="AL1294" s="213"/>
      <c r="AM1294" s="213"/>
      <c r="AN1294" s="213"/>
      <c r="AO1294" s="213"/>
      <c r="AP1294" s="213"/>
      <c r="AQ1294" s="213"/>
      <c r="AR1294" s="213"/>
      <c r="AS1294" s="213"/>
      <c r="AT1294" s="213"/>
      <c r="AU1294" s="213"/>
      <c r="AV1294" s="213"/>
      <c r="AW1294" s="213"/>
      <c r="AX1294" s="213"/>
      <c r="AY1294" s="213"/>
      <c r="AZ1294" s="213"/>
      <c r="BA1294" s="213"/>
      <c r="BB1294" s="213"/>
      <c r="BC1294" s="213"/>
      <c r="BD1294" s="213"/>
      <c r="BE1294" s="213"/>
      <c r="BF1294" s="213"/>
      <c r="BG1294" s="213"/>
      <c r="BH1294" s="213"/>
    </row>
    <row r="1295" spans="1:60" outlineLevel="3" x14ac:dyDescent="0.2">
      <c r="A1295" s="220"/>
      <c r="B1295" s="221"/>
      <c r="C1295" s="261" t="s">
        <v>3214</v>
      </c>
      <c r="D1295" s="250"/>
      <c r="E1295" s="250"/>
      <c r="F1295" s="250"/>
      <c r="G1295" s="250"/>
      <c r="H1295" s="224"/>
      <c r="I1295" s="224"/>
      <c r="J1295" s="224"/>
      <c r="K1295" s="224"/>
      <c r="L1295" s="224"/>
      <c r="M1295" s="224"/>
      <c r="N1295" s="223"/>
      <c r="O1295" s="223"/>
      <c r="P1295" s="223"/>
      <c r="Q1295" s="223"/>
      <c r="R1295" s="224"/>
      <c r="S1295" s="224"/>
      <c r="T1295" s="224"/>
      <c r="U1295" s="224"/>
      <c r="V1295" s="224"/>
      <c r="W1295" s="224"/>
      <c r="X1295" s="224"/>
      <c r="Y1295" s="224"/>
      <c r="Z1295" s="213"/>
      <c r="AA1295" s="213"/>
      <c r="AB1295" s="213"/>
      <c r="AC1295" s="213"/>
      <c r="AD1295" s="213"/>
      <c r="AE1295" s="213"/>
      <c r="AF1295" s="213"/>
      <c r="AG1295" s="213" t="s">
        <v>287</v>
      </c>
      <c r="AH1295" s="213"/>
      <c r="AI1295" s="213"/>
      <c r="AJ1295" s="213"/>
      <c r="AK1295" s="213"/>
      <c r="AL1295" s="213"/>
      <c r="AM1295" s="213"/>
      <c r="AN1295" s="213"/>
      <c r="AO1295" s="213"/>
      <c r="AP1295" s="213"/>
      <c r="AQ1295" s="213"/>
      <c r="AR1295" s="213"/>
      <c r="AS1295" s="213"/>
      <c r="AT1295" s="213"/>
      <c r="AU1295" s="213"/>
      <c r="AV1295" s="213"/>
      <c r="AW1295" s="213"/>
      <c r="AX1295" s="213"/>
      <c r="AY1295" s="213"/>
      <c r="AZ1295" s="213"/>
      <c r="BA1295" s="213"/>
      <c r="BB1295" s="213"/>
      <c r="BC1295" s="213"/>
      <c r="BD1295" s="213"/>
      <c r="BE1295" s="213"/>
      <c r="BF1295" s="213"/>
      <c r="BG1295" s="213"/>
      <c r="BH1295" s="213"/>
    </row>
    <row r="1296" spans="1:60" outlineLevel="3" x14ac:dyDescent="0.2">
      <c r="A1296" s="220"/>
      <c r="B1296" s="221"/>
      <c r="C1296" s="261" t="s">
        <v>3215</v>
      </c>
      <c r="D1296" s="250"/>
      <c r="E1296" s="250"/>
      <c r="F1296" s="250"/>
      <c r="G1296" s="250"/>
      <c r="H1296" s="224"/>
      <c r="I1296" s="224"/>
      <c r="J1296" s="224"/>
      <c r="K1296" s="224"/>
      <c r="L1296" s="224"/>
      <c r="M1296" s="224"/>
      <c r="N1296" s="223"/>
      <c r="O1296" s="223"/>
      <c r="P1296" s="223"/>
      <c r="Q1296" s="223"/>
      <c r="R1296" s="224"/>
      <c r="S1296" s="224"/>
      <c r="T1296" s="224"/>
      <c r="U1296" s="224"/>
      <c r="V1296" s="224"/>
      <c r="W1296" s="224"/>
      <c r="X1296" s="224"/>
      <c r="Y1296" s="224"/>
      <c r="Z1296" s="213"/>
      <c r="AA1296" s="213"/>
      <c r="AB1296" s="213"/>
      <c r="AC1296" s="213"/>
      <c r="AD1296" s="213"/>
      <c r="AE1296" s="213"/>
      <c r="AF1296" s="213"/>
      <c r="AG1296" s="213" t="s">
        <v>287</v>
      </c>
      <c r="AH1296" s="213"/>
      <c r="AI1296" s="213"/>
      <c r="AJ1296" s="213"/>
      <c r="AK1296" s="213"/>
      <c r="AL1296" s="213"/>
      <c r="AM1296" s="213"/>
      <c r="AN1296" s="213"/>
      <c r="AO1296" s="213"/>
      <c r="AP1296" s="213"/>
      <c r="AQ1296" s="213"/>
      <c r="AR1296" s="213"/>
      <c r="AS1296" s="213"/>
      <c r="AT1296" s="213"/>
      <c r="AU1296" s="213"/>
      <c r="AV1296" s="213"/>
      <c r="AW1296" s="213"/>
      <c r="AX1296" s="213"/>
      <c r="AY1296" s="213"/>
      <c r="AZ1296" s="213"/>
      <c r="BA1296" s="213"/>
      <c r="BB1296" s="213"/>
      <c r="BC1296" s="213"/>
      <c r="BD1296" s="213"/>
      <c r="BE1296" s="213"/>
      <c r="BF1296" s="213"/>
      <c r="BG1296" s="213"/>
      <c r="BH1296" s="213"/>
    </row>
    <row r="1297" spans="1:60" outlineLevel="3" x14ac:dyDescent="0.2">
      <c r="A1297" s="220"/>
      <c r="B1297" s="221"/>
      <c r="C1297" s="261" t="s">
        <v>2988</v>
      </c>
      <c r="D1297" s="250"/>
      <c r="E1297" s="250"/>
      <c r="F1297" s="250"/>
      <c r="G1297" s="250"/>
      <c r="H1297" s="224"/>
      <c r="I1297" s="224"/>
      <c r="J1297" s="224"/>
      <c r="K1297" s="224"/>
      <c r="L1297" s="224"/>
      <c r="M1297" s="224"/>
      <c r="N1297" s="223"/>
      <c r="O1297" s="223"/>
      <c r="P1297" s="223"/>
      <c r="Q1297" s="223"/>
      <c r="R1297" s="224"/>
      <c r="S1297" s="224"/>
      <c r="T1297" s="224"/>
      <c r="U1297" s="224"/>
      <c r="V1297" s="224"/>
      <c r="W1297" s="224"/>
      <c r="X1297" s="224"/>
      <c r="Y1297" s="224"/>
      <c r="Z1297" s="213"/>
      <c r="AA1297" s="213"/>
      <c r="AB1297" s="213"/>
      <c r="AC1297" s="213"/>
      <c r="AD1297" s="213"/>
      <c r="AE1297" s="213"/>
      <c r="AF1297" s="213"/>
      <c r="AG1297" s="213" t="s">
        <v>287</v>
      </c>
      <c r="AH1297" s="213"/>
      <c r="AI1297" s="213"/>
      <c r="AJ1297" s="213"/>
      <c r="AK1297" s="213"/>
      <c r="AL1297" s="213"/>
      <c r="AM1297" s="213"/>
      <c r="AN1297" s="213"/>
      <c r="AO1297" s="213"/>
      <c r="AP1297" s="213"/>
      <c r="AQ1297" s="213"/>
      <c r="AR1297" s="213"/>
      <c r="AS1297" s="213"/>
      <c r="AT1297" s="213"/>
      <c r="AU1297" s="213"/>
      <c r="AV1297" s="213"/>
      <c r="AW1297" s="213"/>
      <c r="AX1297" s="213"/>
      <c r="AY1297" s="213"/>
      <c r="AZ1297" s="213"/>
      <c r="BA1297" s="213"/>
      <c r="BB1297" s="213"/>
      <c r="BC1297" s="213"/>
      <c r="BD1297" s="213"/>
      <c r="BE1297" s="213"/>
      <c r="BF1297" s="213"/>
      <c r="BG1297" s="213"/>
      <c r="BH1297" s="213"/>
    </row>
    <row r="1298" spans="1:60" ht="22.5" outlineLevel="3" x14ac:dyDescent="0.2">
      <c r="A1298" s="220"/>
      <c r="B1298" s="221"/>
      <c r="C1298" s="261" t="s">
        <v>355</v>
      </c>
      <c r="D1298" s="250"/>
      <c r="E1298" s="250"/>
      <c r="F1298" s="250"/>
      <c r="G1298" s="250"/>
      <c r="H1298" s="224"/>
      <c r="I1298" s="224"/>
      <c r="J1298" s="224"/>
      <c r="K1298" s="224"/>
      <c r="L1298" s="224"/>
      <c r="M1298" s="224"/>
      <c r="N1298" s="223"/>
      <c r="O1298" s="223"/>
      <c r="P1298" s="223"/>
      <c r="Q1298" s="223"/>
      <c r="R1298" s="224"/>
      <c r="S1298" s="224"/>
      <c r="T1298" s="224"/>
      <c r="U1298" s="224"/>
      <c r="V1298" s="224"/>
      <c r="W1298" s="224"/>
      <c r="X1298" s="224"/>
      <c r="Y1298" s="224"/>
      <c r="Z1298" s="213"/>
      <c r="AA1298" s="213"/>
      <c r="AB1298" s="213"/>
      <c r="AC1298" s="213"/>
      <c r="AD1298" s="213"/>
      <c r="AE1298" s="213"/>
      <c r="AF1298" s="213"/>
      <c r="AG1298" s="213" t="s">
        <v>287</v>
      </c>
      <c r="AH1298" s="213"/>
      <c r="AI1298" s="213"/>
      <c r="AJ1298" s="213"/>
      <c r="AK1298" s="213"/>
      <c r="AL1298" s="213"/>
      <c r="AM1298" s="213"/>
      <c r="AN1298" s="213"/>
      <c r="AO1298" s="213"/>
      <c r="AP1298" s="213"/>
      <c r="AQ1298" s="213"/>
      <c r="AR1298" s="213"/>
      <c r="AS1298" s="213"/>
      <c r="AT1298" s="213"/>
      <c r="AU1298" s="213"/>
      <c r="AV1298" s="213"/>
      <c r="AW1298" s="213"/>
      <c r="AX1298" s="213"/>
      <c r="AY1298" s="213"/>
      <c r="AZ1298" s="213"/>
      <c r="BA1298" s="249" t="str">
        <f>C1298</f>
        <v>Kompletní provedení dle veškerých informací obsažených v PD (textová i výkresová část, technologické postupy, restaurátorské záměry atd.).</v>
      </c>
      <c r="BB1298" s="213"/>
      <c r="BC1298" s="213"/>
      <c r="BD1298" s="213"/>
      <c r="BE1298" s="213"/>
      <c r="BF1298" s="213"/>
      <c r="BG1298" s="213"/>
      <c r="BH1298" s="213"/>
    </row>
    <row r="1299" spans="1:60" ht="22.5" outlineLevel="3" x14ac:dyDescent="0.2">
      <c r="A1299" s="220"/>
      <c r="B1299" s="221"/>
      <c r="C1299" s="261" t="s">
        <v>3165</v>
      </c>
      <c r="D1299" s="250"/>
      <c r="E1299" s="250"/>
      <c r="F1299" s="250"/>
      <c r="G1299" s="250"/>
      <c r="H1299" s="224"/>
      <c r="I1299" s="224"/>
      <c r="J1299" s="224"/>
      <c r="K1299" s="224"/>
      <c r="L1299" s="224"/>
      <c r="M1299" s="224"/>
      <c r="N1299" s="223"/>
      <c r="O1299" s="223"/>
      <c r="P1299" s="223"/>
      <c r="Q1299" s="223"/>
      <c r="R1299" s="224"/>
      <c r="S1299" s="224"/>
      <c r="T1299" s="224"/>
      <c r="U1299" s="224"/>
      <c r="V1299" s="224"/>
      <c r="W1299" s="224"/>
      <c r="X1299" s="224"/>
      <c r="Y1299" s="224"/>
      <c r="Z1299" s="213"/>
      <c r="AA1299" s="213"/>
      <c r="AB1299" s="213"/>
      <c r="AC1299" s="213"/>
      <c r="AD1299" s="213"/>
      <c r="AE1299" s="213"/>
      <c r="AF1299" s="213"/>
      <c r="AG1299" s="213" t="s">
        <v>287</v>
      </c>
      <c r="AH1299" s="213"/>
      <c r="AI1299" s="213"/>
      <c r="AJ1299" s="213"/>
      <c r="AK1299" s="213"/>
      <c r="AL1299" s="213"/>
      <c r="AM1299" s="213"/>
      <c r="AN1299" s="213"/>
      <c r="AO1299" s="213"/>
      <c r="AP1299" s="213"/>
      <c r="AQ1299" s="213"/>
      <c r="AR1299" s="213"/>
      <c r="AS1299" s="213"/>
      <c r="AT1299" s="213"/>
      <c r="AU1299" s="213"/>
      <c r="AV1299" s="213"/>
      <c r="AW1299" s="213"/>
      <c r="AX1299" s="213"/>
      <c r="AY1299" s="213"/>
      <c r="AZ1299" s="213"/>
      <c r="BA1299" s="249" t="str">
        <f>C1299</f>
        <v>Provedení je včetně montáže, demontáže původních konstrukcí, dodávky, přesunu hmot, přesunu a likvidace suti, povrchové úpravy, repasí, restaurátorských záměrů,</v>
      </c>
      <c r="BB1299" s="213"/>
      <c r="BC1299" s="213"/>
      <c r="BD1299" s="213"/>
      <c r="BE1299" s="213"/>
      <c r="BF1299" s="213"/>
      <c r="BG1299" s="213"/>
      <c r="BH1299" s="213"/>
    </row>
    <row r="1300" spans="1:60" ht="22.5" outlineLevel="3" x14ac:dyDescent="0.2">
      <c r="A1300" s="220"/>
      <c r="B1300" s="221"/>
      <c r="C1300" s="261" t="s">
        <v>288</v>
      </c>
      <c r="D1300" s="250"/>
      <c r="E1300" s="250"/>
      <c r="F1300" s="250"/>
      <c r="G1300" s="250"/>
      <c r="H1300" s="224"/>
      <c r="I1300" s="224"/>
      <c r="J1300" s="224"/>
      <c r="K1300" s="224"/>
      <c r="L1300" s="224"/>
      <c r="M1300" s="224"/>
      <c r="N1300" s="223"/>
      <c r="O1300" s="223"/>
      <c r="P1300" s="223"/>
      <c r="Q1300" s="223"/>
      <c r="R1300" s="224"/>
      <c r="S1300" s="224"/>
      <c r="T1300" s="224"/>
      <c r="U1300" s="224"/>
      <c r="V1300" s="224"/>
      <c r="W1300" s="224"/>
      <c r="X1300" s="224"/>
      <c r="Y1300" s="224"/>
      <c r="Z1300" s="213"/>
      <c r="AA1300" s="213"/>
      <c r="AB1300" s="213"/>
      <c r="AC1300" s="213"/>
      <c r="AD1300" s="213"/>
      <c r="AE1300" s="213"/>
      <c r="AF1300" s="213"/>
      <c r="AG1300" s="213" t="s">
        <v>287</v>
      </c>
      <c r="AH1300" s="213"/>
      <c r="AI1300" s="213"/>
      <c r="AJ1300" s="213"/>
      <c r="AK1300" s="213"/>
      <c r="AL1300" s="213"/>
      <c r="AM1300" s="213"/>
      <c r="AN1300" s="213"/>
      <c r="AO1300" s="213"/>
      <c r="AP1300" s="213"/>
      <c r="AQ1300" s="213"/>
      <c r="AR1300" s="213"/>
      <c r="AS1300" s="213"/>
      <c r="AT1300" s="213"/>
      <c r="AU1300" s="213"/>
      <c r="AV1300" s="213"/>
      <c r="AW1300" s="213"/>
      <c r="AX1300" s="213"/>
      <c r="AY1300" s="213"/>
      <c r="AZ1300" s="213"/>
      <c r="BA1300" s="249" t="str">
        <f>C1300</f>
        <v>restaurátorských závěrečných zpráv, dílenských dokumentací, vzorkování a veškerých dalších nutných souvisejících plnění a dodávek potřeb.</v>
      </c>
      <c r="BB1300" s="213"/>
      <c r="BC1300" s="213"/>
      <c r="BD1300" s="213"/>
      <c r="BE1300" s="213"/>
      <c r="BF1300" s="213"/>
      <c r="BG1300" s="213"/>
      <c r="BH1300" s="213"/>
    </row>
    <row r="1301" spans="1:60" ht="22.5" outlineLevel="1" x14ac:dyDescent="0.2">
      <c r="A1301" s="241">
        <v>128</v>
      </c>
      <c r="B1301" s="242" t="s">
        <v>3011</v>
      </c>
      <c r="C1301" s="259" t="s">
        <v>3012</v>
      </c>
      <c r="D1301" s="243" t="s">
        <v>1055</v>
      </c>
      <c r="E1301" s="244">
        <v>9</v>
      </c>
      <c r="F1301" s="245"/>
      <c r="G1301" s="246">
        <f>ROUND(E1301*F1301,2)</f>
        <v>0</v>
      </c>
      <c r="H1301" s="245"/>
      <c r="I1301" s="246">
        <f>ROUND(E1301*H1301,2)</f>
        <v>0</v>
      </c>
      <c r="J1301" s="245"/>
      <c r="K1301" s="246">
        <f>ROUND(E1301*J1301,2)</f>
        <v>0</v>
      </c>
      <c r="L1301" s="246">
        <v>21</v>
      </c>
      <c r="M1301" s="246">
        <f>G1301*(1+L1301/100)</f>
        <v>0</v>
      </c>
      <c r="N1301" s="244">
        <v>0</v>
      </c>
      <c r="O1301" s="244">
        <f>ROUND(E1301*N1301,2)</f>
        <v>0</v>
      </c>
      <c r="P1301" s="244">
        <v>0</v>
      </c>
      <c r="Q1301" s="244">
        <f>ROUND(E1301*P1301,2)</f>
        <v>0</v>
      </c>
      <c r="R1301" s="246"/>
      <c r="S1301" s="246" t="s">
        <v>281</v>
      </c>
      <c r="T1301" s="247" t="s">
        <v>282</v>
      </c>
      <c r="U1301" s="224">
        <v>0</v>
      </c>
      <c r="V1301" s="224">
        <f>ROUND(E1301*U1301,2)</f>
        <v>0</v>
      </c>
      <c r="W1301" s="224"/>
      <c r="X1301" s="224" t="s">
        <v>283</v>
      </c>
      <c r="Y1301" s="224" t="s">
        <v>284</v>
      </c>
      <c r="Z1301" s="213"/>
      <c r="AA1301" s="213"/>
      <c r="AB1301" s="213"/>
      <c r="AC1301" s="213"/>
      <c r="AD1301" s="213"/>
      <c r="AE1301" s="213"/>
      <c r="AF1301" s="213"/>
      <c r="AG1301" s="213" t="s">
        <v>285</v>
      </c>
      <c r="AH1301" s="213"/>
      <c r="AI1301" s="213"/>
      <c r="AJ1301" s="213"/>
      <c r="AK1301" s="213"/>
      <c r="AL1301" s="213"/>
      <c r="AM1301" s="213"/>
      <c r="AN1301" s="213"/>
      <c r="AO1301" s="213"/>
      <c r="AP1301" s="213"/>
      <c r="AQ1301" s="213"/>
      <c r="AR1301" s="213"/>
      <c r="AS1301" s="213"/>
      <c r="AT1301" s="213"/>
      <c r="AU1301" s="213"/>
      <c r="AV1301" s="213"/>
      <c r="AW1301" s="213"/>
      <c r="AX1301" s="213"/>
      <c r="AY1301" s="213"/>
      <c r="AZ1301" s="213"/>
      <c r="BA1301" s="213"/>
      <c r="BB1301" s="213"/>
      <c r="BC1301" s="213"/>
      <c r="BD1301" s="213"/>
      <c r="BE1301" s="213"/>
      <c r="BF1301" s="213"/>
      <c r="BG1301" s="213"/>
      <c r="BH1301" s="213"/>
    </row>
    <row r="1302" spans="1:60" outlineLevel="2" x14ac:dyDescent="0.2">
      <c r="A1302" s="220"/>
      <c r="B1302" s="221"/>
      <c r="C1302" s="260" t="s">
        <v>286</v>
      </c>
      <c r="D1302" s="248"/>
      <c r="E1302" s="248"/>
      <c r="F1302" s="248"/>
      <c r="G1302" s="248"/>
      <c r="H1302" s="224"/>
      <c r="I1302" s="224"/>
      <c r="J1302" s="224"/>
      <c r="K1302" s="224"/>
      <c r="L1302" s="224"/>
      <c r="M1302" s="224"/>
      <c r="N1302" s="223"/>
      <c r="O1302" s="223"/>
      <c r="P1302" s="223"/>
      <c r="Q1302" s="223"/>
      <c r="R1302" s="224"/>
      <c r="S1302" s="224"/>
      <c r="T1302" s="224"/>
      <c r="U1302" s="224"/>
      <c r="V1302" s="224"/>
      <c r="W1302" s="224"/>
      <c r="X1302" s="224"/>
      <c r="Y1302" s="224"/>
      <c r="Z1302" s="213"/>
      <c r="AA1302" s="213"/>
      <c r="AB1302" s="213"/>
      <c r="AC1302" s="213"/>
      <c r="AD1302" s="213"/>
      <c r="AE1302" s="213"/>
      <c r="AF1302" s="213"/>
      <c r="AG1302" s="213" t="s">
        <v>287</v>
      </c>
      <c r="AH1302" s="213"/>
      <c r="AI1302" s="213"/>
      <c r="AJ1302" s="213"/>
      <c r="AK1302" s="213"/>
      <c r="AL1302" s="213"/>
      <c r="AM1302" s="213"/>
      <c r="AN1302" s="213"/>
      <c r="AO1302" s="213"/>
      <c r="AP1302" s="213"/>
      <c r="AQ1302" s="213"/>
      <c r="AR1302" s="213"/>
      <c r="AS1302" s="213"/>
      <c r="AT1302" s="213"/>
      <c r="AU1302" s="213"/>
      <c r="AV1302" s="213"/>
      <c r="AW1302" s="213"/>
      <c r="AX1302" s="213"/>
      <c r="AY1302" s="213"/>
      <c r="AZ1302" s="213"/>
      <c r="BA1302" s="213"/>
      <c r="BB1302" s="213"/>
      <c r="BC1302" s="213"/>
      <c r="BD1302" s="213"/>
      <c r="BE1302" s="213"/>
      <c r="BF1302" s="213"/>
      <c r="BG1302" s="213"/>
      <c r="BH1302" s="213"/>
    </row>
    <row r="1303" spans="1:60" outlineLevel="3" x14ac:dyDescent="0.2">
      <c r="A1303" s="220"/>
      <c r="B1303" s="221"/>
      <c r="C1303" s="261" t="s">
        <v>3013</v>
      </c>
      <c r="D1303" s="250"/>
      <c r="E1303" s="250"/>
      <c r="F1303" s="250"/>
      <c r="G1303" s="250"/>
      <c r="H1303" s="224"/>
      <c r="I1303" s="224"/>
      <c r="J1303" s="224"/>
      <c r="K1303" s="224"/>
      <c r="L1303" s="224"/>
      <c r="M1303" s="224"/>
      <c r="N1303" s="223"/>
      <c r="O1303" s="223"/>
      <c r="P1303" s="223"/>
      <c r="Q1303" s="223"/>
      <c r="R1303" s="224"/>
      <c r="S1303" s="224"/>
      <c r="T1303" s="224"/>
      <c r="U1303" s="224"/>
      <c r="V1303" s="224"/>
      <c r="W1303" s="224"/>
      <c r="X1303" s="224"/>
      <c r="Y1303" s="224"/>
      <c r="Z1303" s="213"/>
      <c r="AA1303" s="213"/>
      <c r="AB1303" s="213"/>
      <c r="AC1303" s="213"/>
      <c r="AD1303" s="213"/>
      <c r="AE1303" s="213"/>
      <c r="AF1303" s="213"/>
      <c r="AG1303" s="213" t="s">
        <v>287</v>
      </c>
      <c r="AH1303" s="213"/>
      <c r="AI1303" s="213"/>
      <c r="AJ1303" s="213"/>
      <c r="AK1303" s="213"/>
      <c r="AL1303" s="213"/>
      <c r="AM1303" s="213"/>
      <c r="AN1303" s="213"/>
      <c r="AO1303" s="213"/>
      <c r="AP1303" s="213"/>
      <c r="AQ1303" s="213"/>
      <c r="AR1303" s="213"/>
      <c r="AS1303" s="213"/>
      <c r="AT1303" s="213"/>
      <c r="AU1303" s="213"/>
      <c r="AV1303" s="213"/>
      <c r="AW1303" s="213"/>
      <c r="AX1303" s="213"/>
      <c r="AY1303" s="213"/>
      <c r="AZ1303" s="213"/>
      <c r="BA1303" s="213"/>
      <c r="BB1303" s="213"/>
      <c r="BC1303" s="213"/>
      <c r="BD1303" s="213"/>
      <c r="BE1303" s="213"/>
      <c r="BF1303" s="213"/>
      <c r="BG1303" s="213"/>
      <c r="BH1303" s="213"/>
    </row>
    <row r="1304" spans="1:60" outlineLevel="3" x14ac:dyDescent="0.2">
      <c r="A1304" s="220"/>
      <c r="B1304" s="221"/>
      <c r="C1304" s="261" t="s">
        <v>3014</v>
      </c>
      <c r="D1304" s="250"/>
      <c r="E1304" s="250"/>
      <c r="F1304" s="250"/>
      <c r="G1304" s="250"/>
      <c r="H1304" s="224"/>
      <c r="I1304" s="224"/>
      <c r="J1304" s="224"/>
      <c r="K1304" s="224"/>
      <c r="L1304" s="224"/>
      <c r="M1304" s="224"/>
      <c r="N1304" s="223"/>
      <c r="O1304" s="223"/>
      <c r="P1304" s="223"/>
      <c r="Q1304" s="223"/>
      <c r="R1304" s="224"/>
      <c r="S1304" s="224"/>
      <c r="T1304" s="224"/>
      <c r="U1304" s="224"/>
      <c r="V1304" s="224"/>
      <c r="W1304" s="224"/>
      <c r="X1304" s="224"/>
      <c r="Y1304" s="224"/>
      <c r="Z1304" s="213"/>
      <c r="AA1304" s="213"/>
      <c r="AB1304" s="213"/>
      <c r="AC1304" s="213"/>
      <c r="AD1304" s="213"/>
      <c r="AE1304" s="213"/>
      <c r="AF1304" s="213"/>
      <c r="AG1304" s="213" t="s">
        <v>287</v>
      </c>
      <c r="AH1304" s="213"/>
      <c r="AI1304" s="213"/>
      <c r="AJ1304" s="213"/>
      <c r="AK1304" s="213"/>
      <c r="AL1304" s="213"/>
      <c r="AM1304" s="213"/>
      <c r="AN1304" s="213"/>
      <c r="AO1304" s="213"/>
      <c r="AP1304" s="213"/>
      <c r="AQ1304" s="213"/>
      <c r="AR1304" s="213"/>
      <c r="AS1304" s="213"/>
      <c r="AT1304" s="213"/>
      <c r="AU1304" s="213"/>
      <c r="AV1304" s="213"/>
      <c r="AW1304" s="213"/>
      <c r="AX1304" s="213"/>
      <c r="AY1304" s="213"/>
      <c r="AZ1304" s="213"/>
      <c r="BA1304" s="213"/>
      <c r="BB1304" s="213"/>
      <c r="BC1304" s="213"/>
      <c r="BD1304" s="213"/>
      <c r="BE1304" s="213"/>
      <c r="BF1304" s="213"/>
      <c r="BG1304" s="213"/>
      <c r="BH1304" s="213"/>
    </row>
    <row r="1305" spans="1:60" outlineLevel="3" x14ac:dyDescent="0.2">
      <c r="A1305" s="220"/>
      <c r="B1305" s="221"/>
      <c r="C1305" s="261" t="s">
        <v>3216</v>
      </c>
      <c r="D1305" s="250"/>
      <c r="E1305" s="250"/>
      <c r="F1305" s="250"/>
      <c r="G1305" s="250"/>
      <c r="H1305" s="224"/>
      <c r="I1305" s="224"/>
      <c r="J1305" s="224"/>
      <c r="K1305" s="224"/>
      <c r="L1305" s="224"/>
      <c r="M1305" s="224"/>
      <c r="N1305" s="223"/>
      <c r="O1305" s="223"/>
      <c r="P1305" s="223"/>
      <c r="Q1305" s="223"/>
      <c r="R1305" s="224"/>
      <c r="S1305" s="224"/>
      <c r="T1305" s="224"/>
      <c r="U1305" s="224"/>
      <c r="V1305" s="224"/>
      <c r="W1305" s="224"/>
      <c r="X1305" s="224"/>
      <c r="Y1305" s="224"/>
      <c r="Z1305" s="213"/>
      <c r="AA1305" s="213"/>
      <c r="AB1305" s="213"/>
      <c r="AC1305" s="213"/>
      <c r="AD1305" s="213"/>
      <c r="AE1305" s="213"/>
      <c r="AF1305" s="213"/>
      <c r="AG1305" s="213" t="s">
        <v>287</v>
      </c>
      <c r="AH1305" s="213"/>
      <c r="AI1305" s="213"/>
      <c r="AJ1305" s="213"/>
      <c r="AK1305" s="213"/>
      <c r="AL1305" s="213"/>
      <c r="AM1305" s="213"/>
      <c r="AN1305" s="213"/>
      <c r="AO1305" s="213"/>
      <c r="AP1305" s="213"/>
      <c r="AQ1305" s="213"/>
      <c r="AR1305" s="213"/>
      <c r="AS1305" s="213"/>
      <c r="AT1305" s="213"/>
      <c r="AU1305" s="213"/>
      <c r="AV1305" s="213"/>
      <c r="AW1305" s="213"/>
      <c r="AX1305" s="213"/>
      <c r="AY1305" s="213"/>
      <c r="AZ1305" s="213"/>
      <c r="BA1305" s="213"/>
      <c r="BB1305" s="213"/>
      <c r="BC1305" s="213"/>
      <c r="BD1305" s="213"/>
      <c r="BE1305" s="213"/>
      <c r="BF1305" s="213"/>
      <c r="BG1305" s="213"/>
      <c r="BH1305" s="213"/>
    </row>
    <row r="1306" spans="1:60" outlineLevel="3" x14ac:dyDescent="0.2">
      <c r="A1306" s="220"/>
      <c r="B1306" s="221"/>
      <c r="C1306" s="261" t="s">
        <v>2999</v>
      </c>
      <c r="D1306" s="250"/>
      <c r="E1306" s="250"/>
      <c r="F1306" s="250"/>
      <c r="G1306" s="250"/>
      <c r="H1306" s="224"/>
      <c r="I1306" s="224"/>
      <c r="J1306" s="224"/>
      <c r="K1306" s="224"/>
      <c r="L1306" s="224"/>
      <c r="M1306" s="224"/>
      <c r="N1306" s="223"/>
      <c r="O1306" s="223"/>
      <c r="P1306" s="223"/>
      <c r="Q1306" s="223"/>
      <c r="R1306" s="224"/>
      <c r="S1306" s="224"/>
      <c r="T1306" s="224"/>
      <c r="U1306" s="224"/>
      <c r="V1306" s="224"/>
      <c r="W1306" s="224"/>
      <c r="X1306" s="224"/>
      <c r="Y1306" s="224"/>
      <c r="Z1306" s="213"/>
      <c r="AA1306" s="213"/>
      <c r="AB1306" s="213"/>
      <c r="AC1306" s="213"/>
      <c r="AD1306" s="213"/>
      <c r="AE1306" s="213"/>
      <c r="AF1306" s="213"/>
      <c r="AG1306" s="213" t="s">
        <v>287</v>
      </c>
      <c r="AH1306" s="213"/>
      <c r="AI1306" s="213"/>
      <c r="AJ1306" s="213"/>
      <c r="AK1306" s="213"/>
      <c r="AL1306" s="213"/>
      <c r="AM1306" s="213"/>
      <c r="AN1306" s="213"/>
      <c r="AO1306" s="213"/>
      <c r="AP1306" s="213"/>
      <c r="AQ1306" s="213"/>
      <c r="AR1306" s="213"/>
      <c r="AS1306" s="213"/>
      <c r="AT1306" s="213"/>
      <c r="AU1306" s="213"/>
      <c r="AV1306" s="213"/>
      <c r="AW1306" s="213"/>
      <c r="AX1306" s="213"/>
      <c r="AY1306" s="213"/>
      <c r="AZ1306" s="213"/>
      <c r="BA1306" s="213"/>
      <c r="BB1306" s="213"/>
      <c r="BC1306" s="213"/>
      <c r="BD1306" s="213"/>
      <c r="BE1306" s="213"/>
      <c r="BF1306" s="213"/>
      <c r="BG1306" s="213"/>
      <c r="BH1306" s="213"/>
    </row>
    <row r="1307" spans="1:60" outlineLevel="3" x14ac:dyDescent="0.2">
      <c r="A1307" s="220"/>
      <c r="B1307" s="221"/>
      <c r="C1307" s="261" t="s">
        <v>3000</v>
      </c>
      <c r="D1307" s="250"/>
      <c r="E1307" s="250"/>
      <c r="F1307" s="250"/>
      <c r="G1307" s="250"/>
      <c r="H1307" s="224"/>
      <c r="I1307" s="224"/>
      <c r="J1307" s="224"/>
      <c r="K1307" s="224"/>
      <c r="L1307" s="224"/>
      <c r="M1307" s="224"/>
      <c r="N1307" s="223"/>
      <c r="O1307" s="223"/>
      <c r="P1307" s="223"/>
      <c r="Q1307" s="223"/>
      <c r="R1307" s="224"/>
      <c r="S1307" s="224"/>
      <c r="T1307" s="224"/>
      <c r="U1307" s="224"/>
      <c r="V1307" s="224"/>
      <c r="W1307" s="224"/>
      <c r="X1307" s="224"/>
      <c r="Y1307" s="224"/>
      <c r="Z1307" s="213"/>
      <c r="AA1307" s="213"/>
      <c r="AB1307" s="213"/>
      <c r="AC1307" s="213"/>
      <c r="AD1307" s="213"/>
      <c r="AE1307" s="213"/>
      <c r="AF1307" s="213"/>
      <c r="AG1307" s="213" t="s">
        <v>287</v>
      </c>
      <c r="AH1307" s="213"/>
      <c r="AI1307" s="213"/>
      <c r="AJ1307" s="213"/>
      <c r="AK1307" s="213"/>
      <c r="AL1307" s="213"/>
      <c r="AM1307" s="213"/>
      <c r="AN1307" s="213"/>
      <c r="AO1307" s="213"/>
      <c r="AP1307" s="213"/>
      <c r="AQ1307" s="213"/>
      <c r="AR1307" s="213"/>
      <c r="AS1307" s="213"/>
      <c r="AT1307" s="213"/>
      <c r="AU1307" s="213"/>
      <c r="AV1307" s="213"/>
      <c r="AW1307" s="213"/>
      <c r="AX1307" s="213"/>
      <c r="AY1307" s="213"/>
      <c r="AZ1307" s="213"/>
      <c r="BA1307" s="213"/>
      <c r="BB1307" s="213"/>
      <c r="BC1307" s="213"/>
      <c r="BD1307" s="213"/>
      <c r="BE1307" s="213"/>
      <c r="BF1307" s="213"/>
      <c r="BG1307" s="213"/>
      <c r="BH1307" s="213"/>
    </row>
    <row r="1308" spans="1:60" outlineLevel="3" x14ac:dyDescent="0.2">
      <c r="A1308" s="220"/>
      <c r="B1308" s="221"/>
      <c r="C1308" s="261" t="s">
        <v>3015</v>
      </c>
      <c r="D1308" s="250"/>
      <c r="E1308" s="250"/>
      <c r="F1308" s="250"/>
      <c r="G1308" s="250"/>
      <c r="H1308" s="224"/>
      <c r="I1308" s="224"/>
      <c r="J1308" s="224"/>
      <c r="K1308" s="224"/>
      <c r="L1308" s="224"/>
      <c r="M1308" s="224"/>
      <c r="N1308" s="223"/>
      <c r="O1308" s="223"/>
      <c r="P1308" s="223"/>
      <c r="Q1308" s="223"/>
      <c r="R1308" s="224"/>
      <c r="S1308" s="224"/>
      <c r="T1308" s="224"/>
      <c r="U1308" s="224"/>
      <c r="V1308" s="224"/>
      <c r="W1308" s="224"/>
      <c r="X1308" s="224"/>
      <c r="Y1308" s="224"/>
      <c r="Z1308" s="213"/>
      <c r="AA1308" s="213"/>
      <c r="AB1308" s="213"/>
      <c r="AC1308" s="213"/>
      <c r="AD1308" s="213"/>
      <c r="AE1308" s="213"/>
      <c r="AF1308" s="213"/>
      <c r="AG1308" s="213" t="s">
        <v>287</v>
      </c>
      <c r="AH1308" s="213"/>
      <c r="AI1308" s="213"/>
      <c r="AJ1308" s="213"/>
      <c r="AK1308" s="213"/>
      <c r="AL1308" s="213"/>
      <c r="AM1308" s="213"/>
      <c r="AN1308" s="213"/>
      <c r="AO1308" s="213"/>
      <c r="AP1308" s="213"/>
      <c r="AQ1308" s="213"/>
      <c r="AR1308" s="213"/>
      <c r="AS1308" s="213"/>
      <c r="AT1308" s="213"/>
      <c r="AU1308" s="213"/>
      <c r="AV1308" s="213"/>
      <c r="AW1308" s="213"/>
      <c r="AX1308" s="213"/>
      <c r="AY1308" s="213"/>
      <c r="AZ1308" s="213"/>
      <c r="BA1308" s="213"/>
      <c r="BB1308" s="213"/>
      <c r="BC1308" s="213"/>
      <c r="BD1308" s="213"/>
      <c r="BE1308" s="213"/>
      <c r="BF1308" s="213"/>
      <c r="BG1308" s="213"/>
      <c r="BH1308" s="213"/>
    </row>
    <row r="1309" spans="1:60" outlineLevel="3" x14ac:dyDescent="0.2">
      <c r="A1309" s="220"/>
      <c r="B1309" s="221"/>
      <c r="C1309" s="261" t="s">
        <v>3016</v>
      </c>
      <c r="D1309" s="250"/>
      <c r="E1309" s="250"/>
      <c r="F1309" s="250"/>
      <c r="G1309" s="250"/>
      <c r="H1309" s="224"/>
      <c r="I1309" s="224"/>
      <c r="J1309" s="224"/>
      <c r="K1309" s="224"/>
      <c r="L1309" s="224"/>
      <c r="M1309" s="224"/>
      <c r="N1309" s="223"/>
      <c r="O1309" s="223"/>
      <c r="P1309" s="223"/>
      <c r="Q1309" s="223"/>
      <c r="R1309" s="224"/>
      <c r="S1309" s="224"/>
      <c r="T1309" s="224"/>
      <c r="U1309" s="224"/>
      <c r="V1309" s="224"/>
      <c r="W1309" s="224"/>
      <c r="X1309" s="224"/>
      <c r="Y1309" s="224"/>
      <c r="Z1309" s="213"/>
      <c r="AA1309" s="213"/>
      <c r="AB1309" s="213"/>
      <c r="AC1309" s="213"/>
      <c r="AD1309" s="213"/>
      <c r="AE1309" s="213"/>
      <c r="AF1309" s="213"/>
      <c r="AG1309" s="213" t="s">
        <v>287</v>
      </c>
      <c r="AH1309" s="213"/>
      <c r="AI1309" s="213"/>
      <c r="AJ1309" s="213"/>
      <c r="AK1309" s="213"/>
      <c r="AL1309" s="213"/>
      <c r="AM1309" s="213"/>
      <c r="AN1309" s="213"/>
      <c r="AO1309" s="213"/>
      <c r="AP1309" s="213"/>
      <c r="AQ1309" s="213"/>
      <c r="AR1309" s="213"/>
      <c r="AS1309" s="213"/>
      <c r="AT1309" s="213"/>
      <c r="AU1309" s="213"/>
      <c r="AV1309" s="213"/>
      <c r="AW1309" s="213"/>
      <c r="AX1309" s="213"/>
      <c r="AY1309" s="213"/>
      <c r="AZ1309" s="213"/>
      <c r="BA1309" s="213"/>
      <c r="BB1309" s="213"/>
      <c r="BC1309" s="213"/>
      <c r="BD1309" s="213"/>
      <c r="BE1309" s="213"/>
      <c r="BF1309" s="213"/>
      <c r="BG1309" s="213"/>
      <c r="BH1309" s="213"/>
    </row>
    <row r="1310" spans="1:60" outlineLevel="3" x14ac:dyDescent="0.2">
      <c r="A1310" s="220"/>
      <c r="B1310" s="221"/>
      <c r="C1310" s="261" t="s">
        <v>2986</v>
      </c>
      <c r="D1310" s="250"/>
      <c r="E1310" s="250"/>
      <c r="F1310" s="250"/>
      <c r="G1310" s="250"/>
      <c r="H1310" s="224"/>
      <c r="I1310" s="224"/>
      <c r="J1310" s="224"/>
      <c r="K1310" s="224"/>
      <c r="L1310" s="224"/>
      <c r="M1310" s="224"/>
      <c r="N1310" s="223"/>
      <c r="O1310" s="223"/>
      <c r="P1310" s="223"/>
      <c r="Q1310" s="223"/>
      <c r="R1310" s="224"/>
      <c r="S1310" s="224"/>
      <c r="T1310" s="224"/>
      <c r="U1310" s="224"/>
      <c r="V1310" s="224"/>
      <c r="W1310" s="224"/>
      <c r="X1310" s="224"/>
      <c r="Y1310" s="224"/>
      <c r="Z1310" s="213"/>
      <c r="AA1310" s="213"/>
      <c r="AB1310" s="213"/>
      <c r="AC1310" s="213"/>
      <c r="AD1310" s="213"/>
      <c r="AE1310" s="213"/>
      <c r="AF1310" s="213"/>
      <c r="AG1310" s="213" t="s">
        <v>287</v>
      </c>
      <c r="AH1310" s="213"/>
      <c r="AI1310" s="213"/>
      <c r="AJ1310" s="213"/>
      <c r="AK1310" s="213"/>
      <c r="AL1310" s="213"/>
      <c r="AM1310" s="213"/>
      <c r="AN1310" s="213"/>
      <c r="AO1310" s="213"/>
      <c r="AP1310" s="213"/>
      <c r="AQ1310" s="213"/>
      <c r="AR1310" s="213"/>
      <c r="AS1310" s="213"/>
      <c r="AT1310" s="213"/>
      <c r="AU1310" s="213"/>
      <c r="AV1310" s="213"/>
      <c r="AW1310" s="213"/>
      <c r="AX1310" s="213"/>
      <c r="AY1310" s="213"/>
      <c r="AZ1310" s="213"/>
      <c r="BA1310" s="213"/>
      <c r="BB1310" s="213"/>
      <c r="BC1310" s="213"/>
      <c r="BD1310" s="213"/>
      <c r="BE1310" s="213"/>
      <c r="BF1310" s="213"/>
      <c r="BG1310" s="213"/>
      <c r="BH1310" s="213"/>
    </row>
    <row r="1311" spans="1:60" outlineLevel="3" x14ac:dyDescent="0.2">
      <c r="A1311" s="220"/>
      <c r="B1311" s="221"/>
      <c r="C1311" s="261" t="s">
        <v>2987</v>
      </c>
      <c r="D1311" s="250"/>
      <c r="E1311" s="250"/>
      <c r="F1311" s="250"/>
      <c r="G1311" s="250"/>
      <c r="H1311" s="224"/>
      <c r="I1311" s="224"/>
      <c r="J1311" s="224"/>
      <c r="K1311" s="224"/>
      <c r="L1311" s="224"/>
      <c r="M1311" s="224"/>
      <c r="N1311" s="223"/>
      <c r="O1311" s="223"/>
      <c r="P1311" s="223"/>
      <c r="Q1311" s="223"/>
      <c r="R1311" s="224"/>
      <c r="S1311" s="224"/>
      <c r="T1311" s="224"/>
      <c r="U1311" s="224"/>
      <c r="V1311" s="224"/>
      <c r="W1311" s="224"/>
      <c r="X1311" s="224"/>
      <c r="Y1311" s="224"/>
      <c r="Z1311" s="213"/>
      <c r="AA1311" s="213"/>
      <c r="AB1311" s="213"/>
      <c r="AC1311" s="213"/>
      <c r="AD1311" s="213"/>
      <c r="AE1311" s="213"/>
      <c r="AF1311" s="213"/>
      <c r="AG1311" s="213" t="s">
        <v>287</v>
      </c>
      <c r="AH1311" s="213"/>
      <c r="AI1311" s="213"/>
      <c r="AJ1311" s="213"/>
      <c r="AK1311" s="213"/>
      <c r="AL1311" s="213"/>
      <c r="AM1311" s="213"/>
      <c r="AN1311" s="213"/>
      <c r="AO1311" s="213"/>
      <c r="AP1311" s="213"/>
      <c r="AQ1311" s="213"/>
      <c r="AR1311" s="213"/>
      <c r="AS1311" s="213"/>
      <c r="AT1311" s="213"/>
      <c r="AU1311" s="213"/>
      <c r="AV1311" s="213"/>
      <c r="AW1311" s="213"/>
      <c r="AX1311" s="213"/>
      <c r="AY1311" s="213"/>
      <c r="AZ1311" s="213"/>
      <c r="BA1311" s="213"/>
      <c r="BB1311" s="213"/>
      <c r="BC1311" s="213"/>
      <c r="BD1311" s="213"/>
      <c r="BE1311" s="213"/>
      <c r="BF1311" s="213"/>
      <c r="BG1311" s="213"/>
      <c r="BH1311" s="213"/>
    </row>
    <row r="1312" spans="1:60" outlineLevel="3" x14ac:dyDescent="0.2">
      <c r="A1312" s="220"/>
      <c r="B1312" s="221"/>
      <c r="C1312" s="261" t="s">
        <v>3213</v>
      </c>
      <c r="D1312" s="250"/>
      <c r="E1312" s="250"/>
      <c r="F1312" s="250"/>
      <c r="G1312" s="250"/>
      <c r="H1312" s="224"/>
      <c r="I1312" s="224"/>
      <c r="J1312" s="224"/>
      <c r="K1312" s="224"/>
      <c r="L1312" s="224"/>
      <c r="M1312" s="224"/>
      <c r="N1312" s="223"/>
      <c r="O1312" s="223"/>
      <c r="P1312" s="223"/>
      <c r="Q1312" s="223"/>
      <c r="R1312" s="224"/>
      <c r="S1312" s="224"/>
      <c r="T1312" s="224"/>
      <c r="U1312" s="224"/>
      <c r="V1312" s="224"/>
      <c r="W1312" s="224"/>
      <c r="X1312" s="224"/>
      <c r="Y1312" s="224"/>
      <c r="Z1312" s="213"/>
      <c r="AA1312" s="213"/>
      <c r="AB1312" s="213"/>
      <c r="AC1312" s="213"/>
      <c r="AD1312" s="213"/>
      <c r="AE1312" s="213"/>
      <c r="AF1312" s="213"/>
      <c r="AG1312" s="213" t="s">
        <v>287</v>
      </c>
      <c r="AH1312" s="213"/>
      <c r="AI1312" s="213"/>
      <c r="AJ1312" s="213"/>
      <c r="AK1312" s="213"/>
      <c r="AL1312" s="213"/>
      <c r="AM1312" s="213"/>
      <c r="AN1312" s="213"/>
      <c r="AO1312" s="213"/>
      <c r="AP1312" s="213"/>
      <c r="AQ1312" s="213"/>
      <c r="AR1312" s="213"/>
      <c r="AS1312" s="213"/>
      <c r="AT1312" s="213"/>
      <c r="AU1312" s="213"/>
      <c r="AV1312" s="213"/>
      <c r="AW1312" s="213"/>
      <c r="AX1312" s="213"/>
      <c r="AY1312" s="213"/>
      <c r="AZ1312" s="213"/>
      <c r="BA1312" s="213"/>
      <c r="BB1312" s="213"/>
      <c r="BC1312" s="213"/>
      <c r="BD1312" s="213"/>
      <c r="BE1312" s="213"/>
      <c r="BF1312" s="213"/>
      <c r="BG1312" s="213"/>
      <c r="BH1312" s="213"/>
    </row>
    <row r="1313" spans="1:60" outlineLevel="3" x14ac:dyDescent="0.2">
      <c r="A1313" s="220"/>
      <c r="B1313" s="221"/>
      <c r="C1313" s="261" t="s">
        <v>3214</v>
      </c>
      <c r="D1313" s="250"/>
      <c r="E1313" s="250"/>
      <c r="F1313" s="250"/>
      <c r="G1313" s="250"/>
      <c r="H1313" s="224"/>
      <c r="I1313" s="224"/>
      <c r="J1313" s="224"/>
      <c r="K1313" s="224"/>
      <c r="L1313" s="224"/>
      <c r="M1313" s="224"/>
      <c r="N1313" s="223"/>
      <c r="O1313" s="223"/>
      <c r="P1313" s="223"/>
      <c r="Q1313" s="223"/>
      <c r="R1313" s="224"/>
      <c r="S1313" s="224"/>
      <c r="T1313" s="224"/>
      <c r="U1313" s="224"/>
      <c r="V1313" s="224"/>
      <c r="W1313" s="224"/>
      <c r="X1313" s="224"/>
      <c r="Y1313" s="224"/>
      <c r="Z1313" s="213"/>
      <c r="AA1313" s="213"/>
      <c r="AB1313" s="213"/>
      <c r="AC1313" s="213"/>
      <c r="AD1313" s="213"/>
      <c r="AE1313" s="213"/>
      <c r="AF1313" s="213"/>
      <c r="AG1313" s="213" t="s">
        <v>287</v>
      </c>
      <c r="AH1313" s="213"/>
      <c r="AI1313" s="213"/>
      <c r="AJ1313" s="213"/>
      <c r="AK1313" s="213"/>
      <c r="AL1313" s="213"/>
      <c r="AM1313" s="213"/>
      <c r="AN1313" s="213"/>
      <c r="AO1313" s="213"/>
      <c r="AP1313" s="213"/>
      <c r="AQ1313" s="213"/>
      <c r="AR1313" s="213"/>
      <c r="AS1313" s="213"/>
      <c r="AT1313" s="213"/>
      <c r="AU1313" s="213"/>
      <c r="AV1313" s="213"/>
      <c r="AW1313" s="213"/>
      <c r="AX1313" s="213"/>
      <c r="AY1313" s="213"/>
      <c r="AZ1313" s="213"/>
      <c r="BA1313" s="213"/>
      <c r="BB1313" s="213"/>
      <c r="BC1313" s="213"/>
      <c r="BD1313" s="213"/>
      <c r="BE1313" s="213"/>
      <c r="BF1313" s="213"/>
      <c r="BG1313" s="213"/>
      <c r="BH1313" s="213"/>
    </row>
    <row r="1314" spans="1:60" outlineLevel="3" x14ac:dyDescent="0.2">
      <c r="A1314" s="220"/>
      <c r="B1314" s="221"/>
      <c r="C1314" s="261" t="s">
        <v>3215</v>
      </c>
      <c r="D1314" s="250"/>
      <c r="E1314" s="250"/>
      <c r="F1314" s="250"/>
      <c r="G1314" s="250"/>
      <c r="H1314" s="224"/>
      <c r="I1314" s="224"/>
      <c r="J1314" s="224"/>
      <c r="K1314" s="224"/>
      <c r="L1314" s="224"/>
      <c r="M1314" s="224"/>
      <c r="N1314" s="223"/>
      <c r="O1314" s="223"/>
      <c r="P1314" s="223"/>
      <c r="Q1314" s="223"/>
      <c r="R1314" s="224"/>
      <c r="S1314" s="224"/>
      <c r="T1314" s="224"/>
      <c r="U1314" s="224"/>
      <c r="V1314" s="224"/>
      <c r="W1314" s="224"/>
      <c r="X1314" s="224"/>
      <c r="Y1314" s="224"/>
      <c r="Z1314" s="213"/>
      <c r="AA1314" s="213"/>
      <c r="AB1314" s="213"/>
      <c r="AC1314" s="213"/>
      <c r="AD1314" s="213"/>
      <c r="AE1314" s="213"/>
      <c r="AF1314" s="213"/>
      <c r="AG1314" s="213" t="s">
        <v>287</v>
      </c>
      <c r="AH1314" s="213"/>
      <c r="AI1314" s="213"/>
      <c r="AJ1314" s="213"/>
      <c r="AK1314" s="213"/>
      <c r="AL1314" s="213"/>
      <c r="AM1314" s="213"/>
      <c r="AN1314" s="213"/>
      <c r="AO1314" s="213"/>
      <c r="AP1314" s="213"/>
      <c r="AQ1314" s="213"/>
      <c r="AR1314" s="213"/>
      <c r="AS1314" s="213"/>
      <c r="AT1314" s="213"/>
      <c r="AU1314" s="213"/>
      <c r="AV1314" s="213"/>
      <c r="AW1314" s="213"/>
      <c r="AX1314" s="213"/>
      <c r="AY1314" s="213"/>
      <c r="AZ1314" s="213"/>
      <c r="BA1314" s="213"/>
      <c r="BB1314" s="213"/>
      <c r="BC1314" s="213"/>
      <c r="BD1314" s="213"/>
      <c r="BE1314" s="213"/>
      <c r="BF1314" s="213"/>
      <c r="BG1314" s="213"/>
      <c r="BH1314" s="213"/>
    </row>
    <row r="1315" spans="1:60" outlineLevel="3" x14ac:dyDescent="0.2">
      <c r="A1315" s="220"/>
      <c r="B1315" s="221"/>
      <c r="C1315" s="261" t="s">
        <v>2988</v>
      </c>
      <c r="D1315" s="250"/>
      <c r="E1315" s="250"/>
      <c r="F1315" s="250"/>
      <c r="G1315" s="250"/>
      <c r="H1315" s="224"/>
      <c r="I1315" s="224"/>
      <c r="J1315" s="224"/>
      <c r="K1315" s="224"/>
      <c r="L1315" s="224"/>
      <c r="M1315" s="224"/>
      <c r="N1315" s="223"/>
      <c r="O1315" s="223"/>
      <c r="P1315" s="223"/>
      <c r="Q1315" s="223"/>
      <c r="R1315" s="224"/>
      <c r="S1315" s="224"/>
      <c r="T1315" s="224"/>
      <c r="U1315" s="224"/>
      <c r="V1315" s="224"/>
      <c r="W1315" s="224"/>
      <c r="X1315" s="224"/>
      <c r="Y1315" s="224"/>
      <c r="Z1315" s="213"/>
      <c r="AA1315" s="213"/>
      <c r="AB1315" s="213"/>
      <c r="AC1315" s="213"/>
      <c r="AD1315" s="213"/>
      <c r="AE1315" s="213"/>
      <c r="AF1315" s="213"/>
      <c r="AG1315" s="213" t="s">
        <v>287</v>
      </c>
      <c r="AH1315" s="213"/>
      <c r="AI1315" s="213"/>
      <c r="AJ1315" s="213"/>
      <c r="AK1315" s="213"/>
      <c r="AL1315" s="213"/>
      <c r="AM1315" s="213"/>
      <c r="AN1315" s="213"/>
      <c r="AO1315" s="213"/>
      <c r="AP1315" s="213"/>
      <c r="AQ1315" s="213"/>
      <c r="AR1315" s="213"/>
      <c r="AS1315" s="213"/>
      <c r="AT1315" s="213"/>
      <c r="AU1315" s="213"/>
      <c r="AV1315" s="213"/>
      <c r="AW1315" s="213"/>
      <c r="AX1315" s="213"/>
      <c r="AY1315" s="213"/>
      <c r="AZ1315" s="213"/>
      <c r="BA1315" s="213"/>
      <c r="BB1315" s="213"/>
      <c r="BC1315" s="213"/>
      <c r="BD1315" s="213"/>
      <c r="BE1315" s="213"/>
      <c r="BF1315" s="213"/>
      <c r="BG1315" s="213"/>
      <c r="BH1315" s="213"/>
    </row>
    <row r="1316" spans="1:60" outlineLevel="3" x14ac:dyDescent="0.2">
      <c r="A1316" s="220"/>
      <c r="B1316" s="221"/>
      <c r="C1316" s="274" t="s">
        <v>1063</v>
      </c>
      <c r="D1316" s="226"/>
      <c r="E1316" s="227"/>
      <c r="F1316" s="228"/>
      <c r="G1316" s="228"/>
      <c r="H1316" s="224"/>
      <c r="I1316" s="224"/>
      <c r="J1316" s="224"/>
      <c r="K1316" s="224"/>
      <c r="L1316" s="224"/>
      <c r="M1316" s="224"/>
      <c r="N1316" s="223"/>
      <c r="O1316" s="223"/>
      <c r="P1316" s="223"/>
      <c r="Q1316" s="223"/>
      <c r="R1316" s="224"/>
      <c r="S1316" s="224"/>
      <c r="T1316" s="224"/>
      <c r="U1316" s="224"/>
      <c r="V1316" s="224"/>
      <c r="W1316" s="224"/>
      <c r="X1316" s="224"/>
      <c r="Y1316" s="224"/>
      <c r="Z1316" s="213"/>
      <c r="AA1316" s="213"/>
      <c r="AB1316" s="213"/>
      <c r="AC1316" s="213"/>
      <c r="AD1316" s="213"/>
      <c r="AE1316" s="213"/>
      <c r="AF1316" s="213"/>
      <c r="AG1316" s="213" t="s">
        <v>287</v>
      </c>
      <c r="AH1316" s="213"/>
      <c r="AI1316" s="213"/>
      <c r="AJ1316" s="213"/>
      <c r="AK1316" s="213"/>
      <c r="AL1316" s="213"/>
      <c r="AM1316" s="213"/>
      <c r="AN1316" s="213"/>
      <c r="AO1316" s="213"/>
      <c r="AP1316" s="213"/>
      <c r="AQ1316" s="213"/>
      <c r="AR1316" s="213"/>
      <c r="AS1316" s="213"/>
      <c r="AT1316" s="213"/>
      <c r="AU1316" s="213"/>
      <c r="AV1316" s="213"/>
      <c r="AW1316" s="213"/>
      <c r="AX1316" s="213"/>
      <c r="AY1316" s="213"/>
      <c r="AZ1316" s="213"/>
      <c r="BA1316" s="213"/>
      <c r="BB1316" s="213"/>
      <c r="BC1316" s="213"/>
      <c r="BD1316" s="213"/>
      <c r="BE1316" s="213"/>
      <c r="BF1316" s="213"/>
      <c r="BG1316" s="213"/>
      <c r="BH1316" s="213"/>
    </row>
    <row r="1317" spans="1:60" ht="22.5" outlineLevel="3" x14ac:dyDescent="0.2">
      <c r="A1317" s="220"/>
      <c r="B1317" s="221"/>
      <c r="C1317" s="261" t="s">
        <v>355</v>
      </c>
      <c r="D1317" s="250"/>
      <c r="E1317" s="250"/>
      <c r="F1317" s="250"/>
      <c r="G1317" s="250"/>
      <c r="H1317" s="224"/>
      <c r="I1317" s="224"/>
      <c r="J1317" s="224"/>
      <c r="K1317" s="224"/>
      <c r="L1317" s="224"/>
      <c r="M1317" s="224"/>
      <c r="N1317" s="223"/>
      <c r="O1317" s="223"/>
      <c r="P1317" s="223"/>
      <c r="Q1317" s="223"/>
      <c r="R1317" s="224"/>
      <c r="S1317" s="224"/>
      <c r="T1317" s="224"/>
      <c r="U1317" s="224"/>
      <c r="V1317" s="224"/>
      <c r="W1317" s="224"/>
      <c r="X1317" s="224"/>
      <c r="Y1317" s="224"/>
      <c r="Z1317" s="213"/>
      <c r="AA1317" s="213"/>
      <c r="AB1317" s="213"/>
      <c r="AC1317" s="213"/>
      <c r="AD1317" s="213"/>
      <c r="AE1317" s="213"/>
      <c r="AF1317" s="213"/>
      <c r="AG1317" s="213" t="s">
        <v>287</v>
      </c>
      <c r="AH1317" s="213"/>
      <c r="AI1317" s="213"/>
      <c r="AJ1317" s="213"/>
      <c r="AK1317" s="213"/>
      <c r="AL1317" s="213"/>
      <c r="AM1317" s="213"/>
      <c r="AN1317" s="213"/>
      <c r="AO1317" s="213"/>
      <c r="AP1317" s="213"/>
      <c r="AQ1317" s="213"/>
      <c r="AR1317" s="213"/>
      <c r="AS1317" s="213"/>
      <c r="AT1317" s="213"/>
      <c r="AU1317" s="213"/>
      <c r="AV1317" s="213"/>
      <c r="AW1317" s="213"/>
      <c r="AX1317" s="213"/>
      <c r="AY1317" s="213"/>
      <c r="AZ1317" s="213"/>
      <c r="BA1317" s="249" t="str">
        <f>C1317</f>
        <v>Kompletní provedení dle veškerých informací obsažených v PD (textová i výkresová část, technologické postupy, restaurátorské záměry atd.).</v>
      </c>
      <c r="BB1317" s="213"/>
      <c r="BC1317" s="213"/>
      <c r="BD1317" s="213"/>
      <c r="BE1317" s="213"/>
      <c r="BF1317" s="213"/>
      <c r="BG1317" s="213"/>
      <c r="BH1317" s="213"/>
    </row>
    <row r="1318" spans="1:60" ht="22.5" outlineLevel="3" x14ac:dyDescent="0.2">
      <c r="A1318" s="220"/>
      <c r="B1318" s="221"/>
      <c r="C1318" s="261" t="s">
        <v>3165</v>
      </c>
      <c r="D1318" s="250"/>
      <c r="E1318" s="250"/>
      <c r="F1318" s="250"/>
      <c r="G1318" s="250"/>
      <c r="H1318" s="224"/>
      <c r="I1318" s="224"/>
      <c r="J1318" s="224"/>
      <c r="K1318" s="224"/>
      <c r="L1318" s="224"/>
      <c r="M1318" s="224"/>
      <c r="N1318" s="223"/>
      <c r="O1318" s="223"/>
      <c r="P1318" s="223"/>
      <c r="Q1318" s="223"/>
      <c r="R1318" s="224"/>
      <c r="S1318" s="224"/>
      <c r="T1318" s="224"/>
      <c r="U1318" s="224"/>
      <c r="V1318" s="224"/>
      <c r="W1318" s="224"/>
      <c r="X1318" s="224"/>
      <c r="Y1318" s="224"/>
      <c r="Z1318" s="213"/>
      <c r="AA1318" s="213"/>
      <c r="AB1318" s="213"/>
      <c r="AC1318" s="213"/>
      <c r="AD1318" s="213"/>
      <c r="AE1318" s="213"/>
      <c r="AF1318" s="213"/>
      <c r="AG1318" s="213" t="s">
        <v>287</v>
      </c>
      <c r="AH1318" s="213"/>
      <c r="AI1318" s="213"/>
      <c r="AJ1318" s="213"/>
      <c r="AK1318" s="213"/>
      <c r="AL1318" s="213"/>
      <c r="AM1318" s="213"/>
      <c r="AN1318" s="213"/>
      <c r="AO1318" s="213"/>
      <c r="AP1318" s="213"/>
      <c r="AQ1318" s="213"/>
      <c r="AR1318" s="213"/>
      <c r="AS1318" s="213"/>
      <c r="AT1318" s="213"/>
      <c r="AU1318" s="213"/>
      <c r="AV1318" s="213"/>
      <c r="AW1318" s="213"/>
      <c r="AX1318" s="213"/>
      <c r="AY1318" s="213"/>
      <c r="AZ1318" s="213"/>
      <c r="BA1318" s="249" t="str">
        <f>C1318</f>
        <v>Provedení je včetně montáže, demontáže původních konstrukcí, dodávky, přesunu hmot, přesunu a likvidace suti, povrchové úpravy, repasí, restaurátorských záměrů,</v>
      </c>
      <c r="BB1318" s="213"/>
      <c r="BC1318" s="213"/>
      <c r="BD1318" s="213"/>
      <c r="BE1318" s="213"/>
      <c r="BF1318" s="213"/>
      <c r="BG1318" s="213"/>
      <c r="BH1318" s="213"/>
    </row>
    <row r="1319" spans="1:60" ht="22.5" outlineLevel="3" x14ac:dyDescent="0.2">
      <c r="A1319" s="220"/>
      <c r="B1319" s="221"/>
      <c r="C1319" s="261" t="s">
        <v>288</v>
      </c>
      <c r="D1319" s="250"/>
      <c r="E1319" s="250"/>
      <c r="F1319" s="250"/>
      <c r="G1319" s="250"/>
      <c r="H1319" s="224"/>
      <c r="I1319" s="224"/>
      <c r="J1319" s="224"/>
      <c r="K1319" s="224"/>
      <c r="L1319" s="224"/>
      <c r="M1319" s="224"/>
      <c r="N1319" s="223"/>
      <c r="O1319" s="223"/>
      <c r="P1319" s="223"/>
      <c r="Q1319" s="223"/>
      <c r="R1319" s="224"/>
      <c r="S1319" s="224"/>
      <c r="T1319" s="224"/>
      <c r="U1319" s="224"/>
      <c r="V1319" s="224"/>
      <c r="W1319" s="224"/>
      <c r="X1319" s="224"/>
      <c r="Y1319" s="224"/>
      <c r="Z1319" s="213"/>
      <c r="AA1319" s="213"/>
      <c r="AB1319" s="213"/>
      <c r="AC1319" s="213"/>
      <c r="AD1319" s="213"/>
      <c r="AE1319" s="213"/>
      <c r="AF1319" s="213"/>
      <c r="AG1319" s="213" t="s">
        <v>287</v>
      </c>
      <c r="AH1319" s="213"/>
      <c r="AI1319" s="213"/>
      <c r="AJ1319" s="213"/>
      <c r="AK1319" s="213"/>
      <c r="AL1319" s="213"/>
      <c r="AM1319" s="213"/>
      <c r="AN1319" s="213"/>
      <c r="AO1319" s="213"/>
      <c r="AP1319" s="213"/>
      <c r="AQ1319" s="213"/>
      <c r="AR1319" s="213"/>
      <c r="AS1319" s="213"/>
      <c r="AT1319" s="213"/>
      <c r="AU1319" s="213"/>
      <c r="AV1319" s="213"/>
      <c r="AW1319" s="213"/>
      <c r="AX1319" s="213"/>
      <c r="AY1319" s="213"/>
      <c r="AZ1319" s="213"/>
      <c r="BA1319" s="249" t="str">
        <f>C1319</f>
        <v>restaurátorských závěrečných zpráv, dílenských dokumentací, vzorkování a veškerých dalších nutných souvisejících plnění a dodávek potřeb.</v>
      </c>
      <c r="BB1319" s="213"/>
      <c r="BC1319" s="213"/>
      <c r="BD1319" s="213"/>
      <c r="BE1319" s="213"/>
      <c r="BF1319" s="213"/>
      <c r="BG1319" s="213"/>
      <c r="BH1319" s="213"/>
    </row>
    <row r="1320" spans="1:60" ht="22.5" outlineLevel="1" x14ac:dyDescent="0.2">
      <c r="A1320" s="241">
        <v>129</v>
      </c>
      <c r="B1320" s="242" t="s">
        <v>3017</v>
      </c>
      <c r="C1320" s="259" t="s">
        <v>3018</v>
      </c>
      <c r="D1320" s="243" t="s">
        <v>1055</v>
      </c>
      <c r="E1320" s="244">
        <v>1</v>
      </c>
      <c r="F1320" s="245"/>
      <c r="G1320" s="246">
        <f>ROUND(E1320*F1320,2)</f>
        <v>0</v>
      </c>
      <c r="H1320" s="245"/>
      <c r="I1320" s="246">
        <f>ROUND(E1320*H1320,2)</f>
        <v>0</v>
      </c>
      <c r="J1320" s="245"/>
      <c r="K1320" s="246">
        <f>ROUND(E1320*J1320,2)</f>
        <v>0</v>
      </c>
      <c r="L1320" s="246">
        <v>21</v>
      </c>
      <c r="M1320" s="246">
        <f>G1320*(1+L1320/100)</f>
        <v>0</v>
      </c>
      <c r="N1320" s="244">
        <v>0</v>
      </c>
      <c r="O1320" s="244">
        <f>ROUND(E1320*N1320,2)</f>
        <v>0</v>
      </c>
      <c r="P1320" s="244">
        <v>0</v>
      </c>
      <c r="Q1320" s="244">
        <f>ROUND(E1320*P1320,2)</f>
        <v>0</v>
      </c>
      <c r="R1320" s="246"/>
      <c r="S1320" s="246" t="s">
        <v>281</v>
      </c>
      <c r="T1320" s="247" t="s">
        <v>282</v>
      </c>
      <c r="U1320" s="224">
        <v>0</v>
      </c>
      <c r="V1320" s="224">
        <f>ROUND(E1320*U1320,2)</f>
        <v>0</v>
      </c>
      <c r="W1320" s="224"/>
      <c r="X1320" s="224" t="s">
        <v>283</v>
      </c>
      <c r="Y1320" s="224" t="s">
        <v>284</v>
      </c>
      <c r="Z1320" s="213"/>
      <c r="AA1320" s="213"/>
      <c r="AB1320" s="213"/>
      <c r="AC1320" s="213"/>
      <c r="AD1320" s="213"/>
      <c r="AE1320" s="213"/>
      <c r="AF1320" s="213"/>
      <c r="AG1320" s="213" t="s">
        <v>285</v>
      </c>
      <c r="AH1320" s="213"/>
      <c r="AI1320" s="213"/>
      <c r="AJ1320" s="213"/>
      <c r="AK1320" s="213"/>
      <c r="AL1320" s="213"/>
      <c r="AM1320" s="213"/>
      <c r="AN1320" s="213"/>
      <c r="AO1320" s="213"/>
      <c r="AP1320" s="213"/>
      <c r="AQ1320" s="213"/>
      <c r="AR1320" s="213"/>
      <c r="AS1320" s="213"/>
      <c r="AT1320" s="213"/>
      <c r="AU1320" s="213"/>
      <c r="AV1320" s="213"/>
      <c r="AW1320" s="213"/>
      <c r="AX1320" s="213"/>
      <c r="AY1320" s="213"/>
      <c r="AZ1320" s="213"/>
      <c r="BA1320" s="213"/>
      <c r="BB1320" s="213"/>
      <c r="BC1320" s="213"/>
      <c r="BD1320" s="213"/>
      <c r="BE1320" s="213"/>
      <c r="BF1320" s="213"/>
      <c r="BG1320" s="213"/>
      <c r="BH1320" s="213"/>
    </row>
    <row r="1321" spans="1:60" outlineLevel="2" x14ac:dyDescent="0.2">
      <c r="A1321" s="220"/>
      <c r="B1321" s="221"/>
      <c r="C1321" s="260" t="s">
        <v>286</v>
      </c>
      <c r="D1321" s="248"/>
      <c r="E1321" s="248"/>
      <c r="F1321" s="248"/>
      <c r="G1321" s="248"/>
      <c r="H1321" s="224"/>
      <c r="I1321" s="224"/>
      <c r="J1321" s="224"/>
      <c r="K1321" s="224"/>
      <c r="L1321" s="224"/>
      <c r="M1321" s="224"/>
      <c r="N1321" s="223"/>
      <c r="O1321" s="223"/>
      <c r="P1321" s="223"/>
      <c r="Q1321" s="223"/>
      <c r="R1321" s="224"/>
      <c r="S1321" s="224"/>
      <c r="T1321" s="224"/>
      <c r="U1321" s="224"/>
      <c r="V1321" s="224"/>
      <c r="W1321" s="224"/>
      <c r="X1321" s="224"/>
      <c r="Y1321" s="224"/>
      <c r="Z1321" s="213"/>
      <c r="AA1321" s="213"/>
      <c r="AB1321" s="213"/>
      <c r="AC1321" s="213"/>
      <c r="AD1321" s="213"/>
      <c r="AE1321" s="213"/>
      <c r="AF1321" s="213"/>
      <c r="AG1321" s="213" t="s">
        <v>287</v>
      </c>
      <c r="AH1321" s="213"/>
      <c r="AI1321" s="213"/>
      <c r="AJ1321" s="213"/>
      <c r="AK1321" s="213"/>
      <c r="AL1321" s="213"/>
      <c r="AM1321" s="213"/>
      <c r="AN1321" s="213"/>
      <c r="AO1321" s="213"/>
      <c r="AP1321" s="213"/>
      <c r="AQ1321" s="213"/>
      <c r="AR1321" s="213"/>
      <c r="AS1321" s="213"/>
      <c r="AT1321" s="213"/>
      <c r="AU1321" s="213"/>
      <c r="AV1321" s="213"/>
      <c r="AW1321" s="213"/>
      <c r="AX1321" s="213"/>
      <c r="AY1321" s="213"/>
      <c r="AZ1321" s="213"/>
      <c r="BA1321" s="213"/>
      <c r="BB1321" s="213"/>
      <c r="BC1321" s="213"/>
      <c r="BD1321" s="213"/>
      <c r="BE1321" s="213"/>
      <c r="BF1321" s="213"/>
      <c r="BG1321" s="213"/>
      <c r="BH1321" s="213"/>
    </row>
    <row r="1322" spans="1:60" outlineLevel="3" x14ac:dyDescent="0.2">
      <c r="A1322" s="220"/>
      <c r="B1322" s="221"/>
      <c r="C1322" s="261" t="s">
        <v>3013</v>
      </c>
      <c r="D1322" s="250"/>
      <c r="E1322" s="250"/>
      <c r="F1322" s="250"/>
      <c r="G1322" s="250"/>
      <c r="H1322" s="224"/>
      <c r="I1322" s="224"/>
      <c r="J1322" s="224"/>
      <c r="K1322" s="224"/>
      <c r="L1322" s="224"/>
      <c r="M1322" s="224"/>
      <c r="N1322" s="223"/>
      <c r="O1322" s="223"/>
      <c r="P1322" s="223"/>
      <c r="Q1322" s="223"/>
      <c r="R1322" s="224"/>
      <c r="S1322" s="224"/>
      <c r="T1322" s="224"/>
      <c r="U1322" s="224"/>
      <c r="V1322" s="224"/>
      <c r="W1322" s="224"/>
      <c r="X1322" s="224"/>
      <c r="Y1322" s="224"/>
      <c r="Z1322" s="213"/>
      <c r="AA1322" s="213"/>
      <c r="AB1322" s="213"/>
      <c r="AC1322" s="213"/>
      <c r="AD1322" s="213"/>
      <c r="AE1322" s="213"/>
      <c r="AF1322" s="213"/>
      <c r="AG1322" s="213" t="s">
        <v>287</v>
      </c>
      <c r="AH1322" s="213"/>
      <c r="AI1322" s="213"/>
      <c r="AJ1322" s="213"/>
      <c r="AK1322" s="213"/>
      <c r="AL1322" s="213"/>
      <c r="AM1322" s="213"/>
      <c r="AN1322" s="213"/>
      <c r="AO1322" s="213"/>
      <c r="AP1322" s="213"/>
      <c r="AQ1322" s="213"/>
      <c r="AR1322" s="213"/>
      <c r="AS1322" s="213"/>
      <c r="AT1322" s="213"/>
      <c r="AU1322" s="213"/>
      <c r="AV1322" s="213"/>
      <c r="AW1322" s="213"/>
      <c r="AX1322" s="213"/>
      <c r="AY1322" s="213"/>
      <c r="AZ1322" s="213"/>
      <c r="BA1322" s="213"/>
      <c r="BB1322" s="213"/>
      <c r="BC1322" s="213"/>
      <c r="BD1322" s="213"/>
      <c r="BE1322" s="213"/>
      <c r="BF1322" s="213"/>
      <c r="BG1322" s="213"/>
      <c r="BH1322" s="213"/>
    </row>
    <row r="1323" spans="1:60" outlineLevel="3" x14ac:dyDescent="0.2">
      <c r="A1323" s="220"/>
      <c r="B1323" s="221"/>
      <c r="C1323" s="261" t="s">
        <v>3019</v>
      </c>
      <c r="D1323" s="250"/>
      <c r="E1323" s="250"/>
      <c r="F1323" s="250"/>
      <c r="G1323" s="250"/>
      <c r="H1323" s="224"/>
      <c r="I1323" s="224"/>
      <c r="J1323" s="224"/>
      <c r="K1323" s="224"/>
      <c r="L1323" s="224"/>
      <c r="M1323" s="224"/>
      <c r="N1323" s="223"/>
      <c r="O1323" s="223"/>
      <c r="P1323" s="223"/>
      <c r="Q1323" s="223"/>
      <c r="R1323" s="224"/>
      <c r="S1323" s="224"/>
      <c r="T1323" s="224"/>
      <c r="U1323" s="224"/>
      <c r="V1323" s="224"/>
      <c r="W1323" s="224"/>
      <c r="X1323" s="224"/>
      <c r="Y1323" s="224"/>
      <c r="Z1323" s="213"/>
      <c r="AA1323" s="213"/>
      <c r="AB1323" s="213"/>
      <c r="AC1323" s="213"/>
      <c r="AD1323" s="213"/>
      <c r="AE1323" s="213"/>
      <c r="AF1323" s="213"/>
      <c r="AG1323" s="213" t="s">
        <v>287</v>
      </c>
      <c r="AH1323" s="213"/>
      <c r="AI1323" s="213"/>
      <c r="AJ1323" s="213"/>
      <c r="AK1323" s="213"/>
      <c r="AL1323" s="213"/>
      <c r="AM1323" s="213"/>
      <c r="AN1323" s="213"/>
      <c r="AO1323" s="213"/>
      <c r="AP1323" s="213"/>
      <c r="AQ1323" s="213"/>
      <c r="AR1323" s="213"/>
      <c r="AS1323" s="213"/>
      <c r="AT1323" s="213"/>
      <c r="AU1323" s="213"/>
      <c r="AV1323" s="213"/>
      <c r="AW1323" s="213"/>
      <c r="AX1323" s="213"/>
      <c r="AY1323" s="213"/>
      <c r="AZ1323" s="213"/>
      <c r="BA1323" s="213"/>
      <c r="BB1323" s="213"/>
      <c r="BC1323" s="213"/>
      <c r="BD1323" s="213"/>
      <c r="BE1323" s="213"/>
      <c r="BF1323" s="213"/>
      <c r="BG1323" s="213"/>
      <c r="BH1323" s="213"/>
    </row>
    <row r="1324" spans="1:60" outlineLevel="3" x14ac:dyDescent="0.2">
      <c r="A1324" s="220"/>
      <c r="B1324" s="221"/>
      <c r="C1324" s="261" t="s">
        <v>3216</v>
      </c>
      <c r="D1324" s="250"/>
      <c r="E1324" s="250"/>
      <c r="F1324" s="250"/>
      <c r="G1324" s="250"/>
      <c r="H1324" s="224"/>
      <c r="I1324" s="224"/>
      <c r="J1324" s="224"/>
      <c r="K1324" s="224"/>
      <c r="L1324" s="224"/>
      <c r="M1324" s="224"/>
      <c r="N1324" s="223"/>
      <c r="O1324" s="223"/>
      <c r="P1324" s="223"/>
      <c r="Q1324" s="223"/>
      <c r="R1324" s="224"/>
      <c r="S1324" s="224"/>
      <c r="T1324" s="224"/>
      <c r="U1324" s="224"/>
      <c r="V1324" s="224"/>
      <c r="W1324" s="224"/>
      <c r="X1324" s="224"/>
      <c r="Y1324" s="224"/>
      <c r="Z1324" s="213"/>
      <c r="AA1324" s="213"/>
      <c r="AB1324" s="213"/>
      <c r="AC1324" s="213"/>
      <c r="AD1324" s="213"/>
      <c r="AE1324" s="213"/>
      <c r="AF1324" s="213"/>
      <c r="AG1324" s="213" t="s">
        <v>287</v>
      </c>
      <c r="AH1324" s="213"/>
      <c r="AI1324" s="213"/>
      <c r="AJ1324" s="213"/>
      <c r="AK1324" s="213"/>
      <c r="AL1324" s="213"/>
      <c r="AM1324" s="213"/>
      <c r="AN1324" s="213"/>
      <c r="AO1324" s="213"/>
      <c r="AP1324" s="213"/>
      <c r="AQ1324" s="213"/>
      <c r="AR1324" s="213"/>
      <c r="AS1324" s="213"/>
      <c r="AT1324" s="213"/>
      <c r="AU1324" s="213"/>
      <c r="AV1324" s="213"/>
      <c r="AW1324" s="213"/>
      <c r="AX1324" s="213"/>
      <c r="AY1324" s="213"/>
      <c r="AZ1324" s="213"/>
      <c r="BA1324" s="213"/>
      <c r="BB1324" s="213"/>
      <c r="BC1324" s="213"/>
      <c r="BD1324" s="213"/>
      <c r="BE1324" s="213"/>
      <c r="BF1324" s="213"/>
      <c r="BG1324" s="213"/>
      <c r="BH1324" s="213"/>
    </row>
    <row r="1325" spans="1:60" outlineLevel="3" x14ac:dyDescent="0.2">
      <c r="A1325" s="220"/>
      <c r="B1325" s="221"/>
      <c r="C1325" s="261" t="s">
        <v>2999</v>
      </c>
      <c r="D1325" s="250"/>
      <c r="E1325" s="250"/>
      <c r="F1325" s="250"/>
      <c r="G1325" s="250"/>
      <c r="H1325" s="224"/>
      <c r="I1325" s="224"/>
      <c r="J1325" s="224"/>
      <c r="K1325" s="224"/>
      <c r="L1325" s="224"/>
      <c r="M1325" s="224"/>
      <c r="N1325" s="223"/>
      <c r="O1325" s="223"/>
      <c r="P1325" s="223"/>
      <c r="Q1325" s="223"/>
      <c r="R1325" s="224"/>
      <c r="S1325" s="224"/>
      <c r="T1325" s="224"/>
      <c r="U1325" s="224"/>
      <c r="V1325" s="224"/>
      <c r="W1325" s="224"/>
      <c r="X1325" s="224"/>
      <c r="Y1325" s="224"/>
      <c r="Z1325" s="213"/>
      <c r="AA1325" s="213"/>
      <c r="AB1325" s="213"/>
      <c r="AC1325" s="213"/>
      <c r="AD1325" s="213"/>
      <c r="AE1325" s="213"/>
      <c r="AF1325" s="213"/>
      <c r="AG1325" s="213" t="s">
        <v>287</v>
      </c>
      <c r="AH1325" s="213"/>
      <c r="AI1325" s="213"/>
      <c r="AJ1325" s="213"/>
      <c r="AK1325" s="213"/>
      <c r="AL1325" s="213"/>
      <c r="AM1325" s="213"/>
      <c r="AN1325" s="213"/>
      <c r="AO1325" s="213"/>
      <c r="AP1325" s="213"/>
      <c r="AQ1325" s="213"/>
      <c r="AR1325" s="213"/>
      <c r="AS1325" s="213"/>
      <c r="AT1325" s="213"/>
      <c r="AU1325" s="213"/>
      <c r="AV1325" s="213"/>
      <c r="AW1325" s="213"/>
      <c r="AX1325" s="213"/>
      <c r="AY1325" s="213"/>
      <c r="AZ1325" s="213"/>
      <c r="BA1325" s="213"/>
      <c r="BB1325" s="213"/>
      <c r="BC1325" s="213"/>
      <c r="BD1325" s="213"/>
      <c r="BE1325" s="213"/>
      <c r="BF1325" s="213"/>
      <c r="BG1325" s="213"/>
      <c r="BH1325" s="213"/>
    </row>
    <row r="1326" spans="1:60" outlineLevel="3" x14ac:dyDescent="0.2">
      <c r="A1326" s="220"/>
      <c r="B1326" s="221"/>
      <c r="C1326" s="261" t="s">
        <v>3000</v>
      </c>
      <c r="D1326" s="250"/>
      <c r="E1326" s="250"/>
      <c r="F1326" s="250"/>
      <c r="G1326" s="250"/>
      <c r="H1326" s="224"/>
      <c r="I1326" s="224"/>
      <c r="J1326" s="224"/>
      <c r="K1326" s="224"/>
      <c r="L1326" s="224"/>
      <c r="M1326" s="224"/>
      <c r="N1326" s="223"/>
      <c r="O1326" s="223"/>
      <c r="P1326" s="223"/>
      <c r="Q1326" s="223"/>
      <c r="R1326" s="224"/>
      <c r="S1326" s="224"/>
      <c r="T1326" s="224"/>
      <c r="U1326" s="224"/>
      <c r="V1326" s="224"/>
      <c r="W1326" s="224"/>
      <c r="X1326" s="224"/>
      <c r="Y1326" s="224"/>
      <c r="Z1326" s="213"/>
      <c r="AA1326" s="213"/>
      <c r="AB1326" s="213"/>
      <c r="AC1326" s="213"/>
      <c r="AD1326" s="213"/>
      <c r="AE1326" s="213"/>
      <c r="AF1326" s="213"/>
      <c r="AG1326" s="213" t="s">
        <v>287</v>
      </c>
      <c r="AH1326" s="213"/>
      <c r="AI1326" s="213"/>
      <c r="AJ1326" s="213"/>
      <c r="AK1326" s="213"/>
      <c r="AL1326" s="213"/>
      <c r="AM1326" s="213"/>
      <c r="AN1326" s="213"/>
      <c r="AO1326" s="213"/>
      <c r="AP1326" s="213"/>
      <c r="AQ1326" s="213"/>
      <c r="AR1326" s="213"/>
      <c r="AS1326" s="213"/>
      <c r="AT1326" s="213"/>
      <c r="AU1326" s="213"/>
      <c r="AV1326" s="213"/>
      <c r="AW1326" s="213"/>
      <c r="AX1326" s="213"/>
      <c r="AY1326" s="213"/>
      <c r="AZ1326" s="213"/>
      <c r="BA1326" s="213"/>
      <c r="BB1326" s="213"/>
      <c r="BC1326" s="213"/>
      <c r="BD1326" s="213"/>
      <c r="BE1326" s="213"/>
      <c r="BF1326" s="213"/>
      <c r="BG1326" s="213"/>
      <c r="BH1326" s="213"/>
    </row>
    <row r="1327" spans="1:60" outlineLevel="3" x14ac:dyDescent="0.2">
      <c r="A1327" s="220"/>
      <c r="B1327" s="221"/>
      <c r="C1327" s="261" t="s">
        <v>3015</v>
      </c>
      <c r="D1327" s="250"/>
      <c r="E1327" s="250"/>
      <c r="F1327" s="250"/>
      <c r="G1327" s="250"/>
      <c r="H1327" s="224"/>
      <c r="I1327" s="224"/>
      <c r="J1327" s="224"/>
      <c r="K1327" s="224"/>
      <c r="L1327" s="224"/>
      <c r="M1327" s="224"/>
      <c r="N1327" s="223"/>
      <c r="O1327" s="223"/>
      <c r="P1327" s="223"/>
      <c r="Q1327" s="223"/>
      <c r="R1327" s="224"/>
      <c r="S1327" s="224"/>
      <c r="T1327" s="224"/>
      <c r="U1327" s="224"/>
      <c r="V1327" s="224"/>
      <c r="W1327" s="224"/>
      <c r="X1327" s="224"/>
      <c r="Y1327" s="224"/>
      <c r="Z1327" s="213"/>
      <c r="AA1327" s="213"/>
      <c r="AB1327" s="213"/>
      <c r="AC1327" s="213"/>
      <c r="AD1327" s="213"/>
      <c r="AE1327" s="213"/>
      <c r="AF1327" s="213"/>
      <c r="AG1327" s="213" t="s">
        <v>287</v>
      </c>
      <c r="AH1327" s="213"/>
      <c r="AI1327" s="213"/>
      <c r="AJ1327" s="213"/>
      <c r="AK1327" s="213"/>
      <c r="AL1327" s="213"/>
      <c r="AM1327" s="213"/>
      <c r="AN1327" s="213"/>
      <c r="AO1327" s="213"/>
      <c r="AP1327" s="213"/>
      <c r="AQ1327" s="213"/>
      <c r="AR1327" s="213"/>
      <c r="AS1327" s="213"/>
      <c r="AT1327" s="213"/>
      <c r="AU1327" s="213"/>
      <c r="AV1327" s="213"/>
      <c r="AW1327" s="213"/>
      <c r="AX1327" s="213"/>
      <c r="AY1327" s="213"/>
      <c r="AZ1327" s="213"/>
      <c r="BA1327" s="213"/>
      <c r="BB1327" s="213"/>
      <c r="BC1327" s="213"/>
      <c r="BD1327" s="213"/>
      <c r="BE1327" s="213"/>
      <c r="BF1327" s="213"/>
      <c r="BG1327" s="213"/>
      <c r="BH1327" s="213"/>
    </row>
    <row r="1328" spans="1:60" outlineLevel="3" x14ac:dyDescent="0.2">
      <c r="A1328" s="220"/>
      <c r="B1328" s="221"/>
      <c r="C1328" s="261" t="s">
        <v>3016</v>
      </c>
      <c r="D1328" s="250"/>
      <c r="E1328" s="250"/>
      <c r="F1328" s="250"/>
      <c r="G1328" s="250"/>
      <c r="H1328" s="224"/>
      <c r="I1328" s="224"/>
      <c r="J1328" s="224"/>
      <c r="K1328" s="224"/>
      <c r="L1328" s="224"/>
      <c r="M1328" s="224"/>
      <c r="N1328" s="223"/>
      <c r="O1328" s="223"/>
      <c r="P1328" s="223"/>
      <c r="Q1328" s="223"/>
      <c r="R1328" s="224"/>
      <c r="S1328" s="224"/>
      <c r="T1328" s="224"/>
      <c r="U1328" s="224"/>
      <c r="V1328" s="224"/>
      <c r="W1328" s="224"/>
      <c r="X1328" s="224"/>
      <c r="Y1328" s="224"/>
      <c r="Z1328" s="213"/>
      <c r="AA1328" s="213"/>
      <c r="AB1328" s="213"/>
      <c r="AC1328" s="213"/>
      <c r="AD1328" s="213"/>
      <c r="AE1328" s="213"/>
      <c r="AF1328" s="213"/>
      <c r="AG1328" s="213" t="s">
        <v>287</v>
      </c>
      <c r="AH1328" s="213"/>
      <c r="AI1328" s="213"/>
      <c r="AJ1328" s="213"/>
      <c r="AK1328" s="213"/>
      <c r="AL1328" s="213"/>
      <c r="AM1328" s="213"/>
      <c r="AN1328" s="213"/>
      <c r="AO1328" s="213"/>
      <c r="AP1328" s="213"/>
      <c r="AQ1328" s="213"/>
      <c r="AR1328" s="213"/>
      <c r="AS1328" s="213"/>
      <c r="AT1328" s="213"/>
      <c r="AU1328" s="213"/>
      <c r="AV1328" s="213"/>
      <c r="AW1328" s="213"/>
      <c r="AX1328" s="213"/>
      <c r="AY1328" s="213"/>
      <c r="AZ1328" s="213"/>
      <c r="BA1328" s="213"/>
      <c r="BB1328" s="213"/>
      <c r="BC1328" s="213"/>
      <c r="BD1328" s="213"/>
      <c r="BE1328" s="213"/>
      <c r="BF1328" s="213"/>
      <c r="BG1328" s="213"/>
      <c r="BH1328" s="213"/>
    </row>
    <row r="1329" spans="1:60" outlineLevel="3" x14ac:dyDescent="0.2">
      <c r="A1329" s="220"/>
      <c r="B1329" s="221"/>
      <c r="C1329" s="261" t="s">
        <v>2986</v>
      </c>
      <c r="D1329" s="250"/>
      <c r="E1329" s="250"/>
      <c r="F1329" s="250"/>
      <c r="G1329" s="250"/>
      <c r="H1329" s="224"/>
      <c r="I1329" s="224"/>
      <c r="J1329" s="224"/>
      <c r="K1329" s="224"/>
      <c r="L1329" s="224"/>
      <c r="M1329" s="224"/>
      <c r="N1329" s="223"/>
      <c r="O1329" s="223"/>
      <c r="P1329" s="223"/>
      <c r="Q1329" s="223"/>
      <c r="R1329" s="224"/>
      <c r="S1329" s="224"/>
      <c r="T1329" s="224"/>
      <c r="U1329" s="224"/>
      <c r="V1329" s="224"/>
      <c r="W1329" s="224"/>
      <c r="X1329" s="224"/>
      <c r="Y1329" s="224"/>
      <c r="Z1329" s="213"/>
      <c r="AA1329" s="213"/>
      <c r="AB1329" s="213"/>
      <c r="AC1329" s="213"/>
      <c r="AD1329" s="213"/>
      <c r="AE1329" s="213"/>
      <c r="AF1329" s="213"/>
      <c r="AG1329" s="213" t="s">
        <v>287</v>
      </c>
      <c r="AH1329" s="213"/>
      <c r="AI1329" s="213"/>
      <c r="AJ1329" s="213"/>
      <c r="AK1329" s="213"/>
      <c r="AL1329" s="213"/>
      <c r="AM1329" s="213"/>
      <c r="AN1329" s="213"/>
      <c r="AO1329" s="213"/>
      <c r="AP1329" s="213"/>
      <c r="AQ1329" s="213"/>
      <c r="AR1329" s="213"/>
      <c r="AS1329" s="213"/>
      <c r="AT1329" s="213"/>
      <c r="AU1329" s="213"/>
      <c r="AV1329" s="213"/>
      <c r="AW1329" s="213"/>
      <c r="AX1329" s="213"/>
      <c r="AY1329" s="213"/>
      <c r="AZ1329" s="213"/>
      <c r="BA1329" s="213"/>
      <c r="BB1329" s="213"/>
      <c r="BC1329" s="213"/>
      <c r="BD1329" s="213"/>
      <c r="BE1329" s="213"/>
      <c r="BF1329" s="213"/>
      <c r="BG1329" s="213"/>
      <c r="BH1329" s="213"/>
    </row>
    <row r="1330" spans="1:60" outlineLevel="3" x14ac:dyDescent="0.2">
      <c r="A1330" s="220"/>
      <c r="B1330" s="221"/>
      <c r="C1330" s="261" t="s">
        <v>2987</v>
      </c>
      <c r="D1330" s="250"/>
      <c r="E1330" s="250"/>
      <c r="F1330" s="250"/>
      <c r="G1330" s="250"/>
      <c r="H1330" s="224"/>
      <c r="I1330" s="224"/>
      <c r="J1330" s="224"/>
      <c r="K1330" s="224"/>
      <c r="L1330" s="224"/>
      <c r="M1330" s="224"/>
      <c r="N1330" s="223"/>
      <c r="O1330" s="223"/>
      <c r="P1330" s="223"/>
      <c r="Q1330" s="223"/>
      <c r="R1330" s="224"/>
      <c r="S1330" s="224"/>
      <c r="T1330" s="224"/>
      <c r="U1330" s="224"/>
      <c r="V1330" s="224"/>
      <c r="W1330" s="224"/>
      <c r="X1330" s="224"/>
      <c r="Y1330" s="224"/>
      <c r="Z1330" s="213"/>
      <c r="AA1330" s="213"/>
      <c r="AB1330" s="213"/>
      <c r="AC1330" s="213"/>
      <c r="AD1330" s="213"/>
      <c r="AE1330" s="213"/>
      <c r="AF1330" s="213"/>
      <c r="AG1330" s="213" t="s">
        <v>287</v>
      </c>
      <c r="AH1330" s="213"/>
      <c r="AI1330" s="213"/>
      <c r="AJ1330" s="213"/>
      <c r="AK1330" s="213"/>
      <c r="AL1330" s="213"/>
      <c r="AM1330" s="213"/>
      <c r="AN1330" s="213"/>
      <c r="AO1330" s="213"/>
      <c r="AP1330" s="213"/>
      <c r="AQ1330" s="213"/>
      <c r="AR1330" s="213"/>
      <c r="AS1330" s="213"/>
      <c r="AT1330" s="213"/>
      <c r="AU1330" s="213"/>
      <c r="AV1330" s="213"/>
      <c r="AW1330" s="213"/>
      <c r="AX1330" s="213"/>
      <c r="AY1330" s="213"/>
      <c r="AZ1330" s="213"/>
      <c r="BA1330" s="213"/>
      <c r="BB1330" s="213"/>
      <c r="BC1330" s="213"/>
      <c r="BD1330" s="213"/>
      <c r="BE1330" s="213"/>
      <c r="BF1330" s="213"/>
      <c r="BG1330" s="213"/>
      <c r="BH1330" s="213"/>
    </row>
    <row r="1331" spans="1:60" outlineLevel="3" x14ac:dyDescent="0.2">
      <c r="A1331" s="220"/>
      <c r="B1331" s="221"/>
      <c r="C1331" s="261" t="s">
        <v>3213</v>
      </c>
      <c r="D1331" s="250"/>
      <c r="E1331" s="250"/>
      <c r="F1331" s="250"/>
      <c r="G1331" s="250"/>
      <c r="H1331" s="224"/>
      <c r="I1331" s="224"/>
      <c r="J1331" s="224"/>
      <c r="K1331" s="224"/>
      <c r="L1331" s="224"/>
      <c r="M1331" s="224"/>
      <c r="N1331" s="223"/>
      <c r="O1331" s="223"/>
      <c r="P1331" s="223"/>
      <c r="Q1331" s="223"/>
      <c r="R1331" s="224"/>
      <c r="S1331" s="224"/>
      <c r="T1331" s="224"/>
      <c r="U1331" s="224"/>
      <c r="V1331" s="224"/>
      <c r="W1331" s="224"/>
      <c r="X1331" s="224"/>
      <c r="Y1331" s="224"/>
      <c r="Z1331" s="213"/>
      <c r="AA1331" s="213"/>
      <c r="AB1331" s="213"/>
      <c r="AC1331" s="213"/>
      <c r="AD1331" s="213"/>
      <c r="AE1331" s="213"/>
      <c r="AF1331" s="213"/>
      <c r="AG1331" s="213" t="s">
        <v>287</v>
      </c>
      <c r="AH1331" s="213"/>
      <c r="AI1331" s="213"/>
      <c r="AJ1331" s="213"/>
      <c r="AK1331" s="213"/>
      <c r="AL1331" s="213"/>
      <c r="AM1331" s="213"/>
      <c r="AN1331" s="213"/>
      <c r="AO1331" s="213"/>
      <c r="AP1331" s="213"/>
      <c r="AQ1331" s="213"/>
      <c r="AR1331" s="213"/>
      <c r="AS1331" s="213"/>
      <c r="AT1331" s="213"/>
      <c r="AU1331" s="213"/>
      <c r="AV1331" s="213"/>
      <c r="AW1331" s="213"/>
      <c r="AX1331" s="213"/>
      <c r="AY1331" s="213"/>
      <c r="AZ1331" s="213"/>
      <c r="BA1331" s="213"/>
      <c r="BB1331" s="213"/>
      <c r="BC1331" s="213"/>
      <c r="BD1331" s="213"/>
      <c r="BE1331" s="213"/>
      <c r="BF1331" s="213"/>
      <c r="BG1331" s="213"/>
      <c r="BH1331" s="213"/>
    </row>
    <row r="1332" spans="1:60" outlineLevel="3" x14ac:dyDescent="0.2">
      <c r="A1332" s="220"/>
      <c r="B1332" s="221"/>
      <c r="C1332" s="261" t="s">
        <v>3214</v>
      </c>
      <c r="D1332" s="250"/>
      <c r="E1332" s="250"/>
      <c r="F1332" s="250"/>
      <c r="G1332" s="250"/>
      <c r="H1332" s="224"/>
      <c r="I1332" s="224"/>
      <c r="J1332" s="224"/>
      <c r="K1332" s="224"/>
      <c r="L1332" s="224"/>
      <c r="M1332" s="224"/>
      <c r="N1332" s="223"/>
      <c r="O1332" s="223"/>
      <c r="P1332" s="223"/>
      <c r="Q1332" s="223"/>
      <c r="R1332" s="224"/>
      <c r="S1332" s="224"/>
      <c r="T1332" s="224"/>
      <c r="U1332" s="224"/>
      <c r="V1332" s="224"/>
      <c r="W1332" s="224"/>
      <c r="X1332" s="224"/>
      <c r="Y1332" s="224"/>
      <c r="Z1332" s="213"/>
      <c r="AA1332" s="213"/>
      <c r="AB1332" s="213"/>
      <c r="AC1332" s="213"/>
      <c r="AD1332" s="213"/>
      <c r="AE1332" s="213"/>
      <c r="AF1332" s="213"/>
      <c r="AG1332" s="213" t="s">
        <v>287</v>
      </c>
      <c r="AH1332" s="213"/>
      <c r="AI1332" s="213"/>
      <c r="AJ1332" s="213"/>
      <c r="AK1332" s="213"/>
      <c r="AL1332" s="213"/>
      <c r="AM1332" s="213"/>
      <c r="AN1332" s="213"/>
      <c r="AO1332" s="213"/>
      <c r="AP1332" s="213"/>
      <c r="AQ1332" s="213"/>
      <c r="AR1332" s="213"/>
      <c r="AS1332" s="213"/>
      <c r="AT1332" s="213"/>
      <c r="AU1332" s="213"/>
      <c r="AV1332" s="213"/>
      <c r="AW1332" s="213"/>
      <c r="AX1332" s="213"/>
      <c r="AY1332" s="213"/>
      <c r="AZ1332" s="213"/>
      <c r="BA1332" s="213"/>
      <c r="BB1332" s="213"/>
      <c r="BC1332" s="213"/>
      <c r="BD1332" s="213"/>
      <c r="BE1332" s="213"/>
      <c r="BF1332" s="213"/>
      <c r="BG1332" s="213"/>
      <c r="BH1332" s="213"/>
    </row>
    <row r="1333" spans="1:60" outlineLevel="3" x14ac:dyDescent="0.2">
      <c r="A1333" s="220"/>
      <c r="B1333" s="221"/>
      <c r="C1333" s="261" t="s">
        <v>3215</v>
      </c>
      <c r="D1333" s="250"/>
      <c r="E1333" s="250"/>
      <c r="F1333" s="250"/>
      <c r="G1333" s="250"/>
      <c r="H1333" s="224"/>
      <c r="I1333" s="224"/>
      <c r="J1333" s="224"/>
      <c r="K1333" s="224"/>
      <c r="L1333" s="224"/>
      <c r="M1333" s="224"/>
      <c r="N1333" s="223"/>
      <c r="O1333" s="223"/>
      <c r="P1333" s="223"/>
      <c r="Q1333" s="223"/>
      <c r="R1333" s="224"/>
      <c r="S1333" s="224"/>
      <c r="T1333" s="224"/>
      <c r="U1333" s="224"/>
      <c r="V1333" s="224"/>
      <c r="W1333" s="224"/>
      <c r="X1333" s="224"/>
      <c r="Y1333" s="224"/>
      <c r="Z1333" s="213"/>
      <c r="AA1333" s="213"/>
      <c r="AB1333" s="213"/>
      <c r="AC1333" s="213"/>
      <c r="AD1333" s="213"/>
      <c r="AE1333" s="213"/>
      <c r="AF1333" s="213"/>
      <c r="AG1333" s="213" t="s">
        <v>287</v>
      </c>
      <c r="AH1333" s="213"/>
      <c r="AI1333" s="213"/>
      <c r="AJ1333" s="213"/>
      <c r="AK1333" s="213"/>
      <c r="AL1333" s="213"/>
      <c r="AM1333" s="213"/>
      <c r="AN1333" s="213"/>
      <c r="AO1333" s="213"/>
      <c r="AP1333" s="213"/>
      <c r="AQ1333" s="213"/>
      <c r="AR1333" s="213"/>
      <c r="AS1333" s="213"/>
      <c r="AT1333" s="213"/>
      <c r="AU1333" s="213"/>
      <c r="AV1333" s="213"/>
      <c r="AW1333" s="213"/>
      <c r="AX1333" s="213"/>
      <c r="AY1333" s="213"/>
      <c r="AZ1333" s="213"/>
      <c r="BA1333" s="213"/>
      <c r="BB1333" s="213"/>
      <c r="BC1333" s="213"/>
      <c r="BD1333" s="213"/>
      <c r="BE1333" s="213"/>
      <c r="BF1333" s="213"/>
      <c r="BG1333" s="213"/>
      <c r="BH1333" s="213"/>
    </row>
    <row r="1334" spans="1:60" outlineLevel="3" x14ac:dyDescent="0.2">
      <c r="A1334" s="220"/>
      <c r="B1334" s="221"/>
      <c r="C1334" s="261" t="s">
        <v>2988</v>
      </c>
      <c r="D1334" s="250"/>
      <c r="E1334" s="250"/>
      <c r="F1334" s="250"/>
      <c r="G1334" s="250"/>
      <c r="H1334" s="224"/>
      <c r="I1334" s="224"/>
      <c r="J1334" s="224"/>
      <c r="K1334" s="224"/>
      <c r="L1334" s="224"/>
      <c r="M1334" s="224"/>
      <c r="N1334" s="223"/>
      <c r="O1334" s="223"/>
      <c r="P1334" s="223"/>
      <c r="Q1334" s="223"/>
      <c r="R1334" s="224"/>
      <c r="S1334" s="224"/>
      <c r="T1334" s="224"/>
      <c r="U1334" s="224"/>
      <c r="V1334" s="224"/>
      <c r="W1334" s="224"/>
      <c r="X1334" s="224"/>
      <c r="Y1334" s="224"/>
      <c r="Z1334" s="213"/>
      <c r="AA1334" s="213"/>
      <c r="AB1334" s="213"/>
      <c r="AC1334" s="213"/>
      <c r="AD1334" s="213"/>
      <c r="AE1334" s="213"/>
      <c r="AF1334" s="213"/>
      <c r="AG1334" s="213" t="s">
        <v>287</v>
      </c>
      <c r="AH1334" s="213"/>
      <c r="AI1334" s="213"/>
      <c r="AJ1334" s="213"/>
      <c r="AK1334" s="213"/>
      <c r="AL1334" s="213"/>
      <c r="AM1334" s="213"/>
      <c r="AN1334" s="213"/>
      <c r="AO1334" s="213"/>
      <c r="AP1334" s="213"/>
      <c r="AQ1334" s="213"/>
      <c r="AR1334" s="213"/>
      <c r="AS1334" s="213"/>
      <c r="AT1334" s="213"/>
      <c r="AU1334" s="213"/>
      <c r="AV1334" s="213"/>
      <c r="AW1334" s="213"/>
      <c r="AX1334" s="213"/>
      <c r="AY1334" s="213"/>
      <c r="AZ1334" s="213"/>
      <c r="BA1334" s="213"/>
      <c r="BB1334" s="213"/>
      <c r="BC1334" s="213"/>
      <c r="BD1334" s="213"/>
      <c r="BE1334" s="213"/>
      <c r="BF1334" s="213"/>
      <c r="BG1334" s="213"/>
      <c r="BH1334" s="213"/>
    </row>
    <row r="1335" spans="1:60" ht="22.5" outlineLevel="3" x14ac:dyDescent="0.2">
      <c r="A1335" s="220"/>
      <c r="B1335" s="221"/>
      <c r="C1335" s="261" t="s">
        <v>355</v>
      </c>
      <c r="D1335" s="250"/>
      <c r="E1335" s="250"/>
      <c r="F1335" s="250"/>
      <c r="G1335" s="250"/>
      <c r="H1335" s="224"/>
      <c r="I1335" s="224"/>
      <c r="J1335" s="224"/>
      <c r="K1335" s="224"/>
      <c r="L1335" s="224"/>
      <c r="M1335" s="224"/>
      <c r="N1335" s="223"/>
      <c r="O1335" s="223"/>
      <c r="P1335" s="223"/>
      <c r="Q1335" s="223"/>
      <c r="R1335" s="224"/>
      <c r="S1335" s="224"/>
      <c r="T1335" s="224"/>
      <c r="U1335" s="224"/>
      <c r="V1335" s="224"/>
      <c r="W1335" s="224"/>
      <c r="X1335" s="224"/>
      <c r="Y1335" s="224"/>
      <c r="Z1335" s="213"/>
      <c r="AA1335" s="213"/>
      <c r="AB1335" s="213"/>
      <c r="AC1335" s="213"/>
      <c r="AD1335" s="213"/>
      <c r="AE1335" s="213"/>
      <c r="AF1335" s="213"/>
      <c r="AG1335" s="213" t="s">
        <v>287</v>
      </c>
      <c r="AH1335" s="213"/>
      <c r="AI1335" s="213"/>
      <c r="AJ1335" s="213"/>
      <c r="AK1335" s="213"/>
      <c r="AL1335" s="213"/>
      <c r="AM1335" s="213"/>
      <c r="AN1335" s="213"/>
      <c r="AO1335" s="213"/>
      <c r="AP1335" s="213"/>
      <c r="AQ1335" s="213"/>
      <c r="AR1335" s="213"/>
      <c r="AS1335" s="213"/>
      <c r="AT1335" s="213"/>
      <c r="AU1335" s="213"/>
      <c r="AV1335" s="213"/>
      <c r="AW1335" s="213"/>
      <c r="AX1335" s="213"/>
      <c r="AY1335" s="213"/>
      <c r="AZ1335" s="213"/>
      <c r="BA1335" s="249" t="str">
        <f>C1335</f>
        <v>Kompletní provedení dle veškerých informací obsažených v PD (textová i výkresová část, technologické postupy, restaurátorské záměry atd.).</v>
      </c>
      <c r="BB1335" s="213"/>
      <c r="BC1335" s="213"/>
      <c r="BD1335" s="213"/>
      <c r="BE1335" s="213"/>
      <c r="BF1335" s="213"/>
      <c r="BG1335" s="213"/>
      <c r="BH1335" s="213"/>
    </row>
    <row r="1336" spans="1:60" ht="22.5" outlineLevel="3" x14ac:dyDescent="0.2">
      <c r="A1336" s="220"/>
      <c r="B1336" s="221"/>
      <c r="C1336" s="261" t="s">
        <v>3165</v>
      </c>
      <c r="D1336" s="250"/>
      <c r="E1336" s="250"/>
      <c r="F1336" s="250"/>
      <c r="G1336" s="250"/>
      <c r="H1336" s="224"/>
      <c r="I1336" s="224"/>
      <c r="J1336" s="224"/>
      <c r="K1336" s="224"/>
      <c r="L1336" s="224"/>
      <c r="M1336" s="224"/>
      <c r="N1336" s="223"/>
      <c r="O1336" s="223"/>
      <c r="P1336" s="223"/>
      <c r="Q1336" s="223"/>
      <c r="R1336" s="224"/>
      <c r="S1336" s="224"/>
      <c r="T1336" s="224"/>
      <c r="U1336" s="224"/>
      <c r="V1336" s="224"/>
      <c r="W1336" s="224"/>
      <c r="X1336" s="224"/>
      <c r="Y1336" s="224"/>
      <c r="Z1336" s="213"/>
      <c r="AA1336" s="213"/>
      <c r="AB1336" s="213"/>
      <c r="AC1336" s="213"/>
      <c r="AD1336" s="213"/>
      <c r="AE1336" s="213"/>
      <c r="AF1336" s="213"/>
      <c r="AG1336" s="213" t="s">
        <v>287</v>
      </c>
      <c r="AH1336" s="213"/>
      <c r="AI1336" s="213"/>
      <c r="AJ1336" s="213"/>
      <c r="AK1336" s="213"/>
      <c r="AL1336" s="213"/>
      <c r="AM1336" s="213"/>
      <c r="AN1336" s="213"/>
      <c r="AO1336" s="213"/>
      <c r="AP1336" s="213"/>
      <c r="AQ1336" s="213"/>
      <c r="AR1336" s="213"/>
      <c r="AS1336" s="213"/>
      <c r="AT1336" s="213"/>
      <c r="AU1336" s="213"/>
      <c r="AV1336" s="213"/>
      <c r="AW1336" s="213"/>
      <c r="AX1336" s="213"/>
      <c r="AY1336" s="213"/>
      <c r="AZ1336" s="213"/>
      <c r="BA1336" s="249" t="str">
        <f>C1336</f>
        <v>Provedení je včetně montáže, demontáže původních konstrukcí, dodávky, přesunu hmot, přesunu a likvidace suti, povrchové úpravy, repasí, restaurátorských záměrů,</v>
      </c>
      <c r="BB1336" s="213"/>
      <c r="BC1336" s="213"/>
      <c r="BD1336" s="213"/>
      <c r="BE1336" s="213"/>
      <c r="BF1336" s="213"/>
      <c r="BG1336" s="213"/>
      <c r="BH1336" s="213"/>
    </row>
    <row r="1337" spans="1:60" ht="22.5" outlineLevel="3" x14ac:dyDescent="0.2">
      <c r="A1337" s="220"/>
      <c r="B1337" s="221"/>
      <c r="C1337" s="261" t="s">
        <v>288</v>
      </c>
      <c r="D1337" s="250"/>
      <c r="E1337" s="250"/>
      <c r="F1337" s="250"/>
      <c r="G1337" s="250"/>
      <c r="H1337" s="224"/>
      <c r="I1337" s="224"/>
      <c r="J1337" s="224"/>
      <c r="K1337" s="224"/>
      <c r="L1337" s="224"/>
      <c r="M1337" s="224"/>
      <c r="N1337" s="223"/>
      <c r="O1337" s="223"/>
      <c r="P1337" s="223"/>
      <c r="Q1337" s="223"/>
      <c r="R1337" s="224"/>
      <c r="S1337" s="224"/>
      <c r="T1337" s="224"/>
      <c r="U1337" s="224"/>
      <c r="V1337" s="224"/>
      <c r="W1337" s="224"/>
      <c r="X1337" s="224"/>
      <c r="Y1337" s="224"/>
      <c r="Z1337" s="213"/>
      <c r="AA1337" s="213"/>
      <c r="AB1337" s="213"/>
      <c r="AC1337" s="213"/>
      <c r="AD1337" s="213"/>
      <c r="AE1337" s="213"/>
      <c r="AF1337" s="213"/>
      <c r="AG1337" s="213" t="s">
        <v>287</v>
      </c>
      <c r="AH1337" s="213"/>
      <c r="AI1337" s="213"/>
      <c r="AJ1337" s="213"/>
      <c r="AK1337" s="213"/>
      <c r="AL1337" s="213"/>
      <c r="AM1337" s="213"/>
      <c r="AN1337" s="213"/>
      <c r="AO1337" s="213"/>
      <c r="AP1337" s="213"/>
      <c r="AQ1337" s="213"/>
      <c r="AR1337" s="213"/>
      <c r="AS1337" s="213"/>
      <c r="AT1337" s="213"/>
      <c r="AU1337" s="213"/>
      <c r="AV1337" s="213"/>
      <c r="AW1337" s="213"/>
      <c r="AX1337" s="213"/>
      <c r="AY1337" s="213"/>
      <c r="AZ1337" s="213"/>
      <c r="BA1337" s="249" t="str">
        <f>C1337</f>
        <v>restaurátorských závěrečných zpráv, dílenských dokumentací, vzorkování a veškerých dalších nutných souvisejících plnění a dodávek potřeb.</v>
      </c>
      <c r="BB1337" s="213"/>
      <c r="BC1337" s="213"/>
      <c r="BD1337" s="213"/>
      <c r="BE1337" s="213"/>
      <c r="BF1337" s="213"/>
      <c r="BG1337" s="213"/>
      <c r="BH1337" s="213"/>
    </row>
    <row r="1338" spans="1:60" ht="22.5" outlineLevel="1" x14ac:dyDescent="0.2">
      <c r="A1338" s="241">
        <v>130</v>
      </c>
      <c r="B1338" s="242" t="s">
        <v>3020</v>
      </c>
      <c r="C1338" s="259" t="s">
        <v>3021</v>
      </c>
      <c r="D1338" s="243" t="s">
        <v>598</v>
      </c>
      <c r="E1338" s="244">
        <v>5.5</v>
      </c>
      <c r="F1338" s="245"/>
      <c r="G1338" s="246">
        <f>ROUND(E1338*F1338,2)</f>
        <v>0</v>
      </c>
      <c r="H1338" s="245"/>
      <c r="I1338" s="246">
        <f>ROUND(E1338*H1338,2)</f>
        <v>0</v>
      </c>
      <c r="J1338" s="245"/>
      <c r="K1338" s="246">
        <f>ROUND(E1338*J1338,2)</f>
        <v>0</v>
      </c>
      <c r="L1338" s="246">
        <v>21</v>
      </c>
      <c r="M1338" s="246">
        <f>G1338*(1+L1338/100)</f>
        <v>0</v>
      </c>
      <c r="N1338" s="244">
        <v>0</v>
      </c>
      <c r="O1338" s="244">
        <f>ROUND(E1338*N1338,2)</f>
        <v>0</v>
      </c>
      <c r="P1338" s="244">
        <v>0</v>
      </c>
      <c r="Q1338" s="244">
        <f>ROUND(E1338*P1338,2)</f>
        <v>0</v>
      </c>
      <c r="R1338" s="246"/>
      <c r="S1338" s="246" t="s">
        <v>281</v>
      </c>
      <c r="T1338" s="247" t="s">
        <v>282</v>
      </c>
      <c r="U1338" s="224">
        <v>0</v>
      </c>
      <c r="V1338" s="224">
        <f>ROUND(E1338*U1338,2)</f>
        <v>0</v>
      </c>
      <c r="W1338" s="224"/>
      <c r="X1338" s="224" t="s">
        <v>283</v>
      </c>
      <c r="Y1338" s="224" t="s">
        <v>284</v>
      </c>
      <c r="Z1338" s="213"/>
      <c r="AA1338" s="213"/>
      <c r="AB1338" s="213"/>
      <c r="AC1338" s="213"/>
      <c r="AD1338" s="213"/>
      <c r="AE1338" s="213"/>
      <c r="AF1338" s="213"/>
      <c r="AG1338" s="213" t="s">
        <v>285</v>
      </c>
      <c r="AH1338" s="213"/>
      <c r="AI1338" s="213"/>
      <c r="AJ1338" s="213"/>
      <c r="AK1338" s="213"/>
      <c r="AL1338" s="213"/>
      <c r="AM1338" s="213"/>
      <c r="AN1338" s="213"/>
      <c r="AO1338" s="213"/>
      <c r="AP1338" s="213"/>
      <c r="AQ1338" s="213"/>
      <c r="AR1338" s="213"/>
      <c r="AS1338" s="213"/>
      <c r="AT1338" s="213"/>
      <c r="AU1338" s="213"/>
      <c r="AV1338" s="213"/>
      <c r="AW1338" s="213"/>
      <c r="AX1338" s="213"/>
      <c r="AY1338" s="213"/>
      <c r="AZ1338" s="213"/>
      <c r="BA1338" s="213"/>
      <c r="BB1338" s="213"/>
      <c r="BC1338" s="213"/>
      <c r="BD1338" s="213"/>
      <c r="BE1338" s="213"/>
      <c r="BF1338" s="213"/>
      <c r="BG1338" s="213"/>
      <c r="BH1338" s="213"/>
    </row>
    <row r="1339" spans="1:60" outlineLevel="2" x14ac:dyDescent="0.2">
      <c r="A1339" s="220"/>
      <c r="B1339" s="221"/>
      <c r="C1339" s="260" t="s">
        <v>286</v>
      </c>
      <c r="D1339" s="248"/>
      <c r="E1339" s="248"/>
      <c r="F1339" s="248"/>
      <c r="G1339" s="248"/>
      <c r="H1339" s="224"/>
      <c r="I1339" s="224"/>
      <c r="J1339" s="224"/>
      <c r="K1339" s="224"/>
      <c r="L1339" s="224"/>
      <c r="M1339" s="224"/>
      <c r="N1339" s="223"/>
      <c r="O1339" s="223"/>
      <c r="P1339" s="223"/>
      <c r="Q1339" s="223"/>
      <c r="R1339" s="224"/>
      <c r="S1339" s="224"/>
      <c r="T1339" s="224"/>
      <c r="U1339" s="224"/>
      <c r="V1339" s="224"/>
      <c r="W1339" s="224"/>
      <c r="X1339" s="224"/>
      <c r="Y1339" s="224"/>
      <c r="Z1339" s="213"/>
      <c r="AA1339" s="213"/>
      <c r="AB1339" s="213"/>
      <c r="AC1339" s="213"/>
      <c r="AD1339" s="213"/>
      <c r="AE1339" s="213"/>
      <c r="AF1339" s="213"/>
      <c r="AG1339" s="213" t="s">
        <v>287</v>
      </c>
      <c r="AH1339" s="213"/>
      <c r="AI1339" s="213"/>
      <c r="AJ1339" s="213"/>
      <c r="AK1339" s="213"/>
      <c r="AL1339" s="213"/>
      <c r="AM1339" s="213"/>
      <c r="AN1339" s="213"/>
      <c r="AO1339" s="213"/>
      <c r="AP1339" s="213"/>
      <c r="AQ1339" s="213"/>
      <c r="AR1339" s="213"/>
      <c r="AS1339" s="213"/>
      <c r="AT1339" s="213"/>
      <c r="AU1339" s="213"/>
      <c r="AV1339" s="213"/>
      <c r="AW1339" s="213"/>
      <c r="AX1339" s="213"/>
      <c r="AY1339" s="213"/>
      <c r="AZ1339" s="213"/>
      <c r="BA1339" s="213"/>
      <c r="BB1339" s="213"/>
      <c r="BC1339" s="213"/>
      <c r="BD1339" s="213"/>
      <c r="BE1339" s="213"/>
      <c r="BF1339" s="213"/>
      <c r="BG1339" s="213"/>
      <c r="BH1339" s="213"/>
    </row>
    <row r="1340" spans="1:60" outlineLevel="3" x14ac:dyDescent="0.2">
      <c r="A1340" s="220"/>
      <c r="B1340" s="221"/>
      <c r="C1340" s="261" t="s">
        <v>3022</v>
      </c>
      <c r="D1340" s="250"/>
      <c r="E1340" s="250"/>
      <c r="F1340" s="250"/>
      <c r="G1340" s="250"/>
      <c r="H1340" s="224"/>
      <c r="I1340" s="224"/>
      <c r="J1340" s="224"/>
      <c r="K1340" s="224"/>
      <c r="L1340" s="224"/>
      <c r="M1340" s="224"/>
      <c r="N1340" s="223"/>
      <c r="O1340" s="223"/>
      <c r="P1340" s="223"/>
      <c r="Q1340" s="223"/>
      <c r="R1340" s="224"/>
      <c r="S1340" s="224"/>
      <c r="T1340" s="224"/>
      <c r="U1340" s="224"/>
      <c r="V1340" s="224"/>
      <c r="W1340" s="224"/>
      <c r="X1340" s="224"/>
      <c r="Y1340" s="224"/>
      <c r="Z1340" s="213"/>
      <c r="AA1340" s="213"/>
      <c r="AB1340" s="213"/>
      <c r="AC1340" s="213"/>
      <c r="AD1340" s="213"/>
      <c r="AE1340" s="213"/>
      <c r="AF1340" s="213"/>
      <c r="AG1340" s="213" t="s">
        <v>287</v>
      </c>
      <c r="AH1340" s="213"/>
      <c r="AI1340" s="213"/>
      <c r="AJ1340" s="213"/>
      <c r="AK1340" s="213"/>
      <c r="AL1340" s="213"/>
      <c r="AM1340" s="213"/>
      <c r="AN1340" s="213"/>
      <c r="AO1340" s="213"/>
      <c r="AP1340" s="213"/>
      <c r="AQ1340" s="213"/>
      <c r="AR1340" s="213"/>
      <c r="AS1340" s="213"/>
      <c r="AT1340" s="213"/>
      <c r="AU1340" s="213"/>
      <c r="AV1340" s="213"/>
      <c r="AW1340" s="213"/>
      <c r="AX1340" s="213"/>
      <c r="AY1340" s="213"/>
      <c r="AZ1340" s="213"/>
      <c r="BA1340" s="213"/>
      <c r="BB1340" s="213"/>
      <c r="BC1340" s="213"/>
      <c r="BD1340" s="213"/>
      <c r="BE1340" s="213"/>
      <c r="BF1340" s="213"/>
      <c r="BG1340" s="213"/>
      <c r="BH1340" s="213"/>
    </row>
    <row r="1341" spans="1:60" outlineLevel="3" x14ac:dyDescent="0.2">
      <c r="A1341" s="220"/>
      <c r="B1341" s="221"/>
      <c r="C1341" s="261" t="s">
        <v>3023</v>
      </c>
      <c r="D1341" s="250"/>
      <c r="E1341" s="250"/>
      <c r="F1341" s="250"/>
      <c r="G1341" s="250"/>
      <c r="H1341" s="224"/>
      <c r="I1341" s="224"/>
      <c r="J1341" s="224"/>
      <c r="K1341" s="224"/>
      <c r="L1341" s="224"/>
      <c r="M1341" s="224"/>
      <c r="N1341" s="223"/>
      <c r="O1341" s="223"/>
      <c r="P1341" s="223"/>
      <c r="Q1341" s="223"/>
      <c r="R1341" s="224"/>
      <c r="S1341" s="224"/>
      <c r="T1341" s="224"/>
      <c r="U1341" s="224"/>
      <c r="V1341" s="224"/>
      <c r="W1341" s="224"/>
      <c r="X1341" s="224"/>
      <c r="Y1341" s="224"/>
      <c r="Z1341" s="213"/>
      <c r="AA1341" s="213"/>
      <c r="AB1341" s="213"/>
      <c r="AC1341" s="213"/>
      <c r="AD1341" s="213"/>
      <c r="AE1341" s="213"/>
      <c r="AF1341" s="213"/>
      <c r="AG1341" s="213" t="s">
        <v>287</v>
      </c>
      <c r="AH1341" s="213"/>
      <c r="AI1341" s="213"/>
      <c r="AJ1341" s="213"/>
      <c r="AK1341" s="213"/>
      <c r="AL1341" s="213"/>
      <c r="AM1341" s="213"/>
      <c r="AN1341" s="213"/>
      <c r="AO1341" s="213"/>
      <c r="AP1341" s="213"/>
      <c r="AQ1341" s="213"/>
      <c r="AR1341" s="213"/>
      <c r="AS1341" s="213"/>
      <c r="AT1341" s="213"/>
      <c r="AU1341" s="213"/>
      <c r="AV1341" s="213"/>
      <c r="AW1341" s="213"/>
      <c r="AX1341" s="213"/>
      <c r="AY1341" s="213"/>
      <c r="AZ1341" s="213"/>
      <c r="BA1341" s="213"/>
      <c r="BB1341" s="213"/>
      <c r="BC1341" s="213"/>
      <c r="BD1341" s="213"/>
      <c r="BE1341" s="213"/>
      <c r="BF1341" s="213"/>
      <c r="BG1341" s="213"/>
      <c r="BH1341" s="213"/>
    </row>
    <row r="1342" spans="1:60" outlineLevel="3" x14ac:dyDescent="0.2">
      <c r="A1342" s="220"/>
      <c r="B1342" s="221"/>
      <c r="C1342" s="261" t="s">
        <v>3024</v>
      </c>
      <c r="D1342" s="250"/>
      <c r="E1342" s="250"/>
      <c r="F1342" s="250"/>
      <c r="G1342" s="250"/>
      <c r="H1342" s="224"/>
      <c r="I1342" s="224"/>
      <c r="J1342" s="224"/>
      <c r="K1342" s="224"/>
      <c r="L1342" s="224"/>
      <c r="M1342" s="224"/>
      <c r="N1342" s="223"/>
      <c r="O1342" s="223"/>
      <c r="P1342" s="223"/>
      <c r="Q1342" s="223"/>
      <c r="R1342" s="224"/>
      <c r="S1342" s="224"/>
      <c r="T1342" s="224"/>
      <c r="U1342" s="224"/>
      <c r="V1342" s="224"/>
      <c r="W1342" s="224"/>
      <c r="X1342" s="224"/>
      <c r="Y1342" s="224"/>
      <c r="Z1342" s="213"/>
      <c r="AA1342" s="213"/>
      <c r="AB1342" s="213"/>
      <c r="AC1342" s="213"/>
      <c r="AD1342" s="213"/>
      <c r="AE1342" s="213"/>
      <c r="AF1342" s="213"/>
      <c r="AG1342" s="213" t="s">
        <v>287</v>
      </c>
      <c r="AH1342" s="213"/>
      <c r="AI1342" s="213"/>
      <c r="AJ1342" s="213"/>
      <c r="AK1342" s="213"/>
      <c r="AL1342" s="213"/>
      <c r="AM1342" s="213"/>
      <c r="AN1342" s="213"/>
      <c r="AO1342" s="213"/>
      <c r="AP1342" s="213"/>
      <c r="AQ1342" s="213"/>
      <c r="AR1342" s="213"/>
      <c r="AS1342" s="213"/>
      <c r="AT1342" s="213"/>
      <c r="AU1342" s="213"/>
      <c r="AV1342" s="213"/>
      <c r="AW1342" s="213"/>
      <c r="AX1342" s="213"/>
      <c r="AY1342" s="213"/>
      <c r="AZ1342" s="213"/>
      <c r="BA1342" s="213"/>
      <c r="BB1342" s="213"/>
      <c r="BC1342" s="213"/>
      <c r="BD1342" s="213"/>
      <c r="BE1342" s="213"/>
      <c r="BF1342" s="213"/>
      <c r="BG1342" s="213"/>
      <c r="BH1342" s="213"/>
    </row>
    <row r="1343" spans="1:60" outlineLevel="3" x14ac:dyDescent="0.2">
      <c r="A1343" s="220"/>
      <c r="B1343" s="221"/>
      <c r="C1343" s="261" t="s">
        <v>3025</v>
      </c>
      <c r="D1343" s="250"/>
      <c r="E1343" s="250"/>
      <c r="F1343" s="250"/>
      <c r="G1343" s="250"/>
      <c r="H1343" s="224"/>
      <c r="I1343" s="224"/>
      <c r="J1343" s="224"/>
      <c r="K1343" s="224"/>
      <c r="L1343" s="224"/>
      <c r="M1343" s="224"/>
      <c r="N1343" s="223"/>
      <c r="O1343" s="223"/>
      <c r="P1343" s="223"/>
      <c r="Q1343" s="223"/>
      <c r="R1343" s="224"/>
      <c r="S1343" s="224"/>
      <c r="T1343" s="224"/>
      <c r="U1343" s="224"/>
      <c r="V1343" s="224"/>
      <c r="W1343" s="224"/>
      <c r="X1343" s="224"/>
      <c r="Y1343" s="224"/>
      <c r="Z1343" s="213"/>
      <c r="AA1343" s="213"/>
      <c r="AB1343" s="213"/>
      <c r="AC1343" s="213"/>
      <c r="AD1343" s="213"/>
      <c r="AE1343" s="213"/>
      <c r="AF1343" s="213"/>
      <c r="AG1343" s="213" t="s">
        <v>287</v>
      </c>
      <c r="AH1343" s="213"/>
      <c r="AI1343" s="213"/>
      <c r="AJ1343" s="213"/>
      <c r="AK1343" s="213"/>
      <c r="AL1343" s="213"/>
      <c r="AM1343" s="213"/>
      <c r="AN1343" s="213"/>
      <c r="AO1343" s="213"/>
      <c r="AP1343" s="213"/>
      <c r="AQ1343" s="213"/>
      <c r="AR1343" s="213"/>
      <c r="AS1343" s="213"/>
      <c r="AT1343" s="213"/>
      <c r="AU1343" s="213"/>
      <c r="AV1343" s="213"/>
      <c r="AW1343" s="213"/>
      <c r="AX1343" s="213"/>
      <c r="AY1343" s="213"/>
      <c r="AZ1343" s="213"/>
      <c r="BA1343" s="213"/>
      <c r="BB1343" s="213"/>
      <c r="BC1343" s="213"/>
      <c r="BD1343" s="213"/>
      <c r="BE1343" s="213"/>
      <c r="BF1343" s="213"/>
      <c r="BG1343" s="213"/>
      <c r="BH1343" s="213"/>
    </row>
    <row r="1344" spans="1:60" outlineLevel="3" x14ac:dyDescent="0.2">
      <c r="A1344" s="220"/>
      <c r="B1344" s="221"/>
      <c r="C1344" s="261" t="s">
        <v>2986</v>
      </c>
      <c r="D1344" s="250"/>
      <c r="E1344" s="250"/>
      <c r="F1344" s="250"/>
      <c r="G1344" s="250"/>
      <c r="H1344" s="224"/>
      <c r="I1344" s="224"/>
      <c r="J1344" s="224"/>
      <c r="K1344" s="224"/>
      <c r="L1344" s="224"/>
      <c r="M1344" s="224"/>
      <c r="N1344" s="223"/>
      <c r="O1344" s="223"/>
      <c r="P1344" s="223"/>
      <c r="Q1344" s="223"/>
      <c r="R1344" s="224"/>
      <c r="S1344" s="224"/>
      <c r="T1344" s="224"/>
      <c r="U1344" s="224"/>
      <c r="V1344" s="224"/>
      <c r="W1344" s="224"/>
      <c r="X1344" s="224"/>
      <c r="Y1344" s="224"/>
      <c r="Z1344" s="213"/>
      <c r="AA1344" s="213"/>
      <c r="AB1344" s="213"/>
      <c r="AC1344" s="213"/>
      <c r="AD1344" s="213"/>
      <c r="AE1344" s="213"/>
      <c r="AF1344" s="213"/>
      <c r="AG1344" s="213" t="s">
        <v>287</v>
      </c>
      <c r="AH1344" s="213"/>
      <c r="AI1344" s="213"/>
      <c r="AJ1344" s="213"/>
      <c r="AK1344" s="213"/>
      <c r="AL1344" s="213"/>
      <c r="AM1344" s="213"/>
      <c r="AN1344" s="213"/>
      <c r="AO1344" s="213"/>
      <c r="AP1344" s="213"/>
      <c r="AQ1344" s="213"/>
      <c r="AR1344" s="213"/>
      <c r="AS1344" s="213"/>
      <c r="AT1344" s="213"/>
      <c r="AU1344" s="213"/>
      <c r="AV1344" s="213"/>
      <c r="AW1344" s="213"/>
      <c r="AX1344" s="213"/>
      <c r="AY1344" s="213"/>
      <c r="AZ1344" s="213"/>
      <c r="BA1344" s="213"/>
      <c r="BB1344" s="213"/>
      <c r="BC1344" s="213"/>
      <c r="BD1344" s="213"/>
      <c r="BE1344" s="213"/>
      <c r="BF1344" s="213"/>
      <c r="BG1344" s="213"/>
      <c r="BH1344" s="213"/>
    </row>
    <row r="1345" spans="1:60" outlineLevel="3" x14ac:dyDescent="0.2">
      <c r="A1345" s="220"/>
      <c r="B1345" s="221"/>
      <c r="C1345" s="261" t="s">
        <v>2987</v>
      </c>
      <c r="D1345" s="250"/>
      <c r="E1345" s="250"/>
      <c r="F1345" s="250"/>
      <c r="G1345" s="250"/>
      <c r="H1345" s="224"/>
      <c r="I1345" s="224"/>
      <c r="J1345" s="224"/>
      <c r="K1345" s="224"/>
      <c r="L1345" s="224"/>
      <c r="M1345" s="224"/>
      <c r="N1345" s="223"/>
      <c r="O1345" s="223"/>
      <c r="P1345" s="223"/>
      <c r="Q1345" s="223"/>
      <c r="R1345" s="224"/>
      <c r="S1345" s="224"/>
      <c r="T1345" s="224"/>
      <c r="U1345" s="224"/>
      <c r="V1345" s="224"/>
      <c r="W1345" s="224"/>
      <c r="X1345" s="224"/>
      <c r="Y1345" s="224"/>
      <c r="Z1345" s="213"/>
      <c r="AA1345" s="213"/>
      <c r="AB1345" s="213"/>
      <c r="AC1345" s="213"/>
      <c r="AD1345" s="213"/>
      <c r="AE1345" s="213"/>
      <c r="AF1345" s="213"/>
      <c r="AG1345" s="213" t="s">
        <v>287</v>
      </c>
      <c r="AH1345" s="213"/>
      <c r="AI1345" s="213"/>
      <c r="AJ1345" s="213"/>
      <c r="AK1345" s="213"/>
      <c r="AL1345" s="213"/>
      <c r="AM1345" s="213"/>
      <c r="AN1345" s="213"/>
      <c r="AO1345" s="213"/>
      <c r="AP1345" s="213"/>
      <c r="AQ1345" s="213"/>
      <c r="AR1345" s="213"/>
      <c r="AS1345" s="213"/>
      <c r="AT1345" s="213"/>
      <c r="AU1345" s="213"/>
      <c r="AV1345" s="213"/>
      <c r="AW1345" s="213"/>
      <c r="AX1345" s="213"/>
      <c r="AY1345" s="213"/>
      <c r="AZ1345" s="213"/>
      <c r="BA1345" s="213"/>
      <c r="BB1345" s="213"/>
      <c r="BC1345" s="213"/>
      <c r="BD1345" s="213"/>
      <c r="BE1345" s="213"/>
      <c r="BF1345" s="213"/>
      <c r="BG1345" s="213"/>
      <c r="BH1345" s="213"/>
    </row>
    <row r="1346" spans="1:60" outlineLevel="3" x14ac:dyDescent="0.2">
      <c r="A1346" s="220"/>
      <c r="B1346" s="221"/>
      <c r="C1346" s="261" t="s">
        <v>3213</v>
      </c>
      <c r="D1346" s="250"/>
      <c r="E1346" s="250"/>
      <c r="F1346" s="250"/>
      <c r="G1346" s="250"/>
      <c r="H1346" s="224"/>
      <c r="I1346" s="224"/>
      <c r="J1346" s="224"/>
      <c r="K1346" s="224"/>
      <c r="L1346" s="224"/>
      <c r="M1346" s="224"/>
      <c r="N1346" s="223"/>
      <c r="O1346" s="223"/>
      <c r="P1346" s="223"/>
      <c r="Q1346" s="223"/>
      <c r="R1346" s="224"/>
      <c r="S1346" s="224"/>
      <c r="T1346" s="224"/>
      <c r="U1346" s="224"/>
      <c r="V1346" s="224"/>
      <c r="W1346" s="224"/>
      <c r="X1346" s="224"/>
      <c r="Y1346" s="224"/>
      <c r="Z1346" s="213"/>
      <c r="AA1346" s="213"/>
      <c r="AB1346" s="213"/>
      <c r="AC1346" s="213"/>
      <c r="AD1346" s="213"/>
      <c r="AE1346" s="213"/>
      <c r="AF1346" s="213"/>
      <c r="AG1346" s="213" t="s">
        <v>287</v>
      </c>
      <c r="AH1346" s="213"/>
      <c r="AI1346" s="213"/>
      <c r="AJ1346" s="213"/>
      <c r="AK1346" s="213"/>
      <c r="AL1346" s="213"/>
      <c r="AM1346" s="213"/>
      <c r="AN1346" s="213"/>
      <c r="AO1346" s="213"/>
      <c r="AP1346" s="213"/>
      <c r="AQ1346" s="213"/>
      <c r="AR1346" s="213"/>
      <c r="AS1346" s="213"/>
      <c r="AT1346" s="213"/>
      <c r="AU1346" s="213"/>
      <c r="AV1346" s="213"/>
      <c r="AW1346" s="213"/>
      <c r="AX1346" s="213"/>
      <c r="AY1346" s="213"/>
      <c r="AZ1346" s="213"/>
      <c r="BA1346" s="213"/>
      <c r="BB1346" s="213"/>
      <c r="BC1346" s="213"/>
      <c r="BD1346" s="213"/>
      <c r="BE1346" s="213"/>
      <c r="BF1346" s="213"/>
      <c r="BG1346" s="213"/>
      <c r="BH1346" s="213"/>
    </row>
    <row r="1347" spans="1:60" outlineLevel="3" x14ac:dyDescent="0.2">
      <c r="A1347" s="220"/>
      <c r="B1347" s="221"/>
      <c r="C1347" s="261" t="s">
        <v>3214</v>
      </c>
      <c r="D1347" s="250"/>
      <c r="E1347" s="250"/>
      <c r="F1347" s="250"/>
      <c r="G1347" s="250"/>
      <c r="H1347" s="224"/>
      <c r="I1347" s="224"/>
      <c r="J1347" s="224"/>
      <c r="K1347" s="224"/>
      <c r="L1347" s="224"/>
      <c r="M1347" s="224"/>
      <c r="N1347" s="223"/>
      <c r="O1347" s="223"/>
      <c r="P1347" s="223"/>
      <c r="Q1347" s="223"/>
      <c r="R1347" s="224"/>
      <c r="S1347" s="224"/>
      <c r="T1347" s="224"/>
      <c r="U1347" s="224"/>
      <c r="V1347" s="224"/>
      <c r="W1347" s="224"/>
      <c r="X1347" s="224"/>
      <c r="Y1347" s="224"/>
      <c r="Z1347" s="213"/>
      <c r="AA1347" s="213"/>
      <c r="AB1347" s="213"/>
      <c r="AC1347" s="213"/>
      <c r="AD1347" s="213"/>
      <c r="AE1347" s="213"/>
      <c r="AF1347" s="213"/>
      <c r="AG1347" s="213" t="s">
        <v>287</v>
      </c>
      <c r="AH1347" s="213"/>
      <c r="AI1347" s="213"/>
      <c r="AJ1347" s="213"/>
      <c r="AK1347" s="213"/>
      <c r="AL1347" s="213"/>
      <c r="AM1347" s="213"/>
      <c r="AN1347" s="213"/>
      <c r="AO1347" s="213"/>
      <c r="AP1347" s="213"/>
      <c r="AQ1347" s="213"/>
      <c r="AR1347" s="213"/>
      <c r="AS1347" s="213"/>
      <c r="AT1347" s="213"/>
      <c r="AU1347" s="213"/>
      <c r="AV1347" s="213"/>
      <c r="AW1347" s="213"/>
      <c r="AX1347" s="213"/>
      <c r="AY1347" s="213"/>
      <c r="AZ1347" s="213"/>
      <c r="BA1347" s="213"/>
      <c r="BB1347" s="213"/>
      <c r="BC1347" s="213"/>
      <c r="BD1347" s="213"/>
      <c r="BE1347" s="213"/>
      <c r="BF1347" s="213"/>
      <c r="BG1347" s="213"/>
      <c r="BH1347" s="213"/>
    </row>
    <row r="1348" spans="1:60" outlineLevel="3" x14ac:dyDescent="0.2">
      <c r="A1348" s="220"/>
      <c r="B1348" s="221"/>
      <c r="C1348" s="261" t="s">
        <v>3215</v>
      </c>
      <c r="D1348" s="250"/>
      <c r="E1348" s="250"/>
      <c r="F1348" s="250"/>
      <c r="G1348" s="250"/>
      <c r="H1348" s="224"/>
      <c r="I1348" s="224"/>
      <c r="J1348" s="224"/>
      <c r="K1348" s="224"/>
      <c r="L1348" s="224"/>
      <c r="M1348" s="224"/>
      <c r="N1348" s="223"/>
      <c r="O1348" s="223"/>
      <c r="P1348" s="223"/>
      <c r="Q1348" s="223"/>
      <c r="R1348" s="224"/>
      <c r="S1348" s="224"/>
      <c r="T1348" s="224"/>
      <c r="U1348" s="224"/>
      <c r="V1348" s="224"/>
      <c r="W1348" s="224"/>
      <c r="X1348" s="224"/>
      <c r="Y1348" s="224"/>
      <c r="Z1348" s="213"/>
      <c r="AA1348" s="213"/>
      <c r="AB1348" s="213"/>
      <c r="AC1348" s="213"/>
      <c r="AD1348" s="213"/>
      <c r="AE1348" s="213"/>
      <c r="AF1348" s="213"/>
      <c r="AG1348" s="213" t="s">
        <v>287</v>
      </c>
      <c r="AH1348" s="213"/>
      <c r="AI1348" s="213"/>
      <c r="AJ1348" s="213"/>
      <c r="AK1348" s="213"/>
      <c r="AL1348" s="213"/>
      <c r="AM1348" s="213"/>
      <c r="AN1348" s="213"/>
      <c r="AO1348" s="213"/>
      <c r="AP1348" s="213"/>
      <c r="AQ1348" s="213"/>
      <c r="AR1348" s="213"/>
      <c r="AS1348" s="213"/>
      <c r="AT1348" s="213"/>
      <c r="AU1348" s="213"/>
      <c r="AV1348" s="213"/>
      <c r="AW1348" s="213"/>
      <c r="AX1348" s="213"/>
      <c r="AY1348" s="213"/>
      <c r="AZ1348" s="213"/>
      <c r="BA1348" s="213"/>
      <c r="BB1348" s="213"/>
      <c r="BC1348" s="213"/>
      <c r="BD1348" s="213"/>
      <c r="BE1348" s="213"/>
      <c r="BF1348" s="213"/>
      <c r="BG1348" s="213"/>
      <c r="BH1348" s="213"/>
    </row>
    <row r="1349" spans="1:60" outlineLevel="3" x14ac:dyDescent="0.2">
      <c r="A1349" s="220"/>
      <c r="B1349" s="221"/>
      <c r="C1349" s="261" t="s">
        <v>2988</v>
      </c>
      <c r="D1349" s="250"/>
      <c r="E1349" s="250"/>
      <c r="F1349" s="250"/>
      <c r="G1349" s="250"/>
      <c r="H1349" s="224"/>
      <c r="I1349" s="224"/>
      <c r="J1349" s="224"/>
      <c r="K1349" s="224"/>
      <c r="L1349" s="224"/>
      <c r="M1349" s="224"/>
      <c r="N1349" s="223"/>
      <c r="O1349" s="223"/>
      <c r="P1349" s="223"/>
      <c r="Q1349" s="223"/>
      <c r="R1349" s="224"/>
      <c r="S1349" s="224"/>
      <c r="T1349" s="224"/>
      <c r="U1349" s="224"/>
      <c r="V1349" s="224"/>
      <c r="W1349" s="224"/>
      <c r="X1349" s="224"/>
      <c r="Y1349" s="224"/>
      <c r="Z1349" s="213"/>
      <c r="AA1349" s="213"/>
      <c r="AB1349" s="213"/>
      <c r="AC1349" s="213"/>
      <c r="AD1349" s="213"/>
      <c r="AE1349" s="213"/>
      <c r="AF1349" s="213"/>
      <c r="AG1349" s="213" t="s">
        <v>287</v>
      </c>
      <c r="AH1349" s="213"/>
      <c r="AI1349" s="213"/>
      <c r="AJ1349" s="213"/>
      <c r="AK1349" s="213"/>
      <c r="AL1349" s="213"/>
      <c r="AM1349" s="213"/>
      <c r="AN1349" s="213"/>
      <c r="AO1349" s="213"/>
      <c r="AP1349" s="213"/>
      <c r="AQ1349" s="213"/>
      <c r="AR1349" s="213"/>
      <c r="AS1349" s="213"/>
      <c r="AT1349" s="213"/>
      <c r="AU1349" s="213"/>
      <c r="AV1349" s="213"/>
      <c r="AW1349" s="213"/>
      <c r="AX1349" s="213"/>
      <c r="AY1349" s="213"/>
      <c r="AZ1349" s="213"/>
      <c r="BA1349" s="213"/>
      <c r="BB1349" s="213"/>
      <c r="BC1349" s="213"/>
      <c r="BD1349" s="213"/>
      <c r="BE1349" s="213"/>
      <c r="BF1349" s="213"/>
      <c r="BG1349" s="213"/>
      <c r="BH1349" s="213"/>
    </row>
    <row r="1350" spans="1:60" ht="22.5" outlineLevel="3" x14ac:dyDescent="0.2">
      <c r="A1350" s="220"/>
      <c r="B1350" s="221"/>
      <c r="C1350" s="261" t="s">
        <v>355</v>
      </c>
      <c r="D1350" s="250"/>
      <c r="E1350" s="250"/>
      <c r="F1350" s="250"/>
      <c r="G1350" s="250"/>
      <c r="H1350" s="224"/>
      <c r="I1350" s="224"/>
      <c r="J1350" s="224"/>
      <c r="K1350" s="224"/>
      <c r="L1350" s="224"/>
      <c r="M1350" s="224"/>
      <c r="N1350" s="223"/>
      <c r="O1350" s="223"/>
      <c r="P1350" s="223"/>
      <c r="Q1350" s="223"/>
      <c r="R1350" s="224"/>
      <c r="S1350" s="224"/>
      <c r="T1350" s="224"/>
      <c r="U1350" s="224"/>
      <c r="V1350" s="224"/>
      <c r="W1350" s="224"/>
      <c r="X1350" s="224"/>
      <c r="Y1350" s="224"/>
      <c r="Z1350" s="213"/>
      <c r="AA1350" s="213"/>
      <c r="AB1350" s="213"/>
      <c r="AC1350" s="213"/>
      <c r="AD1350" s="213"/>
      <c r="AE1350" s="213"/>
      <c r="AF1350" s="213"/>
      <c r="AG1350" s="213" t="s">
        <v>287</v>
      </c>
      <c r="AH1350" s="213"/>
      <c r="AI1350" s="213"/>
      <c r="AJ1350" s="213"/>
      <c r="AK1350" s="213"/>
      <c r="AL1350" s="213"/>
      <c r="AM1350" s="213"/>
      <c r="AN1350" s="213"/>
      <c r="AO1350" s="213"/>
      <c r="AP1350" s="213"/>
      <c r="AQ1350" s="213"/>
      <c r="AR1350" s="213"/>
      <c r="AS1350" s="213"/>
      <c r="AT1350" s="213"/>
      <c r="AU1350" s="213"/>
      <c r="AV1350" s="213"/>
      <c r="AW1350" s="213"/>
      <c r="AX1350" s="213"/>
      <c r="AY1350" s="213"/>
      <c r="AZ1350" s="213"/>
      <c r="BA1350" s="249" t="str">
        <f>C1350</f>
        <v>Kompletní provedení dle veškerých informací obsažených v PD (textová i výkresová část, technologické postupy, restaurátorské záměry atd.).</v>
      </c>
      <c r="BB1350" s="213"/>
      <c r="BC1350" s="213"/>
      <c r="BD1350" s="213"/>
      <c r="BE1350" s="213"/>
      <c r="BF1350" s="213"/>
      <c r="BG1350" s="213"/>
      <c r="BH1350" s="213"/>
    </row>
    <row r="1351" spans="1:60" ht="22.5" outlineLevel="3" x14ac:dyDescent="0.2">
      <c r="A1351" s="220"/>
      <c r="B1351" s="221"/>
      <c r="C1351" s="261" t="s">
        <v>3165</v>
      </c>
      <c r="D1351" s="250"/>
      <c r="E1351" s="250"/>
      <c r="F1351" s="250"/>
      <c r="G1351" s="250"/>
      <c r="H1351" s="224"/>
      <c r="I1351" s="224"/>
      <c r="J1351" s="224"/>
      <c r="K1351" s="224"/>
      <c r="L1351" s="224"/>
      <c r="M1351" s="224"/>
      <c r="N1351" s="223"/>
      <c r="O1351" s="223"/>
      <c r="P1351" s="223"/>
      <c r="Q1351" s="223"/>
      <c r="R1351" s="224"/>
      <c r="S1351" s="224"/>
      <c r="T1351" s="224"/>
      <c r="U1351" s="224"/>
      <c r="V1351" s="224"/>
      <c r="W1351" s="224"/>
      <c r="X1351" s="224"/>
      <c r="Y1351" s="224"/>
      <c r="Z1351" s="213"/>
      <c r="AA1351" s="213"/>
      <c r="AB1351" s="213"/>
      <c r="AC1351" s="213"/>
      <c r="AD1351" s="213"/>
      <c r="AE1351" s="213"/>
      <c r="AF1351" s="213"/>
      <c r="AG1351" s="213" t="s">
        <v>287</v>
      </c>
      <c r="AH1351" s="213"/>
      <c r="AI1351" s="213"/>
      <c r="AJ1351" s="213"/>
      <c r="AK1351" s="213"/>
      <c r="AL1351" s="213"/>
      <c r="AM1351" s="213"/>
      <c r="AN1351" s="213"/>
      <c r="AO1351" s="213"/>
      <c r="AP1351" s="213"/>
      <c r="AQ1351" s="213"/>
      <c r="AR1351" s="213"/>
      <c r="AS1351" s="213"/>
      <c r="AT1351" s="213"/>
      <c r="AU1351" s="213"/>
      <c r="AV1351" s="213"/>
      <c r="AW1351" s="213"/>
      <c r="AX1351" s="213"/>
      <c r="AY1351" s="213"/>
      <c r="AZ1351" s="213"/>
      <c r="BA1351" s="249" t="str">
        <f>C1351</f>
        <v>Provedení je včetně montáže, demontáže původních konstrukcí, dodávky, přesunu hmot, přesunu a likvidace suti, povrchové úpravy, repasí, restaurátorských záměrů,</v>
      </c>
      <c r="BB1351" s="213"/>
      <c r="BC1351" s="213"/>
      <c r="BD1351" s="213"/>
      <c r="BE1351" s="213"/>
      <c r="BF1351" s="213"/>
      <c r="BG1351" s="213"/>
      <c r="BH1351" s="213"/>
    </row>
    <row r="1352" spans="1:60" ht="22.5" outlineLevel="3" x14ac:dyDescent="0.2">
      <c r="A1352" s="220"/>
      <c r="B1352" s="221"/>
      <c r="C1352" s="261" t="s">
        <v>288</v>
      </c>
      <c r="D1352" s="250"/>
      <c r="E1352" s="250"/>
      <c r="F1352" s="250"/>
      <c r="G1352" s="250"/>
      <c r="H1352" s="224"/>
      <c r="I1352" s="224"/>
      <c r="J1352" s="224"/>
      <c r="K1352" s="224"/>
      <c r="L1352" s="224"/>
      <c r="M1352" s="224"/>
      <c r="N1352" s="223"/>
      <c r="O1352" s="223"/>
      <c r="P1352" s="223"/>
      <c r="Q1352" s="223"/>
      <c r="R1352" s="224"/>
      <c r="S1352" s="224"/>
      <c r="T1352" s="224"/>
      <c r="U1352" s="224"/>
      <c r="V1352" s="224"/>
      <c r="W1352" s="224"/>
      <c r="X1352" s="224"/>
      <c r="Y1352" s="224"/>
      <c r="Z1352" s="213"/>
      <c r="AA1352" s="213"/>
      <c r="AB1352" s="213"/>
      <c r="AC1352" s="213"/>
      <c r="AD1352" s="213"/>
      <c r="AE1352" s="213"/>
      <c r="AF1352" s="213"/>
      <c r="AG1352" s="213" t="s">
        <v>287</v>
      </c>
      <c r="AH1352" s="213"/>
      <c r="AI1352" s="213"/>
      <c r="AJ1352" s="213"/>
      <c r="AK1352" s="213"/>
      <c r="AL1352" s="213"/>
      <c r="AM1352" s="213"/>
      <c r="AN1352" s="213"/>
      <c r="AO1352" s="213"/>
      <c r="AP1352" s="213"/>
      <c r="AQ1352" s="213"/>
      <c r="AR1352" s="213"/>
      <c r="AS1352" s="213"/>
      <c r="AT1352" s="213"/>
      <c r="AU1352" s="213"/>
      <c r="AV1352" s="213"/>
      <c r="AW1352" s="213"/>
      <c r="AX1352" s="213"/>
      <c r="AY1352" s="213"/>
      <c r="AZ1352" s="213"/>
      <c r="BA1352" s="249" t="str">
        <f>C1352</f>
        <v>restaurátorských závěrečných zpráv, dílenských dokumentací, vzorkování a veškerých dalších nutných souvisejících plnění a dodávek potřeb.</v>
      </c>
      <c r="BB1352" s="213"/>
      <c r="BC1352" s="213"/>
      <c r="BD1352" s="213"/>
      <c r="BE1352" s="213"/>
      <c r="BF1352" s="213"/>
      <c r="BG1352" s="213"/>
      <c r="BH1352" s="213"/>
    </row>
    <row r="1353" spans="1:60" ht="22.5" outlineLevel="1" x14ac:dyDescent="0.2">
      <c r="A1353" s="241">
        <v>131</v>
      </c>
      <c r="B1353" s="242" t="s">
        <v>3026</v>
      </c>
      <c r="C1353" s="259" t="s">
        <v>3027</v>
      </c>
      <c r="D1353" s="243" t="s">
        <v>1055</v>
      </c>
      <c r="E1353" s="244">
        <v>1</v>
      </c>
      <c r="F1353" s="245"/>
      <c r="G1353" s="246">
        <f>ROUND(E1353*F1353,2)</f>
        <v>0</v>
      </c>
      <c r="H1353" s="245"/>
      <c r="I1353" s="246">
        <f>ROUND(E1353*H1353,2)</f>
        <v>0</v>
      </c>
      <c r="J1353" s="245"/>
      <c r="K1353" s="246">
        <f>ROUND(E1353*J1353,2)</f>
        <v>0</v>
      </c>
      <c r="L1353" s="246">
        <v>21</v>
      </c>
      <c r="M1353" s="246">
        <f>G1353*(1+L1353/100)</f>
        <v>0</v>
      </c>
      <c r="N1353" s="244">
        <v>0</v>
      </c>
      <c r="O1353" s="244">
        <f>ROUND(E1353*N1353,2)</f>
        <v>0</v>
      </c>
      <c r="P1353" s="244">
        <v>0</v>
      </c>
      <c r="Q1353" s="244">
        <f>ROUND(E1353*P1353,2)</f>
        <v>0</v>
      </c>
      <c r="R1353" s="246"/>
      <c r="S1353" s="246" t="s">
        <v>281</v>
      </c>
      <c r="T1353" s="247" t="s">
        <v>282</v>
      </c>
      <c r="U1353" s="224">
        <v>0</v>
      </c>
      <c r="V1353" s="224">
        <f>ROUND(E1353*U1353,2)</f>
        <v>0</v>
      </c>
      <c r="W1353" s="224"/>
      <c r="X1353" s="224" t="s">
        <v>283</v>
      </c>
      <c r="Y1353" s="224" t="s">
        <v>284</v>
      </c>
      <c r="Z1353" s="213"/>
      <c r="AA1353" s="213"/>
      <c r="AB1353" s="213"/>
      <c r="AC1353" s="213"/>
      <c r="AD1353" s="213"/>
      <c r="AE1353" s="213"/>
      <c r="AF1353" s="213"/>
      <c r="AG1353" s="213" t="s">
        <v>285</v>
      </c>
      <c r="AH1353" s="213"/>
      <c r="AI1353" s="213"/>
      <c r="AJ1353" s="213"/>
      <c r="AK1353" s="213"/>
      <c r="AL1353" s="213"/>
      <c r="AM1353" s="213"/>
      <c r="AN1353" s="213"/>
      <c r="AO1353" s="213"/>
      <c r="AP1353" s="213"/>
      <c r="AQ1353" s="213"/>
      <c r="AR1353" s="213"/>
      <c r="AS1353" s="213"/>
      <c r="AT1353" s="213"/>
      <c r="AU1353" s="213"/>
      <c r="AV1353" s="213"/>
      <c r="AW1353" s="213"/>
      <c r="AX1353" s="213"/>
      <c r="AY1353" s="213"/>
      <c r="AZ1353" s="213"/>
      <c r="BA1353" s="213"/>
      <c r="BB1353" s="213"/>
      <c r="BC1353" s="213"/>
      <c r="BD1353" s="213"/>
      <c r="BE1353" s="213"/>
      <c r="BF1353" s="213"/>
      <c r="BG1353" s="213"/>
      <c r="BH1353" s="213"/>
    </row>
    <row r="1354" spans="1:60" outlineLevel="2" x14ac:dyDescent="0.2">
      <c r="A1354" s="220"/>
      <c r="B1354" s="221"/>
      <c r="C1354" s="260" t="s">
        <v>286</v>
      </c>
      <c r="D1354" s="248"/>
      <c r="E1354" s="248"/>
      <c r="F1354" s="248"/>
      <c r="G1354" s="248"/>
      <c r="H1354" s="224"/>
      <c r="I1354" s="224"/>
      <c r="J1354" s="224"/>
      <c r="K1354" s="224"/>
      <c r="L1354" s="224"/>
      <c r="M1354" s="224"/>
      <c r="N1354" s="223"/>
      <c r="O1354" s="223"/>
      <c r="P1354" s="223"/>
      <c r="Q1354" s="223"/>
      <c r="R1354" s="224"/>
      <c r="S1354" s="224"/>
      <c r="T1354" s="224"/>
      <c r="U1354" s="224"/>
      <c r="V1354" s="224"/>
      <c r="W1354" s="224"/>
      <c r="X1354" s="224"/>
      <c r="Y1354" s="224"/>
      <c r="Z1354" s="213"/>
      <c r="AA1354" s="213"/>
      <c r="AB1354" s="213"/>
      <c r="AC1354" s="213"/>
      <c r="AD1354" s="213"/>
      <c r="AE1354" s="213"/>
      <c r="AF1354" s="213"/>
      <c r="AG1354" s="213" t="s">
        <v>287</v>
      </c>
      <c r="AH1354" s="213"/>
      <c r="AI1354" s="213"/>
      <c r="AJ1354" s="213"/>
      <c r="AK1354" s="213"/>
      <c r="AL1354" s="213"/>
      <c r="AM1354" s="213"/>
      <c r="AN1354" s="213"/>
      <c r="AO1354" s="213"/>
      <c r="AP1354" s="213"/>
      <c r="AQ1354" s="213"/>
      <c r="AR1354" s="213"/>
      <c r="AS1354" s="213"/>
      <c r="AT1354" s="213"/>
      <c r="AU1354" s="213"/>
      <c r="AV1354" s="213"/>
      <c r="AW1354" s="213"/>
      <c r="AX1354" s="213"/>
      <c r="AY1354" s="213"/>
      <c r="AZ1354" s="213"/>
      <c r="BA1354" s="213"/>
      <c r="BB1354" s="213"/>
      <c r="BC1354" s="213"/>
      <c r="BD1354" s="213"/>
      <c r="BE1354" s="213"/>
      <c r="BF1354" s="213"/>
      <c r="BG1354" s="213"/>
      <c r="BH1354" s="213"/>
    </row>
    <row r="1355" spans="1:60" outlineLevel="3" x14ac:dyDescent="0.2">
      <c r="A1355" s="220"/>
      <c r="B1355" s="221"/>
      <c r="C1355" s="261" t="s">
        <v>3028</v>
      </c>
      <c r="D1355" s="250"/>
      <c r="E1355" s="250"/>
      <c r="F1355" s="250"/>
      <c r="G1355" s="250"/>
      <c r="H1355" s="224"/>
      <c r="I1355" s="224"/>
      <c r="J1355" s="224"/>
      <c r="K1355" s="224"/>
      <c r="L1355" s="224"/>
      <c r="M1355" s="224"/>
      <c r="N1355" s="223"/>
      <c r="O1355" s="223"/>
      <c r="P1355" s="223"/>
      <c r="Q1355" s="223"/>
      <c r="R1355" s="224"/>
      <c r="S1355" s="224"/>
      <c r="T1355" s="224"/>
      <c r="U1355" s="224"/>
      <c r="V1355" s="224"/>
      <c r="W1355" s="224"/>
      <c r="X1355" s="224"/>
      <c r="Y1355" s="224"/>
      <c r="Z1355" s="213"/>
      <c r="AA1355" s="213"/>
      <c r="AB1355" s="213"/>
      <c r="AC1355" s="213"/>
      <c r="AD1355" s="213"/>
      <c r="AE1355" s="213"/>
      <c r="AF1355" s="213"/>
      <c r="AG1355" s="213" t="s">
        <v>287</v>
      </c>
      <c r="AH1355" s="213"/>
      <c r="AI1355" s="213"/>
      <c r="AJ1355" s="213"/>
      <c r="AK1355" s="213"/>
      <c r="AL1355" s="213"/>
      <c r="AM1355" s="213"/>
      <c r="AN1355" s="213"/>
      <c r="AO1355" s="213"/>
      <c r="AP1355" s="213"/>
      <c r="AQ1355" s="213"/>
      <c r="AR1355" s="213"/>
      <c r="AS1355" s="213"/>
      <c r="AT1355" s="213"/>
      <c r="AU1355" s="213"/>
      <c r="AV1355" s="213"/>
      <c r="AW1355" s="213"/>
      <c r="AX1355" s="213"/>
      <c r="AY1355" s="213"/>
      <c r="AZ1355" s="213"/>
      <c r="BA1355" s="213"/>
      <c r="BB1355" s="213"/>
      <c r="BC1355" s="213"/>
      <c r="BD1355" s="213"/>
      <c r="BE1355" s="213"/>
      <c r="BF1355" s="213"/>
      <c r="BG1355" s="213"/>
      <c r="BH1355" s="213"/>
    </row>
    <row r="1356" spans="1:60" outlineLevel="3" x14ac:dyDescent="0.2">
      <c r="A1356" s="220"/>
      <c r="B1356" s="221"/>
      <c r="C1356" s="261" t="s">
        <v>3029</v>
      </c>
      <c r="D1356" s="250"/>
      <c r="E1356" s="250"/>
      <c r="F1356" s="250"/>
      <c r="G1356" s="250"/>
      <c r="H1356" s="224"/>
      <c r="I1356" s="224"/>
      <c r="J1356" s="224"/>
      <c r="K1356" s="224"/>
      <c r="L1356" s="224"/>
      <c r="M1356" s="224"/>
      <c r="N1356" s="223"/>
      <c r="O1356" s="223"/>
      <c r="P1356" s="223"/>
      <c r="Q1356" s="223"/>
      <c r="R1356" s="224"/>
      <c r="S1356" s="224"/>
      <c r="T1356" s="224"/>
      <c r="U1356" s="224"/>
      <c r="V1356" s="224"/>
      <c r="W1356" s="224"/>
      <c r="X1356" s="224"/>
      <c r="Y1356" s="224"/>
      <c r="Z1356" s="213"/>
      <c r="AA1356" s="213"/>
      <c r="AB1356" s="213"/>
      <c r="AC1356" s="213"/>
      <c r="AD1356" s="213"/>
      <c r="AE1356" s="213"/>
      <c r="AF1356" s="213"/>
      <c r="AG1356" s="213" t="s">
        <v>287</v>
      </c>
      <c r="AH1356" s="213"/>
      <c r="AI1356" s="213"/>
      <c r="AJ1356" s="213"/>
      <c r="AK1356" s="213"/>
      <c r="AL1356" s="213"/>
      <c r="AM1356" s="213"/>
      <c r="AN1356" s="213"/>
      <c r="AO1356" s="213"/>
      <c r="AP1356" s="213"/>
      <c r="AQ1356" s="213"/>
      <c r="AR1356" s="213"/>
      <c r="AS1356" s="213"/>
      <c r="AT1356" s="213"/>
      <c r="AU1356" s="213"/>
      <c r="AV1356" s="213"/>
      <c r="AW1356" s="213"/>
      <c r="AX1356" s="213"/>
      <c r="AY1356" s="213"/>
      <c r="AZ1356" s="213"/>
      <c r="BA1356" s="213"/>
      <c r="BB1356" s="213"/>
      <c r="BC1356" s="213"/>
      <c r="BD1356" s="213"/>
      <c r="BE1356" s="213"/>
      <c r="BF1356" s="213"/>
      <c r="BG1356" s="213"/>
      <c r="BH1356" s="213"/>
    </row>
    <row r="1357" spans="1:60" outlineLevel="3" x14ac:dyDescent="0.2">
      <c r="A1357" s="220"/>
      <c r="B1357" s="221"/>
      <c r="C1357" s="261" t="s">
        <v>3030</v>
      </c>
      <c r="D1357" s="250"/>
      <c r="E1357" s="250"/>
      <c r="F1357" s="250"/>
      <c r="G1357" s="250"/>
      <c r="H1357" s="224"/>
      <c r="I1357" s="224"/>
      <c r="J1357" s="224"/>
      <c r="K1357" s="224"/>
      <c r="L1357" s="224"/>
      <c r="M1357" s="224"/>
      <c r="N1357" s="223"/>
      <c r="O1357" s="223"/>
      <c r="P1357" s="223"/>
      <c r="Q1357" s="223"/>
      <c r="R1357" s="224"/>
      <c r="S1357" s="224"/>
      <c r="T1357" s="224"/>
      <c r="U1357" s="224"/>
      <c r="V1357" s="224"/>
      <c r="W1357" s="224"/>
      <c r="X1357" s="224"/>
      <c r="Y1357" s="224"/>
      <c r="Z1357" s="213"/>
      <c r="AA1357" s="213"/>
      <c r="AB1357" s="213"/>
      <c r="AC1357" s="213"/>
      <c r="AD1357" s="213"/>
      <c r="AE1357" s="213"/>
      <c r="AF1357" s="213"/>
      <c r="AG1357" s="213" t="s">
        <v>287</v>
      </c>
      <c r="AH1357" s="213"/>
      <c r="AI1357" s="213"/>
      <c r="AJ1357" s="213"/>
      <c r="AK1357" s="213"/>
      <c r="AL1357" s="213"/>
      <c r="AM1357" s="213"/>
      <c r="AN1357" s="213"/>
      <c r="AO1357" s="213"/>
      <c r="AP1357" s="213"/>
      <c r="AQ1357" s="213"/>
      <c r="AR1357" s="213"/>
      <c r="AS1357" s="213"/>
      <c r="AT1357" s="213"/>
      <c r="AU1357" s="213"/>
      <c r="AV1357" s="213"/>
      <c r="AW1357" s="213"/>
      <c r="AX1357" s="213"/>
      <c r="AY1357" s="213"/>
      <c r="AZ1357" s="213"/>
      <c r="BA1357" s="213"/>
      <c r="BB1357" s="213"/>
      <c r="BC1357" s="213"/>
      <c r="BD1357" s="213"/>
      <c r="BE1357" s="213"/>
      <c r="BF1357" s="213"/>
      <c r="BG1357" s="213"/>
      <c r="BH1357" s="213"/>
    </row>
    <row r="1358" spans="1:60" outlineLevel="3" x14ac:dyDescent="0.2">
      <c r="A1358" s="220"/>
      <c r="B1358" s="221"/>
      <c r="C1358" s="261" t="s">
        <v>2986</v>
      </c>
      <c r="D1358" s="250"/>
      <c r="E1358" s="250"/>
      <c r="F1358" s="250"/>
      <c r="G1358" s="250"/>
      <c r="H1358" s="224"/>
      <c r="I1358" s="224"/>
      <c r="J1358" s="224"/>
      <c r="K1358" s="224"/>
      <c r="L1358" s="224"/>
      <c r="M1358" s="224"/>
      <c r="N1358" s="223"/>
      <c r="O1358" s="223"/>
      <c r="P1358" s="223"/>
      <c r="Q1358" s="223"/>
      <c r="R1358" s="224"/>
      <c r="S1358" s="224"/>
      <c r="T1358" s="224"/>
      <c r="U1358" s="224"/>
      <c r="V1358" s="224"/>
      <c r="W1358" s="224"/>
      <c r="X1358" s="224"/>
      <c r="Y1358" s="224"/>
      <c r="Z1358" s="213"/>
      <c r="AA1358" s="213"/>
      <c r="AB1358" s="213"/>
      <c r="AC1358" s="213"/>
      <c r="AD1358" s="213"/>
      <c r="AE1358" s="213"/>
      <c r="AF1358" s="213"/>
      <c r="AG1358" s="213" t="s">
        <v>287</v>
      </c>
      <c r="AH1358" s="213"/>
      <c r="AI1358" s="213"/>
      <c r="AJ1358" s="213"/>
      <c r="AK1358" s="213"/>
      <c r="AL1358" s="213"/>
      <c r="AM1358" s="213"/>
      <c r="AN1358" s="213"/>
      <c r="AO1358" s="213"/>
      <c r="AP1358" s="213"/>
      <c r="AQ1358" s="213"/>
      <c r="AR1358" s="213"/>
      <c r="AS1358" s="213"/>
      <c r="AT1358" s="213"/>
      <c r="AU1358" s="213"/>
      <c r="AV1358" s="213"/>
      <c r="AW1358" s="213"/>
      <c r="AX1358" s="213"/>
      <c r="AY1358" s="213"/>
      <c r="AZ1358" s="213"/>
      <c r="BA1358" s="213"/>
      <c r="BB1358" s="213"/>
      <c r="BC1358" s="213"/>
      <c r="BD1358" s="213"/>
      <c r="BE1358" s="213"/>
      <c r="BF1358" s="213"/>
      <c r="BG1358" s="213"/>
      <c r="BH1358" s="213"/>
    </row>
    <row r="1359" spans="1:60" outlineLevel="3" x14ac:dyDescent="0.2">
      <c r="A1359" s="220"/>
      <c r="B1359" s="221"/>
      <c r="C1359" s="261" t="s">
        <v>2987</v>
      </c>
      <c r="D1359" s="250"/>
      <c r="E1359" s="250"/>
      <c r="F1359" s="250"/>
      <c r="G1359" s="250"/>
      <c r="H1359" s="224"/>
      <c r="I1359" s="224"/>
      <c r="J1359" s="224"/>
      <c r="K1359" s="224"/>
      <c r="L1359" s="224"/>
      <c r="M1359" s="224"/>
      <c r="N1359" s="223"/>
      <c r="O1359" s="223"/>
      <c r="P1359" s="223"/>
      <c r="Q1359" s="223"/>
      <c r="R1359" s="224"/>
      <c r="S1359" s="224"/>
      <c r="T1359" s="224"/>
      <c r="U1359" s="224"/>
      <c r="V1359" s="224"/>
      <c r="W1359" s="224"/>
      <c r="X1359" s="224"/>
      <c r="Y1359" s="224"/>
      <c r="Z1359" s="213"/>
      <c r="AA1359" s="213"/>
      <c r="AB1359" s="213"/>
      <c r="AC1359" s="213"/>
      <c r="AD1359" s="213"/>
      <c r="AE1359" s="213"/>
      <c r="AF1359" s="213"/>
      <c r="AG1359" s="213" t="s">
        <v>287</v>
      </c>
      <c r="AH1359" s="213"/>
      <c r="AI1359" s="213"/>
      <c r="AJ1359" s="213"/>
      <c r="AK1359" s="213"/>
      <c r="AL1359" s="213"/>
      <c r="AM1359" s="213"/>
      <c r="AN1359" s="213"/>
      <c r="AO1359" s="213"/>
      <c r="AP1359" s="213"/>
      <c r="AQ1359" s="213"/>
      <c r="AR1359" s="213"/>
      <c r="AS1359" s="213"/>
      <c r="AT1359" s="213"/>
      <c r="AU1359" s="213"/>
      <c r="AV1359" s="213"/>
      <c r="AW1359" s="213"/>
      <c r="AX1359" s="213"/>
      <c r="AY1359" s="213"/>
      <c r="AZ1359" s="213"/>
      <c r="BA1359" s="213"/>
      <c r="BB1359" s="213"/>
      <c r="BC1359" s="213"/>
      <c r="BD1359" s="213"/>
      <c r="BE1359" s="213"/>
      <c r="BF1359" s="213"/>
      <c r="BG1359" s="213"/>
      <c r="BH1359" s="213"/>
    </row>
    <row r="1360" spans="1:60" outlineLevel="3" x14ac:dyDescent="0.2">
      <c r="A1360" s="220"/>
      <c r="B1360" s="221"/>
      <c r="C1360" s="261" t="s">
        <v>3213</v>
      </c>
      <c r="D1360" s="250"/>
      <c r="E1360" s="250"/>
      <c r="F1360" s="250"/>
      <c r="G1360" s="250"/>
      <c r="H1360" s="224"/>
      <c r="I1360" s="224"/>
      <c r="J1360" s="224"/>
      <c r="K1360" s="224"/>
      <c r="L1360" s="224"/>
      <c r="M1360" s="224"/>
      <c r="N1360" s="223"/>
      <c r="O1360" s="223"/>
      <c r="P1360" s="223"/>
      <c r="Q1360" s="223"/>
      <c r="R1360" s="224"/>
      <c r="S1360" s="224"/>
      <c r="T1360" s="224"/>
      <c r="U1360" s="224"/>
      <c r="V1360" s="224"/>
      <c r="W1360" s="224"/>
      <c r="X1360" s="224"/>
      <c r="Y1360" s="224"/>
      <c r="Z1360" s="213"/>
      <c r="AA1360" s="213"/>
      <c r="AB1360" s="213"/>
      <c r="AC1360" s="213"/>
      <c r="AD1360" s="213"/>
      <c r="AE1360" s="213"/>
      <c r="AF1360" s="213"/>
      <c r="AG1360" s="213" t="s">
        <v>287</v>
      </c>
      <c r="AH1360" s="213"/>
      <c r="AI1360" s="213"/>
      <c r="AJ1360" s="213"/>
      <c r="AK1360" s="213"/>
      <c r="AL1360" s="213"/>
      <c r="AM1360" s="213"/>
      <c r="AN1360" s="213"/>
      <c r="AO1360" s="213"/>
      <c r="AP1360" s="213"/>
      <c r="AQ1360" s="213"/>
      <c r="AR1360" s="213"/>
      <c r="AS1360" s="213"/>
      <c r="AT1360" s="213"/>
      <c r="AU1360" s="213"/>
      <c r="AV1360" s="213"/>
      <c r="AW1360" s="213"/>
      <c r="AX1360" s="213"/>
      <c r="AY1360" s="213"/>
      <c r="AZ1360" s="213"/>
      <c r="BA1360" s="213"/>
      <c r="BB1360" s="213"/>
      <c r="BC1360" s="213"/>
      <c r="BD1360" s="213"/>
      <c r="BE1360" s="213"/>
      <c r="BF1360" s="213"/>
      <c r="BG1360" s="213"/>
      <c r="BH1360" s="213"/>
    </row>
    <row r="1361" spans="1:60" outlineLevel="3" x14ac:dyDescent="0.2">
      <c r="A1361" s="220"/>
      <c r="B1361" s="221"/>
      <c r="C1361" s="261" t="s">
        <v>3214</v>
      </c>
      <c r="D1361" s="250"/>
      <c r="E1361" s="250"/>
      <c r="F1361" s="250"/>
      <c r="G1361" s="250"/>
      <c r="H1361" s="224"/>
      <c r="I1361" s="224"/>
      <c r="J1361" s="224"/>
      <c r="K1361" s="224"/>
      <c r="L1361" s="224"/>
      <c r="M1361" s="224"/>
      <c r="N1361" s="223"/>
      <c r="O1361" s="223"/>
      <c r="P1361" s="223"/>
      <c r="Q1361" s="223"/>
      <c r="R1361" s="224"/>
      <c r="S1361" s="224"/>
      <c r="T1361" s="224"/>
      <c r="U1361" s="224"/>
      <c r="V1361" s="224"/>
      <c r="W1361" s="224"/>
      <c r="X1361" s="224"/>
      <c r="Y1361" s="224"/>
      <c r="Z1361" s="213"/>
      <c r="AA1361" s="213"/>
      <c r="AB1361" s="213"/>
      <c r="AC1361" s="213"/>
      <c r="AD1361" s="213"/>
      <c r="AE1361" s="213"/>
      <c r="AF1361" s="213"/>
      <c r="AG1361" s="213" t="s">
        <v>287</v>
      </c>
      <c r="AH1361" s="213"/>
      <c r="AI1361" s="213"/>
      <c r="AJ1361" s="213"/>
      <c r="AK1361" s="213"/>
      <c r="AL1361" s="213"/>
      <c r="AM1361" s="213"/>
      <c r="AN1361" s="213"/>
      <c r="AO1361" s="213"/>
      <c r="AP1361" s="213"/>
      <c r="AQ1361" s="213"/>
      <c r="AR1361" s="213"/>
      <c r="AS1361" s="213"/>
      <c r="AT1361" s="213"/>
      <c r="AU1361" s="213"/>
      <c r="AV1361" s="213"/>
      <c r="AW1361" s="213"/>
      <c r="AX1361" s="213"/>
      <c r="AY1361" s="213"/>
      <c r="AZ1361" s="213"/>
      <c r="BA1361" s="213"/>
      <c r="BB1361" s="213"/>
      <c r="BC1361" s="213"/>
      <c r="BD1361" s="213"/>
      <c r="BE1361" s="213"/>
      <c r="BF1361" s="213"/>
      <c r="BG1361" s="213"/>
      <c r="BH1361" s="213"/>
    </row>
    <row r="1362" spans="1:60" outlineLevel="3" x14ac:dyDescent="0.2">
      <c r="A1362" s="220"/>
      <c r="B1362" s="221"/>
      <c r="C1362" s="261" t="s">
        <v>3215</v>
      </c>
      <c r="D1362" s="250"/>
      <c r="E1362" s="250"/>
      <c r="F1362" s="250"/>
      <c r="G1362" s="250"/>
      <c r="H1362" s="224"/>
      <c r="I1362" s="224"/>
      <c r="J1362" s="224"/>
      <c r="K1362" s="224"/>
      <c r="L1362" s="224"/>
      <c r="M1362" s="224"/>
      <c r="N1362" s="223"/>
      <c r="O1362" s="223"/>
      <c r="P1362" s="223"/>
      <c r="Q1362" s="223"/>
      <c r="R1362" s="224"/>
      <c r="S1362" s="224"/>
      <c r="T1362" s="224"/>
      <c r="U1362" s="224"/>
      <c r="V1362" s="224"/>
      <c r="W1362" s="224"/>
      <c r="X1362" s="224"/>
      <c r="Y1362" s="224"/>
      <c r="Z1362" s="213"/>
      <c r="AA1362" s="213"/>
      <c r="AB1362" s="213"/>
      <c r="AC1362" s="213"/>
      <c r="AD1362" s="213"/>
      <c r="AE1362" s="213"/>
      <c r="AF1362" s="213"/>
      <c r="AG1362" s="213" t="s">
        <v>287</v>
      </c>
      <c r="AH1362" s="213"/>
      <c r="AI1362" s="213"/>
      <c r="AJ1362" s="213"/>
      <c r="AK1362" s="213"/>
      <c r="AL1362" s="213"/>
      <c r="AM1362" s="213"/>
      <c r="AN1362" s="213"/>
      <c r="AO1362" s="213"/>
      <c r="AP1362" s="213"/>
      <c r="AQ1362" s="213"/>
      <c r="AR1362" s="213"/>
      <c r="AS1362" s="213"/>
      <c r="AT1362" s="213"/>
      <c r="AU1362" s="213"/>
      <c r="AV1362" s="213"/>
      <c r="AW1362" s="213"/>
      <c r="AX1362" s="213"/>
      <c r="AY1362" s="213"/>
      <c r="AZ1362" s="213"/>
      <c r="BA1362" s="213"/>
      <c r="BB1362" s="213"/>
      <c r="BC1362" s="213"/>
      <c r="BD1362" s="213"/>
      <c r="BE1362" s="213"/>
      <c r="BF1362" s="213"/>
      <c r="BG1362" s="213"/>
      <c r="BH1362" s="213"/>
    </row>
    <row r="1363" spans="1:60" outlineLevel="3" x14ac:dyDescent="0.2">
      <c r="A1363" s="220"/>
      <c r="B1363" s="221"/>
      <c r="C1363" s="261" t="s">
        <v>2988</v>
      </c>
      <c r="D1363" s="250"/>
      <c r="E1363" s="250"/>
      <c r="F1363" s="250"/>
      <c r="G1363" s="250"/>
      <c r="H1363" s="224"/>
      <c r="I1363" s="224"/>
      <c r="J1363" s="224"/>
      <c r="K1363" s="224"/>
      <c r="L1363" s="224"/>
      <c r="M1363" s="224"/>
      <c r="N1363" s="223"/>
      <c r="O1363" s="223"/>
      <c r="P1363" s="223"/>
      <c r="Q1363" s="223"/>
      <c r="R1363" s="224"/>
      <c r="S1363" s="224"/>
      <c r="T1363" s="224"/>
      <c r="U1363" s="224"/>
      <c r="V1363" s="224"/>
      <c r="W1363" s="224"/>
      <c r="X1363" s="224"/>
      <c r="Y1363" s="224"/>
      <c r="Z1363" s="213"/>
      <c r="AA1363" s="213"/>
      <c r="AB1363" s="213"/>
      <c r="AC1363" s="213"/>
      <c r="AD1363" s="213"/>
      <c r="AE1363" s="213"/>
      <c r="AF1363" s="213"/>
      <c r="AG1363" s="213" t="s">
        <v>287</v>
      </c>
      <c r="AH1363" s="213"/>
      <c r="AI1363" s="213"/>
      <c r="AJ1363" s="213"/>
      <c r="AK1363" s="213"/>
      <c r="AL1363" s="213"/>
      <c r="AM1363" s="213"/>
      <c r="AN1363" s="213"/>
      <c r="AO1363" s="213"/>
      <c r="AP1363" s="213"/>
      <c r="AQ1363" s="213"/>
      <c r="AR1363" s="213"/>
      <c r="AS1363" s="213"/>
      <c r="AT1363" s="213"/>
      <c r="AU1363" s="213"/>
      <c r="AV1363" s="213"/>
      <c r="AW1363" s="213"/>
      <c r="AX1363" s="213"/>
      <c r="AY1363" s="213"/>
      <c r="AZ1363" s="213"/>
      <c r="BA1363" s="213"/>
      <c r="BB1363" s="213"/>
      <c r="BC1363" s="213"/>
      <c r="BD1363" s="213"/>
      <c r="BE1363" s="213"/>
      <c r="BF1363" s="213"/>
      <c r="BG1363" s="213"/>
      <c r="BH1363" s="213"/>
    </row>
    <row r="1364" spans="1:60" ht="22.5" outlineLevel="3" x14ac:dyDescent="0.2">
      <c r="A1364" s="220"/>
      <c r="B1364" s="221"/>
      <c r="C1364" s="261" t="s">
        <v>355</v>
      </c>
      <c r="D1364" s="250"/>
      <c r="E1364" s="250"/>
      <c r="F1364" s="250"/>
      <c r="G1364" s="250"/>
      <c r="H1364" s="224"/>
      <c r="I1364" s="224"/>
      <c r="J1364" s="224"/>
      <c r="K1364" s="224"/>
      <c r="L1364" s="224"/>
      <c r="M1364" s="224"/>
      <c r="N1364" s="223"/>
      <c r="O1364" s="223"/>
      <c r="P1364" s="223"/>
      <c r="Q1364" s="223"/>
      <c r="R1364" s="224"/>
      <c r="S1364" s="224"/>
      <c r="T1364" s="224"/>
      <c r="U1364" s="224"/>
      <c r="V1364" s="224"/>
      <c r="W1364" s="224"/>
      <c r="X1364" s="224"/>
      <c r="Y1364" s="224"/>
      <c r="Z1364" s="213"/>
      <c r="AA1364" s="213"/>
      <c r="AB1364" s="213"/>
      <c r="AC1364" s="213"/>
      <c r="AD1364" s="213"/>
      <c r="AE1364" s="213"/>
      <c r="AF1364" s="213"/>
      <c r="AG1364" s="213" t="s">
        <v>287</v>
      </c>
      <c r="AH1364" s="213"/>
      <c r="AI1364" s="213"/>
      <c r="AJ1364" s="213"/>
      <c r="AK1364" s="213"/>
      <c r="AL1364" s="213"/>
      <c r="AM1364" s="213"/>
      <c r="AN1364" s="213"/>
      <c r="AO1364" s="213"/>
      <c r="AP1364" s="213"/>
      <c r="AQ1364" s="213"/>
      <c r="AR1364" s="213"/>
      <c r="AS1364" s="213"/>
      <c r="AT1364" s="213"/>
      <c r="AU1364" s="213"/>
      <c r="AV1364" s="213"/>
      <c r="AW1364" s="213"/>
      <c r="AX1364" s="213"/>
      <c r="AY1364" s="213"/>
      <c r="AZ1364" s="213"/>
      <c r="BA1364" s="249" t="str">
        <f>C1364</f>
        <v>Kompletní provedení dle veškerých informací obsažených v PD (textová i výkresová část, technologické postupy, restaurátorské záměry atd.).</v>
      </c>
      <c r="BB1364" s="213"/>
      <c r="BC1364" s="213"/>
      <c r="BD1364" s="213"/>
      <c r="BE1364" s="213"/>
      <c r="BF1364" s="213"/>
      <c r="BG1364" s="213"/>
      <c r="BH1364" s="213"/>
    </row>
    <row r="1365" spans="1:60" ht="22.5" outlineLevel="3" x14ac:dyDescent="0.2">
      <c r="A1365" s="220"/>
      <c r="B1365" s="221"/>
      <c r="C1365" s="261" t="s">
        <v>3165</v>
      </c>
      <c r="D1365" s="250"/>
      <c r="E1365" s="250"/>
      <c r="F1365" s="250"/>
      <c r="G1365" s="250"/>
      <c r="H1365" s="224"/>
      <c r="I1365" s="224"/>
      <c r="J1365" s="224"/>
      <c r="K1365" s="224"/>
      <c r="L1365" s="224"/>
      <c r="M1365" s="224"/>
      <c r="N1365" s="223"/>
      <c r="O1365" s="223"/>
      <c r="P1365" s="223"/>
      <c r="Q1365" s="223"/>
      <c r="R1365" s="224"/>
      <c r="S1365" s="224"/>
      <c r="T1365" s="224"/>
      <c r="U1365" s="224"/>
      <c r="V1365" s="224"/>
      <c r="W1365" s="224"/>
      <c r="X1365" s="224"/>
      <c r="Y1365" s="224"/>
      <c r="Z1365" s="213"/>
      <c r="AA1365" s="213"/>
      <c r="AB1365" s="213"/>
      <c r="AC1365" s="213"/>
      <c r="AD1365" s="213"/>
      <c r="AE1365" s="213"/>
      <c r="AF1365" s="213"/>
      <c r="AG1365" s="213" t="s">
        <v>287</v>
      </c>
      <c r="AH1365" s="213"/>
      <c r="AI1365" s="213"/>
      <c r="AJ1365" s="213"/>
      <c r="AK1365" s="213"/>
      <c r="AL1365" s="213"/>
      <c r="AM1365" s="213"/>
      <c r="AN1365" s="213"/>
      <c r="AO1365" s="213"/>
      <c r="AP1365" s="213"/>
      <c r="AQ1365" s="213"/>
      <c r="AR1365" s="213"/>
      <c r="AS1365" s="213"/>
      <c r="AT1365" s="213"/>
      <c r="AU1365" s="213"/>
      <c r="AV1365" s="213"/>
      <c r="AW1365" s="213"/>
      <c r="AX1365" s="213"/>
      <c r="AY1365" s="213"/>
      <c r="AZ1365" s="213"/>
      <c r="BA1365" s="249" t="str">
        <f>C1365</f>
        <v>Provedení je včetně montáže, demontáže původních konstrukcí, dodávky, přesunu hmot, přesunu a likvidace suti, povrchové úpravy, repasí, restaurátorských záměrů,</v>
      </c>
      <c r="BB1365" s="213"/>
      <c r="BC1365" s="213"/>
      <c r="BD1365" s="213"/>
      <c r="BE1365" s="213"/>
      <c r="BF1365" s="213"/>
      <c r="BG1365" s="213"/>
      <c r="BH1365" s="213"/>
    </row>
    <row r="1366" spans="1:60" ht="22.5" outlineLevel="3" x14ac:dyDescent="0.2">
      <c r="A1366" s="220"/>
      <c r="B1366" s="221"/>
      <c r="C1366" s="261" t="s">
        <v>288</v>
      </c>
      <c r="D1366" s="250"/>
      <c r="E1366" s="250"/>
      <c r="F1366" s="250"/>
      <c r="G1366" s="250"/>
      <c r="H1366" s="224"/>
      <c r="I1366" s="224"/>
      <c r="J1366" s="224"/>
      <c r="K1366" s="224"/>
      <c r="L1366" s="224"/>
      <c r="M1366" s="224"/>
      <c r="N1366" s="223"/>
      <c r="O1366" s="223"/>
      <c r="P1366" s="223"/>
      <c r="Q1366" s="223"/>
      <c r="R1366" s="224"/>
      <c r="S1366" s="224"/>
      <c r="T1366" s="224"/>
      <c r="U1366" s="224"/>
      <c r="V1366" s="224"/>
      <c r="W1366" s="224"/>
      <c r="X1366" s="224"/>
      <c r="Y1366" s="224"/>
      <c r="Z1366" s="213"/>
      <c r="AA1366" s="213"/>
      <c r="AB1366" s="213"/>
      <c r="AC1366" s="213"/>
      <c r="AD1366" s="213"/>
      <c r="AE1366" s="213"/>
      <c r="AF1366" s="213"/>
      <c r="AG1366" s="213" t="s">
        <v>287</v>
      </c>
      <c r="AH1366" s="213"/>
      <c r="AI1366" s="213"/>
      <c r="AJ1366" s="213"/>
      <c r="AK1366" s="213"/>
      <c r="AL1366" s="213"/>
      <c r="AM1366" s="213"/>
      <c r="AN1366" s="213"/>
      <c r="AO1366" s="213"/>
      <c r="AP1366" s="213"/>
      <c r="AQ1366" s="213"/>
      <c r="AR1366" s="213"/>
      <c r="AS1366" s="213"/>
      <c r="AT1366" s="213"/>
      <c r="AU1366" s="213"/>
      <c r="AV1366" s="213"/>
      <c r="AW1366" s="213"/>
      <c r="AX1366" s="213"/>
      <c r="AY1366" s="213"/>
      <c r="AZ1366" s="213"/>
      <c r="BA1366" s="249" t="str">
        <f>C1366</f>
        <v>restaurátorských závěrečných zpráv, dílenských dokumentací, vzorkování a veškerých dalších nutných souvisejících plnění a dodávek potřeb.</v>
      </c>
      <c r="BB1366" s="213"/>
      <c r="BC1366" s="213"/>
      <c r="BD1366" s="213"/>
      <c r="BE1366" s="213"/>
      <c r="BF1366" s="213"/>
      <c r="BG1366" s="213"/>
      <c r="BH1366" s="213"/>
    </row>
    <row r="1367" spans="1:60" ht="22.5" outlineLevel="1" x14ac:dyDescent="0.2">
      <c r="A1367" s="241">
        <v>132</v>
      </c>
      <c r="B1367" s="242" t="s">
        <v>3031</v>
      </c>
      <c r="C1367" s="259" t="s">
        <v>3032</v>
      </c>
      <c r="D1367" s="243" t="s">
        <v>1055</v>
      </c>
      <c r="E1367" s="244">
        <v>1</v>
      </c>
      <c r="F1367" s="245"/>
      <c r="G1367" s="246">
        <f>ROUND(E1367*F1367,2)</f>
        <v>0</v>
      </c>
      <c r="H1367" s="245"/>
      <c r="I1367" s="246">
        <f>ROUND(E1367*H1367,2)</f>
        <v>0</v>
      </c>
      <c r="J1367" s="245"/>
      <c r="K1367" s="246">
        <f>ROUND(E1367*J1367,2)</f>
        <v>0</v>
      </c>
      <c r="L1367" s="246">
        <v>21</v>
      </c>
      <c r="M1367" s="246">
        <f>G1367*(1+L1367/100)</f>
        <v>0</v>
      </c>
      <c r="N1367" s="244">
        <v>0</v>
      </c>
      <c r="O1367" s="244">
        <f>ROUND(E1367*N1367,2)</f>
        <v>0</v>
      </c>
      <c r="P1367" s="244">
        <v>0</v>
      </c>
      <c r="Q1367" s="244">
        <f>ROUND(E1367*P1367,2)</f>
        <v>0</v>
      </c>
      <c r="R1367" s="246"/>
      <c r="S1367" s="246" t="s">
        <v>281</v>
      </c>
      <c r="T1367" s="247" t="s">
        <v>282</v>
      </c>
      <c r="U1367" s="224">
        <v>0</v>
      </c>
      <c r="V1367" s="224">
        <f>ROUND(E1367*U1367,2)</f>
        <v>0</v>
      </c>
      <c r="W1367" s="224"/>
      <c r="X1367" s="224" t="s">
        <v>283</v>
      </c>
      <c r="Y1367" s="224" t="s">
        <v>284</v>
      </c>
      <c r="Z1367" s="213"/>
      <c r="AA1367" s="213"/>
      <c r="AB1367" s="213"/>
      <c r="AC1367" s="213"/>
      <c r="AD1367" s="213"/>
      <c r="AE1367" s="213"/>
      <c r="AF1367" s="213"/>
      <c r="AG1367" s="213" t="s">
        <v>285</v>
      </c>
      <c r="AH1367" s="213"/>
      <c r="AI1367" s="213"/>
      <c r="AJ1367" s="213"/>
      <c r="AK1367" s="213"/>
      <c r="AL1367" s="213"/>
      <c r="AM1367" s="213"/>
      <c r="AN1367" s="213"/>
      <c r="AO1367" s="213"/>
      <c r="AP1367" s="213"/>
      <c r="AQ1367" s="213"/>
      <c r="AR1367" s="213"/>
      <c r="AS1367" s="213"/>
      <c r="AT1367" s="213"/>
      <c r="AU1367" s="213"/>
      <c r="AV1367" s="213"/>
      <c r="AW1367" s="213"/>
      <c r="AX1367" s="213"/>
      <c r="AY1367" s="213"/>
      <c r="AZ1367" s="213"/>
      <c r="BA1367" s="213"/>
      <c r="BB1367" s="213"/>
      <c r="BC1367" s="213"/>
      <c r="BD1367" s="213"/>
      <c r="BE1367" s="213"/>
      <c r="BF1367" s="213"/>
      <c r="BG1367" s="213"/>
      <c r="BH1367" s="213"/>
    </row>
    <row r="1368" spans="1:60" outlineLevel="2" x14ac:dyDescent="0.2">
      <c r="A1368" s="220"/>
      <c r="B1368" s="221"/>
      <c r="C1368" s="260" t="s">
        <v>286</v>
      </c>
      <c r="D1368" s="248"/>
      <c r="E1368" s="248"/>
      <c r="F1368" s="248"/>
      <c r="G1368" s="248"/>
      <c r="H1368" s="224"/>
      <c r="I1368" s="224"/>
      <c r="J1368" s="224"/>
      <c r="K1368" s="224"/>
      <c r="L1368" s="224"/>
      <c r="M1368" s="224"/>
      <c r="N1368" s="223"/>
      <c r="O1368" s="223"/>
      <c r="P1368" s="223"/>
      <c r="Q1368" s="223"/>
      <c r="R1368" s="224"/>
      <c r="S1368" s="224"/>
      <c r="T1368" s="224"/>
      <c r="U1368" s="224"/>
      <c r="V1368" s="224"/>
      <c r="W1368" s="224"/>
      <c r="X1368" s="224"/>
      <c r="Y1368" s="224"/>
      <c r="Z1368" s="213"/>
      <c r="AA1368" s="213"/>
      <c r="AB1368" s="213"/>
      <c r="AC1368" s="213"/>
      <c r="AD1368" s="213"/>
      <c r="AE1368" s="213"/>
      <c r="AF1368" s="213"/>
      <c r="AG1368" s="213" t="s">
        <v>287</v>
      </c>
      <c r="AH1368" s="213"/>
      <c r="AI1368" s="213"/>
      <c r="AJ1368" s="213"/>
      <c r="AK1368" s="213"/>
      <c r="AL1368" s="213"/>
      <c r="AM1368" s="213"/>
      <c r="AN1368" s="213"/>
      <c r="AO1368" s="213"/>
      <c r="AP1368" s="213"/>
      <c r="AQ1368" s="213"/>
      <c r="AR1368" s="213"/>
      <c r="AS1368" s="213"/>
      <c r="AT1368" s="213"/>
      <c r="AU1368" s="213"/>
      <c r="AV1368" s="213"/>
      <c r="AW1368" s="213"/>
      <c r="AX1368" s="213"/>
      <c r="AY1368" s="213"/>
      <c r="AZ1368" s="213"/>
      <c r="BA1368" s="213"/>
      <c r="BB1368" s="213"/>
      <c r="BC1368" s="213"/>
      <c r="BD1368" s="213"/>
      <c r="BE1368" s="213"/>
      <c r="BF1368" s="213"/>
      <c r="BG1368" s="213"/>
      <c r="BH1368" s="213"/>
    </row>
    <row r="1369" spans="1:60" outlineLevel="3" x14ac:dyDescent="0.2">
      <c r="A1369" s="220"/>
      <c r="B1369" s="221"/>
      <c r="C1369" s="261" t="s">
        <v>3028</v>
      </c>
      <c r="D1369" s="250"/>
      <c r="E1369" s="250"/>
      <c r="F1369" s="250"/>
      <c r="G1369" s="250"/>
      <c r="H1369" s="224"/>
      <c r="I1369" s="224"/>
      <c r="J1369" s="224"/>
      <c r="K1369" s="224"/>
      <c r="L1369" s="224"/>
      <c r="M1369" s="224"/>
      <c r="N1369" s="223"/>
      <c r="O1369" s="223"/>
      <c r="P1369" s="223"/>
      <c r="Q1369" s="223"/>
      <c r="R1369" s="224"/>
      <c r="S1369" s="224"/>
      <c r="T1369" s="224"/>
      <c r="U1369" s="224"/>
      <c r="V1369" s="224"/>
      <c r="W1369" s="224"/>
      <c r="X1369" s="224"/>
      <c r="Y1369" s="224"/>
      <c r="Z1369" s="213"/>
      <c r="AA1369" s="213"/>
      <c r="AB1369" s="213"/>
      <c r="AC1369" s="213"/>
      <c r="AD1369" s="213"/>
      <c r="AE1369" s="213"/>
      <c r="AF1369" s="213"/>
      <c r="AG1369" s="213" t="s">
        <v>287</v>
      </c>
      <c r="AH1369" s="213"/>
      <c r="AI1369" s="213"/>
      <c r="AJ1369" s="213"/>
      <c r="AK1369" s="213"/>
      <c r="AL1369" s="213"/>
      <c r="AM1369" s="213"/>
      <c r="AN1369" s="213"/>
      <c r="AO1369" s="213"/>
      <c r="AP1369" s="213"/>
      <c r="AQ1369" s="213"/>
      <c r="AR1369" s="213"/>
      <c r="AS1369" s="213"/>
      <c r="AT1369" s="213"/>
      <c r="AU1369" s="213"/>
      <c r="AV1369" s="213"/>
      <c r="AW1369" s="213"/>
      <c r="AX1369" s="213"/>
      <c r="AY1369" s="213"/>
      <c r="AZ1369" s="213"/>
      <c r="BA1369" s="213"/>
      <c r="BB1369" s="213"/>
      <c r="BC1369" s="213"/>
      <c r="BD1369" s="213"/>
      <c r="BE1369" s="213"/>
      <c r="BF1369" s="213"/>
      <c r="BG1369" s="213"/>
      <c r="BH1369" s="213"/>
    </row>
    <row r="1370" spans="1:60" outlineLevel="3" x14ac:dyDescent="0.2">
      <c r="A1370" s="220"/>
      <c r="B1370" s="221"/>
      <c r="C1370" s="261" t="s">
        <v>3029</v>
      </c>
      <c r="D1370" s="250"/>
      <c r="E1370" s="250"/>
      <c r="F1370" s="250"/>
      <c r="G1370" s="250"/>
      <c r="H1370" s="224"/>
      <c r="I1370" s="224"/>
      <c r="J1370" s="224"/>
      <c r="K1370" s="224"/>
      <c r="L1370" s="224"/>
      <c r="M1370" s="224"/>
      <c r="N1370" s="223"/>
      <c r="O1370" s="223"/>
      <c r="P1370" s="223"/>
      <c r="Q1370" s="223"/>
      <c r="R1370" s="224"/>
      <c r="S1370" s="224"/>
      <c r="T1370" s="224"/>
      <c r="U1370" s="224"/>
      <c r="V1370" s="224"/>
      <c r="W1370" s="224"/>
      <c r="X1370" s="224"/>
      <c r="Y1370" s="224"/>
      <c r="Z1370" s="213"/>
      <c r="AA1370" s="213"/>
      <c r="AB1370" s="213"/>
      <c r="AC1370" s="213"/>
      <c r="AD1370" s="213"/>
      <c r="AE1370" s="213"/>
      <c r="AF1370" s="213"/>
      <c r="AG1370" s="213" t="s">
        <v>287</v>
      </c>
      <c r="AH1370" s="213"/>
      <c r="AI1370" s="213"/>
      <c r="AJ1370" s="213"/>
      <c r="AK1370" s="213"/>
      <c r="AL1370" s="213"/>
      <c r="AM1370" s="213"/>
      <c r="AN1370" s="213"/>
      <c r="AO1370" s="213"/>
      <c r="AP1370" s="213"/>
      <c r="AQ1370" s="213"/>
      <c r="AR1370" s="213"/>
      <c r="AS1370" s="213"/>
      <c r="AT1370" s="213"/>
      <c r="AU1370" s="213"/>
      <c r="AV1370" s="213"/>
      <c r="AW1370" s="213"/>
      <c r="AX1370" s="213"/>
      <c r="AY1370" s="213"/>
      <c r="AZ1370" s="213"/>
      <c r="BA1370" s="213"/>
      <c r="BB1370" s="213"/>
      <c r="BC1370" s="213"/>
      <c r="BD1370" s="213"/>
      <c r="BE1370" s="213"/>
      <c r="BF1370" s="213"/>
      <c r="BG1370" s="213"/>
      <c r="BH1370" s="213"/>
    </row>
    <row r="1371" spans="1:60" outlineLevel="3" x14ac:dyDescent="0.2">
      <c r="A1371" s="220"/>
      <c r="B1371" s="221"/>
      <c r="C1371" s="261" t="s">
        <v>3030</v>
      </c>
      <c r="D1371" s="250"/>
      <c r="E1371" s="250"/>
      <c r="F1371" s="250"/>
      <c r="G1371" s="250"/>
      <c r="H1371" s="224"/>
      <c r="I1371" s="224"/>
      <c r="J1371" s="224"/>
      <c r="K1371" s="224"/>
      <c r="L1371" s="224"/>
      <c r="M1371" s="224"/>
      <c r="N1371" s="223"/>
      <c r="O1371" s="223"/>
      <c r="P1371" s="223"/>
      <c r="Q1371" s="223"/>
      <c r="R1371" s="224"/>
      <c r="S1371" s="224"/>
      <c r="T1371" s="224"/>
      <c r="U1371" s="224"/>
      <c r="V1371" s="224"/>
      <c r="W1371" s="224"/>
      <c r="X1371" s="224"/>
      <c r="Y1371" s="224"/>
      <c r="Z1371" s="213"/>
      <c r="AA1371" s="213"/>
      <c r="AB1371" s="213"/>
      <c r="AC1371" s="213"/>
      <c r="AD1371" s="213"/>
      <c r="AE1371" s="213"/>
      <c r="AF1371" s="213"/>
      <c r="AG1371" s="213" t="s">
        <v>287</v>
      </c>
      <c r="AH1371" s="213"/>
      <c r="AI1371" s="213"/>
      <c r="AJ1371" s="213"/>
      <c r="AK1371" s="213"/>
      <c r="AL1371" s="213"/>
      <c r="AM1371" s="213"/>
      <c r="AN1371" s="213"/>
      <c r="AO1371" s="213"/>
      <c r="AP1371" s="213"/>
      <c r="AQ1371" s="213"/>
      <c r="AR1371" s="213"/>
      <c r="AS1371" s="213"/>
      <c r="AT1371" s="213"/>
      <c r="AU1371" s="213"/>
      <c r="AV1371" s="213"/>
      <c r="AW1371" s="213"/>
      <c r="AX1371" s="213"/>
      <c r="AY1371" s="213"/>
      <c r="AZ1371" s="213"/>
      <c r="BA1371" s="213"/>
      <c r="BB1371" s="213"/>
      <c r="BC1371" s="213"/>
      <c r="BD1371" s="213"/>
      <c r="BE1371" s="213"/>
      <c r="BF1371" s="213"/>
      <c r="BG1371" s="213"/>
      <c r="BH1371" s="213"/>
    </row>
    <row r="1372" spans="1:60" outlineLevel="3" x14ac:dyDescent="0.2">
      <c r="A1372" s="220"/>
      <c r="B1372" s="221"/>
      <c r="C1372" s="261" t="s">
        <v>2986</v>
      </c>
      <c r="D1372" s="250"/>
      <c r="E1372" s="250"/>
      <c r="F1372" s="250"/>
      <c r="G1372" s="250"/>
      <c r="H1372" s="224"/>
      <c r="I1372" s="224"/>
      <c r="J1372" s="224"/>
      <c r="K1372" s="224"/>
      <c r="L1372" s="224"/>
      <c r="M1372" s="224"/>
      <c r="N1372" s="223"/>
      <c r="O1372" s="223"/>
      <c r="P1372" s="223"/>
      <c r="Q1372" s="223"/>
      <c r="R1372" s="224"/>
      <c r="S1372" s="224"/>
      <c r="T1372" s="224"/>
      <c r="U1372" s="224"/>
      <c r="V1372" s="224"/>
      <c r="W1372" s="224"/>
      <c r="X1372" s="224"/>
      <c r="Y1372" s="224"/>
      <c r="Z1372" s="213"/>
      <c r="AA1372" s="213"/>
      <c r="AB1372" s="213"/>
      <c r="AC1372" s="213"/>
      <c r="AD1372" s="213"/>
      <c r="AE1372" s="213"/>
      <c r="AF1372" s="213"/>
      <c r="AG1372" s="213" t="s">
        <v>287</v>
      </c>
      <c r="AH1372" s="213"/>
      <c r="AI1372" s="213"/>
      <c r="AJ1372" s="213"/>
      <c r="AK1372" s="213"/>
      <c r="AL1372" s="213"/>
      <c r="AM1372" s="213"/>
      <c r="AN1372" s="213"/>
      <c r="AO1372" s="213"/>
      <c r="AP1372" s="213"/>
      <c r="AQ1372" s="213"/>
      <c r="AR1372" s="213"/>
      <c r="AS1372" s="213"/>
      <c r="AT1372" s="213"/>
      <c r="AU1372" s="213"/>
      <c r="AV1372" s="213"/>
      <c r="AW1372" s="213"/>
      <c r="AX1372" s="213"/>
      <c r="AY1372" s="213"/>
      <c r="AZ1372" s="213"/>
      <c r="BA1372" s="213"/>
      <c r="BB1372" s="213"/>
      <c r="BC1372" s="213"/>
      <c r="BD1372" s="213"/>
      <c r="BE1372" s="213"/>
      <c r="BF1372" s="213"/>
      <c r="BG1372" s="213"/>
      <c r="BH1372" s="213"/>
    </row>
    <row r="1373" spans="1:60" outlineLevel="3" x14ac:dyDescent="0.2">
      <c r="A1373" s="220"/>
      <c r="B1373" s="221"/>
      <c r="C1373" s="261" t="s">
        <v>2987</v>
      </c>
      <c r="D1373" s="250"/>
      <c r="E1373" s="250"/>
      <c r="F1373" s="250"/>
      <c r="G1373" s="250"/>
      <c r="H1373" s="224"/>
      <c r="I1373" s="224"/>
      <c r="J1373" s="224"/>
      <c r="K1373" s="224"/>
      <c r="L1373" s="224"/>
      <c r="M1373" s="224"/>
      <c r="N1373" s="223"/>
      <c r="O1373" s="223"/>
      <c r="P1373" s="223"/>
      <c r="Q1373" s="223"/>
      <c r="R1373" s="224"/>
      <c r="S1373" s="224"/>
      <c r="T1373" s="224"/>
      <c r="U1373" s="224"/>
      <c r="V1373" s="224"/>
      <c r="W1373" s="224"/>
      <c r="X1373" s="224"/>
      <c r="Y1373" s="224"/>
      <c r="Z1373" s="213"/>
      <c r="AA1373" s="213"/>
      <c r="AB1373" s="213"/>
      <c r="AC1373" s="213"/>
      <c r="AD1373" s="213"/>
      <c r="AE1373" s="213"/>
      <c r="AF1373" s="213"/>
      <c r="AG1373" s="213" t="s">
        <v>287</v>
      </c>
      <c r="AH1373" s="213"/>
      <c r="AI1373" s="213"/>
      <c r="AJ1373" s="213"/>
      <c r="AK1373" s="213"/>
      <c r="AL1373" s="213"/>
      <c r="AM1373" s="213"/>
      <c r="AN1373" s="213"/>
      <c r="AO1373" s="213"/>
      <c r="AP1373" s="213"/>
      <c r="AQ1373" s="213"/>
      <c r="AR1373" s="213"/>
      <c r="AS1373" s="213"/>
      <c r="AT1373" s="213"/>
      <c r="AU1373" s="213"/>
      <c r="AV1373" s="213"/>
      <c r="AW1373" s="213"/>
      <c r="AX1373" s="213"/>
      <c r="AY1373" s="213"/>
      <c r="AZ1373" s="213"/>
      <c r="BA1373" s="213"/>
      <c r="BB1373" s="213"/>
      <c r="BC1373" s="213"/>
      <c r="BD1373" s="213"/>
      <c r="BE1373" s="213"/>
      <c r="BF1373" s="213"/>
      <c r="BG1373" s="213"/>
      <c r="BH1373" s="213"/>
    </row>
    <row r="1374" spans="1:60" outlineLevel="3" x14ac:dyDescent="0.2">
      <c r="A1374" s="220"/>
      <c r="B1374" s="221"/>
      <c r="C1374" s="261" t="s">
        <v>3213</v>
      </c>
      <c r="D1374" s="250"/>
      <c r="E1374" s="250"/>
      <c r="F1374" s="250"/>
      <c r="G1374" s="250"/>
      <c r="H1374" s="224"/>
      <c r="I1374" s="224"/>
      <c r="J1374" s="224"/>
      <c r="K1374" s="224"/>
      <c r="L1374" s="224"/>
      <c r="M1374" s="224"/>
      <c r="N1374" s="223"/>
      <c r="O1374" s="223"/>
      <c r="P1374" s="223"/>
      <c r="Q1374" s="223"/>
      <c r="R1374" s="224"/>
      <c r="S1374" s="224"/>
      <c r="T1374" s="224"/>
      <c r="U1374" s="224"/>
      <c r="V1374" s="224"/>
      <c r="W1374" s="224"/>
      <c r="X1374" s="224"/>
      <c r="Y1374" s="224"/>
      <c r="Z1374" s="213"/>
      <c r="AA1374" s="213"/>
      <c r="AB1374" s="213"/>
      <c r="AC1374" s="213"/>
      <c r="AD1374" s="213"/>
      <c r="AE1374" s="213"/>
      <c r="AF1374" s="213"/>
      <c r="AG1374" s="213" t="s">
        <v>287</v>
      </c>
      <c r="AH1374" s="213"/>
      <c r="AI1374" s="213"/>
      <c r="AJ1374" s="213"/>
      <c r="AK1374" s="213"/>
      <c r="AL1374" s="213"/>
      <c r="AM1374" s="213"/>
      <c r="AN1374" s="213"/>
      <c r="AO1374" s="213"/>
      <c r="AP1374" s="213"/>
      <c r="AQ1374" s="213"/>
      <c r="AR1374" s="213"/>
      <c r="AS1374" s="213"/>
      <c r="AT1374" s="213"/>
      <c r="AU1374" s="213"/>
      <c r="AV1374" s="213"/>
      <c r="AW1374" s="213"/>
      <c r="AX1374" s="213"/>
      <c r="AY1374" s="213"/>
      <c r="AZ1374" s="213"/>
      <c r="BA1374" s="213"/>
      <c r="BB1374" s="213"/>
      <c r="BC1374" s="213"/>
      <c r="BD1374" s="213"/>
      <c r="BE1374" s="213"/>
      <c r="BF1374" s="213"/>
      <c r="BG1374" s="213"/>
      <c r="BH1374" s="213"/>
    </row>
    <row r="1375" spans="1:60" outlineLevel="3" x14ac:dyDescent="0.2">
      <c r="A1375" s="220"/>
      <c r="B1375" s="221"/>
      <c r="C1375" s="261" t="s">
        <v>3214</v>
      </c>
      <c r="D1375" s="250"/>
      <c r="E1375" s="250"/>
      <c r="F1375" s="250"/>
      <c r="G1375" s="250"/>
      <c r="H1375" s="224"/>
      <c r="I1375" s="224"/>
      <c r="J1375" s="224"/>
      <c r="K1375" s="224"/>
      <c r="L1375" s="224"/>
      <c r="M1375" s="224"/>
      <c r="N1375" s="223"/>
      <c r="O1375" s="223"/>
      <c r="P1375" s="223"/>
      <c r="Q1375" s="223"/>
      <c r="R1375" s="224"/>
      <c r="S1375" s="224"/>
      <c r="T1375" s="224"/>
      <c r="U1375" s="224"/>
      <c r="V1375" s="224"/>
      <c r="W1375" s="224"/>
      <c r="X1375" s="224"/>
      <c r="Y1375" s="224"/>
      <c r="Z1375" s="213"/>
      <c r="AA1375" s="213"/>
      <c r="AB1375" s="213"/>
      <c r="AC1375" s="213"/>
      <c r="AD1375" s="213"/>
      <c r="AE1375" s="213"/>
      <c r="AF1375" s="213"/>
      <c r="AG1375" s="213" t="s">
        <v>287</v>
      </c>
      <c r="AH1375" s="213"/>
      <c r="AI1375" s="213"/>
      <c r="AJ1375" s="213"/>
      <c r="AK1375" s="213"/>
      <c r="AL1375" s="213"/>
      <c r="AM1375" s="213"/>
      <c r="AN1375" s="213"/>
      <c r="AO1375" s="213"/>
      <c r="AP1375" s="213"/>
      <c r="AQ1375" s="213"/>
      <c r="AR1375" s="213"/>
      <c r="AS1375" s="213"/>
      <c r="AT1375" s="213"/>
      <c r="AU1375" s="213"/>
      <c r="AV1375" s="213"/>
      <c r="AW1375" s="213"/>
      <c r="AX1375" s="213"/>
      <c r="AY1375" s="213"/>
      <c r="AZ1375" s="213"/>
      <c r="BA1375" s="213"/>
      <c r="BB1375" s="213"/>
      <c r="BC1375" s="213"/>
      <c r="BD1375" s="213"/>
      <c r="BE1375" s="213"/>
      <c r="BF1375" s="213"/>
      <c r="BG1375" s="213"/>
      <c r="BH1375" s="213"/>
    </row>
    <row r="1376" spans="1:60" outlineLevel="3" x14ac:dyDescent="0.2">
      <c r="A1376" s="220"/>
      <c r="B1376" s="221"/>
      <c r="C1376" s="261" t="s">
        <v>3215</v>
      </c>
      <c r="D1376" s="250"/>
      <c r="E1376" s="250"/>
      <c r="F1376" s="250"/>
      <c r="G1376" s="250"/>
      <c r="H1376" s="224"/>
      <c r="I1376" s="224"/>
      <c r="J1376" s="224"/>
      <c r="K1376" s="224"/>
      <c r="L1376" s="224"/>
      <c r="M1376" s="224"/>
      <c r="N1376" s="223"/>
      <c r="O1376" s="223"/>
      <c r="P1376" s="223"/>
      <c r="Q1376" s="223"/>
      <c r="R1376" s="224"/>
      <c r="S1376" s="224"/>
      <c r="T1376" s="224"/>
      <c r="U1376" s="224"/>
      <c r="V1376" s="224"/>
      <c r="W1376" s="224"/>
      <c r="X1376" s="224"/>
      <c r="Y1376" s="224"/>
      <c r="Z1376" s="213"/>
      <c r="AA1376" s="213"/>
      <c r="AB1376" s="213"/>
      <c r="AC1376" s="213"/>
      <c r="AD1376" s="213"/>
      <c r="AE1376" s="213"/>
      <c r="AF1376" s="213"/>
      <c r="AG1376" s="213" t="s">
        <v>287</v>
      </c>
      <c r="AH1376" s="213"/>
      <c r="AI1376" s="213"/>
      <c r="AJ1376" s="213"/>
      <c r="AK1376" s="213"/>
      <c r="AL1376" s="213"/>
      <c r="AM1376" s="213"/>
      <c r="AN1376" s="213"/>
      <c r="AO1376" s="213"/>
      <c r="AP1376" s="213"/>
      <c r="AQ1376" s="213"/>
      <c r="AR1376" s="213"/>
      <c r="AS1376" s="213"/>
      <c r="AT1376" s="213"/>
      <c r="AU1376" s="213"/>
      <c r="AV1376" s="213"/>
      <c r="AW1376" s="213"/>
      <c r="AX1376" s="213"/>
      <c r="AY1376" s="213"/>
      <c r="AZ1376" s="213"/>
      <c r="BA1376" s="213"/>
      <c r="BB1376" s="213"/>
      <c r="BC1376" s="213"/>
      <c r="BD1376" s="213"/>
      <c r="BE1376" s="213"/>
      <c r="BF1376" s="213"/>
      <c r="BG1376" s="213"/>
      <c r="BH1376" s="213"/>
    </row>
    <row r="1377" spans="1:60" outlineLevel="3" x14ac:dyDescent="0.2">
      <c r="A1377" s="220"/>
      <c r="B1377" s="221"/>
      <c r="C1377" s="261" t="s">
        <v>2988</v>
      </c>
      <c r="D1377" s="250"/>
      <c r="E1377" s="250"/>
      <c r="F1377" s="250"/>
      <c r="G1377" s="250"/>
      <c r="H1377" s="224"/>
      <c r="I1377" s="224"/>
      <c r="J1377" s="224"/>
      <c r="K1377" s="224"/>
      <c r="L1377" s="224"/>
      <c r="M1377" s="224"/>
      <c r="N1377" s="223"/>
      <c r="O1377" s="223"/>
      <c r="P1377" s="223"/>
      <c r="Q1377" s="223"/>
      <c r="R1377" s="224"/>
      <c r="S1377" s="224"/>
      <c r="T1377" s="224"/>
      <c r="U1377" s="224"/>
      <c r="V1377" s="224"/>
      <c r="W1377" s="224"/>
      <c r="X1377" s="224"/>
      <c r="Y1377" s="224"/>
      <c r="Z1377" s="213"/>
      <c r="AA1377" s="213"/>
      <c r="AB1377" s="213"/>
      <c r="AC1377" s="213"/>
      <c r="AD1377" s="213"/>
      <c r="AE1377" s="213"/>
      <c r="AF1377" s="213"/>
      <c r="AG1377" s="213" t="s">
        <v>287</v>
      </c>
      <c r="AH1377" s="213"/>
      <c r="AI1377" s="213"/>
      <c r="AJ1377" s="213"/>
      <c r="AK1377" s="213"/>
      <c r="AL1377" s="213"/>
      <c r="AM1377" s="213"/>
      <c r="AN1377" s="213"/>
      <c r="AO1377" s="213"/>
      <c r="AP1377" s="213"/>
      <c r="AQ1377" s="213"/>
      <c r="AR1377" s="213"/>
      <c r="AS1377" s="213"/>
      <c r="AT1377" s="213"/>
      <c r="AU1377" s="213"/>
      <c r="AV1377" s="213"/>
      <c r="AW1377" s="213"/>
      <c r="AX1377" s="213"/>
      <c r="AY1377" s="213"/>
      <c r="AZ1377" s="213"/>
      <c r="BA1377" s="213"/>
      <c r="BB1377" s="213"/>
      <c r="BC1377" s="213"/>
      <c r="BD1377" s="213"/>
      <c r="BE1377" s="213"/>
      <c r="BF1377" s="213"/>
      <c r="BG1377" s="213"/>
      <c r="BH1377" s="213"/>
    </row>
    <row r="1378" spans="1:60" ht="22.5" outlineLevel="3" x14ac:dyDescent="0.2">
      <c r="A1378" s="220"/>
      <c r="B1378" s="221"/>
      <c r="C1378" s="261" t="s">
        <v>355</v>
      </c>
      <c r="D1378" s="250"/>
      <c r="E1378" s="250"/>
      <c r="F1378" s="250"/>
      <c r="G1378" s="250"/>
      <c r="H1378" s="224"/>
      <c r="I1378" s="224"/>
      <c r="J1378" s="224"/>
      <c r="K1378" s="224"/>
      <c r="L1378" s="224"/>
      <c r="M1378" s="224"/>
      <c r="N1378" s="223"/>
      <c r="O1378" s="223"/>
      <c r="P1378" s="223"/>
      <c r="Q1378" s="223"/>
      <c r="R1378" s="224"/>
      <c r="S1378" s="224"/>
      <c r="T1378" s="224"/>
      <c r="U1378" s="224"/>
      <c r="V1378" s="224"/>
      <c r="W1378" s="224"/>
      <c r="X1378" s="224"/>
      <c r="Y1378" s="224"/>
      <c r="Z1378" s="213"/>
      <c r="AA1378" s="213"/>
      <c r="AB1378" s="213"/>
      <c r="AC1378" s="213"/>
      <c r="AD1378" s="213"/>
      <c r="AE1378" s="213"/>
      <c r="AF1378" s="213"/>
      <c r="AG1378" s="213" t="s">
        <v>287</v>
      </c>
      <c r="AH1378" s="213"/>
      <c r="AI1378" s="213"/>
      <c r="AJ1378" s="213"/>
      <c r="AK1378" s="213"/>
      <c r="AL1378" s="213"/>
      <c r="AM1378" s="213"/>
      <c r="AN1378" s="213"/>
      <c r="AO1378" s="213"/>
      <c r="AP1378" s="213"/>
      <c r="AQ1378" s="213"/>
      <c r="AR1378" s="213"/>
      <c r="AS1378" s="213"/>
      <c r="AT1378" s="213"/>
      <c r="AU1378" s="213"/>
      <c r="AV1378" s="213"/>
      <c r="AW1378" s="213"/>
      <c r="AX1378" s="213"/>
      <c r="AY1378" s="213"/>
      <c r="AZ1378" s="213"/>
      <c r="BA1378" s="249" t="str">
        <f>C1378</f>
        <v>Kompletní provedení dle veškerých informací obsažených v PD (textová i výkresová část, technologické postupy, restaurátorské záměry atd.).</v>
      </c>
      <c r="BB1378" s="213"/>
      <c r="BC1378" s="213"/>
      <c r="BD1378" s="213"/>
      <c r="BE1378" s="213"/>
      <c r="BF1378" s="213"/>
      <c r="BG1378" s="213"/>
      <c r="BH1378" s="213"/>
    </row>
    <row r="1379" spans="1:60" ht="22.5" outlineLevel="3" x14ac:dyDescent="0.2">
      <c r="A1379" s="220"/>
      <c r="B1379" s="221"/>
      <c r="C1379" s="261" t="s">
        <v>3165</v>
      </c>
      <c r="D1379" s="250"/>
      <c r="E1379" s="250"/>
      <c r="F1379" s="250"/>
      <c r="G1379" s="250"/>
      <c r="H1379" s="224"/>
      <c r="I1379" s="224"/>
      <c r="J1379" s="224"/>
      <c r="K1379" s="224"/>
      <c r="L1379" s="224"/>
      <c r="M1379" s="224"/>
      <c r="N1379" s="223"/>
      <c r="O1379" s="223"/>
      <c r="P1379" s="223"/>
      <c r="Q1379" s="223"/>
      <c r="R1379" s="224"/>
      <c r="S1379" s="224"/>
      <c r="T1379" s="224"/>
      <c r="U1379" s="224"/>
      <c r="V1379" s="224"/>
      <c r="W1379" s="224"/>
      <c r="X1379" s="224"/>
      <c r="Y1379" s="224"/>
      <c r="Z1379" s="213"/>
      <c r="AA1379" s="213"/>
      <c r="AB1379" s="213"/>
      <c r="AC1379" s="213"/>
      <c r="AD1379" s="213"/>
      <c r="AE1379" s="213"/>
      <c r="AF1379" s="213"/>
      <c r="AG1379" s="213" t="s">
        <v>287</v>
      </c>
      <c r="AH1379" s="213"/>
      <c r="AI1379" s="213"/>
      <c r="AJ1379" s="213"/>
      <c r="AK1379" s="213"/>
      <c r="AL1379" s="213"/>
      <c r="AM1379" s="213"/>
      <c r="AN1379" s="213"/>
      <c r="AO1379" s="213"/>
      <c r="AP1379" s="213"/>
      <c r="AQ1379" s="213"/>
      <c r="AR1379" s="213"/>
      <c r="AS1379" s="213"/>
      <c r="AT1379" s="213"/>
      <c r="AU1379" s="213"/>
      <c r="AV1379" s="213"/>
      <c r="AW1379" s="213"/>
      <c r="AX1379" s="213"/>
      <c r="AY1379" s="213"/>
      <c r="AZ1379" s="213"/>
      <c r="BA1379" s="249" t="str">
        <f>C1379</f>
        <v>Provedení je včetně montáže, demontáže původních konstrukcí, dodávky, přesunu hmot, přesunu a likvidace suti, povrchové úpravy, repasí, restaurátorských záměrů,</v>
      </c>
      <c r="BB1379" s="213"/>
      <c r="BC1379" s="213"/>
      <c r="BD1379" s="213"/>
      <c r="BE1379" s="213"/>
      <c r="BF1379" s="213"/>
      <c r="BG1379" s="213"/>
      <c r="BH1379" s="213"/>
    </row>
    <row r="1380" spans="1:60" ht="22.5" outlineLevel="3" x14ac:dyDescent="0.2">
      <c r="A1380" s="220"/>
      <c r="B1380" s="221"/>
      <c r="C1380" s="261" t="s">
        <v>288</v>
      </c>
      <c r="D1380" s="250"/>
      <c r="E1380" s="250"/>
      <c r="F1380" s="250"/>
      <c r="G1380" s="250"/>
      <c r="H1380" s="224"/>
      <c r="I1380" s="224"/>
      <c r="J1380" s="224"/>
      <c r="K1380" s="224"/>
      <c r="L1380" s="224"/>
      <c r="M1380" s="224"/>
      <c r="N1380" s="223"/>
      <c r="O1380" s="223"/>
      <c r="P1380" s="223"/>
      <c r="Q1380" s="223"/>
      <c r="R1380" s="224"/>
      <c r="S1380" s="224"/>
      <c r="T1380" s="224"/>
      <c r="U1380" s="224"/>
      <c r="V1380" s="224"/>
      <c r="W1380" s="224"/>
      <c r="X1380" s="224"/>
      <c r="Y1380" s="224"/>
      <c r="Z1380" s="213"/>
      <c r="AA1380" s="213"/>
      <c r="AB1380" s="213"/>
      <c r="AC1380" s="213"/>
      <c r="AD1380" s="213"/>
      <c r="AE1380" s="213"/>
      <c r="AF1380" s="213"/>
      <c r="AG1380" s="213" t="s">
        <v>287</v>
      </c>
      <c r="AH1380" s="213"/>
      <c r="AI1380" s="213"/>
      <c r="AJ1380" s="213"/>
      <c r="AK1380" s="213"/>
      <c r="AL1380" s="213"/>
      <c r="AM1380" s="213"/>
      <c r="AN1380" s="213"/>
      <c r="AO1380" s="213"/>
      <c r="AP1380" s="213"/>
      <c r="AQ1380" s="213"/>
      <c r="AR1380" s="213"/>
      <c r="AS1380" s="213"/>
      <c r="AT1380" s="213"/>
      <c r="AU1380" s="213"/>
      <c r="AV1380" s="213"/>
      <c r="AW1380" s="213"/>
      <c r="AX1380" s="213"/>
      <c r="AY1380" s="213"/>
      <c r="AZ1380" s="213"/>
      <c r="BA1380" s="249" t="str">
        <f>C1380</f>
        <v>restaurátorských závěrečných zpráv, dílenských dokumentací, vzorkování a veškerých dalších nutných souvisejících plnění a dodávek potřeb.</v>
      </c>
      <c r="BB1380" s="213"/>
      <c r="BC1380" s="213"/>
      <c r="BD1380" s="213"/>
      <c r="BE1380" s="213"/>
      <c r="BF1380" s="213"/>
      <c r="BG1380" s="213"/>
      <c r="BH1380" s="213"/>
    </row>
    <row r="1381" spans="1:60" ht="22.5" outlineLevel="1" x14ac:dyDescent="0.2">
      <c r="A1381" s="241">
        <v>133</v>
      </c>
      <c r="B1381" s="242" t="s">
        <v>3033</v>
      </c>
      <c r="C1381" s="259" t="s">
        <v>3034</v>
      </c>
      <c r="D1381" s="243" t="s">
        <v>1055</v>
      </c>
      <c r="E1381" s="244">
        <v>1</v>
      </c>
      <c r="F1381" s="245"/>
      <c r="G1381" s="246">
        <f>ROUND(E1381*F1381,2)</f>
        <v>0</v>
      </c>
      <c r="H1381" s="245"/>
      <c r="I1381" s="246">
        <f>ROUND(E1381*H1381,2)</f>
        <v>0</v>
      </c>
      <c r="J1381" s="245"/>
      <c r="K1381" s="246">
        <f>ROUND(E1381*J1381,2)</f>
        <v>0</v>
      </c>
      <c r="L1381" s="246">
        <v>21</v>
      </c>
      <c r="M1381" s="246">
        <f>G1381*(1+L1381/100)</f>
        <v>0</v>
      </c>
      <c r="N1381" s="244">
        <v>0</v>
      </c>
      <c r="O1381" s="244">
        <f>ROUND(E1381*N1381,2)</f>
        <v>0</v>
      </c>
      <c r="P1381" s="244">
        <v>0</v>
      </c>
      <c r="Q1381" s="244">
        <f>ROUND(E1381*P1381,2)</f>
        <v>0</v>
      </c>
      <c r="R1381" s="246"/>
      <c r="S1381" s="246" t="s">
        <v>281</v>
      </c>
      <c r="T1381" s="247" t="s">
        <v>282</v>
      </c>
      <c r="U1381" s="224">
        <v>0</v>
      </c>
      <c r="V1381" s="224">
        <f>ROUND(E1381*U1381,2)</f>
        <v>0</v>
      </c>
      <c r="W1381" s="224"/>
      <c r="X1381" s="224" t="s">
        <v>283</v>
      </c>
      <c r="Y1381" s="224" t="s">
        <v>284</v>
      </c>
      <c r="Z1381" s="213"/>
      <c r="AA1381" s="213"/>
      <c r="AB1381" s="213"/>
      <c r="AC1381" s="213"/>
      <c r="AD1381" s="213"/>
      <c r="AE1381" s="213"/>
      <c r="AF1381" s="213"/>
      <c r="AG1381" s="213" t="s">
        <v>285</v>
      </c>
      <c r="AH1381" s="213"/>
      <c r="AI1381" s="213"/>
      <c r="AJ1381" s="213"/>
      <c r="AK1381" s="213"/>
      <c r="AL1381" s="213"/>
      <c r="AM1381" s="213"/>
      <c r="AN1381" s="213"/>
      <c r="AO1381" s="213"/>
      <c r="AP1381" s="213"/>
      <c r="AQ1381" s="213"/>
      <c r="AR1381" s="213"/>
      <c r="AS1381" s="213"/>
      <c r="AT1381" s="213"/>
      <c r="AU1381" s="213"/>
      <c r="AV1381" s="213"/>
      <c r="AW1381" s="213"/>
      <c r="AX1381" s="213"/>
      <c r="AY1381" s="213"/>
      <c r="AZ1381" s="213"/>
      <c r="BA1381" s="213"/>
      <c r="BB1381" s="213"/>
      <c r="BC1381" s="213"/>
      <c r="BD1381" s="213"/>
      <c r="BE1381" s="213"/>
      <c r="BF1381" s="213"/>
      <c r="BG1381" s="213"/>
      <c r="BH1381" s="213"/>
    </row>
    <row r="1382" spans="1:60" outlineLevel="2" x14ac:dyDescent="0.2">
      <c r="A1382" s="220"/>
      <c r="B1382" s="221"/>
      <c r="C1382" s="260" t="s">
        <v>286</v>
      </c>
      <c r="D1382" s="248"/>
      <c r="E1382" s="248"/>
      <c r="F1382" s="248"/>
      <c r="G1382" s="248"/>
      <c r="H1382" s="224"/>
      <c r="I1382" s="224"/>
      <c r="J1382" s="224"/>
      <c r="K1382" s="224"/>
      <c r="L1382" s="224"/>
      <c r="M1382" s="224"/>
      <c r="N1382" s="223"/>
      <c r="O1382" s="223"/>
      <c r="P1382" s="223"/>
      <c r="Q1382" s="223"/>
      <c r="R1382" s="224"/>
      <c r="S1382" s="224"/>
      <c r="T1382" s="224"/>
      <c r="U1382" s="224"/>
      <c r="V1382" s="224"/>
      <c r="W1382" s="224"/>
      <c r="X1382" s="224"/>
      <c r="Y1382" s="224"/>
      <c r="Z1382" s="213"/>
      <c r="AA1382" s="213"/>
      <c r="AB1382" s="213"/>
      <c r="AC1382" s="213"/>
      <c r="AD1382" s="213"/>
      <c r="AE1382" s="213"/>
      <c r="AF1382" s="213"/>
      <c r="AG1382" s="213" t="s">
        <v>287</v>
      </c>
      <c r="AH1382" s="213"/>
      <c r="AI1382" s="213"/>
      <c r="AJ1382" s="213"/>
      <c r="AK1382" s="213"/>
      <c r="AL1382" s="213"/>
      <c r="AM1382" s="213"/>
      <c r="AN1382" s="213"/>
      <c r="AO1382" s="213"/>
      <c r="AP1382" s="213"/>
      <c r="AQ1382" s="213"/>
      <c r="AR1382" s="213"/>
      <c r="AS1382" s="213"/>
      <c r="AT1382" s="213"/>
      <c r="AU1382" s="213"/>
      <c r="AV1382" s="213"/>
      <c r="AW1382" s="213"/>
      <c r="AX1382" s="213"/>
      <c r="AY1382" s="213"/>
      <c r="AZ1382" s="213"/>
      <c r="BA1382" s="213"/>
      <c r="BB1382" s="213"/>
      <c r="BC1382" s="213"/>
      <c r="BD1382" s="213"/>
      <c r="BE1382" s="213"/>
      <c r="BF1382" s="213"/>
      <c r="BG1382" s="213"/>
      <c r="BH1382" s="213"/>
    </row>
    <row r="1383" spans="1:60" outlineLevel="3" x14ac:dyDescent="0.2">
      <c r="A1383" s="220"/>
      <c r="B1383" s="221"/>
      <c r="C1383" s="261" t="s">
        <v>3028</v>
      </c>
      <c r="D1383" s="250"/>
      <c r="E1383" s="250"/>
      <c r="F1383" s="250"/>
      <c r="G1383" s="250"/>
      <c r="H1383" s="224"/>
      <c r="I1383" s="224"/>
      <c r="J1383" s="224"/>
      <c r="K1383" s="224"/>
      <c r="L1383" s="224"/>
      <c r="M1383" s="224"/>
      <c r="N1383" s="223"/>
      <c r="O1383" s="223"/>
      <c r="P1383" s="223"/>
      <c r="Q1383" s="223"/>
      <c r="R1383" s="224"/>
      <c r="S1383" s="224"/>
      <c r="T1383" s="224"/>
      <c r="U1383" s="224"/>
      <c r="V1383" s="224"/>
      <c r="W1383" s="224"/>
      <c r="X1383" s="224"/>
      <c r="Y1383" s="224"/>
      <c r="Z1383" s="213"/>
      <c r="AA1383" s="213"/>
      <c r="AB1383" s="213"/>
      <c r="AC1383" s="213"/>
      <c r="AD1383" s="213"/>
      <c r="AE1383" s="213"/>
      <c r="AF1383" s="213"/>
      <c r="AG1383" s="213" t="s">
        <v>287</v>
      </c>
      <c r="AH1383" s="213"/>
      <c r="AI1383" s="213"/>
      <c r="AJ1383" s="213"/>
      <c r="AK1383" s="213"/>
      <c r="AL1383" s="213"/>
      <c r="AM1383" s="213"/>
      <c r="AN1383" s="213"/>
      <c r="AO1383" s="213"/>
      <c r="AP1383" s="213"/>
      <c r="AQ1383" s="213"/>
      <c r="AR1383" s="213"/>
      <c r="AS1383" s="213"/>
      <c r="AT1383" s="213"/>
      <c r="AU1383" s="213"/>
      <c r="AV1383" s="213"/>
      <c r="AW1383" s="213"/>
      <c r="AX1383" s="213"/>
      <c r="AY1383" s="213"/>
      <c r="AZ1383" s="213"/>
      <c r="BA1383" s="213"/>
      <c r="BB1383" s="213"/>
      <c r="BC1383" s="213"/>
      <c r="BD1383" s="213"/>
      <c r="BE1383" s="213"/>
      <c r="BF1383" s="213"/>
      <c r="BG1383" s="213"/>
      <c r="BH1383" s="213"/>
    </row>
    <row r="1384" spans="1:60" outlineLevel="3" x14ac:dyDescent="0.2">
      <c r="A1384" s="220"/>
      <c r="B1384" s="221"/>
      <c r="C1384" s="261" t="s">
        <v>3029</v>
      </c>
      <c r="D1384" s="250"/>
      <c r="E1384" s="250"/>
      <c r="F1384" s="250"/>
      <c r="G1384" s="250"/>
      <c r="H1384" s="224"/>
      <c r="I1384" s="224"/>
      <c r="J1384" s="224"/>
      <c r="K1384" s="224"/>
      <c r="L1384" s="224"/>
      <c r="M1384" s="224"/>
      <c r="N1384" s="223"/>
      <c r="O1384" s="223"/>
      <c r="P1384" s="223"/>
      <c r="Q1384" s="223"/>
      <c r="R1384" s="224"/>
      <c r="S1384" s="224"/>
      <c r="T1384" s="224"/>
      <c r="U1384" s="224"/>
      <c r="V1384" s="224"/>
      <c r="W1384" s="224"/>
      <c r="X1384" s="224"/>
      <c r="Y1384" s="224"/>
      <c r="Z1384" s="213"/>
      <c r="AA1384" s="213"/>
      <c r="AB1384" s="213"/>
      <c r="AC1384" s="213"/>
      <c r="AD1384" s="213"/>
      <c r="AE1384" s="213"/>
      <c r="AF1384" s="213"/>
      <c r="AG1384" s="213" t="s">
        <v>287</v>
      </c>
      <c r="AH1384" s="213"/>
      <c r="AI1384" s="213"/>
      <c r="AJ1384" s="213"/>
      <c r="AK1384" s="213"/>
      <c r="AL1384" s="213"/>
      <c r="AM1384" s="213"/>
      <c r="AN1384" s="213"/>
      <c r="AO1384" s="213"/>
      <c r="AP1384" s="213"/>
      <c r="AQ1384" s="213"/>
      <c r="AR1384" s="213"/>
      <c r="AS1384" s="213"/>
      <c r="AT1384" s="213"/>
      <c r="AU1384" s="213"/>
      <c r="AV1384" s="213"/>
      <c r="AW1384" s="213"/>
      <c r="AX1384" s="213"/>
      <c r="AY1384" s="213"/>
      <c r="AZ1384" s="213"/>
      <c r="BA1384" s="213"/>
      <c r="BB1384" s="213"/>
      <c r="BC1384" s="213"/>
      <c r="BD1384" s="213"/>
      <c r="BE1384" s="213"/>
      <c r="BF1384" s="213"/>
      <c r="BG1384" s="213"/>
      <c r="BH1384" s="213"/>
    </row>
    <row r="1385" spans="1:60" outlineLevel="3" x14ac:dyDescent="0.2">
      <c r="A1385" s="220"/>
      <c r="B1385" s="221"/>
      <c r="C1385" s="261" t="s">
        <v>3035</v>
      </c>
      <c r="D1385" s="250"/>
      <c r="E1385" s="250"/>
      <c r="F1385" s="250"/>
      <c r="G1385" s="250"/>
      <c r="H1385" s="224"/>
      <c r="I1385" s="224"/>
      <c r="J1385" s="224"/>
      <c r="K1385" s="224"/>
      <c r="L1385" s="224"/>
      <c r="M1385" s="224"/>
      <c r="N1385" s="223"/>
      <c r="O1385" s="223"/>
      <c r="P1385" s="223"/>
      <c r="Q1385" s="223"/>
      <c r="R1385" s="224"/>
      <c r="S1385" s="224"/>
      <c r="T1385" s="224"/>
      <c r="U1385" s="224"/>
      <c r="V1385" s="224"/>
      <c r="W1385" s="224"/>
      <c r="X1385" s="224"/>
      <c r="Y1385" s="224"/>
      <c r="Z1385" s="213"/>
      <c r="AA1385" s="213"/>
      <c r="AB1385" s="213"/>
      <c r="AC1385" s="213"/>
      <c r="AD1385" s="213"/>
      <c r="AE1385" s="213"/>
      <c r="AF1385" s="213"/>
      <c r="AG1385" s="213" t="s">
        <v>287</v>
      </c>
      <c r="AH1385" s="213"/>
      <c r="AI1385" s="213"/>
      <c r="AJ1385" s="213"/>
      <c r="AK1385" s="213"/>
      <c r="AL1385" s="213"/>
      <c r="AM1385" s="213"/>
      <c r="AN1385" s="213"/>
      <c r="AO1385" s="213"/>
      <c r="AP1385" s="213"/>
      <c r="AQ1385" s="213"/>
      <c r="AR1385" s="213"/>
      <c r="AS1385" s="213"/>
      <c r="AT1385" s="213"/>
      <c r="AU1385" s="213"/>
      <c r="AV1385" s="213"/>
      <c r="AW1385" s="213"/>
      <c r="AX1385" s="213"/>
      <c r="AY1385" s="213"/>
      <c r="AZ1385" s="213"/>
      <c r="BA1385" s="213"/>
      <c r="BB1385" s="213"/>
      <c r="BC1385" s="213"/>
      <c r="BD1385" s="213"/>
      <c r="BE1385" s="213"/>
      <c r="BF1385" s="213"/>
      <c r="BG1385" s="213"/>
      <c r="BH1385" s="213"/>
    </row>
    <row r="1386" spans="1:60" outlineLevel="3" x14ac:dyDescent="0.2">
      <c r="A1386" s="220"/>
      <c r="B1386" s="221"/>
      <c r="C1386" s="261" t="s">
        <v>2986</v>
      </c>
      <c r="D1386" s="250"/>
      <c r="E1386" s="250"/>
      <c r="F1386" s="250"/>
      <c r="G1386" s="250"/>
      <c r="H1386" s="224"/>
      <c r="I1386" s="224"/>
      <c r="J1386" s="224"/>
      <c r="K1386" s="224"/>
      <c r="L1386" s="224"/>
      <c r="M1386" s="224"/>
      <c r="N1386" s="223"/>
      <c r="O1386" s="223"/>
      <c r="P1386" s="223"/>
      <c r="Q1386" s="223"/>
      <c r="R1386" s="224"/>
      <c r="S1386" s="224"/>
      <c r="T1386" s="224"/>
      <c r="U1386" s="224"/>
      <c r="V1386" s="224"/>
      <c r="W1386" s="224"/>
      <c r="X1386" s="224"/>
      <c r="Y1386" s="224"/>
      <c r="Z1386" s="213"/>
      <c r="AA1386" s="213"/>
      <c r="AB1386" s="213"/>
      <c r="AC1386" s="213"/>
      <c r="AD1386" s="213"/>
      <c r="AE1386" s="213"/>
      <c r="AF1386" s="213"/>
      <c r="AG1386" s="213" t="s">
        <v>287</v>
      </c>
      <c r="AH1386" s="213"/>
      <c r="AI1386" s="213"/>
      <c r="AJ1386" s="213"/>
      <c r="AK1386" s="213"/>
      <c r="AL1386" s="213"/>
      <c r="AM1386" s="213"/>
      <c r="AN1386" s="213"/>
      <c r="AO1386" s="213"/>
      <c r="AP1386" s="213"/>
      <c r="AQ1386" s="213"/>
      <c r="AR1386" s="213"/>
      <c r="AS1386" s="213"/>
      <c r="AT1386" s="213"/>
      <c r="AU1386" s="213"/>
      <c r="AV1386" s="213"/>
      <c r="AW1386" s="213"/>
      <c r="AX1386" s="213"/>
      <c r="AY1386" s="213"/>
      <c r="AZ1386" s="213"/>
      <c r="BA1386" s="213"/>
      <c r="BB1386" s="213"/>
      <c r="BC1386" s="213"/>
      <c r="BD1386" s="213"/>
      <c r="BE1386" s="213"/>
      <c r="BF1386" s="213"/>
      <c r="BG1386" s="213"/>
      <c r="BH1386" s="213"/>
    </row>
    <row r="1387" spans="1:60" outlineLevel="3" x14ac:dyDescent="0.2">
      <c r="A1387" s="220"/>
      <c r="B1387" s="221"/>
      <c r="C1387" s="261" t="s">
        <v>2987</v>
      </c>
      <c r="D1387" s="250"/>
      <c r="E1387" s="250"/>
      <c r="F1387" s="250"/>
      <c r="G1387" s="250"/>
      <c r="H1387" s="224"/>
      <c r="I1387" s="224"/>
      <c r="J1387" s="224"/>
      <c r="K1387" s="224"/>
      <c r="L1387" s="224"/>
      <c r="M1387" s="224"/>
      <c r="N1387" s="223"/>
      <c r="O1387" s="223"/>
      <c r="P1387" s="223"/>
      <c r="Q1387" s="223"/>
      <c r="R1387" s="224"/>
      <c r="S1387" s="224"/>
      <c r="T1387" s="224"/>
      <c r="U1387" s="224"/>
      <c r="V1387" s="224"/>
      <c r="W1387" s="224"/>
      <c r="X1387" s="224"/>
      <c r="Y1387" s="224"/>
      <c r="Z1387" s="213"/>
      <c r="AA1387" s="213"/>
      <c r="AB1387" s="213"/>
      <c r="AC1387" s="213"/>
      <c r="AD1387" s="213"/>
      <c r="AE1387" s="213"/>
      <c r="AF1387" s="213"/>
      <c r="AG1387" s="213" t="s">
        <v>287</v>
      </c>
      <c r="AH1387" s="213"/>
      <c r="AI1387" s="213"/>
      <c r="AJ1387" s="213"/>
      <c r="AK1387" s="213"/>
      <c r="AL1387" s="213"/>
      <c r="AM1387" s="213"/>
      <c r="AN1387" s="213"/>
      <c r="AO1387" s="213"/>
      <c r="AP1387" s="213"/>
      <c r="AQ1387" s="213"/>
      <c r="AR1387" s="213"/>
      <c r="AS1387" s="213"/>
      <c r="AT1387" s="213"/>
      <c r="AU1387" s="213"/>
      <c r="AV1387" s="213"/>
      <c r="AW1387" s="213"/>
      <c r="AX1387" s="213"/>
      <c r="AY1387" s="213"/>
      <c r="AZ1387" s="213"/>
      <c r="BA1387" s="213"/>
      <c r="BB1387" s="213"/>
      <c r="BC1387" s="213"/>
      <c r="BD1387" s="213"/>
      <c r="BE1387" s="213"/>
      <c r="BF1387" s="213"/>
      <c r="BG1387" s="213"/>
      <c r="BH1387" s="213"/>
    </row>
    <row r="1388" spans="1:60" outlineLevel="3" x14ac:dyDescent="0.2">
      <c r="A1388" s="220"/>
      <c r="B1388" s="221"/>
      <c r="C1388" s="261" t="s">
        <v>3213</v>
      </c>
      <c r="D1388" s="250"/>
      <c r="E1388" s="250"/>
      <c r="F1388" s="250"/>
      <c r="G1388" s="250"/>
      <c r="H1388" s="224"/>
      <c r="I1388" s="224"/>
      <c r="J1388" s="224"/>
      <c r="K1388" s="224"/>
      <c r="L1388" s="224"/>
      <c r="M1388" s="224"/>
      <c r="N1388" s="223"/>
      <c r="O1388" s="223"/>
      <c r="P1388" s="223"/>
      <c r="Q1388" s="223"/>
      <c r="R1388" s="224"/>
      <c r="S1388" s="224"/>
      <c r="T1388" s="224"/>
      <c r="U1388" s="224"/>
      <c r="V1388" s="224"/>
      <c r="W1388" s="224"/>
      <c r="X1388" s="224"/>
      <c r="Y1388" s="224"/>
      <c r="Z1388" s="213"/>
      <c r="AA1388" s="213"/>
      <c r="AB1388" s="213"/>
      <c r="AC1388" s="213"/>
      <c r="AD1388" s="213"/>
      <c r="AE1388" s="213"/>
      <c r="AF1388" s="213"/>
      <c r="AG1388" s="213" t="s">
        <v>287</v>
      </c>
      <c r="AH1388" s="213"/>
      <c r="AI1388" s="213"/>
      <c r="AJ1388" s="213"/>
      <c r="AK1388" s="213"/>
      <c r="AL1388" s="213"/>
      <c r="AM1388" s="213"/>
      <c r="AN1388" s="213"/>
      <c r="AO1388" s="213"/>
      <c r="AP1388" s="213"/>
      <c r="AQ1388" s="213"/>
      <c r="AR1388" s="213"/>
      <c r="AS1388" s="213"/>
      <c r="AT1388" s="213"/>
      <c r="AU1388" s="213"/>
      <c r="AV1388" s="213"/>
      <c r="AW1388" s="213"/>
      <c r="AX1388" s="213"/>
      <c r="AY1388" s="213"/>
      <c r="AZ1388" s="213"/>
      <c r="BA1388" s="213"/>
      <c r="BB1388" s="213"/>
      <c r="BC1388" s="213"/>
      <c r="BD1388" s="213"/>
      <c r="BE1388" s="213"/>
      <c r="BF1388" s="213"/>
      <c r="BG1388" s="213"/>
      <c r="BH1388" s="213"/>
    </row>
    <row r="1389" spans="1:60" outlineLevel="3" x14ac:dyDescent="0.2">
      <c r="A1389" s="220"/>
      <c r="B1389" s="221"/>
      <c r="C1389" s="261" t="s">
        <v>3214</v>
      </c>
      <c r="D1389" s="250"/>
      <c r="E1389" s="250"/>
      <c r="F1389" s="250"/>
      <c r="G1389" s="250"/>
      <c r="H1389" s="224"/>
      <c r="I1389" s="224"/>
      <c r="J1389" s="224"/>
      <c r="K1389" s="224"/>
      <c r="L1389" s="224"/>
      <c r="M1389" s="224"/>
      <c r="N1389" s="223"/>
      <c r="O1389" s="223"/>
      <c r="P1389" s="223"/>
      <c r="Q1389" s="223"/>
      <c r="R1389" s="224"/>
      <c r="S1389" s="224"/>
      <c r="T1389" s="224"/>
      <c r="U1389" s="224"/>
      <c r="V1389" s="224"/>
      <c r="W1389" s="224"/>
      <c r="X1389" s="224"/>
      <c r="Y1389" s="224"/>
      <c r="Z1389" s="213"/>
      <c r="AA1389" s="213"/>
      <c r="AB1389" s="213"/>
      <c r="AC1389" s="213"/>
      <c r="AD1389" s="213"/>
      <c r="AE1389" s="213"/>
      <c r="AF1389" s="213"/>
      <c r="AG1389" s="213" t="s">
        <v>287</v>
      </c>
      <c r="AH1389" s="213"/>
      <c r="AI1389" s="213"/>
      <c r="AJ1389" s="213"/>
      <c r="AK1389" s="213"/>
      <c r="AL1389" s="213"/>
      <c r="AM1389" s="213"/>
      <c r="AN1389" s="213"/>
      <c r="AO1389" s="213"/>
      <c r="AP1389" s="213"/>
      <c r="AQ1389" s="213"/>
      <c r="AR1389" s="213"/>
      <c r="AS1389" s="213"/>
      <c r="AT1389" s="213"/>
      <c r="AU1389" s="213"/>
      <c r="AV1389" s="213"/>
      <c r="AW1389" s="213"/>
      <c r="AX1389" s="213"/>
      <c r="AY1389" s="213"/>
      <c r="AZ1389" s="213"/>
      <c r="BA1389" s="213"/>
      <c r="BB1389" s="213"/>
      <c r="BC1389" s="213"/>
      <c r="BD1389" s="213"/>
      <c r="BE1389" s="213"/>
      <c r="BF1389" s="213"/>
      <c r="BG1389" s="213"/>
      <c r="BH1389" s="213"/>
    </row>
    <row r="1390" spans="1:60" outlineLevel="3" x14ac:dyDescent="0.2">
      <c r="A1390" s="220"/>
      <c r="B1390" s="221"/>
      <c r="C1390" s="261" t="s">
        <v>3215</v>
      </c>
      <c r="D1390" s="250"/>
      <c r="E1390" s="250"/>
      <c r="F1390" s="250"/>
      <c r="G1390" s="250"/>
      <c r="H1390" s="224"/>
      <c r="I1390" s="224"/>
      <c r="J1390" s="224"/>
      <c r="K1390" s="224"/>
      <c r="L1390" s="224"/>
      <c r="M1390" s="224"/>
      <c r="N1390" s="223"/>
      <c r="O1390" s="223"/>
      <c r="P1390" s="223"/>
      <c r="Q1390" s="223"/>
      <c r="R1390" s="224"/>
      <c r="S1390" s="224"/>
      <c r="T1390" s="224"/>
      <c r="U1390" s="224"/>
      <c r="V1390" s="224"/>
      <c r="W1390" s="224"/>
      <c r="X1390" s="224"/>
      <c r="Y1390" s="224"/>
      <c r="Z1390" s="213"/>
      <c r="AA1390" s="213"/>
      <c r="AB1390" s="213"/>
      <c r="AC1390" s="213"/>
      <c r="AD1390" s="213"/>
      <c r="AE1390" s="213"/>
      <c r="AF1390" s="213"/>
      <c r="AG1390" s="213" t="s">
        <v>287</v>
      </c>
      <c r="AH1390" s="213"/>
      <c r="AI1390" s="213"/>
      <c r="AJ1390" s="213"/>
      <c r="AK1390" s="213"/>
      <c r="AL1390" s="213"/>
      <c r="AM1390" s="213"/>
      <c r="AN1390" s="213"/>
      <c r="AO1390" s="213"/>
      <c r="AP1390" s="213"/>
      <c r="AQ1390" s="213"/>
      <c r="AR1390" s="213"/>
      <c r="AS1390" s="213"/>
      <c r="AT1390" s="213"/>
      <c r="AU1390" s="213"/>
      <c r="AV1390" s="213"/>
      <c r="AW1390" s="213"/>
      <c r="AX1390" s="213"/>
      <c r="AY1390" s="213"/>
      <c r="AZ1390" s="213"/>
      <c r="BA1390" s="213"/>
      <c r="BB1390" s="213"/>
      <c r="BC1390" s="213"/>
      <c r="BD1390" s="213"/>
      <c r="BE1390" s="213"/>
      <c r="BF1390" s="213"/>
      <c r="BG1390" s="213"/>
      <c r="BH1390" s="213"/>
    </row>
    <row r="1391" spans="1:60" outlineLevel="3" x14ac:dyDescent="0.2">
      <c r="A1391" s="220"/>
      <c r="B1391" s="221"/>
      <c r="C1391" s="261" t="s">
        <v>2988</v>
      </c>
      <c r="D1391" s="250"/>
      <c r="E1391" s="250"/>
      <c r="F1391" s="250"/>
      <c r="G1391" s="250"/>
      <c r="H1391" s="224"/>
      <c r="I1391" s="224"/>
      <c r="J1391" s="224"/>
      <c r="K1391" s="224"/>
      <c r="L1391" s="224"/>
      <c r="M1391" s="224"/>
      <c r="N1391" s="223"/>
      <c r="O1391" s="223"/>
      <c r="P1391" s="223"/>
      <c r="Q1391" s="223"/>
      <c r="R1391" s="224"/>
      <c r="S1391" s="224"/>
      <c r="T1391" s="224"/>
      <c r="U1391" s="224"/>
      <c r="V1391" s="224"/>
      <c r="W1391" s="224"/>
      <c r="X1391" s="224"/>
      <c r="Y1391" s="224"/>
      <c r="Z1391" s="213"/>
      <c r="AA1391" s="213"/>
      <c r="AB1391" s="213"/>
      <c r="AC1391" s="213"/>
      <c r="AD1391" s="213"/>
      <c r="AE1391" s="213"/>
      <c r="AF1391" s="213"/>
      <c r="AG1391" s="213" t="s">
        <v>287</v>
      </c>
      <c r="AH1391" s="213"/>
      <c r="AI1391" s="213"/>
      <c r="AJ1391" s="213"/>
      <c r="AK1391" s="213"/>
      <c r="AL1391" s="213"/>
      <c r="AM1391" s="213"/>
      <c r="AN1391" s="213"/>
      <c r="AO1391" s="213"/>
      <c r="AP1391" s="213"/>
      <c r="AQ1391" s="213"/>
      <c r="AR1391" s="213"/>
      <c r="AS1391" s="213"/>
      <c r="AT1391" s="213"/>
      <c r="AU1391" s="213"/>
      <c r="AV1391" s="213"/>
      <c r="AW1391" s="213"/>
      <c r="AX1391" s="213"/>
      <c r="AY1391" s="213"/>
      <c r="AZ1391" s="213"/>
      <c r="BA1391" s="213"/>
      <c r="BB1391" s="213"/>
      <c r="BC1391" s="213"/>
      <c r="BD1391" s="213"/>
      <c r="BE1391" s="213"/>
      <c r="BF1391" s="213"/>
      <c r="BG1391" s="213"/>
      <c r="BH1391" s="213"/>
    </row>
    <row r="1392" spans="1:60" ht="22.5" outlineLevel="3" x14ac:dyDescent="0.2">
      <c r="A1392" s="220"/>
      <c r="B1392" s="221"/>
      <c r="C1392" s="261" t="s">
        <v>355</v>
      </c>
      <c r="D1392" s="250"/>
      <c r="E1392" s="250"/>
      <c r="F1392" s="250"/>
      <c r="G1392" s="250"/>
      <c r="H1392" s="224"/>
      <c r="I1392" s="224"/>
      <c r="J1392" s="224"/>
      <c r="K1392" s="224"/>
      <c r="L1392" s="224"/>
      <c r="M1392" s="224"/>
      <c r="N1392" s="223"/>
      <c r="O1392" s="223"/>
      <c r="P1392" s="223"/>
      <c r="Q1392" s="223"/>
      <c r="R1392" s="224"/>
      <c r="S1392" s="224"/>
      <c r="T1392" s="224"/>
      <c r="U1392" s="224"/>
      <c r="V1392" s="224"/>
      <c r="W1392" s="224"/>
      <c r="X1392" s="224"/>
      <c r="Y1392" s="224"/>
      <c r="Z1392" s="213"/>
      <c r="AA1392" s="213"/>
      <c r="AB1392" s="213"/>
      <c r="AC1392" s="213"/>
      <c r="AD1392" s="213"/>
      <c r="AE1392" s="213"/>
      <c r="AF1392" s="213"/>
      <c r="AG1392" s="213" t="s">
        <v>287</v>
      </c>
      <c r="AH1392" s="213"/>
      <c r="AI1392" s="213"/>
      <c r="AJ1392" s="213"/>
      <c r="AK1392" s="213"/>
      <c r="AL1392" s="213"/>
      <c r="AM1392" s="213"/>
      <c r="AN1392" s="213"/>
      <c r="AO1392" s="213"/>
      <c r="AP1392" s="213"/>
      <c r="AQ1392" s="213"/>
      <c r="AR1392" s="213"/>
      <c r="AS1392" s="213"/>
      <c r="AT1392" s="213"/>
      <c r="AU1392" s="213"/>
      <c r="AV1392" s="213"/>
      <c r="AW1392" s="213"/>
      <c r="AX1392" s="213"/>
      <c r="AY1392" s="213"/>
      <c r="AZ1392" s="213"/>
      <c r="BA1392" s="249" t="str">
        <f>C1392</f>
        <v>Kompletní provedení dle veškerých informací obsažených v PD (textová i výkresová část, technologické postupy, restaurátorské záměry atd.).</v>
      </c>
      <c r="BB1392" s="213"/>
      <c r="BC1392" s="213"/>
      <c r="BD1392" s="213"/>
      <c r="BE1392" s="213"/>
      <c r="BF1392" s="213"/>
      <c r="BG1392" s="213"/>
      <c r="BH1392" s="213"/>
    </row>
    <row r="1393" spans="1:60" ht="22.5" outlineLevel="3" x14ac:dyDescent="0.2">
      <c r="A1393" s="220"/>
      <c r="B1393" s="221"/>
      <c r="C1393" s="261" t="s">
        <v>3165</v>
      </c>
      <c r="D1393" s="250"/>
      <c r="E1393" s="250"/>
      <c r="F1393" s="250"/>
      <c r="G1393" s="250"/>
      <c r="H1393" s="224"/>
      <c r="I1393" s="224"/>
      <c r="J1393" s="224"/>
      <c r="K1393" s="224"/>
      <c r="L1393" s="224"/>
      <c r="M1393" s="224"/>
      <c r="N1393" s="223"/>
      <c r="O1393" s="223"/>
      <c r="P1393" s="223"/>
      <c r="Q1393" s="223"/>
      <c r="R1393" s="224"/>
      <c r="S1393" s="224"/>
      <c r="T1393" s="224"/>
      <c r="U1393" s="224"/>
      <c r="V1393" s="224"/>
      <c r="W1393" s="224"/>
      <c r="X1393" s="224"/>
      <c r="Y1393" s="224"/>
      <c r="Z1393" s="213"/>
      <c r="AA1393" s="213"/>
      <c r="AB1393" s="213"/>
      <c r="AC1393" s="213"/>
      <c r="AD1393" s="213"/>
      <c r="AE1393" s="213"/>
      <c r="AF1393" s="213"/>
      <c r="AG1393" s="213" t="s">
        <v>287</v>
      </c>
      <c r="AH1393" s="213"/>
      <c r="AI1393" s="213"/>
      <c r="AJ1393" s="213"/>
      <c r="AK1393" s="213"/>
      <c r="AL1393" s="213"/>
      <c r="AM1393" s="213"/>
      <c r="AN1393" s="213"/>
      <c r="AO1393" s="213"/>
      <c r="AP1393" s="213"/>
      <c r="AQ1393" s="213"/>
      <c r="AR1393" s="213"/>
      <c r="AS1393" s="213"/>
      <c r="AT1393" s="213"/>
      <c r="AU1393" s="213"/>
      <c r="AV1393" s="213"/>
      <c r="AW1393" s="213"/>
      <c r="AX1393" s="213"/>
      <c r="AY1393" s="213"/>
      <c r="AZ1393" s="213"/>
      <c r="BA1393" s="249" t="str">
        <f>C1393</f>
        <v>Provedení je včetně montáže, demontáže původních konstrukcí, dodávky, přesunu hmot, přesunu a likvidace suti, povrchové úpravy, repasí, restaurátorských záměrů,</v>
      </c>
      <c r="BB1393" s="213"/>
      <c r="BC1393" s="213"/>
      <c r="BD1393" s="213"/>
      <c r="BE1393" s="213"/>
      <c r="BF1393" s="213"/>
      <c r="BG1393" s="213"/>
      <c r="BH1393" s="213"/>
    </row>
    <row r="1394" spans="1:60" ht="22.5" outlineLevel="3" x14ac:dyDescent="0.2">
      <c r="A1394" s="220"/>
      <c r="B1394" s="221"/>
      <c r="C1394" s="261" t="s">
        <v>288</v>
      </c>
      <c r="D1394" s="250"/>
      <c r="E1394" s="250"/>
      <c r="F1394" s="250"/>
      <c r="G1394" s="250"/>
      <c r="H1394" s="224"/>
      <c r="I1394" s="224"/>
      <c r="J1394" s="224"/>
      <c r="K1394" s="224"/>
      <c r="L1394" s="224"/>
      <c r="M1394" s="224"/>
      <c r="N1394" s="223"/>
      <c r="O1394" s="223"/>
      <c r="P1394" s="223"/>
      <c r="Q1394" s="223"/>
      <c r="R1394" s="224"/>
      <c r="S1394" s="224"/>
      <c r="T1394" s="224"/>
      <c r="U1394" s="224"/>
      <c r="V1394" s="224"/>
      <c r="W1394" s="224"/>
      <c r="X1394" s="224"/>
      <c r="Y1394" s="224"/>
      <c r="Z1394" s="213"/>
      <c r="AA1394" s="213"/>
      <c r="AB1394" s="213"/>
      <c r="AC1394" s="213"/>
      <c r="AD1394" s="213"/>
      <c r="AE1394" s="213"/>
      <c r="AF1394" s="213"/>
      <c r="AG1394" s="213" t="s">
        <v>287</v>
      </c>
      <c r="AH1394" s="213"/>
      <c r="AI1394" s="213"/>
      <c r="AJ1394" s="213"/>
      <c r="AK1394" s="213"/>
      <c r="AL1394" s="213"/>
      <c r="AM1394" s="213"/>
      <c r="AN1394" s="213"/>
      <c r="AO1394" s="213"/>
      <c r="AP1394" s="213"/>
      <c r="AQ1394" s="213"/>
      <c r="AR1394" s="213"/>
      <c r="AS1394" s="213"/>
      <c r="AT1394" s="213"/>
      <c r="AU1394" s="213"/>
      <c r="AV1394" s="213"/>
      <c r="AW1394" s="213"/>
      <c r="AX1394" s="213"/>
      <c r="AY1394" s="213"/>
      <c r="AZ1394" s="213"/>
      <c r="BA1394" s="249" t="str">
        <f>C1394</f>
        <v>restaurátorských závěrečných zpráv, dílenských dokumentací, vzorkování a veškerých dalších nutných souvisejících plnění a dodávek potřeb.</v>
      </c>
      <c r="BB1394" s="213"/>
      <c r="BC1394" s="213"/>
      <c r="BD1394" s="213"/>
      <c r="BE1394" s="213"/>
      <c r="BF1394" s="213"/>
      <c r="BG1394" s="213"/>
      <c r="BH1394" s="213"/>
    </row>
    <row r="1395" spans="1:60" outlineLevel="1" x14ac:dyDescent="0.2">
      <c r="A1395" s="241">
        <v>134</v>
      </c>
      <c r="B1395" s="242" t="s">
        <v>3036</v>
      </c>
      <c r="C1395" s="259" t="s">
        <v>3037</v>
      </c>
      <c r="D1395" s="243" t="s">
        <v>1055</v>
      </c>
      <c r="E1395" s="244">
        <v>1</v>
      </c>
      <c r="F1395" s="245"/>
      <c r="G1395" s="246">
        <f>ROUND(E1395*F1395,2)</f>
        <v>0</v>
      </c>
      <c r="H1395" s="245"/>
      <c r="I1395" s="246">
        <f>ROUND(E1395*H1395,2)</f>
        <v>0</v>
      </c>
      <c r="J1395" s="245"/>
      <c r="K1395" s="246">
        <f>ROUND(E1395*J1395,2)</f>
        <v>0</v>
      </c>
      <c r="L1395" s="246">
        <v>21</v>
      </c>
      <c r="M1395" s="246">
        <f>G1395*(1+L1395/100)</f>
        <v>0</v>
      </c>
      <c r="N1395" s="244">
        <v>0</v>
      </c>
      <c r="O1395" s="244">
        <f>ROUND(E1395*N1395,2)</f>
        <v>0</v>
      </c>
      <c r="P1395" s="244">
        <v>0</v>
      </c>
      <c r="Q1395" s="244">
        <f>ROUND(E1395*P1395,2)</f>
        <v>0</v>
      </c>
      <c r="R1395" s="246"/>
      <c r="S1395" s="246" t="s">
        <v>281</v>
      </c>
      <c r="T1395" s="247" t="s">
        <v>282</v>
      </c>
      <c r="U1395" s="224">
        <v>0</v>
      </c>
      <c r="V1395" s="224">
        <f>ROUND(E1395*U1395,2)</f>
        <v>0</v>
      </c>
      <c r="W1395" s="224"/>
      <c r="X1395" s="224" t="s">
        <v>283</v>
      </c>
      <c r="Y1395" s="224" t="s">
        <v>284</v>
      </c>
      <c r="Z1395" s="213"/>
      <c r="AA1395" s="213"/>
      <c r="AB1395" s="213"/>
      <c r="AC1395" s="213"/>
      <c r="AD1395" s="213"/>
      <c r="AE1395" s="213"/>
      <c r="AF1395" s="213"/>
      <c r="AG1395" s="213" t="s">
        <v>285</v>
      </c>
      <c r="AH1395" s="213"/>
      <c r="AI1395" s="213"/>
      <c r="AJ1395" s="213"/>
      <c r="AK1395" s="213"/>
      <c r="AL1395" s="213"/>
      <c r="AM1395" s="213"/>
      <c r="AN1395" s="213"/>
      <c r="AO1395" s="213"/>
      <c r="AP1395" s="213"/>
      <c r="AQ1395" s="213"/>
      <c r="AR1395" s="213"/>
      <c r="AS1395" s="213"/>
      <c r="AT1395" s="213"/>
      <c r="AU1395" s="213"/>
      <c r="AV1395" s="213"/>
      <c r="AW1395" s="213"/>
      <c r="AX1395" s="213"/>
      <c r="AY1395" s="213"/>
      <c r="AZ1395" s="213"/>
      <c r="BA1395" s="213"/>
      <c r="BB1395" s="213"/>
      <c r="BC1395" s="213"/>
      <c r="BD1395" s="213"/>
      <c r="BE1395" s="213"/>
      <c r="BF1395" s="213"/>
      <c r="BG1395" s="213"/>
      <c r="BH1395" s="213"/>
    </row>
    <row r="1396" spans="1:60" outlineLevel="2" x14ac:dyDescent="0.2">
      <c r="A1396" s="220"/>
      <c r="B1396" s="221"/>
      <c r="C1396" s="260" t="s">
        <v>286</v>
      </c>
      <c r="D1396" s="248"/>
      <c r="E1396" s="248"/>
      <c r="F1396" s="248"/>
      <c r="G1396" s="248"/>
      <c r="H1396" s="224"/>
      <c r="I1396" s="224"/>
      <c r="J1396" s="224"/>
      <c r="K1396" s="224"/>
      <c r="L1396" s="224"/>
      <c r="M1396" s="224"/>
      <c r="N1396" s="223"/>
      <c r="O1396" s="223"/>
      <c r="P1396" s="223"/>
      <c r="Q1396" s="223"/>
      <c r="R1396" s="224"/>
      <c r="S1396" s="224"/>
      <c r="T1396" s="224"/>
      <c r="U1396" s="224"/>
      <c r="V1396" s="224"/>
      <c r="W1396" s="224"/>
      <c r="X1396" s="224"/>
      <c r="Y1396" s="224"/>
      <c r="Z1396" s="213"/>
      <c r="AA1396" s="213"/>
      <c r="AB1396" s="213"/>
      <c r="AC1396" s="213"/>
      <c r="AD1396" s="213"/>
      <c r="AE1396" s="213"/>
      <c r="AF1396" s="213"/>
      <c r="AG1396" s="213" t="s">
        <v>287</v>
      </c>
      <c r="AH1396" s="213"/>
      <c r="AI1396" s="213"/>
      <c r="AJ1396" s="213"/>
      <c r="AK1396" s="213"/>
      <c r="AL1396" s="213"/>
      <c r="AM1396" s="213"/>
      <c r="AN1396" s="213"/>
      <c r="AO1396" s="213"/>
      <c r="AP1396" s="213"/>
      <c r="AQ1396" s="213"/>
      <c r="AR1396" s="213"/>
      <c r="AS1396" s="213"/>
      <c r="AT1396" s="213"/>
      <c r="AU1396" s="213"/>
      <c r="AV1396" s="213"/>
      <c r="AW1396" s="213"/>
      <c r="AX1396" s="213"/>
      <c r="AY1396" s="213"/>
      <c r="AZ1396" s="213"/>
      <c r="BA1396" s="213"/>
      <c r="BB1396" s="213"/>
      <c r="BC1396" s="213"/>
      <c r="BD1396" s="213"/>
      <c r="BE1396" s="213"/>
      <c r="BF1396" s="213"/>
      <c r="BG1396" s="213"/>
      <c r="BH1396" s="213"/>
    </row>
    <row r="1397" spans="1:60" outlineLevel="3" x14ac:dyDescent="0.2">
      <c r="A1397" s="220"/>
      <c r="B1397" s="221"/>
      <c r="C1397" s="261" t="s">
        <v>3038</v>
      </c>
      <c r="D1397" s="250"/>
      <c r="E1397" s="250"/>
      <c r="F1397" s="250"/>
      <c r="G1397" s="250"/>
      <c r="H1397" s="224"/>
      <c r="I1397" s="224"/>
      <c r="J1397" s="224"/>
      <c r="K1397" s="224"/>
      <c r="L1397" s="224"/>
      <c r="M1397" s="224"/>
      <c r="N1397" s="223"/>
      <c r="O1397" s="223"/>
      <c r="P1397" s="223"/>
      <c r="Q1397" s="223"/>
      <c r="R1397" s="224"/>
      <c r="S1397" s="224"/>
      <c r="T1397" s="224"/>
      <c r="U1397" s="224"/>
      <c r="V1397" s="224"/>
      <c r="W1397" s="224"/>
      <c r="X1397" s="224"/>
      <c r="Y1397" s="224"/>
      <c r="Z1397" s="213"/>
      <c r="AA1397" s="213"/>
      <c r="AB1397" s="213"/>
      <c r="AC1397" s="213"/>
      <c r="AD1397" s="213"/>
      <c r="AE1397" s="213"/>
      <c r="AF1397" s="213"/>
      <c r="AG1397" s="213" t="s">
        <v>287</v>
      </c>
      <c r="AH1397" s="213"/>
      <c r="AI1397" s="213"/>
      <c r="AJ1397" s="213"/>
      <c r="AK1397" s="213"/>
      <c r="AL1397" s="213"/>
      <c r="AM1397" s="213"/>
      <c r="AN1397" s="213"/>
      <c r="AO1397" s="213"/>
      <c r="AP1397" s="213"/>
      <c r="AQ1397" s="213"/>
      <c r="AR1397" s="213"/>
      <c r="AS1397" s="213"/>
      <c r="AT1397" s="213"/>
      <c r="AU1397" s="213"/>
      <c r="AV1397" s="213"/>
      <c r="AW1397" s="213"/>
      <c r="AX1397" s="213"/>
      <c r="AY1397" s="213"/>
      <c r="AZ1397" s="213"/>
      <c r="BA1397" s="213"/>
      <c r="BB1397" s="213"/>
      <c r="BC1397" s="213"/>
      <c r="BD1397" s="213"/>
      <c r="BE1397" s="213"/>
      <c r="BF1397" s="213"/>
      <c r="BG1397" s="213"/>
      <c r="BH1397" s="213"/>
    </row>
    <row r="1398" spans="1:60" outlineLevel="3" x14ac:dyDescent="0.2">
      <c r="A1398" s="220"/>
      <c r="B1398" s="221"/>
      <c r="C1398" s="261" t="s">
        <v>3039</v>
      </c>
      <c r="D1398" s="250"/>
      <c r="E1398" s="250"/>
      <c r="F1398" s="250"/>
      <c r="G1398" s="250"/>
      <c r="H1398" s="224"/>
      <c r="I1398" s="224"/>
      <c r="J1398" s="224"/>
      <c r="K1398" s="224"/>
      <c r="L1398" s="224"/>
      <c r="M1398" s="224"/>
      <c r="N1398" s="223"/>
      <c r="O1398" s="223"/>
      <c r="P1398" s="223"/>
      <c r="Q1398" s="223"/>
      <c r="R1398" s="224"/>
      <c r="S1398" s="224"/>
      <c r="T1398" s="224"/>
      <c r="U1398" s="224"/>
      <c r="V1398" s="224"/>
      <c r="W1398" s="224"/>
      <c r="X1398" s="224"/>
      <c r="Y1398" s="224"/>
      <c r="Z1398" s="213"/>
      <c r="AA1398" s="213"/>
      <c r="AB1398" s="213"/>
      <c r="AC1398" s="213"/>
      <c r="AD1398" s="213"/>
      <c r="AE1398" s="213"/>
      <c r="AF1398" s="213"/>
      <c r="AG1398" s="213" t="s">
        <v>287</v>
      </c>
      <c r="AH1398" s="213"/>
      <c r="AI1398" s="213"/>
      <c r="AJ1398" s="213"/>
      <c r="AK1398" s="213"/>
      <c r="AL1398" s="213"/>
      <c r="AM1398" s="213"/>
      <c r="AN1398" s="213"/>
      <c r="AO1398" s="213"/>
      <c r="AP1398" s="213"/>
      <c r="AQ1398" s="213"/>
      <c r="AR1398" s="213"/>
      <c r="AS1398" s="213"/>
      <c r="AT1398" s="213"/>
      <c r="AU1398" s="213"/>
      <c r="AV1398" s="213"/>
      <c r="AW1398" s="213"/>
      <c r="AX1398" s="213"/>
      <c r="AY1398" s="213"/>
      <c r="AZ1398" s="213"/>
      <c r="BA1398" s="213"/>
      <c r="BB1398" s="213"/>
      <c r="BC1398" s="213"/>
      <c r="BD1398" s="213"/>
      <c r="BE1398" s="213"/>
      <c r="BF1398" s="213"/>
      <c r="BG1398" s="213"/>
      <c r="BH1398" s="213"/>
    </row>
    <row r="1399" spans="1:60" outlineLevel="3" x14ac:dyDescent="0.2">
      <c r="A1399" s="220"/>
      <c r="B1399" s="221"/>
      <c r="C1399" s="261" t="s">
        <v>3040</v>
      </c>
      <c r="D1399" s="250"/>
      <c r="E1399" s="250"/>
      <c r="F1399" s="250"/>
      <c r="G1399" s="250"/>
      <c r="H1399" s="224"/>
      <c r="I1399" s="224"/>
      <c r="J1399" s="224"/>
      <c r="K1399" s="224"/>
      <c r="L1399" s="224"/>
      <c r="M1399" s="224"/>
      <c r="N1399" s="223"/>
      <c r="O1399" s="223"/>
      <c r="P1399" s="223"/>
      <c r="Q1399" s="223"/>
      <c r="R1399" s="224"/>
      <c r="S1399" s="224"/>
      <c r="T1399" s="224"/>
      <c r="U1399" s="224"/>
      <c r="V1399" s="224"/>
      <c r="W1399" s="224"/>
      <c r="X1399" s="224"/>
      <c r="Y1399" s="224"/>
      <c r="Z1399" s="213"/>
      <c r="AA1399" s="213"/>
      <c r="AB1399" s="213"/>
      <c r="AC1399" s="213"/>
      <c r="AD1399" s="213"/>
      <c r="AE1399" s="213"/>
      <c r="AF1399" s="213"/>
      <c r="AG1399" s="213" t="s">
        <v>287</v>
      </c>
      <c r="AH1399" s="213"/>
      <c r="AI1399" s="213"/>
      <c r="AJ1399" s="213"/>
      <c r="AK1399" s="213"/>
      <c r="AL1399" s="213"/>
      <c r="AM1399" s="213"/>
      <c r="AN1399" s="213"/>
      <c r="AO1399" s="213"/>
      <c r="AP1399" s="213"/>
      <c r="AQ1399" s="213"/>
      <c r="AR1399" s="213"/>
      <c r="AS1399" s="213"/>
      <c r="AT1399" s="213"/>
      <c r="AU1399" s="213"/>
      <c r="AV1399" s="213"/>
      <c r="AW1399" s="213"/>
      <c r="AX1399" s="213"/>
      <c r="AY1399" s="213"/>
      <c r="AZ1399" s="213"/>
      <c r="BA1399" s="213"/>
      <c r="BB1399" s="213"/>
      <c r="BC1399" s="213"/>
      <c r="BD1399" s="213"/>
      <c r="BE1399" s="213"/>
      <c r="BF1399" s="213"/>
      <c r="BG1399" s="213"/>
      <c r="BH1399" s="213"/>
    </row>
    <row r="1400" spans="1:60" outlineLevel="3" x14ac:dyDescent="0.2">
      <c r="A1400" s="220"/>
      <c r="B1400" s="221"/>
      <c r="C1400" s="261" t="s">
        <v>3041</v>
      </c>
      <c r="D1400" s="250"/>
      <c r="E1400" s="250"/>
      <c r="F1400" s="250"/>
      <c r="G1400" s="250"/>
      <c r="H1400" s="224"/>
      <c r="I1400" s="224"/>
      <c r="J1400" s="224"/>
      <c r="K1400" s="224"/>
      <c r="L1400" s="224"/>
      <c r="M1400" s="224"/>
      <c r="N1400" s="223"/>
      <c r="O1400" s="223"/>
      <c r="P1400" s="223"/>
      <c r="Q1400" s="223"/>
      <c r="R1400" s="224"/>
      <c r="S1400" s="224"/>
      <c r="T1400" s="224"/>
      <c r="U1400" s="224"/>
      <c r="V1400" s="224"/>
      <c r="W1400" s="224"/>
      <c r="X1400" s="224"/>
      <c r="Y1400" s="224"/>
      <c r="Z1400" s="213"/>
      <c r="AA1400" s="213"/>
      <c r="AB1400" s="213"/>
      <c r="AC1400" s="213"/>
      <c r="AD1400" s="213"/>
      <c r="AE1400" s="213"/>
      <c r="AF1400" s="213"/>
      <c r="AG1400" s="213" t="s">
        <v>287</v>
      </c>
      <c r="AH1400" s="213"/>
      <c r="AI1400" s="213"/>
      <c r="AJ1400" s="213"/>
      <c r="AK1400" s="213"/>
      <c r="AL1400" s="213"/>
      <c r="AM1400" s="213"/>
      <c r="AN1400" s="213"/>
      <c r="AO1400" s="213"/>
      <c r="AP1400" s="213"/>
      <c r="AQ1400" s="213"/>
      <c r="AR1400" s="213"/>
      <c r="AS1400" s="213"/>
      <c r="AT1400" s="213"/>
      <c r="AU1400" s="213"/>
      <c r="AV1400" s="213"/>
      <c r="AW1400" s="213"/>
      <c r="AX1400" s="213"/>
      <c r="AY1400" s="213"/>
      <c r="AZ1400" s="213"/>
      <c r="BA1400" s="213"/>
      <c r="BB1400" s="213"/>
      <c r="BC1400" s="213"/>
      <c r="BD1400" s="213"/>
      <c r="BE1400" s="213"/>
      <c r="BF1400" s="213"/>
      <c r="BG1400" s="213"/>
      <c r="BH1400" s="213"/>
    </row>
    <row r="1401" spans="1:60" outlineLevel="3" x14ac:dyDescent="0.2">
      <c r="A1401" s="220"/>
      <c r="B1401" s="221"/>
      <c r="C1401" s="261" t="s">
        <v>3042</v>
      </c>
      <c r="D1401" s="250"/>
      <c r="E1401" s="250"/>
      <c r="F1401" s="250"/>
      <c r="G1401" s="250"/>
      <c r="H1401" s="224"/>
      <c r="I1401" s="224"/>
      <c r="J1401" s="224"/>
      <c r="K1401" s="224"/>
      <c r="L1401" s="224"/>
      <c r="M1401" s="224"/>
      <c r="N1401" s="223"/>
      <c r="O1401" s="223"/>
      <c r="P1401" s="223"/>
      <c r="Q1401" s="223"/>
      <c r="R1401" s="224"/>
      <c r="S1401" s="224"/>
      <c r="T1401" s="224"/>
      <c r="U1401" s="224"/>
      <c r="V1401" s="224"/>
      <c r="W1401" s="224"/>
      <c r="X1401" s="224"/>
      <c r="Y1401" s="224"/>
      <c r="Z1401" s="213"/>
      <c r="AA1401" s="213"/>
      <c r="AB1401" s="213"/>
      <c r="AC1401" s="213"/>
      <c r="AD1401" s="213"/>
      <c r="AE1401" s="213"/>
      <c r="AF1401" s="213"/>
      <c r="AG1401" s="213" t="s">
        <v>287</v>
      </c>
      <c r="AH1401" s="213"/>
      <c r="AI1401" s="213"/>
      <c r="AJ1401" s="213"/>
      <c r="AK1401" s="213"/>
      <c r="AL1401" s="213"/>
      <c r="AM1401" s="213"/>
      <c r="AN1401" s="213"/>
      <c r="AO1401" s="213"/>
      <c r="AP1401" s="213"/>
      <c r="AQ1401" s="213"/>
      <c r="AR1401" s="213"/>
      <c r="AS1401" s="213"/>
      <c r="AT1401" s="213"/>
      <c r="AU1401" s="213"/>
      <c r="AV1401" s="213"/>
      <c r="AW1401" s="213"/>
      <c r="AX1401" s="213"/>
      <c r="AY1401" s="213"/>
      <c r="AZ1401" s="213"/>
      <c r="BA1401" s="213"/>
      <c r="BB1401" s="213"/>
      <c r="BC1401" s="213"/>
      <c r="BD1401" s="213"/>
      <c r="BE1401" s="213"/>
      <c r="BF1401" s="213"/>
      <c r="BG1401" s="213"/>
      <c r="BH1401" s="213"/>
    </row>
    <row r="1402" spans="1:60" outlineLevel="3" x14ac:dyDescent="0.2">
      <c r="A1402" s="220"/>
      <c r="B1402" s="221"/>
      <c r="C1402" s="261" t="s">
        <v>2986</v>
      </c>
      <c r="D1402" s="250"/>
      <c r="E1402" s="250"/>
      <c r="F1402" s="250"/>
      <c r="G1402" s="250"/>
      <c r="H1402" s="224"/>
      <c r="I1402" s="224"/>
      <c r="J1402" s="224"/>
      <c r="K1402" s="224"/>
      <c r="L1402" s="224"/>
      <c r="M1402" s="224"/>
      <c r="N1402" s="223"/>
      <c r="O1402" s="223"/>
      <c r="P1402" s="223"/>
      <c r="Q1402" s="223"/>
      <c r="R1402" s="224"/>
      <c r="S1402" s="224"/>
      <c r="T1402" s="224"/>
      <c r="U1402" s="224"/>
      <c r="V1402" s="224"/>
      <c r="W1402" s="224"/>
      <c r="X1402" s="224"/>
      <c r="Y1402" s="224"/>
      <c r="Z1402" s="213"/>
      <c r="AA1402" s="213"/>
      <c r="AB1402" s="213"/>
      <c r="AC1402" s="213"/>
      <c r="AD1402" s="213"/>
      <c r="AE1402" s="213"/>
      <c r="AF1402" s="213"/>
      <c r="AG1402" s="213" t="s">
        <v>287</v>
      </c>
      <c r="AH1402" s="213"/>
      <c r="AI1402" s="213"/>
      <c r="AJ1402" s="213"/>
      <c r="AK1402" s="213"/>
      <c r="AL1402" s="213"/>
      <c r="AM1402" s="213"/>
      <c r="AN1402" s="213"/>
      <c r="AO1402" s="213"/>
      <c r="AP1402" s="213"/>
      <c r="AQ1402" s="213"/>
      <c r="AR1402" s="213"/>
      <c r="AS1402" s="213"/>
      <c r="AT1402" s="213"/>
      <c r="AU1402" s="213"/>
      <c r="AV1402" s="213"/>
      <c r="AW1402" s="213"/>
      <c r="AX1402" s="213"/>
      <c r="AY1402" s="213"/>
      <c r="AZ1402" s="213"/>
      <c r="BA1402" s="213"/>
      <c r="BB1402" s="213"/>
      <c r="BC1402" s="213"/>
      <c r="BD1402" s="213"/>
      <c r="BE1402" s="213"/>
      <c r="BF1402" s="213"/>
      <c r="BG1402" s="213"/>
      <c r="BH1402" s="213"/>
    </row>
    <row r="1403" spans="1:60" outlineLevel="3" x14ac:dyDescent="0.2">
      <c r="A1403" s="220"/>
      <c r="B1403" s="221"/>
      <c r="C1403" s="261" t="s">
        <v>2987</v>
      </c>
      <c r="D1403" s="250"/>
      <c r="E1403" s="250"/>
      <c r="F1403" s="250"/>
      <c r="G1403" s="250"/>
      <c r="H1403" s="224"/>
      <c r="I1403" s="224"/>
      <c r="J1403" s="224"/>
      <c r="K1403" s="224"/>
      <c r="L1403" s="224"/>
      <c r="M1403" s="224"/>
      <c r="N1403" s="223"/>
      <c r="O1403" s="223"/>
      <c r="P1403" s="223"/>
      <c r="Q1403" s="223"/>
      <c r="R1403" s="224"/>
      <c r="S1403" s="224"/>
      <c r="T1403" s="224"/>
      <c r="U1403" s="224"/>
      <c r="V1403" s="224"/>
      <c r="W1403" s="224"/>
      <c r="X1403" s="224"/>
      <c r="Y1403" s="224"/>
      <c r="Z1403" s="213"/>
      <c r="AA1403" s="213"/>
      <c r="AB1403" s="213"/>
      <c r="AC1403" s="213"/>
      <c r="AD1403" s="213"/>
      <c r="AE1403" s="213"/>
      <c r="AF1403" s="213"/>
      <c r="AG1403" s="213" t="s">
        <v>287</v>
      </c>
      <c r="AH1403" s="213"/>
      <c r="AI1403" s="213"/>
      <c r="AJ1403" s="213"/>
      <c r="AK1403" s="213"/>
      <c r="AL1403" s="213"/>
      <c r="AM1403" s="213"/>
      <c r="AN1403" s="213"/>
      <c r="AO1403" s="213"/>
      <c r="AP1403" s="213"/>
      <c r="AQ1403" s="213"/>
      <c r="AR1403" s="213"/>
      <c r="AS1403" s="213"/>
      <c r="AT1403" s="213"/>
      <c r="AU1403" s="213"/>
      <c r="AV1403" s="213"/>
      <c r="AW1403" s="213"/>
      <c r="AX1403" s="213"/>
      <c r="AY1403" s="213"/>
      <c r="AZ1403" s="213"/>
      <c r="BA1403" s="213"/>
      <c r="BB1403" s="213"/>
      <c r="BC1403" s="213"/>
      <c r="BD1403" s="213"/>
      <c r="BE1403" s="213"/>
      <c r="BF1403" s="213"/>
      <c r="BG1403" s="213"/>
      <c r="BH1403" s="213"/>
    </row>
    <row r="1404" spans="1:60" outlineLevel="3" x14ac:dyDescent="0.2">
      <c r="A1404" s="220"/>
      <c r="B1404" s="221"/>
      <c r="C1404" s="261" t="s">
        <v>3213</v>
      </c>
      <c r="D1404" s="250"/>
      <c r="E1404" s="250"/>
      <c r="F1404" s="250"/>
      <c r="G1404" s="250"/>
      <c r="H1404" s="224"/>
      <c r="I1404" s="224"/>
      <c r="J1404" s="224"/>
      <c r="K1404" s="224"/>
      <c r="L1404" s="224"/>
      <c r="M1404" s="224"/>
      <c r="N1404" s="223"/>
      <c r="O1404" s="223"/>
      <c r="P1404" s="223"/>
      <c r="Q1404" s="223"/>
      <c r="R1404" s="224"/>
      <c r="S1404" s="224"/>
      <c r="T1404" s="224"/>
      <c r="U1404" s="224"/>
      <c r="V1404" s="224"/>
      <c r="W1404" s="224"/>
      <c r="X1404" s="224"/>
      <c r="Y1404" s="224"/>
      <c r="Z1404" s="213"/>
      <c r="AA1404" s="213"/>
      <c r="AB1404" s="213"/>
      <c r="AC1404" s="213"/>
      <c r="AD1404" s="213"/>
      <c r="AE1404" s="213"/>
      <c r="AF1404" s="213"/>
      <c r="AG1404" s="213" t="s">
        <v>287</v>
      </c>
      <c r="AH1404" s="213"/>
      <c r="AI1404" s="213"/>
      <c r="AJ1404" s="213"/>
      <c r="AK1404" s="213"/>
      <c r="AL1404" s="213"/>
      <c r="AM1404" s="213"/>
      <c r="AN1404" s="213"/>
      <c r="AO1404" s="213"/>
      <c r="AP1404" s="213"/>
      <c r="AQ1404" s="213"/>
      <c r="AR1404" s="213"/>
      <c r="AS1404" s="213"/>
      <c r="AT1404" s="213"/>
      <c r="AU1404" s="213"/>
      <c r="AV1404" s="213"/>
      <c r="AW1404" s="213"/>
      <c r="AX1404" s="213"/>
      <c r="AY1404" s="213"/>
      <c r="AZ1404" s="213"/>
      <c r="BA1404" s="213"/>
      <c r="BB1404" s="213"/>
      <c r="BC1404" s="213"/>
      <c r="BD1404" s="213"/>
      <c r="BE1404" s="213"/>
      <c r="BF1404" s="213"/>
      <c r="BG1404" s="213"/>
      <c r="BH1404" s="213"/>
    </row>
    <row r="1405" spans="1:60" outlineLevel="3" x14ac:dyDescent="0.2">
      <c r="A1405" s="220"/>
      <c r="B1405" s="221"/>
      <c r="C1405" s="261" t="s">
        <v>3214</v>
      </c>
      <c r="D1405" s="250"/>
      <c r="E1405" s="250"/>
      <c r="F1405" s="250"/>
      <c r="G1405" s="250"/>
      <c r="H1405" s="224"/>
      <c r="I1405" s="224"/>
      <c r="J1405" s="224"/>
      <c r="K1405" s="224"/>
      <c r="L1405" s="224"/>
      <c r="M1405" s="224"/>
      <c r="N1405" s="223"/>
      <c r="O1405" s="223"/>
      <c r="P1405" s="223"/>
      <c r="Q1405" s="223"/>
      <c r="R1405" s="224"/>
      <c r="S1405" s="224"/>
      <c r="T1405" s="224"/>
      <c r="U1405" s="224"/>
      <c r="V1405" s="224"/>
      <c r="W1405" s="224"/>
      <c r="X1405" s="224"/>
      <c r="Y1405" s="224"/>
      <c r="Z1405" s="213"/>
      <c r="AA1405" s="213"/>
      <c r="AB1405" s="213"/>
      <c r="AC1405" s="213"/>
      <c r="AD1405" s="213"/>
      <c r="AE1405" s="213"/>
      <c r="AF1405" s="213"/>
      <c r="AG1405" s="213" t="s">
        <v>287</v>
      </c>
      <c r="AH1405" s="213"/>
      <c r="AI1405" s="213"/>
      <c r="AJ1405" s="213"/>
      <c r="AK1405" s="213"/>
      <c r="AL1405" s="213"/>
      <c r="AM1405" s="213"/>
      <c r="AN1405" s="213"/>
      <c r="AO1405" s="213"/>
      <c r="AP1405" s="213"/>
      <c r="AQ1405" s="213"/>
      <c r="AR1405" s="213"/>
      <c r="AS1405" s="213"/>
      <c r="AT1405" s="213"/>
      <c r="AU1405" s="213"/>
      <c r="AV1405" s="213"/>
      <c r="AW1405" s="213"/>
      <c r="AX1405" s="213"/>
      <c r="AY1405" s="213"/>
      <c r="AZ1405" s="213"/>
      <c r="BA1405" s="213"/>
      <c r="BB1405" s="213"/>
      <c r="BC1405" s="213"/>
      <c r="BD1405" s="213"/>
      <c r="BE1405" s="213"/>
      <c r="BF1405" s="213"/>
      <c r="BG1405" s="213"/>
      <c r="BH1405" s="213"/>
    </row>
    <row r="1406" spans="1:60" outlineLevel="3" x14ac:dyDescent="0.2">
      <c r="A1406" s="220"/>
      <c r="B1406" s="221"/>
      <c r="C1406" s="261" t="s">
        <v>3217</v>
      </c>
      <c r="D1406" s="250"/>
      <c r="E1406" s="250"/>
      <c r="F1406" s="250"/>
      <c r="G1406" s="250"/>
      <c r="H1406" s="224"/>
      <c r="I1406" s="224"/>
      <c r="J1406" s="224"/>
      <c r="K1406" s="224"/>
      <c r="L1406" s="224"/>
      <c r="M1406" s="224"/>
      <c r="N1406" s="223"/>
      <c r="O1406" s="223"/>
      <c r="P1406" s="223"/>
      <c r="Q1406" s="223"/>
      <c r="R1406" s="224"/>
      <c r="S1406" s="224"/>
      <c r="T1406" s="224"/>
      <c r="U1406" s="224"/>
      <c r="V1406" s="224"/>
      <c r="W1406" s="224"/>
      <c r="X1406" s="224"/>
      <c r="Y1406" s="224"/>
      <c r="Z1406" s="213"/>
      <c r="AA1406" s="213"/>
      <c r="AB1406" s="213"/>
      <c r="AC1406" s="213"/>
      <c r="AD1406" s="213"/>
      <c r="AE1406" s="213"/>
      <c r="AF1406" s="213"/>
      <c r="AG1406" s="213" t="s">
        <v>287</v>
      </c>
      <c r="AH1406" s="213"/>
      <c r="AI1406" s="213"/>
      <c r="AJ1406" s="213"/>
      <c r="AK1406" s="213"/>
      <c r="AL1406" s="213"/>
      <c r="AM1406" s="213"/>
      <c r="AN1406" s="213"/>
      <c r="AO1406" s="213"/>
      <c r="AP1406" s="213"/>
      <c r="AQ1406" s="213"/>
      <c r="AR1406" s="213"/>
      <c r="AS1406" s="213"/>
      <c r="AT1406" s="213"/>
      <c r="AU1406" s="213"/>
      <c r="AV1406" s="213"/>
      <c r="AW1406" s="213"/>
      <c r="AX1406" s="213"/>
      <c r="AY1406" s="213"/>
      <c r="AZ1406" s="213"/>
      <c r="BA1406" s="213"/>
      <c r="BB1406" s="213"/>
      <c r="BC1406" s="213"/>
      <c r="BD1406" s="213"/>
      <c r="BE1406" s="213"/>
      <c r="BF1406" s="213"/>
      <c r="BG1406" s="213"/>
      <c r="BH1406" s="213"/>
    </row>
    <row r="1407" spans="1:60" outlineLevel="3" x14ac:dyDescent="0.2">
      <c r="A1407" s="220"/>
      <c r="B1407" s="221"/>
      <c r="C1407" s="261" t="s">
        <v>2988</v>
      </c>
      <c r="D1407" s="250"/>
      <c r="E1407" s="250"/>
      <c r="F1407" s="250"/>
      <c r="G1407" s="250"/>
      <c r="H1407" s="224"/>
      <c r="I1407" s="224"/>
      <c r="J1407" s="224"/>
      <c r="K1407" s="224"/>
      <c r="L1407" s="224"/>
      <c r="M1407" s="224"/>
      <c r="N1407" s="223"/>
      <c r="O1407" s="223"/>
      <c r="P1407" s="223"/>
      <c r="Q1407" s="223"/>
      <c r="R1407" s="224"/>
      <c r="S1407" s="224"/>
      <c r="T1407" s="224"/>
      <c r="U1407" s="224"/>
      <c r="V1407" s="224"/>
      <c r="W1407" s="224"/>
      <c r="X1407" s="224"/>
      <c r="Y1407" s="224"/>
      <c r="Z1407" s="213"/>
      <c r="AA1407" s="213"/>
      <c r="AB1407" s="213"/>
      <c r="AC1407" s="213"/>
      <c r="AD1407" s="213"/>
      <c r="AE1407" s="213"/>
      <c r="AF1407" s="213"/>
      <c r="AG1407" s="213" t="s">
        <v>287</v>
      </c>
      <c r="AH1407" s="213"/>
      <c r="AI1407" s="213"/>
      <c r="AJ1407" s="213"/>
      <c r="AK1407" s="213"/>
      <c r="AL1407" s="213"/>
      <c r="AM1407" s="213"/>
      <c r="AN1407" s="213"/>
      <c r="AO1407" s="213"/>
      <c r="AP1407" s="213"/>
      <c r="AQ1407" s="213"/>
      <c r="AR1407" s="213"/>
      <c r="AS1407" s="213"/>
      <c r="AT1407" s="213"/>
      <c r="AU1407" s="213"/>
      <c r="AV1407" s="213"/>
      <c r="AW1407" s="213"/>
      <c r="AX1407" s="213"/>
      <c r="AY1407" s="213"/>
      <c r="AZ1407" s="213"/>
      <c r="BA1407" s="213"/>
      <c r="BB1407" s="213"/>
      <c r="BC1407" s="213"/>
      <c r="BD1407" s="213"/>
      <c r="BE1407" s="213"/>
      <c r="BF1407" s="213"/>
      <c r="BG1407" s="213"/>
      <c r="BH1407" s="213"/>
    </row>
    <row r="1408" spans="1:60" ht="22.5" outlineLevel="3" x14ac:dyDescent="0.2">
      <c r="A1408" s="220"/>
      <c r="B1408" s="221"/>
      <c r="C1408" s="261" t="s">
        <v>355</v>
      </c>
      <c r="D1408" s="250"/>
      <c r="E1408" s="250"/>
      <c r="F1408" s="250"/>
      <c r="G1408" s="250"/>
      <c r="H1408" s="224"/>
      <c r="I1408" s="224"/>
      <c r="J1408" s="224"/>
      <c r="K1408" s="224"/>
      <c r="L1408" s="224"/>
      <c r="M1408" s="224"/>
      <c r="N1408" s="223"/>
      <c r="O1408" s="223"/>
      <c r="P1408" s="223"/>
      <c r="Q1408" s="223"/>
      <c r="R1408" s="224"/>
      <c r="S1408" s="224"/>
      <c r="T1408" s="224"/>
      <c r="U1408" s="224"/>
      <c r="V1408" s="224"/>
      <c r="W1408" s="224"/>
      <c r="X1408" s="224"/>
      <c r="Y1408" s="224"/>
      <c r="Z1408" s="213"/>
      <c r="AA1408" s="213"/>
      <c r="AB1408" s="213"/>
      <c r="AC1408" s="213"/>
      <c r="AD1408" s="213"/>
      <c r="AE1408" s="213"/>
      <c r="AF1408" s="213"/>
      <c r="AG1408" s="213" t="s">
        <v>287</v>
      </c>
      <c r="AH1408" s="213"/>
      <c r="AI1408" s="213"/>
      <c r="AJ1408" s="213"/>
      <c r="AK1408" s="213"/>
      <c r="AL1408" s="213"/>
      <c r="AM1408" s="213"/>
      <c r="AN1408" s="213"/>
      <c r="AO1408" s="213"/>
      <c r="AP1408" s="213"/>
      <c r="AQ1408" s="213"/>
      <c r="AR1408" s="213"/>
      <c r="AS1408" s="213"/>
      <c r="AT1408" s="213"/>
      <c r="AU1408" s="213"/>
      <c r="AV1408" s="213"/>
      <c r="AW1408" s="213"/>
      <c r="AX1408" s="213"/>
      <c r="AY1408" s="213"/>
      <c r="AZ1408" s="213"/>
      <c r="BA1408" s="249" t="str">
        <f>C1408</f>
        <v>Kompletní provedení dle veškerých informací obsažených v PD (textová i výkresová část, technologické postupy, restaurátorské záměry atd.).</v>
      </c>
      <c r="BB1408" s="213"/>
      <c r="BC1408" s="213"/>
      <c r="BD1408" s="213"/>
      <c r="BE1408" s="213"/>
      <c r="BF1408" s="213"/>
      <c r="BG1408" s="213"/>
      <c r="BH1408" s="213"/>
    </row>
    <row r="1409" spans="1:60" ht="22.5" outlineLevel="3" x14ac:dyDescent="0.2">
      <c r="A1409" s="220"/>
      <c r="B1409" s="221"/>
      <c r="C1409" s="261" t="s">
        <v>3165</v>
      </c>
      <c r="D1409" s="250"/>
      <c r="E1409" s="250"/>
      <c r="F1409" s="250"/>
      <c r="G1409" s="250"/>
      <c r="H1409" s="224"/>
      <c r="I1409" s="224"/>
      <c r="J1409" s="224"/>
      <c r="K1409" s="224"/>
      <c r="L1409" s="224"/>
      <c r="M1409" s="224"/>
      <c r="N1409" s="223"/>
      <c r="O1409" s="223"/>
      <c r="P1409" s="223"/>
      <c r="Q1409" s="223"/>
      <c r="R1409" s="224"/>
      <c r="S1409" s="224"/>
      <c r="T1409" s="224"/>
      <c r="U1409" s="224"/>
      <c r="V1409" s="224"/>
      <c r="W1409" s="224"/>
      <c r="X1409" s="224"/>
      <c r="Y1409" s="224"/>
      <c r="Z1409" s="213"/>
      <c r="AA1409" s="213"/>
      <c r="AB1409" s="213"/>
      <c r="AC1409" s="213"/>
      <c r="AD1409" s="213"/>
      <c r="AE1409" s="213"/>
      <c r="AF1409" s="213"/>
      <c r="AG1409" s="213" t="s">
        <v>287</v>
      </c>
      <c r="AH1409" s="213"/>
      <c r="AI1409" s="213"/>
      <c r="AJ1409" s="213"/>
      <c r="AK1409" s="213"/>
      <c r="AL1409" s="213"/>
      <c r="AM1409" s="213"/>
      <c r="AN1409" s="213"/>
      <c r="AO1409" s="213"/>
      <c r="AP1409" s="213"/>
      <c r="AQ1409" s="213"/>
      <c r="AR1409" s="213"/>
      <c r="AS1409" s="213"/>
      <c r="AT1409" s="213"/>
      <c r="AU1409" s="213"/>
      <c r="AV1409" s="213"/>
      <c r="AW1409" s="213"/>
      <c r="AX1409" s="213"/>
      <c r="AY1409" s="213"/>
      <c r="AZ1409" s="213"/>
      <c r="BA1409" s="249" t="str">
        <f>C1409</f>
        <v>Provedení je včetně montáže, demontáže původních konstrukcí, dodávky, přesunu hmot, přesunu a likvidace suti, povrchové úpravy, repasí, restaurátorských záměrů,</v>
      </c>
      <c r="BB1409" s="213"/>
      <c r="BC1409" s="213"/>
      <c r="BD1409" s="213"/>
      <c r="BE1409" s="213"/>
      <c r="BF1409" s="213"/>
      <c r="BG1409" s="213"/>
      <c r="BH1409" s="213"/>
    </row>
    <row r="1410" spans="1:60" ht="22.5" outlineLevel="3" x14ac:dyDescent="0.2">
      <c r="A1410" s="220"/>
      <c r="B1410" s="221"/>
      <c r="C1410" s="261" t="s">
        <v>288</v>
      </c>
      <c r="D1410" s="250"/>
      <c r="E1410" s="250"/>
      <c r="F1410" s="250"/>
      <c r="G1410" s="250"/>
      <c r="H1410" s="224"/>
      <c r="I1410" s="224"/>
      <c r="J1410" s="224"/>
      <c r="K1410" s="224"/>
      <c r="L1410" s="224"/>
      <c r="M1410" s="224"/>
      <c r="N1410" s="223"/>
      <c r="O1410" s="223"/>
      <c r="P1410" s="223"/>
      <c r="Q1410" s="223"/>
      <c r="R1410" s="224"/>
      <c r="S1410" s="224"/>
      <c r="T1410" s="224"/>
      <c r="U1410" s="224"/>
      <c r="V1410" s="224"/>
      <c r="W1410" s="224"/>
      <c r="X1410" s="224"/>
      <c r="Y1410" s="224"/>
      <c r="Z1410" s="213"/>
      <c r="AA1410" s="213"/>
      <c r="AB1410" s="213"/>
      <c r="AC1410" s="213"/>
      <c r="AD1410" s="213"/>
      <c r="AE1410" s="213"/>
      <c r="AF1410" s="213"/>
      <c r="AG1410" s="213" t="s">
        <v>287</v>
      </c>
      <c r="AH1410" s="213"/>
      <c r="AI1410" s="213"/>
      <c r="AJ1410" s="213"/>
      <c r="AK1410" s="213"/>
      <c r="AL1410" s="213"/>
      <c r="AM1410" s="213"/>
      <c r="AN1410" s="213"/>
      <c r="AO1410" s="213"/>
      <c r="AP1410" s="213"/>
      <c r="AQ1410" s="213"/>
      <c r="AR1410" s="213"/>
      <c r="AS1410" s="213"/>
      <c r="AT1410" s="213"/>
      <c r="AU1410" s="213"/>
      <c r="AV1410" s="213"/>
      <c r="AW1410" s="213"/>
      <c r="AX1410" s="213"/>
      <c r="AY1410" s="213"/>
      <c r="AZ1410" s="213"/>
      <c r="BA1410" s="249" t="str">
        <f>C1410</f>
        <v>restaurátorských závěrečných zpráv, dílenských dokumentací, vzorkování a veškerých dalších nutných souvisejících plnění a dodávek potřeb.</v>
      </c>
      <c r="BB1410" s="213"/>
      <c r="BC1410" s="213"/>
      <c r="BD1410" s="213"/>
      <c r="BE1410" s="213"/>
      <c r="BF1410" s="213"/>
      <c r="BG1410" s="213"/>
      <c r="BH1410" s="213"/>
    </row>
    <row r="1411" spans="1:60" outlineLevel="1" x14ac:dyDescent="0.2">
      <c r="A1411" s="241">
        <v>135</v>
      </c>
      <c r="B1411" s="242" t="s">
        <v>3043</v>
      </c>
      <c r="C1411" s="259" t="s">
        <v>3044</v>
      </c>
      <c r="D1411" s="243" t="s">
        <v>1055</v>
      </c>
      <c r="E1411" s="244">
        <v>3</v>
      </c>
      <c r="F1411" s="245"/>
      <c r="G1411" s="246">
        <f>ROUND(E1411*F1411,2)</f>
        <v>0</v>
      </c>
      <c r="H1411" s="245"/>
      <c r="I1411" s="246">
        <f>ROUND(E1411*H1411,2)</f>
        <v>0</v>
      </c>
      <c r="J1411" s="245"/>
      <c r="K1411" s="246">
        <f>ROUND(E1411*J1411,2)</f>
        <v>0</v>
      </c>
      <c r="L1411" s="246">
        <v>21</v>
      </c>
      <c r="M1411" s="246">
        <f>G1411*(1+L1411/100)</f>
        <v>0</v>
      </c>
      <c r="N1411" s="244">
        <v>0</v>
      </c>
      <c r="O1411" s="244">
        <f>ROUND(E1411*N1411,2)</f>
        <v>0</v>
      </c>
      <c r="P1411" s="244">
        <v>0</v>
      </c>
      <c r="Q1411" s="244">
        <f>ROUND(E1411*P1411,2)</f>
        <v>0</v>
      </c>
      <c r="R1411" s="246"/>
      <c r="S1411" s="246" t="s">
        <v>281</v>
      </c>
      <c r="T1411" s="247" t="s">
        <v>282</v>
      </c>
      <c r="U1411" s="224">
        <v>0</v>
      </c>
      <c r="V1411" s="224">
        <f>ROUND(E1411*U1411,2)</f>
        <v>0</v>
      </c>
      <c r="W1411" s="224"/>
      <c r="X1411" s="224" t="s">
        <v>283</v>
      </c>
      <c r="Y1411" s="224" t="s">
        <v>284</v>
      </c>
      <c r="Z1411" s="213"/>
      <c r="AA1411" s="213"/>
      <c r="AB1411" s="213"/>
      <c r="AC1411" s="213"/>
      <c r="AD1411" s="213"/>
      <c r="AE1411" s="213"/>
      <c r="AF1411" s="213"/>
      <c r="AG1411" s="213" t="s">
        <v>285</v>
      </c>
      <c r="AH1411" s="213"/>
      <c r="AI1411" s="213"/>
      <c r="AJ1411" s="213"/>
      <c r="AK1411" s="213"/>
      <c r="AL1411" s="213"/>
      <c r="AM1411" s="213"/>
      <c r="AN1411" s="213"/>
      <c r="AO1411" s="213"/>
      <c r="AP1411" s="213"/>
      <c r="AQ1411" s="213"/>
      <c r="AR1411" s="213"/>
      <c r="AS1411" s="213"/>
      <c r="AT1411" s="213"/>
      <c r="AU1411" s="213"/>
      <c r="AV1411" s="213"/>
      <c r="AW1411" s="213"/>
      <c r="AX1411" s="213"/>
      <c r="AY1411" s="213"/>
      <c r="AZ1411" s="213"/>
      <c r="BA1411" s="213"/>
      <c r="BB1411" s="213"/>
      <c r="BC1411" s="213"/>
      <c r="BD1411" s="213"/>
      <c r="BE1411" s="213"/>
      <c r="BF1411" s="213"/>
      <c r="BG1411" s="213"/>
      <c r="BH1411" s="213"/>
    </row>
    <row r="1412" spans="1:60" outlineLevel="2" x14ac:dyDescent="0.2">
      <c r="A1412" s="220"/>
      <c r="B1412" s="221"/>
      <c r="C1412" s="260" t="s">
        <v>286</v>
      </c>
      <c r="D1412" s="248"/>
      <c r="E1412" s="248"/>
      <c r="F1412" s="248"/>
      <c r="G1412" s="248"/>
      <c r="H1412" s="224"/>
      <c r="I1412" s="224"/>
      <c r="J1412" s="224"/>
      <c r="K1412" s="224"/>
      <c r="L1412" s="224"/>
      <c r="M1412" s="224"/>
      <c r="N1412" s="223"/>
      <c r="O1412" s="223"/>
      <c r="P1412" s="223"/>
      <c r="Q1412" s="223"/>
      <c r="R1412" s="224"/>
      <c r="S1412" s="224"/>
      <c r="T1412" s="224"/>
      <c r="U1412" s="224"/>
      <c r="V1412" s="224"/>
      <c r="W1412" s="224"/>
      <c r="X1412" s="224"/>
      <c r="Y1412" s="224"/>
      <c r="Z1412" s="213"/>
      <c r="AA1412" s="213"/>
      <c r="AB1412" s="213"/>
      <c r="AC1412" s="213"/>
      <c r="AD1412" s="213"/>
      <c r="AE1412" s="213"/>
      <c r="AF1412" s="213"/>
      <c r="AG1412" s="213" t="s">
        <v>287</v>
      </c>
      <c r="AH1412" s="213"/>
      <c r="AI1412" s="213"/>
      <c r="AJ1412" s="213"/>
      <c r="AK1412" s="213"/>
      <c r="AL1412" s="213"/>
      <c r="AM1412" s="213"/>
      <c r="AN1412" s="213"/>
      <c r="AO1412" s="213"/>
      <c r="AP1412" s="213"/>
      <c r="AQ1412" s="213"/>
      <c r="AR1412" s="213"/>
      <c r="AS1412" s="213"/>
      <c r="AT1412" s="213"/>
      <c r="AU1412" s="213"/>
      <c r="AV1412" s="213"/>
      <c r="AW1412" s="213"/>
      <c r="AX1412" s="213"/>
      <c r="AY1412" s="213"/>
      <c r="AZ1412" s="213"/>
      <c r="BA1412" s="213"/>
      <c r="BB1412" s="213"/>
      <c r="BC1412" s="213"/>
      <c r="BD1412" s="213"/>
      <c r="BE1412" s="213"/>
      <c r="BF1412" s="213"/>
      <c r="BG1412" s="213"/>
      <c r="BH1412" s="213"/>
    </row>
    <row r="1413" spans="1:60" outlineLevel="3" x14ac:dyDescent="0.2">
      <c r="A1413" s="220"/>
      <c r="B1413" s="221"/>
      <c r="C1413" s="261" t="s">
        <v>3045</v>
      </c>
      <c r="D1413" s="250"/>
      <c r="E1413" s="250"/>
      <c r="F1413" s="250"/>
      <c r="G1413" s="250"/>
      <c r="H1413" s="224"/>
      <c r="I1413" s="224"/>
      <c r="J1413" s="224"/>
      <c r="K1413" s="224"/>
      <c r="L1413" s="224"/>
      <c r="M1413" s="224"/>
      <c r="N1413" s="223"/>
      <c r="O1413" s="223"/>
      <c r="P1413" s="223"/>
      <c r="Q1413" s="223"/>
      <c r="R1413" s="224"/>
      <c r="S1413" s="224"/>
      <c r="T1413" s="224"/>
      <c r="U1413" s="224"/>
      <c r="V1413" s="224"/>
      <c r="W1413" s="224"/>
      <c r="X1413" s="224"/>
      <c r="Y1413" s="224"/>
      <c r="Z1413" s="213"/>
      <c r="AA1413" s="213"/>
      <c r="AB1413" s="213"/>
      <c r="AC1413" s="213"/>
      <c r="AD1413" s="213"/>
      <c r="AE1413" s="213"/>
      <c r="AF1413" s="213"/>
      <c r="AG1413" s="213" t="s">
        <v>287</v>
      </c>
      <c r="AH1413" s="213"/>
      <c r="AI1413" s="213"/>
      <c r="AJ1413" s="213"/>
      <c r="AK1413" s="213"/>
      <c r="AL1413" s="213"/>
      <c r="AM1413" s="213"/>
      <c r="AN1413" s="213"/>
      <c r="AO1413" s="213"/>
      <c r="AP1413" s="213"/>
      <c r="AQ1413" s="213"/>
      <c r="AR1413" s="213"/>
      <c r="AS1413" s="213"/>
      <c r="AT1413" s="213"/>
      <c r="AU1413" s="213"/>
      <c r="AV1413" s="213"/>
      <c r="AW1413" s="213"/>
      <c r="AX1413" s="213"/>
      <c r="AY1413" s="213"/>
      <c r="AZ1413" s="213"/>
      <c r="BA1413" s="213"/>
      <c r="BB1413" s="213"/>
      <c r="BC1413" s="213"/>
      <c r="BD1413" s="213"/>
      <c r="BE1413" s="213"/>
      <c r="BF1413" s="213"/>
      <c r="BG1413" s="213"/>
      <c r="BH1413" s="213"/>
    </row>
    <row r="1414" spans="1:60" outlineLevel="3" x14ac:dyDescent="0.2">
      <c r="A1414" s="220"/>
      <c r="B1414" s="221"/>
      <c r="C1414" s="261" t="s">
        <v>3046</v>
      </c>
      <c r="D1414" s="250"/>
      <c r="E1414" s="250"/>
      <c r="F1414" s="250"/>
      <c r="G1414" s="250"/>
      <c r="H1414" s="224"/>
      <c r="I1414" s="224"/>
      <c r="J1414" s="224"/>
      <c r="K1414" s="224"/>
      <c r="L1414" s="224"/>
      <c r="M1414" s="224"/>
      <c r="N1414" s="223"/>
      <c r="O1414" s="223"/>
      <c r="P1414" s="223"/>
      <c r="Q1414" s="223"/>
      <c r="R1414" s="224"/>
      <c r="S1414" s="224"/>
      <c r="T1414" s="224"/>
      <c r="U1414" s="224"/>
      <c r="V1414" s="224"/>
      <c r="W1414" s="224"/>
      <c r="X1414" s="224"/>
      <c r="Y1414" s="224"/>
      <c r="Z1414" s="213"/>
      <c r="AA1414" s="213"/>
      <c r="AB1414" s="213"/>
      <c r="AC1414" s="213"/>
      <c r="AD1414" s="213"/>
      <c r="AE1414" s="213"/>
      <c r="AF1414" s="213"/>
      <c r="AG1414" s="213" t="s">
        <v>287</v>
      </c>
      <c r="AH1414" s="213"/>
      <c r="AI1414" s="213"/>
      <c r="AJ1414" s="213"/>
      <c r="AK1414" s="213"/>
      <c r="AL1414" s="213"/>
      <c r="AM1414" s="213"/>
      <c r="AN1414" s="213"/>
      <c r="AO1414" s="213"/>
      <c r="AP1414" s="213"/>
      <c r="AQ1414" s="213"/>
      <c r="AR1414" s="213"/>
      <c r="AS1414" s="213"/>
      <c r="AT1414" s="213"/>
      <c r="AU1414" s="213"/>
      <c r="AV1414" s="213"/>
      <c r="AW1414" s="213"/>
      <c r="AX1414" s="213"/>
      <c r="AY1414" s="213"/>
      <c r="AZ1414" s="213"/>
      <c r="BA1414" s="213"/>
      <c r="BB1414" s="213"/>
      <c r="BC1414" s="213"/>
      <c r="BD1414" s="213"/>
      <c r="BE1414" s="213"/>
      <c r="BF1414" s="213"/>
      <c r="BG1414" s="213"/>
      <c r="BH1414" s="213"/>
    </row>
    <row r="1415" spans="1:60" outlineLevel="3" x14ac:dyDescent="0.2">
      <c r="A1415" s="220"/>
      <c r="B1415" s="221"/>
      <c r="C1415" s="261" t="s">
        <v>3047</v>
      </c>
      <c r="D1415" s="250"/>
      <c r="E1415" s="250"/>
      <c r="F1415" s="250"/>
      <c r="G1415" s="250"/>
      <c r="H1415" s="224"/>
      <c r="I1415" s="224"/>
      <c r="J1415" s="224"/>
      <c r="K1415" s="224"/>
      <c r="L1415" s="224"/>
      <c r="M1415" s="224"/>
      <c r="N1415" s="223"/>
      <c r="O1415" s="223"/>
      <c r="P1415" s="223"/>
      <c r="Q1415" s="223"/>
      <c r="R1415" s="224"/>
      <c r="S1415" s="224"/>
      <c r="T1415" s="224"/>
      <c r="U1415" s="224"/>
      <c r="V1415" s="224"/>
      <c r="W1415" s="224"/>
      <c r="X1415" s="224"/>
      <c r="Y1415" s="224"/>
      <c r="Z1415" s="213"/>
      <c r="AA1415" s="213"/>
      <c r="AB1415" s="213"/>
      <c r="AC1415" s="213"/>
      <c r="AD1415" s="213"/>
      <c r="AE1415" s="213"/>
      <c r="AF1415" s="213"/>
      <c r="AG1415" s="213" t="s">
        <v>287</v>
      </c>
      <c r="AH1415" s="213"/>
      <c r="AI1415" s="213"/>
      <c r="AJ1415" s="213"/>
      <c r="AK1415" s="213"/>
      <c r="AL1415" s="213"/>
      <c r="AM1415" s="213"/>
      <c r="AN1415" s="213"/>
      <c r="AO1415" s="213"/>
      <c r="AP1415" s="213"/>
      <c r="AQ1415" s="213"/>
      <c r="AR1415" s="213"/>
      <c r="AS1415" s="213"/>
      <c r="AT1415" s="213"/>
      <c r="AU1415" s="213"/>
      <c r="AV1415" s="213"/>
      <c r="AW1415" s="213"/>
      <c r="AX1415" s="213"/>
      <c r="AY1415" s="213"/>
      <c r="AZ1415" s="213"/>
      <c r="BA1415" s="213"/>
      <c r="BB1415" s="213"/>
      <c r="BC1415" s="213"/>
      <c r="BD1415" s="213"/>
      <c r="BE1415" s="213"/>
      <c r="BF1415" s="213"/>
      <c r="BG1415" s="213"/>
      <c r="BH1415" s="213"/>
    </row>
    <row r="1416" spans="1:60" outlineLevel="3" x14ac:dyDescent="0.2">
      <c r="A1416" s="220"/>
      <c r="B1416" s="221"/>
      <c r="C1416" s="261" t="s">
        <v>3048</v>
      </c>
      <c r="D1416" s="250"/>
      <c r="E1416" s="250"/>
      <c r="F1416" s="250"/>
      <c r="G1416" s="250"/>
      <c r="H1416" s="224"/>
      <c r="I1416" s="224"/>
      <c r="J1416" s="224"/>
      <c r="K1416" s="224"/>
      <c r="L1416" s="224"/>
      <c r="M1416" s="224"/>
      <c r="N1416" s="223"/>
      <c r="O1416" s="223"/>
      <c r="P1416" s="223"/>
      <c r="Q1416" s="223"/>
      <c r="R1416" s="224"/>
      <c r="S1416" s="224"/>
      <c r="T1416" s="224"/>
      <c r="U1416" s="224"/>
      <c r="V1416" s="224"/>
      <c r="W1416" s="224"/>
      <c r="X1416" s="224"/>
      <c r="Y1416" s="224"/>
      <c r="Z1416" s="213"/>
      <c r="AA1416" s="213"/>
      <c r="AB1416" s="213"/>
      <c r="AC1416" s="213"/>
      <c r="AD1416" s="213"/>
      <c r="AE1416" s="213"/>
      <c r="AF1416" s="213"/>
      <c r="AG1416" s="213" t="s">
        <v>287</v>
      </c>
      <c r="AH1416" s="213"/>
      <c r="AI1416" s="213"/>
      <c r="AJ1416" s="213"/>
      <c r="AK1416" s="213"/>
      <c r="AL1416" s="213"/>
      <c r="AM1416" s="213"/>
      <c r="AN1416" s="213"/>
      <c r="AO1416" s="213"/>
      <c r="AP1416" s="213"/>
      <c r="AQ1416" s="213"/>
      <c r="AR1416" s="213"/>
      <c r="AS1416" s="213"/>
      <c r="AT1416" s="213"/>
      <c r="AU1416" s="213"/>
      <c r="AV1416" s="213"/>
      <c r="AW1416" s="213"/>
      <c r="AX1416" s="213"/>
      <c r="AY1416" s="213"/>
      <c r="AZ1416" s="213"/>
      <c r="BA1416" s="213"/>
      <c r="BB1416" s="213"/>
      <c r="BC1416" s="213"/>
      <c r="BD1416" s="213"/>
      <c r="BE1416" s="213"/>
      <c r="BF1416" s="213"/>
      <c r="BG1416" s="213"/>
      <c r="BH1416" s="213"/>
    </row>
    <row r="1417" spans="1:60" outlineLevel="3" x14ac:dyDescent="0.2">
      <c r="A1417" s="220"/>
      <c r="B1417" s="221"/>
      <c r="C1417" s="261" t="s">
        <v>3218</v>
      </c>
      <c r="D1417" s="250"/>
      <c r="E1417" s="250"/>
      <c r="F1417" s="250"/>
      <c r="G1417" s="250"/>
      <c r="H1417" s="224"/>
      <c r="I1417" s="224"/>
      <c r="J1417" s="224"/>
      <c r="K1417" s="224"/>
      <c r="L1417" s="224"/>
      <c r="M1417" s="224"/>
      <c r="N1417" s="223"/>
      <c r="O1417" s="223"/>
      <c r="P1417" s="223"/>
      <c r="Q1417" s="223"/>
      <c r="R1417" s="224"/>
      <c r="S1417" s="224"/>
      <c r="T1417" s="224"/>
      <c r="U1417" s="224"/>
      <c r="V1417" s="224"/>
      <c r="W1417" s="224"/>
      <c r="X1417" s="224"/>
      <c r="Y1417" s="224"/>
      <c r="Z1417" s="213"/>
      <c r="AA1417" s="213"/>
      <c r="AB1417" s="213"/>
      <c r="AC1417" s="213"/>
      <c r="AD1417" s="213"/>
      <c r="AE1417" s="213"/>
      <c r="AF1417" s="213"/>
      <c r="AG1417" s="213" t="s">
        <v>287</v>
      </c>
      <c r="AH1417" s="213"/>
      <c r="AI1417" s="213"/>
      <c r="AJ1417" s="213"/>
      <c r="AK1417" s="213"/>
      <c r="AL1417" s="213"/>
      <c r="AM1417" s="213"/>
      <c r="AN1417" s="213"/>
      <c r="AO1417" s="213"/>
      <c r="AP1417" s="213"/>
      <c r="AQ1417" s="213"/>
      <c r="AR1417" s="213"/>
      <c r="AS1417" s="213"/>
      <c r="AT1417" s="213"/>
      <c r="AU1417" s="213"/>
      <c r="AV1417" s="213"/>
      <c r="AW1417" s="213"/>
      <c r="AX1417" s="213"/>
      <c r="AY1417" s="213"/>
      <c r="AZ1417" s="213"/>
      <c r="BA1417" s="213"/>
      <c r="BB1417" s="213"/>
      <c r="BC1417" s="213"/>
      <c r="BD1417" s="213"/>
      <c r="BE1417" s="213"/>
      <c r="BF1417" s="213"/>
      <c r="BG1417" s="213"/>
      <c r="BH1417" s="213"/>
    </row>
    <row r="1418" spans="1:60" outlineLevel="3" x14ac:dyDescent="0.2">
      <c r="A1418" s="220"/>
      <c r="B1418" s="221"/>
      <c r="C1418" s="261" t="s">
        <v>2987</v>
      </c>
      <c r="D1418" s="250"/>
      <c r="E1418" s="250"/>
      <c r="F1418" s="250"/>
      <c r="G1418" s="250"/>
      <c r="H1418" s="224"/>
      <c r="I1418" s="224"/>
      <c r="J1418" s="224"/>
      <c r="K1418" s="224"/>
      <c r="L1418" s="224"/>
      <c r="M1418" s="224"/>
      <c r="N1418" s="223"/>
      <c r="O1418" s="223"/>
      <c r="P1418" s="223"/>
      <c r="Q1418" s="223"/>
      <c r="R1418" s="224"/>
      <c r="S1418" s="224"/>
      <c r="T1418" s="224"/>
      <c r="U1418" s="224"/>
      <c r="V1418" s="224"/>
      <c r="W1418" s="224"/>
      <c r="X1418" s="224"/>
      <c r="Y1418" s="224"/>
      <c r="Z1418" s="213"/>
      <c r="AA1418" s="213"/>
      <c r="AB1418" s="213"/>
      <c r="AC1418" s="213"/>
      <c r="AD1418" s="213"/>
      <c r="AE1418" s="213"/>
      <c r="AF1418" s="213"/>
      <c r="AG1418" s="213" t="s">
        <v>287</v>
      </c>
      <c r="AH1418" s="213"/>
      <c r="AI1418" s="213"/>
      <c r="AJ1418" s="213"/>
      <c r="AK1418" s="213"/>
      <c r="AL1418" s="213"/>
      <c r="AM1418" s="213"/>
      <c r="AN1418" s="213"/>
      <c r="AO1418" s="213"/>
      <c r="AP1418" s="213"/>
      <c r="AQ1418" s="213"/>
      <c r="AR1418" s="213"/>
      <c r="AS1418" s="213"/>
      <c r="AT1418" s="213"/>
      <c r="AU1418" s="213"/>
      <c r="AV1418" s="213"/>
      <c r="AW1418" s="213"/>
      <c r="AX1418" s="213"/>
      <c r="AY1418" s="213"/>
      <c r="AZ1418" s="213"/>
      <c r="BA1418" s="213"/>
      <c r="BB1418" s="213"/>
      <c r="BC1418" s="213"/>
      <c r="BD1418" s="213"/>
      <c r="BE1418" s="213"/>
      <c r="BF1418" s="213"/>
      <c r="BG1418" s="213"/>
      <c r="BH1418" s="213"/>
    </row>
    <row r="1419" spans="1:60" outlineLevel="3" x14ac:dyDescent="0.2">
      <c r="A1419" s="220"/>
      <c r="B1419" s="221"/>
      <c r="C1419" s="261" t="s">
        <v>3219</v>
      </c>
      <c r="D1419" s="250"/>
      <c r="E1419" s="250"/>
      <c r="F1419" s="250"/>
      <c r="G1419" s="250"/>
      <c r="H1419" s="224"/>
      <c r="I1419" s="224"/>
      <c r="J1419" s="224"/>
      <c r="K1419" s="224"/>
      <c r="L1419" s="224"/>
      <c r="M1419" s="224"/>
      <c r="N1419" s="223"/>
      <c r="O1419" s="223"/>
      <c r="P1419" s="223"/>
      <c r="Q1419" s="223"/>
      <c r="R1419" s="224"/>
      <c r="S1419" s="224"/>
      <c r="T1419" s="224"/>
      <c r="U1419" s="224"/>
      <c r="V1419" s="224"/>
      <c r="W1419" s="224"/>
      <c r="X1419" s="224"/>
      <c r="Y1419" s="224"/>
      <c r="Z1419" s="213"/>
      <c r="AA1419" s="213"/>
      <c r="AB1419" s="213"/>
      <c r="AC1419" s="213"/>
      <c r="AD1419" s="213"/>
      <c r="AE1419" s="213"/>
      <c r="AF1419" s="213"/>
      <c r="AG1419" s="213" t="s">
        <v>287</v>
      </c>
      <c r="AH1419" s="213"/>
      <c r="AI1419" s="213"/>
      <c r="AJ1419" s="213"/>
      <c r="AK1419" s="213"/>
      <c r="AL1419" s="213"/>
      <c r="AM1419" s="213"/>
      <c r="AN1419" s="213"/>
      <c r="AO1419" s="213"/>
      <c r="AP1419" s="213"/>
      <c r="AQ1419" s="213"/>
      <c r="AR1419" s="213"/>
      <c r="AS1419" s="213"/>
      <c r="AT1419" s="213"/>
      <c r="AU1419" s="213"/>
      <c r="AV1419" s="213"/>
      <c r="AW1419" s="213"/>
      <c r="AX1419" s="213"/>
      <c r="AY1419" s="213"/>
      <c r="AZ1419" s="213"/>
      <c r="BA1419" s="213"/>
      <c r="BB1419" s="213"/>
      <c r="BC1419" s="213"/>
      <c r="BD1419" s="213"/>
      <c r="BE1419" s="213"/>
      <c r="BF1419" s="213"/>
      <c r="BG1419" s="213"/>
      <c r="BH1419" s="213"/>
    </row>
    <row r="1420" spans="1:60" outlineLevel="3" x14ac:dyDescent="0.2">
      <c r="A1420" s="220"/>
      <c r="B1420" s="221"/>
      <c r="C1420" s="261" t="s">
        <v>3049</v>
      </c>
      <c r="D1420" s="250"/>
      <c r="E1420" s="250"/>
      <c r="F1420" s="250"/>
      <c r="G1420" s="250"/>
      <c r="H1420" s="224"/>
      <c r="I1420" s="224"/>
      <c r="J1420" s="224"/>
      <c r="K1420" s="224"/>
      <c r="L1420" s="224"/>
      <c r="M1420" s="224"/>
      <c r="N1420" s="223"/>
      <c r="O1420" s="223"/>
      <c r="P1420" s="223"/>
      <c r="Q1420" s="223"/>
      <c r="R1420" s="224"/>
      <c r="S1420" s="224"/>
      <c r="T1420" s="224"/>
      <c r="U1420" s="224"/>
      <c r="V1420" s="224"/>
      <c r="W1420" s="224"/>
      <c r="X1420" s="224"/>
      <c r="Y1420" s="224"/>
      <c r="Z1420" s="213"/>
      <c r="AA1420" s="213"/>
      <c r="AB1420" s="213"/>
      <c r="AC1420" s="213"/>
      <c r="AD1420" s="213"/>
      <c r="AE1420" s="213"/>
      <c r="AF1420" s="213"/>
      <c r="AG1420" s="213" t="s">
        <v>287</v>
      </c>
      <c r="AH1420" s="213"/>
      <c r="AI1420" s="213"/>
      <c r="AJ1420" s="213"/>
      <c r="AK1420" s="213"/>
      <c r="AL1420" s="213"/>
      <c r="AM1420" s="213"/>
      <c r="AN1420" s="213"/>
      <c r="AO1420" s="213"/>
      <c r="AP1420" s="213"/>
      <c r="AQ1420" s="213"/>
      <c r="AR1420" s="213"/>
      <c r="AS1420" s="213"/>
      <c r="AT1420" s="213"/>
      <c r="AU1420" s="213"/>
      <c r="AV1420" s="213"/>
      <c r="AW1420" s="213"/>
      <c r="AX1420" s="213"/>
      <c r="AY1420" s="213"/>
      <c r="AZ1420" s="213"/>
      <c r="BA1420" s="213"/>
      <c r="BB1420" s="213"/>
      <c r="BC1420" s="213"/>
      <c r="BD1420" s="213"/>
      <c r="BE1420" s="213"/>
      <c r="BF1420" s="213"/>
      <c r="BG1420" s="213"/>
      <c r="BH1420" s="213"/>
    </row>
    <row r="1421" spans="1:60" outlineLevel="3" x14ac:dyDescent="0.2">
      <c r="A1421" s="220"/>
      <c r="B1421" s="221"/>
      <c r="C1421" s="261" t="s">
        <v>3050</v>
      </c>
      <c r="D1421" s="250"/>
      <c r="E1421" s="250"/>
      <c r="F1421" s="250"/>
      <c r="G1421" s="250"/>
      <c r="H1421" s="224"/>
      <c r="I1421" s="224"/>
      <c r="J1421" s="224"/>
      <c r="K1421" s="224"/>
      <c r="L1421" s="224"/>
      <c r="M1421" s="224"/>
      <c r="N1421" s="223"/>
      <c r="O1421" s="223"/>
      <c r="P1421" s="223"/>
      <c r="Q1421" s="223"/>
      <c r="R1421" s="224"/>
      <c r="S1421" s="224"/>
      <c r="T1421" s="224"/>
      <c r="U1421" s="224"/>
      <c r="V1421" s="224"/>
      <c r="W1421" s="224"/>
      <c r="X1421" s="224"/>
      <c r="Y1421" s="224"/>
      <c r="Z1421" s="213"/>
      <c r="AA1421" s="213"/>
      <c r="AB1421" s="213"/>
      <c r="AC1421" s="213"/>
      <c r="AD1421" s="213"/>
      <c r="AE1421" s="213"/>
      <c r="AF1421" s="213"/>
      <c r="AG1421" s="213" t="s">
        <v>287</v>
      </c>
      <c r="AH1421" s="213"/>
      <c r="AI1421" s="213"/>
      <c r="AJ1421" s="213"/>
      <c r="AK1421" s="213"/>
      <c r="AL1421" s="213"/>
      <c r="AM1421" s="213"/>
      <c r="AN1421" s="213"/>
      <c r="AO1421" s="213"/>
      <c r="AP1421" s="213"/>
      <c r="AQ1421" s="213"/>
      <c r="AR1421" s="213"/>
      <c r="AS1421" s="213"/>
      <c r="AT1421" s="213"/>
      <c r="AU1421" s="213"/>
      <c r="AV1421" s="213"/>
      <c r="AW1421" s="213"/>
      <c r="AX1421" s="213"/>
      <c r="AY1421" s="213"/>
      <c r="AZ1421" s="213"/>
      <c r="BA1421" s="213"/>
      <c r="BB1421" s="213"/>
      <c r="BC1421" s="213"/>
      <c r="BD1421" s="213"/>
      <c r="BE1421" s="213"/>
      <c r="BF1421" s="213"/>
      <c r="BG1421" s="213"/>
      <c r="BH1421" s="213"/>
    </row>
    <row r="1422" spans="1:60" ht="22.5" outlineLevel="3" x14ac:dyDescent="0.2">
      <c r="A1422" s="220"/>
      <c r="B1422" s="221"/>
      <c r="C1422" s="261" t="s">
        <v>355</v>
      </c>
      <c r="D1422" s="250"/>
      <c r="E1422" s="250"/>
      <c r="F1422" s="250"/>
      <c r="G1422" s="250"/>
      <c r="H1422" s="224"/>
      <c r="I1422" s="224"/>
      <c r="J1422" s="224"/>
      <c r="K1422" s="224"/>
      <c r="L1422" s="224"/>
      <c r="M1422" s="224"/>
      <c r="N1422" s="223"/>
      <c r="O1422" s="223"/>
      <c r="P1422" s="223"/>
      <c r="Q1422" s="223"/>
      <c r="R1422" s="224"/>
      <c r="S1422" s="224"/>
      <c r="T1422" s="224"/>
      <c r="U1422" s="224"/>
      <c r="V1422" s="224"/>
      <c r="W1422" s="224"/>
      <c r="X1422" s="224"/>
      <c r="Y1422" s="224"/>
      <c r="Z1422" s="213"/>
      <c r="AA1422" s="213"/>
      <c r="AB1422" s="213"/>
      <c r="AC1422" s="213"/>
      <c r="AD1422" s="213"/>
      <c r="AE1422" s="213"/>
      <c r="AF1422" s="213"/>
      <c r="AG1422" s="213" t="s">
        <v>287</v>
      </c>
      <c r="AH1422" s="213"/>
      <c r="AI1422" s="213"/>
      <c r="AJ1422" s="213"/>
      <c r="AK1422" s="213"/>
      <c r="AL1422" s="213"/>
      <c r="AM1422" s="213"/>
      <c r="AN1422" s="213"/>
      <c r="AO1422" s="213"/>
      <c r="AP1422" s="213"/>
      <c r="AQ1422" s="213"/>
      <c r="AR1422" s="213"/>
      <c r="AS1422" s="213"/>
      <c r="AT1422" s="213"/>
      <c r="AU1422" s="213"/>
      <c r="AV1422" s="213"/>
      <c r="AW1422" s="213"/>
      <c r="AX1422" s="213"/>
      <c r="AY1422" s="213"/>
      <c r="AZ1422" s="213"/>
      <c r="BA1422" s="249" t="str">
        <f>C1422</f>
        <v>Kompletní provedení dle veškerých informací obsažených v PD (textová i výkresová část, technologické postupy, restaurátorské záměry atd.).</v>
      </c>
      <c r="BB1422" s="213"/>
      <c r="BC1422" s="213"/>
      <c r="BD1422" s="213"/>
      <c r="BE1422" s="213"/>
      <c r="BF1422" s="213"/>
      <c r="BG1422" s="213"/>
      <c r="BH1422" s="213"/>
    </row>
    <row r="1423" spans="1:60" ht="22.5" outlineLevel="3" x14ac:dyDescent="0.2">
      <c r="A1423" s="220"/>
      <c r="B1423" s="221"/>
      <c r="C1423" s="261" t="s">
        <v>3165</v>
      </c>
      <c r="D1423" s="250"/>
      <c r="E1423" s="250"/>
      <c r="F1423" s="250"/>
      <c r="G1423" s="250"/>
      <c r="H1423" s="224"/>
      <c r="I1423" s="224"/>
      <c r="J1423" s="224"/>
      <c r="K1423" s="224"/>
      <c r="L1423" s="224"/>
      <c r="M1423" s="224"/>
      <c r="N1423" s="223"/>
      <c r="O1423" s="223"/>
      <c r="P1423" s="223"/>
      <c r="Q1423" s="223"/>
      <c r="R1423" s="224"/>
      <c r="S1423" s="224"/>
      <c r="T1423" s="224"/>
      <c r="U1423" s="224"/>
      <c r="V1423" s="224"/>
      <c r="W1423" s="224"/>
      <c r="X1423" s="224"/>
      <c r="Y1423" s="224"/>
      <c r="Z1423" s="213"/>
      <c r="AA1423" s="213"/>
      <c r="AB1423" s="213"/>
      <c r="AC1423" s="213"/>
      <c r="AD1423" s="213"/>
      <c r="AE1423" s="213"/>
      <c r="AF1423" s="213"/>
      <c r="AG1423" s="213" t="s">
        <v>287</v>
      </c>
      <c r="AH1423" s="213"/>
      <c r="AI1423" s="213"/>
      <c r="AJ1423" s="213"/>
      <c r="AK1423" s="213"/>
      <c r="AL1423" s="213"/>
      <c r="AM1423" s="213"/>
      <c r="AN1423" s="213"/>
      <c r="AO1423" s="213"/>
      <c r="AP1423" s="213"/>
      <c r="AQ1423" s="213"/>
      <c r="AR1423" s="213"/>
      <c r="AS1423" s="213"/>
      <c r="AT1423" s="213"/>
      <c r="AU1423" s="213"/>
      <c r="AV1423" s="213"/>
      <c r="AW1423" s="213"/>
      <c r="AX1423" s="213"/>
      <c r="AY1423" s="213"/>
      <c r="AZ1423" s="213"/>
      <c r="BA1423" s="249" t="str">
        <f>C1423</f>
        <v>Provedení je včetně montáže, demontáže původních konstrukcí, dodávky, přesunu hmot, přesunu a likvidace suti, povrchové úpravy, repasí, restaurátorských záměrů,</v>
      </c>
      <c r="BB1423" s="213"/>
      <c r="BC1423" s="213"/>
      <c r="BD1423" s="213"/>
      <c r="BE1423" s="213"/>
      <c r="BF1423" s="213"/>
      <c r="BG1423" s="213"/>
      <c r="BH1423" s="213"/>
    </row>
    <row r="1424" spans="1:60" ht="22.5" outlineLevel="3" x14ac:dyDescent="0.2">
      <c r="A1424" s="220"/>
      <c r="B1424" s="221"/>
      <c r="C1424" s="261" t="s">
        <v>288</v>
      </c>
      <c r="D1424" s="250"/>
      <c r="E1424" s="250"/>
      <c r="F1424" s="250"/>
      <c r="G1424" s="250"/>
      <c r="H1424" s="224"/>
      <c r="I1424" s="224"/>
      <c r="J1424" s="224"/>
      <c r="K1424" s="224"/>
      <c r="L1424" s="224"/>
      <c r="M1424" s="224"/>
      <c r="N1424" s="223"/>
      <c r="O1424" s="223"/>
      <c r="P1424" s="223"/>
      <c r="Q1424" s="223"/>
      <c r="R1424" s="224"/>
      <c r="S1424" s="224"/>
      <c r="T1424" s="224"/>
      <c r="U1424" s="224"/>
      <c r="V1424" s="224"/>
      <c r="W1424" s="224"/>
      <c r="X1424" s="224"/>
      <c r="Y1424" s="224"/>
      <c r="Z1424" s="213"/>
      <c r="AA1424" s="213"/>
      <c r="AB1424" s="213"/>
      <c r="AC1424" s="213"/>
      <c r="AD1424" s="213"/>
      <c r="AE1424" s="213"/>
      <c r="AF1424" s="213"/>
      <c r="AG1424" s="213" t="s">
        <v>287</v>
      </c>
      <c r="AH1424" s="213"/>
      <c r="AI1424" s="213"/>
      <c r="AJ1424" s="213"/>
      <c r="AK1424" s="213"/>
      <c r="AL1424" s="213"/>
      <c r="AM1424" s="213"/>
      <c r="AN1424" s="213"/>
      <c r="AO1424" s="213"/>
      <c r="AP1424" s="213"/>
      <c r="AQ1424" s="213"/>
      <c r="AR1424" s="213"/>
      <c r="AS1424" s="213"/>
      <c r="AT1424" s="213"/>
      <c r="AU1424" s="213"/>
      <c r="AV1424" s="213"/>
      <c r="AW1424" s="213"/>
      <c r="AX1424" s="213"/>
      <c r="AY1424" s="213"/>
      <c r="AZ1424" s="213"/>
      <c r="BA1424" s="249" t="str">
        <f>C1424</f>
        <v>restaurátorských závěrečných zpráv, dílenských dokumentací, vzorkování a veškerých dalších nutných souvisejících plnění a dodávek potřeb.</v>
      </c>
      <c r="BB1424" s="213"/>
      <c r="BC1424" s="213"/>
      <c r="BD1424" s="213"/>
      <c r="BE1424" s="213"/>
      <c r="BF1424" s="213"/>
      <c r="BG1424" s="213"/>
      <c r="BH1424" s="213"/>
    </row>
    <row r="1425" spans="1:60" ht="22.5" outlineLevel="1" x14ac:dyDescent="0.2">
      <c r="A1425" s="241">
        <v>136</v>
      </c>
      <c r="B1425" s="242" t="s">
        <v>3051</v>
      </c>
      <c r="C1425" s="259" t="s">
        <v>3052</v>
      </c>
      <c r="D1425" s="243" t="s">
        <v>737</v>
      </c>
      <c r="E1425" s="244">
        <v>0.23660999999999999</v>
      </c>
      <c r="F1425" s="245"/>
      <c r="G1425" s="246">
        <f>ROUND(E1425*F1425,2)</f>
        <v>0</v>
      </c>
      <c r="H1425" s="245"/>
      <c r="I1425" s="246">
        <f>ROUND(E1425*H1425,2)</f>
        <v>0</v>
      </c>
      <c r="J1425" s="245"/>
      <c r="K1425" s="246">
        <f>ROUND(E1425*J1425,2)</f>
        <v>0</v>
      </c>
      <c r="L1425" s="246">
        <v>21</v>
      </c>
      <c r="M1425" s="246">
        <f>G1425*(1+L1425/100)</f>
        <v>0</v>
      </c>
      <c r="N1425" s="244">
        <v>1</v>
      </c>
      <c r="O1425" s="244">
        <f>ROUND(E1425*N1425,2)</f>
        <v>0.24</v>
      </c>
      <c r="P1425" s="244">
        <v>0</v>
      </c>
      <c r="Q1425" s="244">
        <f>ROUND(E1425*P1425,2)</f>
        <v>0</v>
      </c>
      <c r="R1425" s="246" t="s">
        <v>1032</v>
      </c>
      <c r="S1425" s="246" t="s">
        <v>298</v>
      </c>
      <c r="T1425" s="247" t="s">
        <v>364</v>
      </c>
      <c r="U1425" s="224">
        <v>0</v>
      </c>
      <c r="V1425" s="224">
        <f>ROUND(E1425*U1425,2)</f>
        <v>0</v>
      </c>
      <c r="W1425" s="224"/>
      <c r="X1425" s="224" t="s">
        <v>1034</v>
      </c>
      <c r="Y1425" s="224" t="s">
        <v>284</v>
      </c>
      <c r="Z1425" s="213"/>
      <c r="AA1425" s="213"/>
      <c r="AB1425" s="213"/>
      <c r="AC1425" s="213"/>
      <c r="AD1425" s="213"/>
      <c r="AE1425" s="213"/>
      <c r="AF1425" s="213"/>
      <c r="AG1425" s="213" t="s">
        <v>1035</v>
      </c>
      <c r="AH1425" s="213"/>
      <c r="AI1425" s="213"/>
      <c r="AJ1425" s="213"/>
      <c r="AK1425" s="213"/>
      <c r="AL1425" s="213"/>
      <c r="AM1425" s="213"/>
      <c r="AN1425" s="213"/>
      <c r="AO1425" s="213"/>
      <c r="AP1425" s="213"/>
      <c r="AQ1425" s="213"/>
      <c r="AR1425" s="213"/>
      <c r="AS1425" s="213"/>
      <c r="AT1425" s="213"/>
      <c r="AU1425" s="213"/>
      <c r="AV1425" s="213"/>
      <c r="AW1425" s="213"/>
      <c r="AX1425" s="213"/>
      <c r="AY1425" s="213"/>
      <c r="AZ1425" s="213"/>
      <c r="BA1425" s="213"/>
      <c r="BB1425" s="213"/>
      <c r="BC1425" s="213"/>
      <c r="BD1425" s="213"/>
      <c r="BE1425" s="213"/>
      <c r="BF1425" s="213"/>
      <c r="BG1425" s="213"/>
      <c r="BH1425" s="213"/>
    </row>
    <row r="1426" spans="1:60" outlineLevel="2" x14ac:dyDescent="0.2">
      <c r="A1426" s="220"/>
      <c r="B1426" s="221"/>
      <c r="C1426" s="262" t="s">
        <v>3053</v>
      </c>
      <c r="D1426" s="229"/>
      <c r="E1426" s="230">
        <v>0.23660999999999999</v>
      </c>
      <c r="F1426" s="224"/>
      <c r="G1426" s="224"/>
      <c r="H1426" s="224"/>
      <c r="I1426" s="224"/>
      <c r="J1426" s="224"/>
      <c r="K1426" s="224"/>
      <c r="L1426" s="224"/>
      <c r="M1426" s="224"/>
      <c r="N1426" s="223"/>
      <c r="O1426" s="223"/>
      <c r="P1426" s="223"/>
      <c r="Q1426" s="223"/>
      <c r="R1426" s="224"/>
      <c r="S1426" s="224"/>
      <c r="T1426" s="224"/>
      <c r="U1426" s="224"/>
      <c r="V1426" s="224"/>
      <c r="W1426" s="224"/>
      <c r="X1426" s="224"/>
      <c r="Y1426" s="224"/>
      <c r="Z1426" s="213"/>
      <c r="AA1426" s="213"/>
      <c r="AB1426" s="213"/>
      <c r="AC1426" s="213"/>
      <c r="AD1426" s="213"/>
      <c r="AE1426" s="213"/>
      <c r="AF1426" s="213"/>
      <c r="AG1426" s="213" t="s">
        <v>290</v>
      </c>
      <c r="AH1426" s="213">
        <v>0</v>
      </c>
      <c r="AI1426" s="213"/>
      <c r="AJ1426" s="213"/>
      <c r="AK1426" s="213"/>
      <c r="AL1426" s="213"/>
      <c r="AM1426" s="213"/>
      <c r="AN1426" s="213"/>
      <c r="AO1426" s="213"/>
      <c r="AP1426" s="213"/>
      <c r="AQ1426" s="213"/>
      <c r="AR1426" s="213"/>
      <c r="AS1426" s="213"/>
      <c r="AT1426" s="213"/>
      <c r="AU1426" s="213"/>
      <c r="AV1426" s="213"/>
      <c r="AW1426" s="213"/>
      <c r="AX1426" s="213"/>
      <c r="AY1426" s="213"/>
      <c r="AZ1426" s="213"/>
      <c r="BA1426" s="213"/>
      <c r="BB1426" s="213"/>
      <c r="BC1426" s="213"/>
      <c r="BD1426" s="213"/>
      <c r="BE1426" s="213"/>
      <c r="BF1426" s="213"/>
      <c r="BG1426" s="213"/>
      <c r="BH1426" s="213"/>
    </row>
    <row r="1427" spans="1:60" outlineLevel="3" x14ac:dyDescent="0.2">
      <c r="A1427" s="220"/>
      <c r="B1427" s="221"/>
      <c r="C1427" s="263" t="s">
        <v>294</v>
      </c>
      <c r="D1427" s="231"/>
      <c r="E1427" s="232">
        <v>0.23660999999999999</v>
      </c>
      <c r="F1427" s="224"/>
      <c r="G1427" s="224"/>
      <c r="H1427" s="224"/>
      <c r="I1427" s="224"/>
      <c r="J1427" s="224"/>
      <c r="K1427" s="224"/>
      <c r="L1427" s="224"/>
      <c r="M1427" s="224"/>
      <c r="N1427" s="223"/>
      <c r="O1427" s="223"/>
      <c r="P1427" s="223"/>
      <c r="Q1427" s="223"/>
      <c r="R1427" s="224"/>
      <c r="S1427" s="224"/>
      <c r="T1427" s="224"/>
      <c r="U1427" s="224"/>
      <c r="V1427" s="224"/>
      <c r="W1427" s="224"/>
      <c r="X1427" s="224"/>
      <c r="Y1427" s="224"/>
      <c r="Z1427" s="213"/>
      <c r="AA1427" s="213"/>
      <c r="AB1427" s="213"/>
      <c r="AC1427" s="213"/>
      <c r="AD1427" s="213"/>
      <c r="AE1427" s="213"/>
      <c r="AF1427" s="213"/>
      <c r="AG1427" s="213" t="s">
        <v>290</v>
      </c>
      <c r="AH1427" s="213">
        <v>1</v>
      </c>
      <c r="AI1427" s="213"/>
      <c r="AJ1427" s="213"/>
      <c r="AK1427" s="213"/>
      <c r="AL1427" s="213"/>
      <c r="AM1427" s="213"/>
      <c r="AN1427" s="213"/>
      <c r="AO1427" s="213"/>
      <c r="AP1427" s="213"/>
      <c r="AQ1427" s="213"/>
      <c r="AR1427" s="213"/>
      <c r="AS1427" s="213"/>
      <c r="AT1427" s="213"/>
      <c r="AU1427" s="213"/>
      <c r="AV1427" s="213"/>
      <c r="AW1427" s="213"/>
      <c r="AX1427" s="213"/>
      <c r="AY1427" s="213"/>
      <c r="AZ1427" s="213"/>
      <c r="BA1427" s="213"/>
      <c r="BB1427" s="213"/>
      <c r="BC1427" s="213"/>
      <c r="BD1427" s="213"/>
      <c r="BE1427" s="213"/>
      <c r="BF1427" s="213"/>
      <c r="BG1427" s="213"/>
      <c r="BH1427" s="213"/>
    </row>
    <row r="1428" spans="1:60" outlineLevel="1" x14ac:dyDescent="0.2">
      <c r="A1428" s="220">
        <v>137</v>
      </c>
      <c r="B1428" s="221" t="s">
        <v>3054</v>
      </c>
      <c r="C1428" s="272" t="s">
        <v>3055</v>
      </c>
      <c r="D1428" s="222" t="s">
        <v>0</v>
      </c>
      <c r="E1428" s="269"/>
      <c r="F1428" s="225"/>
      <c r="G1428" s="224">
        <f>ROUND(E1428*F1428,2)</f>
        <v>0</v>
      </c>
      <c r="H1428" s="225"/>
      <c r="I1428" s="224">
        <f>ROUND(E1428*H1428,2)</f>
        <v>0</v>
      </c>
      <c r="J1428" s="225"/>
      <c r="K1428" s="224">
        <f>ROUND(E1428*J1428,2)</f>
        <v>0</v>
      </c>
      <c r="L1428" s="224">
        <v>21</v>
      </c>
      <c r="M1428" s="224">
        <f>G1428*(1+L1428/100)</f>
        <v>0</v>
      </c>
      <c r="N1428" s="223">
        <v>0</v>
      </c>
      <c r="O1428" s="223">
        <f>ROUND(E1428*N1428,2)</f>
        <v>0</v>
      </c>
      <c r="P1428" s="223">
        <v>0</v>
      </c>
      <c r="Q1428" s="223">
        <f>ROUND(E1428*P1428,2)</f>
        <v>0</v>
      </c>
      <c r="R1428" s="224" t="s">
        <v>1046</v>
      </c>
      <c r="S1428" s="224" t="s">
        <v>298</v>
      </c>
      <c r="T1428" s="224" t="s">
        <v>364</v>
      </c>
      <c r="U1428" s="224">
        <v>0</v>
      </c>
      <c r="V1428" s="224">
        <f>ROUND(E1428*U1428,2)</f>
        <v>0</v>
      </c>
      <c r="W1428" s="224"/>
      <c r="X1428" s="224" t="s">
        <v>944</v>
      </c>
      <c r="Y1428" s="224" t="s">
        <v>284</v>
      </c>
      <c r="Z1428" s="213"/>
      <c r="AA1428" s="213"/>
      <c r="AB1428" s="213"/>
      <c r="AC1428" s="213"/>
      <c r="AD1428" s="213"/>
      <c r="AE1428" s="213"/>
      <c r="AF1428" s="213"/>
      <c r="AG1428" s="213" t="s">
        <v>945</v>
      </c>
      <c r="AH1428" s="213"/>
      <c r="AI1428" s="213"/>
      <c r="AJ1428" s="213"/>
      <c r="AK1428" s="213"/>
      <c r="AL1428" s="213"/>
      <c r="AM1428" s="213"/>
      <c r="AN1428" s="213"/>
      <c r="AO1428" s="213"/>
      <c r="AP1428" s="213"/>
      <c r="AQ1428" s="213"/>
      <c r="AR1428" s="213"/>
      <c r="AS1428" s="213"/>
      <c r="AT1428" s="213"/>
      <c r="AU1428" s="213"/>
      <c r="AV1428" s="213"/>
      <c r="AW1428" s="213"/>
      <c r="AX1428" s="213"/>
      <c r="AY1428" s="213"/>
      <c r="AZ1428" s="213"/>
      <c r="BA1428" s="213"/>
      <c r="BB1428" s="213"/>
      <c r="BC1428" s="213"/>
      <c r="BD1428" s="213"/>
      <c r="BE1428" s="213"/>
      <c r="BF1428" s="213"/>
      <c r="BG1428" s="213"/>
      <c r="BH1428" s="213"/>
    </row>
    <row r="1429" spans="1:60" outlineLevel="2" x14ac:dyDescent="0.2">
      <c r="A1429" s="220"/>
      <c r="B1429" s="221"/>
      <c r="C1429" s="273" t="s">
        <v>1118</v>
      </c>
      <c r="D1429" s="270"/>
      <c r="E1429" s="270"/>
      <c r="F1429" s="270"/>
      <c r="G1429" s="270"/>
      <c r="H1429" s="224"/>
      <c r="I1429" s="224"/>
      <c r="J1429" s="224"/>
      <c r="K1429" s="224"/>
      <c r="L1429" s="224"/>
      <c r="M1429" s="224"/>
      <c r="N1429" s="223"/>
      <c r="O1429" s="223"/>
      <c r="P1429" s="223"/>
      <c r="Q1429" s="223"/>
      <c r="R1429" s="224"/>
      <c r="S1429" s="224"/>
      <c r="T1429" s="224"/>
      <c r="U1429" s="224"/>
      <c r="V1429" s="224"/>
      <c r="W1429" s="224"/>
      <c r="X1429" s="224"/>
      <c r="Y1429" s="224"/>
      <c r="Z1429" s="213"/>
      <c r="AA1429" s="213"/>
      <c r="AB1429" s="213"/>
      <c r="AC1429" s="213"/>
      <c r="AD1429" s="213"/>
      <c r="AE1429" s="213"/>
      <c r="AF1429" s="213"/>
      <c r="AG1429" s="213" t="s">
        <v>366</v>
      </c>
      <c r="AH1429" s="213"/>
      <c r="AI1429" s="213"/>
      <c r="AJ1429" s="213"/>
      <c r="AK1429" s="213"/>
      <c r="AL1429" s="213"/>
      <c r="AM1429" s="213"/>
      <c r="AN1429" s="213"/>
      <c r="AO1429" s="213"/>
      <c r="AP1429" s="213"/>
      <c r="AQ1429" s="213"/>
      <c r="AR1429" s="213"/>
      <c r="AS1429" s="213"/>
      <c r="AT1429" s="213"/>
      <c r="AU1429" s="213"/>
      <c r="AV1429" s="213"/>
      <c r="AW1429" s="213"/>
      <c r="AX1429" s="213"/>
      <c r="AY1429" s="213"/>
      <c r="AZ1429" s="213"/>
      <c r="BA1429" s="213"/>
      <c r="BB1429" s="213"/>
      <c r="BC1429" s="213"/>
      <c r="BD1429" s="213"/>
      <c r="BE1429" s="213"/>
      <c r="BF1429" s="213"/>
      <c r="BG1429" s="213"/>
      <c r="BH1429" s="213"/>
    </row>
    <row r="1430" spans="1:60" x14ac:dyDescent="0.2">
      <c r="A1430" s="234" t="s">
        <v>276</v>
      </c>
      <c r="B1430" s="235" t="s">
        <v>226</v>
      </c>
      <c r="C1430" s="258" t="s">
        <v>227</v>
      </c>
      <c r="D1430" s="236"/>
      <c r="E1430" s="237"/>
      <c r="F1430" s="238"/>
      <c r="G1430" s="238">
        <f>SUMIF(AG1431:AG1527,"&lt;&gt;NOR",G1431:G1527)</f>
        <v>0</v>
      </c>
      <c r="H1430" s="238"/>
      <c r="I1430" s="238">
        <f>SUM(I1431:I1527)</f>
        <v>0</v>
      </c>
      <c r="J1430" s="238"/>
      <c r="K1430" s="238">
        <f>SUM(K1431:K1527)</f>
        <v>0</v>
      </c>
      <c r="L1430" s="238"/>
      <c r="M1430" s="238">
        <f>SUM(M1431:M1527)</f>
        <v>0</v>
      </c>
      <c r="N1430" s="237"/>
      <c r="O1430" s="237">
        <f>SUM(O1431:O1527)</f>
        <v>0</v>
      </c>
      <c r="P1430" s="237"/>
      <c r="Q1430" s="237">
        <f>SUM(Q1431:Q1527)</f>
        <v>0</v>
      </c>
      <c r="R1430" s="238"/>
      <c r="S1430" s="238"/>
      <c r="T1430" s="239"/>
      <c r="U1430" s="233"/>
      <c r="V1430" s="233">
        <f>SUM(V1431:V1527)</f>
        <v>0</v>
      </c>
      <c r="W1430" s="233"/>
      <c r="X1430" s="233"/>
      <c r="Y1430" s="233"/>
      <c r="AG1430" t="s">
        <v>277</v>
      </c>
    </row>
    <row r="1431" spans="1:60" outlineLevel="1" x14ac:dyDescent="0.2">
      <c r="A1431" s="241">
        <v>138</v>
      </c>
      <c r="B1431" s="242" t="s">
        <v>3056</v>
      </c>
      <c r="C1431" s="259" t="s">
        <v>3057</v>
      </c>
      <c r="D1431" s="243" t="s">
        <v>473</v>
      </c>
      <c r="E1431" s="244">
        <v>42.14</v>
      </c>
      <c r="F1431" s="245"/>
      <c r="G1431" s="246">
        <f>ROUND(E1431*F1431,2)</f>
        <v>0</v>
      </c>
      <c r="H1431" s="245"/>
      <c r="I1431" s="246">
        <f>ROUND(E1431*H1431,2)</f>
        <v>0</v>
      </c>
      <c r="J1431" s="245"/>
      <c r="K1431" s="246">
        <f>ROUND(E1431*J1431,2)</f>
        <v>0</v>
      </c>
      <c r="L1431" s="246">
        <v>21</v>
      </c>
      <c r="M1431" s="246">
        <f>G1431*(1+L1431/100)</f>
        <v>0</v>
      </c>
      <c r="N1431" s="244">
        <v>0</v>
      </c>
      <c r="O1431" s="244">
        <f>ROUND(E1431*N1431,2)</f>
        <v>0</v>
      </c>
      <c r="P1431" s="244">
        <v>0</v>
      </c>
      <c r="Q1431" s="244">
        <f>ROUND(E1431*P1431,2)</f>
        <v>0</v>
      </c>
      <c r="R1431" s="246"/>
      <c r="S1431" s="246" t="s">
        <v>281</v>
      </c>
      <c r="T1431" s="247" t="s">
        <v>282</v>
      </c>
      <c r="U1431" s="224">
        <v>0</v>
      </c>
      <c r="V1431" s="224">
        <f>ROUND(E1431*U1431,2)</f>
        <v>0</v>
      </c>
      <c r="W1431" s="224"/>
      <c r="X1431" s="224" t="s">
        <v>283</v>
      </c>
      <c r="Y1431" s="224" t="s">
        <v>284</v>
      </c>
      <c r="Z1431" s="213"/>
      <c r="AA1431" s="213"/>
      <c r="AB1431" s="213"/>
      <c r="AC1431" s="213"/>
      <c r="AD1431" s="213"/>
      <c r="AE1431" s="213"/>
      <c r="AF1431" s="213"/>
      <c r="AG1431" s="213" t="s">
        <v>285</v>
      </c>
      <c r="AH1431" s="213"/>
      <c r="AI1431" s="213"/>
      <c r="AJ1431" s="213"/>
      <c r="AK1431" s="213"/>
      <c r="AL1431" s="213"/>
      <c r="AM1431" s="213"/>
      <c r="AN1431" s="213"/>
      <c r="AO1431" s="213"/>
      <c r="AP1431" s="213"/>
      <c r="AQ1431" s="213"/>
      <c r="AR1431" s="213"/>
      <c r="AS1431" s="213"/>
      <c r="AT1431" s="213"/>
      <c r="AU1431" s="213"/>
      <c r="AV1431" s="213"/>
      <c r="AW1431" s="213"/>
      <c r="AX1431" s="213"/>
      <c r="AY1431" s="213"/>
      <c r="AZ1431" s="213"/>
      <c r="BA1431" s="213"/>
      <c r="BB1431" s="213"/>
      <c r="BC1431" s="213"/>
      <c r="BD1431" s="213"/>
      <c r="BE1431" s="213"/>
      <c r="BF1431" s="213"/>
      <c r="BG1431" s="213"/>
      <c r="BH1431" s="213"/>
    </row>
    <row r="1432" spans="1:60" outlineLevel="2" x14ac:dyDescent="0.2">
      <c r="A1432" s="220"/>
      <c r="B1432" s="221"/>
      <c r="C1432" s="260" t="s">
        <v>286</v>
      </c>
      <c r="D1432" s="248"/>
      <c r="E1432" s="248"/>
      <c r="F1432" s="248"/>
      <c r="G1432" s="248"/>
      <c r="H1432" s="224"/>
      <c r="I1432" s="224"/>
      <c r="J1432" s="224"/>
      <c r="K1432" s="224"/>
      <c r="L1432" s="224"/>
      <c r="M1432" s="224"/>
      <c r="N1432" s="223"/>
      <c r="O1432" s="223"/>
      <c r="P1432" s="223"/>
      <c r="Q1432" s="223"/>
      <c r="R1432" s="224"/>
      <c r="S1432" s="224"/>
      <c r="T1432" s="224"/>
      <c r="U1432" s="224"/>
      <c r="V1432" s="224"/>
      <c r="W1432" s="224"/>
      <c r="X1432" s="224"/>
      <c r="Y1432" s="224"/>
      <c r="Z1432" s="213"/>
      <c r="AA1432" s="213"/>
      <c r="AB1432" s="213"/>
      <c r="AC1432" s="213"/>
      <c r="AD1432" s="213"/>
      <c r="AE1432" s="213"/>
      <c r="AF1432" s="213"/>
      <c r="AG1432" s="213" t="s">
        <v>287</v>
      </c>
      <c r="AH1432" s="213"/>
      <c r="AI1432" s="213"/>
      <c r="AJ1432" s="213"/>
      <c r="AK1432" s="213"/>
      <c r="AL1432" s="213"/>
      <c r="AM1432" s="213"/>
      <c r="AN1432" s="213"/>
      <c r="AO1432" s="213"/>
      <c r="AP1432" s="213"/>
      <c r="AQ1432" s="213"/>
      <c r="AR1432" s="213"/>
      <c r="AS1432" s="213"/>
      <c r="AT1432" s="213"/>
      <c r="AU1432" s="213"/>
      <c r="AV1432" s="213"/>
      <c r="AW1432" s="213"/>
      <c r="AX1432" s="213"/>
      <c r="AY1432" s="213"/>
      <c r="AZ1432" s="213"/>
      <c r="BA1432" s="213"/>
      <c r="BB1432" s="213"/>
      <c r="BC1432" s="213"/>
      <c r="BD1432" s="213"/>
      <c r="BE1432" s="213"/>
      <c r="BF1432" s="213"/>
      <c r="BG1432" s="213"/>
      <c r="BH1432" s="213"/>
    </row>
    <row r="1433" spans="1:60" outlineLevel="3" x14ac:dyDescent="0.2">
      <c r="A1433" s="220"/>
      <c r="B1433" s="221"/>
      <c r="C1433" s="261" t="s">
        <v>3058</v>
      </c>
      <c r="D1433" s="250"/>
      <c r="E1433" s="250"/>
      <c r="F1433" s="250"/>
      <c r="G1433" s="250"/>
      <c r="H1433" s="224"/>
      <c r="I1433" s="224"/>
      <c r="J1433" s="224"/>
      <c r="K1433" s="224"/>
      <c r="L1433" s="224"/>
      <c r="M1433" s="224"/>
      <c r="N1433" s="223"/>
      <c r="O1433" s="223"/>
      <c r="P1433" s="223"/>
      <c r="Q1433" s="223"/>
      <c r="R1433" s="224"/>
      <c r="S1433" s="224"/>
      <c r="T1433" s="224"/>
      <c r="U1433" s="224"/>
      <c r="V1433" s="224"/>
      <c r="W1433" s="224"/>
      <c r="X1433" s="224"/>
      <c r="Y1433" s="224"/>
      <c r="Z1433" s="213"/>
      <c r="AA1433" s="213"/>
      <c r="AB1433" s="213"/>
      <c r="AC1433" s="213"/>
      <c r="AD1433" s="213"/>
      <c r="AE1433" s="213"/>
      <c r="AF1433" s="213"/>
      <c r="AG1433" s="213" t="s">
        <v>287</v>
      </c>
      <c r="AH1433" s="213"/>
      <c r="AI1433" s="213"/>
      <c r="AJ1433" s="213"/>
      <c r="AK1433" s="213"/>
      <c r="AL1433" s="213"/>
      <c r="AM1433" s="213"/>
      <c r="AN1433" s="213"/>
      <c r="AO1433" s="213"/>
      <c r="AP1433" s="213"/>
      <c r="AQ1433" s="213"/>
      <c r="AR1433" s="213"/>
      <c r="AS1433" s="213"/>
      <c r="AT1433" s="213"/>
      <c r="AU1433" s="213"/>
      <c r="AV1433" s="213"/>
      <c r="AW1433" s="213"/>
      <c r="AX1433" s="213"/>
      <c r="AY1433" s="213"/>
      <c r="AZ1433" s="213"/>
      <c r="BA1433" s="213"/>
      <c r="BB1433" s="213"/>
      <c r="BC1433" s="213"/>
      <c r="BD1433" s="213"/>
      <c r="BE1433" s="213"/>
      <c r="BF1433" s="213"/>
      <c r="BG1433" s="213"/>
      <c r="BH1433" s="213"/>
    </row>
    <row r="1434" spans="1:60" outlineLevel="3" x14ac:dyDescent="0.2">
      <c r="A1434" s="220"/>
      <c r="B1434" s="221"/>
      <c r="C1434" s="261" t="s">
        <v>3059</v>
      </c>
      <c r="D1434" s="250"/>
      <c r="E1434" s="250"/>
      <c r="F1434" s="250"/>
      <c r="G1434" s="250"/>
      <c r="H1434" s="224"/>
      <c r="I1434" s="224"/>
      <c r="J1434" s="224"/>
      <c r="K1434" s="224"/>
      <c r="L1434" s="224"/>
      <c r="M1434" s="224"/>
      <c r="N1434" s="223"/>
      <c r="O1434" s="223"/>
      <c r="P1434" s="223"/>
      <c r="Q1434" s="223"/>
      <c r="R1434" s="224"/>
      <c r="S1434" s="224"/>
      <c r="T1434" s="224"/>
      <c r="U1434" s="224"/>
      <c r="V1434" s="224"/>
      <c r="W1434" s="224"/>
      <c r="X1434" s="224"/>
      <c r="Y1434" s="224"/>
      <c r="Z1434" s="213"/>
      <c r="AA1434" s="213"/>
      <c r="AB1434" s="213"/>
      <c r="AC1434" s="213"/>
      <c r="AD1434" s="213"/>
      <c r="AE1434" s="213"/>
      <c r="AF1434" s="213"/>
      <c r="AG1434" s="213" t="s">
        <v>287</v>
      </c>
      <c r="AH1434" s="213"/>
      <c r="AI1434" s="213"/>
      <c r="AJ1434" s="213"/>
      <c r="AK1434" s="213"/>
      <c r="AL1434" s="213"/>
      <c r="AM1434" s="213"/>
      <c r="AN1434" s="213"/>
      <c r="AO1434" s="213"/>
      <c r="AP1434" s="213"/>
      <c r="AQ1434" s="213"/>
      <c r="AR1434" s="213"/>
      <c r="AS1434" s="213"/>
      <c r="AT1434" s="213"/>
      <c r="AU1434" s="213"/>
      <c r="AV1434" s="213"/>
      <c r="AW1434" s="213"/>
      <c r="AX1434" s="213"/>
      <c r="AY1434" s="213"/>
      <c r="AZ1434" s="213"/>
      <c r="BA1434" s="213"/>
      <c r="BB1434" s="213"/>
      <c r="BC1434" s="213"/>
      <c r="BD1434" s="213"/>
      <c r="BE1434" s="213"/>
      <c r="BF1434" s="213"/>
      <c r="BG1434" s="213"/>
      <c r="BH1434" s="213"/>
    </row>
    <row r="1435" spans="1:60" outlineLevel="3" x14ac:dyDescent="0.2">
      <c r="A1435" s="220"/>
      <c r="B1435" s="221"/>
      <c r="C1435" s="261" t="s">
        <v>3060</v>
      </c>
      <c r="D1435" s="250"/>
      <c r="E1435" s="250"/>
      <c r="F1435" s="250"/>
      <c r="G1435" s="250"/>
      <c r="H1435" s="224"/>
      <c r="I1435" s="224"/>
      <c r="J1435" s="224"/>
      <c r="K1435" s="224"/>
      <c r="L1435" s="224"/>
      <c r="M1435" s="224"/>
      <c r="N1435" s="223"/>
      <c r="O1435" s="223"/>
      <c r="P1435" s="223"/>
      <c r="Q1435" s="223"/>
      <c r="R1435" s="224"/>
      <c r="S1435" s="224"/>
      <c r="T1435" s="224"/>
      <c r="U1435" s="224"/>
      <c r="V1435" s="224"/>
      <c r="W1435" s="224"/>
      <c r="X1435" s="224"/>
      <c r="Y1435" s="224"/>
      <c r="Z1435" s="213"/>
      <c r="AA1435" s="213"/>
      <c r="AB1435" s="213"/>
      <c r="AC1435" s="213"/>
      <c r="AD1435" s="213"/>
      <c r="AE1435" s="213"/>
      <c r="AF1435" s="213"/>
      <c r="AG1435" s="213" t="s">
        <v>287</v>
      </c>
      <c r="AH1435" s="213"/>
      <c r="AI1435" s="213"/>
      <c r="AJ1435" s="213"/>
      <c r="AK1435" s="213"/>
      <c r="AL1435" s="213"/>
      <c r="AM1435" s="213"/>
      <c r="AN1435" s="213"/>
      <c r="AO1435" s="213"/>
      <c r="AP1435" s="213"/>
      <c r="AQ1435" s="213"/>
      <c r="AR1435" s="213"/>
      <c r="AS1435" s="213"/>
      <c r="AT1435" s="213"/>
      <c r="AU1435" s="213"/>
      <c r="AV1435" s="213"/>
      <c r="AW1435" s="213"/>
      <c r="AX1435" s="213"/>
      <c r="AY1435" s="213"/>
      <c r="AZ1435" s="213"/>
      <c r="BA1435" s="213"/>
      <c r="BB1435" s="213"/>
      <c r="BC1435" s="213"/>
      <c r="BD1435" s="213"/>
      <c r="BE1435" s="213"/>
      <c r="BF1435" s="213"/>
      <c r="BG1435" s="213"/>
      <c r="BH1435" s="213"/>
    </row>
    <row r="1436" spans="1:60" outlineLevel="3" x14ac:dyDescent="0.2">
      <c r="A1436" s="220"/>
      <c r="B1436" s="221"/>
      <c r="C1436" s="261" t="s">
        <v>3061</v>
      </c>
      <c r="D1436" s="250"/>
      <c r="E1436" s="250"/>
      <c r="F1436" s="250"/>
      <c r="G1436" s="250"/>
      <c r="H1436" s="224"/>
      <c r="I1436" s="224"/>
      <c r="J1436" s="224"/>
      <c r="K1436" s="224"/>
      <c r="L1436" s="224"/>
      <c r="M1436" s="224"/>
      <c r="N1436" s="223"/>
      <c r="O1436" s="223"/>
      <c r="P1436" s="223"/>
      <c r="Q1436" s="223"/>
      <c r="R1436" s="224"/>
      <c r="S1436" s="224"/>
      <c r="T1436" s="224"/>
      <c r="U1436" s="224"/>
      <c r="V1436" s="224"/>
      <c r="W1436" s="224"/>
      <c r="X1436" s="224"/>
      <c r="Y1436" s="224"/>
      <c r="Z1436" s="213"/>
      <c r="AA1436" s="213"/>
      <c r="AB1436" s="213"/>
      <c r="AC1436" s="213"/>
      <c r="AD1436" s="213"/>
      <c r="AE1436" s="213"/>
      <c r="AF1436" s="213"/>
      <c r="AG1436" s="213" t="s">
        <v>287</v>
      </c>
      <c r="AH1436" s="213"/>
      <c r="AI1436" s="213"/>
      <c r="AJ1436" s="213"/>
      <c r="AK1436" s="213"/>
      <c r="AL1436" s="213"/>
      <c r="AM1436" s="213"/>
      <c r="AN1436" s="213"/>
      <c r="AO1436" s="213"/>
      <c r="AP1436" s="213"/>
      <c r="AQ1436" s="213"/>
      <c r="AR1436" s="213"/>
      <c r="AS1436" s="213"/>
      <c r="AT1436" s="213"/>
      <c r="AU1436" s="213"/>
      <c r="AV1436" s="213"/>
      <c r="AW1436" s="213"/>
      <c r="AX1436" s="213"/>
      <c r="AY1436" s="213"/>
      <c r="AZ1436" s="213"/>
      <c r="BA1436" s="213"/>
      <c r="BB1436" s="213"/>
      <c r="BC1436" s="213"/>
      <c r="BD1436" s="213"/>
      <c r="BE1436" s="213"/>
      <c r="BF1436" s="213"/>
      <c r="BG1436" s="213"/>
      <c r="BH1436" s="213"/>
    </row>
    <row r="1437" spans="1:60" outlineLevel="3" x14ac:dyDescent="0.2">
      <c r="A1437" s="220"/>
      <c r="B1437" s="221"/>
      <c r="C1437" s="261" t="s">
        <v>3062</v>
      </c>
      <c r="D1437" s="250"/>
      <c r="E1437" s="250"/>
      <c r="F1437" s="250"/>
      <c r="G1437" s="250"/>
      <c r="H1437" s="224"/>
      <c r="I1437" s="224"/>
      <c r="J1437" s="224"/>
      <c r="K1437" s="224"/>
      <c r="L1437" s="224"/>
      <c r="M1437" s="224"/>
      <c r="N1437" s="223"/>
      <c r="O1437" s="223"/>
      <c r="P1437" s="223"/>
      <c r="Q1437" s="223"/>
      <c r="R1437" s="224"/>
      <c r="S1437" s="224"/>
      <c r="T1437" s="224"/>
      <c r="U1437" s="224"/>
      <c r="V1437" s="224"/>
      <c r="W1437" s="224"/>
      <c r="X1437" s="224"/>
      <c r="Y1437" s="224"/>
      <c r="Z1437" s="213"/>
      <c r="AA1437" s="213"/>
      <c r="AB1437" s="213"/>
      <c r="AC1437" s="213"/>
      <c r="AD1437" s="213"/>
      <c r="AE1437" s="213"/>
      <c r="AF1437" s="213"/>
      <c r="AG1437" s="213" t="s">
        <v>287</v>
      </c>
      <c r="AH1437" s="213"/>
      <c r="AI1437" s="213"/>
      <c r="AJ1437" s="213"/>
      <c r="AK1437" s="213"/>
      <c r="AL1437" s="213"/>
      <c r="AM1437" s="213"/>
      <c r="AN1437" s="213"/>
      <c r="AO1437" s="213"/>
      <c r="AP1437" s="213"/>
      <c r="AQ1437" s="213"/>
      <c r="AR1437" s="213"/>
      <c r="AS1437" s="213"/>
      <c r="AT1437" s="213"/>
      <c r="AU1437" s="213"/>
      <c r="AV1437" s="213"/>
      <c r="AW1437" s="213"/>
      <c r="AX1437" s="213"/>
      <c r="AY1437" s="213"/>
      <c r="AZ1437" s="213"/>
      <c r="BA1437" s="213"/>
      <c r="BB1437" s="213"/>
      <c r="BC1437" s="213"/>
      <c r="BD1437" s="213"/>
      <c r="BE1437" s="213"/>
      <c r="BF1437" s="213"/>
      <c r="BG1437" s="213"/>
      <c r="BH1437" s="213"/>
    </row>
    <row r="1438" spans="1:60" outlineLevel="3" x14ac:dyDescent="0.2">
      <c r="A1438" s="220"/>
      <c r="B1438" s="221"/>
      <c r="C1438" s="261" t="s">
        <v>3063</v>
      </c>
      <c r="D1438" s="250"/>
      <c r="E1438" s="250"/>
      <c r="F1438" s="250"/>
      <c r="G1438" s="250"/>
      <c r="H1438" s="224"/>
      <c r="I1438" s="224"/>
      <c r="J1438" s="224"/>
      <c r="K1438" s="224"/>
      <c r="L1438" s="224"/>
      <c r="M1438" s="224"/>
      <c r="N1438" s="223"/>
      <c r="O1438" s="223"/>
      <c r="P1438" s="223"/>
      <c r="Q1438" s="223"/>
      <c r="R1438" s="224"/>
      <c r="S1438" s="224"/>
      <c r="T1438" s="224"/>
      <c r="U1438" s="224"/>
      <c r="V1438" s="224"/>
      <c r="W1438" s="224"/>
      <c r="X1438" s="224"/>
      <c r="Y1438" s="224"/>
      <c r="Z1438" s="213"/>
      <c r="AA1438" s="213"/>
      <c r="AB1438" s="213"/>
      <c r="AC1438" s="213"/>
      <c r="AD1438" s="213"/>
      <c r="AE1438" s="213"/>
      <c r="AF1438" s="213"/>
      <c r="AG1438" s="213" t="s">
        <v>287</v>
      </c>
      <c r="AH1438" s="213"/>
      <c r="AI1438" s="213"/>
      <c r="AJ1438" s="213"/>
      <c r="AK1438" s="213"/>
      <c r="AL1438" s="213"/>
      <c r="AM1438" s="213"/>
      <c r="AN1438" s="213"/>
      <c r="AO1438" s="213"/>
      <c r="AP1438" s="213"/>
      <c r="AQ1438" s="213"/>
      <c r="AR1438" s="213"/>
      <c r="AS1438" s="213"/>
      <c r="AT1438" s="213"/>
      <c r="AU1438" s="213"/>
      <c r="AV1438" s="213"/>
      <c r="AW1438" s="213"/>
      <c r="AX1438" s="213"/>
      <c r="AY1438" s="213"/>
      <c r="AZ1438" s="213"/>
      <c r="BA1438" s="213"/>
      <c r="BB1438" s="213"/>
      <c r="BC1438" s="213"/>
      <c r="BD1438" s="213"/>
      <c r="BE1438" s="213"/>
      <c r="BF1438" s="213"/>
      <c r="BG1438" s="213"/>
      <c r="BH1438" s="213"/>
    </row>
    <row r="1439" spans="1:60" outlineLevel="3" x14ac:dyDescent="0.2">
      <c r="A1439" s="220"/>
      <c r="B1439" s="221"/>
      <c r="C1439" s="261" t="s">
        <v>3064</v>
      </c>
      <c r="D1439" s="250"/>
      <c r="E1439" s="250"/>
      <c r="F1439" s="250"/>
      <c r="G1439" s="250"/>
      <c r="H1439" s="224"/>
      <c r="I1439" s="224"/>
      <c r="J1439" s="224"/>
      <c r="K1439" s="224"/>
      <c r="L1439" s="224"/>
      <c r="M1439" s="224"/>
      <c r="N1439" s="223"/>
      <c r="O1439" s="223"/>
      <c r="P1439" s="223"/>
      <c r="Q1439" s="223"/>
      <c r="R1439" s="224"/>
      <c r="S1439" s="224"/>
      <c r="T1439" s="224"/>
      <c r="U1439" s="224"/>
      <c r="V1439" s="224"/>
      <c r="W1439" s="224"/>
      <c r="X1439" s="224"/>
      <c r="Y1439" s="224"/>
      <c r="Z1439" s="213"/>
      <c r="AA1439" s="213"/>
      <c r="AB1439" s="213"/>
      <c r="AC1439" s="213"/>
      <c r="AD1439" s="213"/>
      <c r="AE1439" s="213"/>
      <c r="AF1439" s="213"/>
      <c r="AG1439" s="213" t="s">
        <v>287</v>
      </c>
      <c r="AH1439" s="213"/>
      <c r="AI1439" s="213"/>
      <c r="AJ1439" s="213"/>
      <c r="AK1439" s="213"/>
      <c r="AL1439" s="213"/>
      <c r="AM1439" s="213"/>
      <c r="AN1439" s="213"/>
      <c r="AO1439" s="213"/>
      <c r="AP1439" s="213"/>
      <c r="AQ1439" s="213"/>
      <c r="AR1439" s="213"/>
      <c r="AS1439" s="213"/>
      <c r="AT1439" s="213"/>
      <c r="AU1439" s="213"/>
      <c r="AV1439" s="213"/>
      <c r="AW1439" s="213"/>
      <c r="AX1439" s="213"/>
      <c r="AY1439" s="213"/>
      <c r="AZ1439" s="213"/>
      <c r="BA1439" s="213"/>
      <c r="BB1439" s="213"/>
      <c r="BC1439" s="213"/>
      <c r="BD1439" s="213"/>
      <c r="BE1439" s="213"/>
      <c r="BF1439" s="213"/>
      <c r="BG1439" s="213"/>
      <c r="BH1439" s="213"/>
    </row>
    <row r="1440" spans="1:60" outlineLevel="3" x14ac:dyDescent="0.2">
      <c r="A1440" s="220"/>
      <c r="B1440" s="221"/>
      <c r="C1440" s="274" t="s">
        <v>1063</v>
      </c>
      <c r="D1440" s="226"/>
      <c r="E1440" s="227"/>
      <c r="F1440" s="228"/>
      <c r="G1440" s="228"/>
      <c r="H1440" s="224"/>
      <c r="I1440" s="224"/>
      <c r="J1440" s="224"/>
      <c r="K1440" s="224"/>
      <c r="L1440" s="224"/>
      <c r="M1440" s="224"/>
      <c r="N1440" s="223"/>
      <c r="O1440" s="223"/>
      <c r="P1440" s="223"/>
      <c r="Q1440" s="223"/>
      <c r="R1440" s="224"/>
      <c r="S1440" s="224"/>
      <c r="T1440" s="224"/>
      <c r="U1440" s="224"/>
      <c r="V1440" s="224"/>
      <c r="W1440" s="224"/>
      <c r="X1440" s="224"/>
      <c r="Y1440" s="224"/>
      <c r="Z1440" s="213"/>
      <c r="AA1440" s="213"/>
      <c r="AB1440" s="213"/>
      <c r="AC1440" s="213"/>
      <c r="AD1440" s="213"/>
      <c r="AE1440" s="213"/>
      <c r="AF1440" s="213"/>
      <c r="AG1440" s="213" t="s">
        <v>287</v>
      </c>
      <c r="AH1440" s="213"/>
      <c r="AI1440" s="213"/>
      <c r="AJ1440" s="213"/>
      <c r="AK1440" s="213"/>
      <c r="AL1440" s="213"/>
      <c r="AM1440" s="213"/>
      <c r="AN1440" s="213"/>
      <c r="AO1440" s="213"/>
      <c r="AP1440" s="213"/>
      <c r="AQ1440" s="213"/>
      <c r="AR1440" s="213"/>
      <c r="AS1440" s="213"/>
      <c r="AT1440" s="213"/>
      <c r="AU1440" s="213"/>
      <c r="AV1440" s="213"/>
      <c r="AW1440" s="213"/>
      <c r="AX1440" s="213"/>
      <c r="AY1440" s="213"/>
      <c r="AZ1440" s="213"/>
      <c r="BA1440" s="213"/>
      <c r="BB1440" s="213"/>
      <c r="BC1440" s="213"/>
      <c r="BD1440" s="213"/>
      <c r="BE1440" s="213"/>
      <c r="BF1440" s="213"/>
      <c r="BG1440" s="213"/>
      <c r="BH1440" s="213"/>
    </row>
    <row r="1441" spans="1:60" ht="22.5" outlineLevel="3" x14ac:dyDescent="0.2">
      <c r="A1441" s="220"/>
      <c r="B1441" s="221"/>
      <c r="C1441" s="261" t="s">
        <v>355</v>
      </c>
      <c r="D1441" s="250"/>
      <c r="E1441" s="250"/>
      <c r="F1441" s="250"/>
      <c r="G1441" s="250"/>
      <c r="H1441" s="224"/>
      <c r="I1441" s="224"/>
      <c r="J1441" s="224"/>
      <c r="K1441" s="224"/>
      <c r="L1441" s="224"/>
      <c r="M1441" s="224"/>
      <c r="N1441" s="223"/>
      <c r="O1441" s="223"/>
      <c r="P1441" s="223"/>
      <c r="Q1441" s="223"/>
      <c r="R1441" s="224"/>
      <c r="S1441" s="224"/>
      <c r="T1441" s="224"/>
      <c r="U1441" s="224"/>
      <c r="V1441" s="224"/>
      <c r="W1441" s="224"/>
      <c r="X1441" s="224"/>
      <c r="Y1441" s="224"/>
      <c r="Z1441" s="213"/>
      <c r="AA1441" s="213"/>
      <c r="AB1441" s="213"/>
      <c r="AC1441" s="213"/>
      <c r="AD1441" s="213"/>
      <c r="AE1441" s="213"/>
      <c r="AF1441" s="213"/>
      <c r="AG1441" s="213" t="s">
        <v>287</v>
      </c>
      <c r="AH1441" s="213"/>
      <c r="AI1441" s="213"/>
      <c r="AJ1441" s="213"/>
      <c r="AK1441" s="213"/>
      <c r="AL1441" s="213"/>
      <c r="AM1441" s="213"/>
      <c r="AN1441" s="213"/>
      <c r="AO1441" s="213"/>
      <c r="AP1441" s="213"/>
      <c r="AQ1441" s="213"/>
      <c r="AR1441" s="213"/>
      <c r="AS1441" s="213"/>
      <c r="AT1441" s="213"/>
      <c r="AU1441" s="213"/>
      <c r="AV1441" s="213"/>
      <c r="AW1441" s="213"/>
      <c r="AX1441" s="213"/>
      <c r="AY1441" s="213"/>
      <c r="AZ1441" s="213"/>
      <c r="BA1441" s="249" t="str">
        <f>C1441</f>
        <v>Kompletní provedení dle veškerých informací obsažených v PD (textová i výkresová část, technologické postupy, restaurátorské záměry atd.).</v>
      </c>
      <c r="BB1441" s="213"/>
      <c r="BC1441" s="213"/>
      <c r="BD1441" s="213"/>
      <c r="BE1441" s="213"/>
      <c r="BF1441" s="213"/>
      <c r="BG1441" s="213"/>
      <c r="BH1441" s="213"/>
    </row>
    <row r="1442" spans="1:60" ht="22.5" outlineLevel="3" x14ac:dyDescent="0.2">
      <c r="A1442" s="220"/>
      <c r="B1442" s="221"/>
      <c r="C1442" s="261" t="s">
        <v>3165</v>
      </c>
      <c r="D1442" s="250"/>
      <c r="E1442" s="250"/>
      <c r="F1442" s="250"/>
      <c r="G1442" s="250"/>
      <c r="H1442" s="224"/>
      <c r="I1442" s="224"/>
      <c r="J1442" s="224"/>
      <c r="K1442" s="224"/>
      <c r="L1442" s="224"/>
      <c r="M1442" s="224"/>
      <c r="N1442" s="223"/>
      <c r="O1442" s="223"/>
      <c r="P1442" s="223"/>
      <c r="Q1442" s="223"/>
      <c r="R1442" s="224"/>
      <c r="S1442" s="224"/>
      <c r="T1442" s="224"/>
      <c r="U1442" s="224"/>
      <c r="V1442" s="224"/>
      <c r="W1442" s="224"/>
      <c r="X1442" s="224"/>
      <c r="Y1442" s="224"/>
      <c r="Z1442" s="213"/>
      <c r="AA1442" s="213"/>
      <c r="AB1442" s="213"/>
      <c r="AC1442" s="213"/>
      <c r="AD1442" s="213"/>
      <c r="AE1442" s="213"/>
      <c r="AF1442" s="213"/>
      <c r="AG1442" s="213" t="s">
        <v>287</v>
      </c>
      <c r="AH1442" s="213"/>
      <c r="AI1442" s="213"/>
      <c r="AJ1442" s="213"/>
      <c r="AK1442" s="213"/>
      <c r="AL1442" s="213"/>
      <c r="AM1442" s="213"/>
      <c r="AN1442" s="213"/>
      <c r="AO1442" s="213"/>
      <c r="AP1442" s="213"/>
      <c r="AQ1442" s="213"/>
      <c r="AR1442" s="213"/>
      <c r="AS1442" s="213"/>
      <c r="AT1442" s="213"/>
      <c r="AU1442" s="213"/>
      <c r="AV1442" s="213"/>
      <c r="AW1442" s="213"/>
      <c r="AX1442" s="213"/>
      <c r="AY1442" s="213"/>
      <c r="AZ1442" s="213"/>
      <c r="BA1442" s="249" t="str">
        <f>C1442</f>
        <v>Provedení je včetně montáže, demontáže původních konstrukcí, dodávky, přesunu hmot, přesunu a likvidace suti, povrchové úpravy, repasí, restaurátorských záměrů,</v>
      </c>
      <c r="BB1442" s="213"/>
      <c r="BC1442" s="213"/>
      <c r="BD1442" s="213"/>
      <c r="BE1442" s="213"/>
      <c r="BF1442" s="213"/>
      <c r="BG1442" s="213"/>
      <c r="BH1442" s="213"/>
    </row>
    <row r="1443" spans="1:60" ht="22.5" outlineLevel="3" x14ac:dyDescent="0.2">
      <c r="A1443" s="220"/>
      <c r="B1443" s="221"/>
      <c r="C1443" s="261" t="s">
        <v>288</v>
      </c>
      <c r="D1443" s="250"/>
      <c r="E1443" s="250"/>
      <c r="F1443" s="250"/>
      <c r="G1443" s="250"/>
      <c r="H1443" s="224"/>
      <c r="I1443" s="224"/>
      <c r="J1443" s="224"/>
      <c r="K1443" s="224"/>
      <c r="L1443" s="224"/>
      <c r="M1443" s="224"/>
      <c r="N1443" s="223"/>
      <c r="O1443" s="223"/>
      <c r="P1443" s="223"/>
      <c r="Q1443" s="223"/>
      <c r="R1443" s="224"/>
      <c r="S1443" s="224"/>
      <c r="T1443" s="224"/>
      <c r="U1443" s="224"/>
      <c r="V1443" s="224"/>
      <c r="W1443" s="224"/>
      <c r="X1443" s="224"/>
      <c r="Y1443" s="224"/>
      <c r="Z1443" s="213"/>
      <c r="AA1443" s="213"/>
      <c r="AB1443" s="213"/>
      <c r="AC1443" s="213"/>
      <c r="AD1443" s="213"/>
      <c r="AE1443" s="213"/>
      <c r="AF1443" s="213"/>
      <c r="AG1443" s="213" t="s">
        <v>287</v>
      </c>
      <c r="AH1443" s="213"/>
      <c r="AI1443" s="213"/>
      <c r="AJ1443" s="213"/>
      <c r="AK1443" s="213"/>
      <c r="AL1443" s="213"/>
      <c r="AM1443" s="213"/>
      <c r="AN1443" s="213"/>
      <c r="AO1443" s="213"/>
      <c r="AP1443" s="213"/>
      <c r="AQ1443" s="213"/>
      <c r="AR1443" s="213"/>
      <c r="AS1443" s="213"/>
      <c r="AT1443" s="213"/>
      <c r="AU1443" s="213"/>
      <c r="AV1443" s="213"/>
      <c r="AW1443" s="213"/>
      <c r="AX1443" s="213"/>
      <c r="AY1443" s="213"/>
      <c r="AZ1443" s="213"/>
      <c r="BA1443" s="249" t="str">
        <f>C1443</f>
        <v>restaurátorských závěrečných zpráv, dílenských dokumentací, vzorkování a veškerých dalších nutných souvisejících plnění a dodávek potřeb.</v>
      </c>
      <c r="BB1443" s="213"/>
      <c r="BC1443" s="213"/>
      <c r="BD1443" s="213"/>
      <c r="BE1443" s="213"/>
      <c r="BF1443" s="213"/>
      <c r="BG1443" s="213"/>
      <c r="BH1443" s="213"/>
    </row>
    <row r="1444" spans="1:60" outlineLevel="2" x14ac:dyDescent="0.2">
      <c r="A1444" s="220"/>
      <c r="B1444" s="221"/>
      <c r="C1444" s="262" t="s">
        <v>3065</v>
      </c>
      <c r="D1444" s="229"/>
      <c r="E1444" s="230">
        <v>42.14</v>
      </c>
      <c r="F1444" s="224"/>
      <c r="G1444" s="224"/>
      <c r="H1444" s="224"/>
      <c r="I1444" s="224"/>
      <c r="J1444" s="224"/>
      <c r="K1444" s="224"/>
      <c r="L1444" s="224"/>
      <c r="M1444" s="224"/>
      <c r="N1444" s="223"/>
      <c r="O1444" s="223"/>
      <c r="P1444" s="223"/>
      <c r="Q1444" s="223"/>
      <c r="R1444" s="224"/>
      <c r="S1444" s="224"/>
      <c r="T1444" s="224"/>
      <c r="U1444" s="224"/>
      <c r="V1444" s="224"/>
      <c r="W1444" s="224"/>
      <c r="X1444" s="224"/>
      <c r="Y1444" s="224"/>
      <c r="Z1444" s="213"/>
      <c r="AA1444" s="213"/>
      <c r="AB1444" s="213"/>
      <c r="AC1444" s="213"/>
      <c r="AD1444" s="213"/>
      <c r="AE1444" s="213"/>
      <c r="AF1444" s="213"/>
      <c r="AG1444" s="213" t="s">
        <v>290</v>
      </c>
      <c r="AH1444" s="213">
        <v>0</v>
      </c>
      <c r="AI1444" s="213"/>
      <c r="AJ1444" s="213"/>
      <c r="AK1444" s="213"/>
      <c r="AL1444" s="213"/>
      <c r="AM1444" s="213"/>
      <c r="AN1444" s="213"/>
      <c r="AO1444" s="213"/>
      <c r="AP1444" s="213"/>
      <c r="AQ1444" s="213"/>
      <c r="AR1444" s="213"/>
      <c r="AS1444" s="213"/>
      <c r="AT1444" s="213"/>
      <c r="AU1444" s="213"/>
      <c r="AV1444" s="213"/>
      <c r="AW1444" s="213"/>
      <c r="AX1444" s="213"/>
      <c r="AY1444" s="213"/>
      <c r="AZ1444" s="213"/>
      <c r="BA1444" s="213"/>
      <c r="BB1444" s="213"/>
      <c r="BC1444" s="213"/>
      <c r="BD1444" s="213"/>
      <c r="BE1444" s="213"/>
      <c r="BF1444" s="213"/>
      <c r="BG1444" s="213"/>
      <c r="BH1444" s="213"/>
    </row>
    <row r="1445" spans="1:60" outlineLevel="1" x14ac:dyDescent="0.2">
      <c r="A1445" s="241">
        <v>139</v>
      </c>
      <c r="B1445" s="242" t="s">
        <v>3066</v>
      </c>
      <c r="C1445" s="259" t="s">
        <v>3067</v>
      </c>
      <c r="D1445" s="243" t="s">
        <v>473</v>
      </c>
      <c r="E1445" s="244">
        <v>6</v>
      </c>
      <c r="F1445" s="245"/>
      <c r="G1445" s="246">
        <f>ROUND(E1445*F1445,2)</f>
        <v>0</v>
      </c>
      <c r="H1445" s="245"/>
      <c r="I1445" s="246">
        <f>ROUND(E1445*H1445,2)</f>
        <v>0</v>
      </c>
      <c r="J1445" s="245"/>
      <c r="K1445" s="246">
        <f>ROUND(E1445*J1445,2)</f>
        <v>0</v>
      </c>
      <c r="L1445" s="246">
        <v>21</v>
      </c>
      <c r="M1445" s="246">
        <f>G1445*(1+L1445/100)</f>
        <v>0</v>
      </c>
      <c r="N1445" s="244">
        <v>0</v>
      </c>
      <c r="O1445" s="244">
        <f>ROUND(E1445*N1445,2)</f>
        <v>0</v>
      </c>
      <c r="P1445" s="244">
        <v>0</v>
      </c>
      <c r="Q1445" s="244">
        <f>ROUND(E1445*P1445,2)</f>
        <v>0</v>
      </c>
      <c r="R1445" s="246"/>
      <c r="S1445" s="246" t="s">
        <v>281</v>
      </c>
      <c r="T1445" s="247" t="s">
        <v>282</v>
      </c>
      <c r="U1445" s="224">
        <v>0</v>
      </c>
      <c r="V1445" s="224">
        <f>ROUND(E1445*U1445,2)</f>
        <v>0</v>
      </c>
      <c r="W1445" s="224"/>
      <c r="X1445" s="224" t="s">
        <v>283</v>
      </c>
      <c r="Y1445" s="224" t="s">
        <v>284</v>
      </c>
      <c r="Z1445" s="213"/>
      <c r="AA1445" s="213"/>
      <c r="AB1445" s="213"/>
      <c r="AC1445" s="213"/>
      <c r="AD1445" s="213"/>
      <c r="AE1445" s="213"/>
      <c r="AF1445" s="213"/>
      <c r="AG1445" s="213" t="s">
        <v>285</v>
      </c>
      <c r="AH1445" s="213"/>
      <c r="AI1445" s="213"/>
      <c r="AJ1445" s="213"/>
      <c r="AK1445" s="213"/>
      <c r="AL1445" s="213"/>
      <c r="AM1445" s="213"/>
      <c r="AN1445" s="213"/>
      <c r="AO1445" s="213"/>
      <c r="AP1445" s="213"/>
      <c r="AQ1445" s="213"/>
      <c r="AR1445" s="213"/>
      <c r="AS1445" s="213"/>
      <c r="AT1445" s="213"/>
      <c r="AU1445" s="213"/>
      <c r="AV1445" s="213"/>
      <c r="AW1445" s="213"/>
      <c r="AX1445" s="213"/>
      <c r="AY1445" s="213"/>
      <c r="AZ1445" s="213"/>
      <c r="BA1445" s="213"/>
      <c r="BB1445" s="213"/>
      <c r="BC1445" s="213"/>
      <c r="BD1445" s="213"/>
      <c r="BE1445" s="213"/>
      <c r="BF1445" s="213"/>
      <c r="BG1445" s="213"/>
      <c r="BH1445" s="213"/>
    </row>
    <row r="1446" spans="1:60" outlineLevel="2" x14ac:dyDescent="0.2">
      <c r="A1446" s="220"/>
      <c r="B1446" s="221"/>
      <c r="C1446" s="260" t="s">
        <v>286</v>
      </c>
      <c r="D1446" s="248"/>
      <c r="E1446" s="248"/>
      <c r="F1446" s="248"/>
      <c r="G1446" s="248"/>
      <c r="H1446" s="224"/>
      <c r="I1446" s="224"/>
      <c r="J1446" s="224"/>
      <c r="K1446" s="224"/>
      <c r="L1446" s="224"/>
      <c r="M1446" s="224"/>
      <c r="N1446" s="223"/>
      <c r="O1446" s="223"/>
      <c r="P1446" s="223"/>
      <c r="Q1446" s="223"/>
      <c r="R1446" s="224"/>
      <c r="S1446" s="224"/>
      <c r="T1446" s="224"/>
      <c r="U1446" s="224"/>
      <c r="V1446" s="224"/>
      <c r="W1446" s="224"/>
      <c r="X1446" s="224"/>
      <c r="Y1446" s="224"/>
      <c r="Z1446" s="213"/>
      <c r="AA1446" s="213"/>
      <c r="AB1446" s="213"/>
      <c r="AC1446" s="213"/>
      <c r="AD1446" s="213"/>
      <c r="AE1446" s="213"/>
      <c r="AF1446" s="213"/>
      <c r="AG1446" s="213" t="s">
        <v>287</v>
      </c>
      <c r="AH1446" s="213"/>
      <c r="AI1446" s="213"/>
      <c r="AJ1446" s="213"/>
      <c r="AK1446" s="213"/>
      <c r="AL1446" s="213"/>
      <c r="AM1446" s="213"/>
      <c r="AN1446" s="213"/>
      <c r="AO1446" s="213"/>
      <c r="AP1446" s="213"/>
      <c r="AQ1446" s="213"/>
      <c r="AR1446" s="213"/>
      <c r="AS1446" s="213"/>
      <c r="AT1446" s="213"/>
      <c r="AU1446" s="213"/>
      <c r="AV1446" s="213"/>
      <c r="AW1446" s="213"/>
      <c r="AX1446" s="213"/>
      <c r="AY1446" s="213"/>
      <c r="AZ1446" s="213"/>
      <c r="BA1446" s="213"/>
      <c r="BB1446" s="213"/>
      <c r="BC1446" s="213"/>
      <c r="BD1446" s="213"/>
      <c r="BE1446" s="213"/>
      <c r="BF1446" s="213"/>
      <c r="BG1446" s="213"/>
      <c r="BH1446" s="213"/>
    </row>
    <row r="1447" spans="1:60" outlineLevel="3" x14ac:dyDescent="0.2">
      <c r="A1447" s="220"/>
      <c r="B1447" s="221"/>
      <c r="C1447" s="261" t="s">
        <v>3068</v>
      </c>
      <c r="D1447" s="250"/>
      <c r="E1447" s="250"/>
      <c r="F1447" s="250"/>
      <c r="G1447" s="250"/>
      <c r="H1447" s="224"/>
      <c r="I1447" s="224"/>
      <c r="J1447" s="224"/>
      <c r="K1447" s="224"/>
      <c r="L1447" s="224"/>
      <c r="M1447" s="224"/>
      <c r="N1447" s="223"/>
      <c r="O1447" s="223"/>
      <c r="P1447" s="223"/>
      <c r="Q1447" s="223"/>
      <c r="R1447" s="224"/>
      <c r="S1447" s="224"/>
      <c r="T1447" s="224"/>
      <c r="U1447" s="224"/>
      <c r="V1447" s="224"/>
      <c r="W1447" s="224"/>
      <c r="X1447" s="224"/>
      <c r="Y1447" s="224"/>
      <c r="Z1447" s="213"/>
      <c r="AA1447" s="213"/>
      <c r="AB1447" s="213"/>
      <c r="AC1447" s="213"/>
      <c r="AD1447" s="213"/>
      <c r="AE1447" s="213"/>
      <c r="AF1447" s="213"/>
      <c r="AG1447" s="213" t="s">
        <v>287</v>
      </c>
      <c r="AH1447" s="213"/>
      <c r="AI1447" s="213"/>
      <c r="AJ1447" s="213"/>
      <c r="AK1447" s="213"/>
      <c r="AL1447" s="213"/>
      <c r="AM1447" s="213"/>
      <c r="AN1447" s="213"/>
      <c r="AO1447" s="213"/>
      <c r="AP1447" s="213"/>
      <c r="AQ1447" s="213"/>
      <c r="AR1447" s="213"/>
      <c r="AS1447" s="213"/>
      <c r="AT1447" s="213"/>
      <c r="AU1447" s="213"/>
      <c r="AV1447" s="213"/>
      <c r="AW1447" s="213"/>
      <c r="AX1447" s="213"/>
      <c r="AY1447" s="213"/>
      <c r="AZ1447" s="213"/>
      <c r="BA1447" s="213"/>
      <c r="BB1447" s="213"/>
      <c r="BC1447" s="213"/>
      <c r="BD1447" s="213"/>
      <c r="BE1447" s="213"/>
      <c r="BF1447" s="213"/>
      <c r="BG1447" s="213"/>
      <c r="BH1447" s="213"/>
    </row>
    <row r="1448" spans="1:60" outlineLevel="3" x14ac:dyDescent="0.2">
      <c r="A1448" s="220"/>
      <c r="B1448" s="221"/>
      <c r="C1448" s="261" t="s">
        <v>3069</v>
      </c>
      <c r="D1448" s="250"/>
      <c r="E1448" s="250"/>
      <c r="F1448" s="250"/>
      <c r="G1448" s="250"/>
      <c r="H1448" s="224"/>
      <c r="I1448" s="224"/>
      <c r="J1448" s="224"/>
      <c r="K1448" s="224"/>
      <c r="L1448" s="224"/>
      <c r="M1448" s="224"/>
      <c r="N1448" s="223"/>
      <c r="O1448" s="223"/>
      <c r="P1448" s="223"/>
      <c r="Q1448" s="223"/>
      <c r="R1448" s="224"/>
      <c r="S1448" s="224"/>
      <c r="T1448" s="224"/>
      <c r="U1448" s="224"/>
      <c r="V1448" s="224"/>
      <c r="W1448" s="224"/>
      <c r="X1448" s="224"/>
      <c r="Y1448" s="224"/>
      <c r="Z1448" s="213"/>
      <c r="AA1448" s="213"/>
      <c r="AB1448" s="213"/>
      <c r="AC1448" s="213"/>
      <c r="AD1448" s="213"/>
      <c r="AE1448" s="213"/>
      <c r="AF1448" s="213"/>
      <c r="AG1448" s="213" t="s">
        <v>287</v>
      </c>
      <c r="AH1448" s="213"/>
      <c r="AI1448" s="213"/>
      <c r="AJ1448" s="213"/>
      <c r="AK1448" s="213"/>
      <c r="AL1448" s="213"/>
      <c r="AM1448" s="213"/>
      <c r="AN1448" s="213"/>
      <c r="AO1448" s="213"/>
      <c r="AP1448" s="213"/>
      <c r="AQ1448" s="213"/>
      <c r="AR1448" s="213"/>
      <c r="AS1448" s="213"/>
      <c r="AT1448" s="213"/>
      <c r="AU1448" s="213"/>
      <c r="AV1448" s="213"/>
      <c r="AW1448" s="213"/>
      <c r="AX1448" s="213"/>
      <c r="AY1448" s="213"/>
      <c r="AZ1448" s="213"/>
      <c r="BA1448" s="213"/>
      <c r="BB1448" s="213"/>
      <c r="BC1448" s="213"/>
      <c r="BD1448" s="213"/>
      <c r="BE1448" s="213"/>
      <c r="BF1448" s="213"/>
      <c r="BG1448" s="213"/>
      <c r="BH1448" s="213"/>
    </row>
    <row r="1449" spans="1:60" outlineLevel="3" x14ac:dyDescent="0.2">
      <c r="A1449" s="220"/>
      <c r="B1449" s="221"/>
      <c r="C1449" s="261" t="s">
        <v>3070</v>
      </c>
      <c r="D1449" s="250"/>
      <c r="E1449" s="250"/>
      <c r="F1449" s="250"/>
      <c r="G1449" s="250"/>
      <c r="H1449" s="224"/>
      <c r="I1449" s="224"/>
      <c r="J1449" s="224"/>
      <c r="K1449" s="224"/>
      <c r="L1449" s="224"/>
      <c r="M1449" s="224"/>
      <c r="N1449" s="223"/>
      <c r="O1449" s="223"/>
      <c r="P1449" s="223"/>
      <c r="Q1449" s="223"/>
      <c r="R1449" s="224"/>
      <c r="S1449" s="224"/>
      <c r="T1449" s="224"/>
      <c r="U1449" s="224"/>
      <c r="V1449" s="224"/>
      <c r="W1449" s="224"/>
      <c r="X1449" s="224"/>
      <c r="Y1449" s="224"/>
      <c r="Z1449" s="213"/>
      <c r="AA1449" s="213"/>
      <c r="AB1449" s="213"/>
      <c r="AC1449" s="213"/>
      <c r="AD1449" s="213"/>
      <c r="AE1449" s="213"/>
      <c r="AF1449" s="213"/>
      <c r="AG1449" s="213" t="s">
        <v>287</v>
      </c>
      <c r="AH1449" s="213"/>
      <c r="AI1449" s="213"/>
      <c r="AJ1449" s="213"/>
      <c r="AK1449" s="213"/>
      <c r="AL1449" s="213"/>
      <c r="AM1449" s="213"/>
      <c r="AN1449" s="213"/>
      <c r="AO1449" s="213"/>
      <c r="AP1449" s="213"/>
      <c r="AQ1449" s="213"/>
      <c r="AR1449" s="213"/>
      <c r="AS1449" s="213"/>
      <c r="AT1449" s="213"/>
      <c r="AU1449" s="213"/>
      <c r="AV1449" s="213"/>
      <c r="AW1449" s="213"/>
      <c r="AX1449" s="213"/>
      <c r="AY1449" s="213"/>
      <c r="AZ1449" s="213"/>
      <c r="BA1449" s="213"/>
      <c r="BB1449" s="213"/>
      <c r="BC1449" s="213"/>
      <c r="BD1449" s="213"/>
      <c r="BE1449" s="213"/>
      <c r="BF1449" s="213"/>
      <c r="BG1449" s="213"/>
      <c r="BH1449" s="213"/>
    </row>
    <row r="1450" spans="1:60" outlineLevel="3" x14ac:dyDescent="0.2">
      <c r="A1450" s="220"/>
      <c r="B1450" s="221"/>
      <c r="C1450" s="261" t="s">
        <v>3071</v>
      </c>
      <c r="D1450" s="250"/>
      <c r="E1450" s="250"/>
      <c r="F1450" s="250"/>
      <c r="G1450" s="250"/>
      <c r="H1450" s="224"/>
      <c r="I1450" s="224"/>
      <c r="J1450" s="224"/>
      <c r="K1450" s="224"/>
      <c r="L1450" s="224"/>
      <c r="M1450" s="224"/>
      <c r="N1450" s="223"/>
      <c r="O1450" s="223"/>
      <c r="P1450" s="223"/>
      <c r="Q1450" s="223"/>
      <c r="R1450" s="224"/>
      <c r="S1450" s="224"/>
      <c r="T1450" s="224"/>
      <c r="U1450" s="224"/>
      <c r="V1450" s="224"/>
      <c r="W1450" s="224"/>
      <c r="X1450" s="224"/>
      <c r="Y1450" s="224"/>
      <c r="Z1450" s="213"/>
      <c r="AA1450" s="213"/>
      <c r="AB1450" s="213"/>
      <c r="AC1450" s="213"/>
      <c r="AD1450" s="213"/>
      <c r="AE1450" s="213"/>
      <c r="AF1450" s="213"/>
      <c r="AG1450" s="213" t="s">
        <v>287</v>
      </c>
      <c r="AH1450" s="213"/>
      <c r="AI1450" s="213"/>
      <c r="AJ1450" s="213"/>
      <c r="AK1450" s="213"/>
      <c r="AL1450" s="213"/>
      <c r="AM1450" s="213"/>
      <c r="AN1450" s="213"/>
      <c r="AO1450" s="213"/>
      <c r="AP1450" s="213"/>
      <c r="AQ1450" s="213"/>
      <c r="AR1450" s="213"/>
      <c r="AS1450" s="213"/>
      <c r="AT1450" s="213"/>
      <c r="AU1450" s="213"/>
      <c r="AV1450" s="213"/>
      <c r="AW1450" s="213"/>
      <c r="AX1450" s="213"/>
      <c r="AY1450" s="213"/>
      <c r="AZ1450" s="213"/>
      <c r="BA1450" s="213"/>
      <c r="BB1450" s="213"/>
      <c r="BC1450" s="213"/>
      <c r="BD1450" s="213"/>
      <c r="BE1450" s="213"/>
      <c r="BF1450" s="213"/>
      <c r="BG1450" s="213"/>
      <c r="BH1450" s="213"/>
    </row>
    <row r="1451" spans="1:60" outlineLevel="3" x14ac:dyDescent="0.2">
      <c r="A1451" s="220"/>
      <c r="B1451" s="221"/>
      <c r="C1451" s="261" t="s">
        <v>3072</v>
      </c>
      <c r="D1451" s="250"/>
      <c r="E1451" s="250"/>
      <c r="F1451" s="250"/>
      <c r="G1451" s="250"/>
      <c r="H1451" s="224"/>
      <c r="I1451" s="224"/>
      <c r="J1451" s="224"/>
      <c r="K1451" s="224"/>
      <c r="L1451" s="224"/>
      <c r="M1451" s="224"/>
      <c r="N1451" s="223"/>
      <c r="O1451" s="223"/>
      <c r="P1451" s="223"/>
      <c r="Q1451" s="223"/>
      <c r="R1451" s="224"/>
      <c r="S1451" s="224"/>
      <c r="T1451" s="224"/>
      <c r="U1451" s="224"/>
      <c r="V1451" s="224"/>
      <c r="W1451" s="224"/>
      <c r="X1451" s="224"/>
      <c r="Y1451" s="224"/>
      <c r="Z1451" s="213"/>
      <c r="AA1451" s="213"/>
      <c r="AB1451" s="213"/>
      <c r="AC1451" s="213"/>
      <c r="AD1451" s="213"/>
      <c r="AE1451" s="213"/>
      <c r="AF1451" s="213"/>
      <c r="AG1451" s="213" t="s">
        <v>287</v>
      </c>
      <c r="AH1451" s="213"/>
      <c r="AI1451" s="213"/>
      <c r="AJ1451" s="213"/>
      <c r="AK1451" s="213"/>
      <c r="AL1451" s="213"/>
      <c r="AM1451" s="213"/>
      <c r="AN1451" s="213"/>
      <c r="AO1451" s="213"/>
      <c r="AP1451" s="213"/>
      <c r="AQ1451" s="213"/>
      <c r="AR1451" s="213"/>
      <c r="AS1451" s="213"/>
      <c r="AT1451" s="213"/>
      <c r="AU1451" s="213"/>
      <c r="AV1451" s="213"/>
      <c r="AW1451" s="213"/>
      <c r="AX1451" s="213"/>
      <c r="AY1451" s="213"/>
      <c r="AZ1451" s="213"/>
      <c r="BA1451" s="213"/>
      <c r="BB1451" s="213"/>
      <c r="BC1451" s="213"/>
      <c r="BD1451" s="213"/>
      <c r="BE1451" s="213"/>
      <c r="BF1451" s="213"/>
      <c r="BG1451" s="213"/>
      <c r="BH1451" s="213"/>
    </row>
    <row r="1452" spans="1:60" outlineLevel="3" x14ac:dyDescent="0.2">
      <c r="A1452" s="220"/>
      <c r="B1452" s="221"/>
      <c r="C1452" s="261" t="s">
        <v>3073</v>
      </c>
      <c r="D1452" s="250"/>
      <c r="E1452" s="250"/>
      <c r="F1452" s="250"/>
      <c r="G1452" s="250"/>
      <c r="H1452" s="224"/>
      <c r="I1452" s="224"/>
      <c r="J1452" s="224"/>
      <c r="K1452" s="224"/>
      <c r="L1452" s="224"/>
      <c r="M1452" s="224"/>
      <c r="N1452" s="223"/>
      <c r="O1452" s="223"/>
      <c r="P1452" s="223"/>
      <c r="Q1452" s="223"/>
      <c r="R1452" s="224"/>
      <c r="S1452" s="224"/>
      <c r="T1452" s="224"/>
      <c r="U1452" s="224"/>
      <c r="V1452" s="224"/>
      <c r="W1452" s="224"/>
      <c r="X1452" s="224"/>
      <c r="Y1452" s="224"/>
      <c r="Z1452" s="213"/>
      <c r="AA1452" s="213"/>
      <c r="AB1452" s="213"/>
      <c r="AC1452" s="213"/>
      <c r="AD1452" s="213"/>
      <c r="AE1452" s="213"/>
      <c r="AF1452" s="213"/>
      <c r="AG1452" s="213" t="s">
        <v>287</v>
      </c>
      <c r="AH1452" s="213"/>
      <c r="AI1452" s="213"/>
      <c r="AJ1452" s="213"/>
      <c r="AK1452" s="213"/>
      <c r="AL1452" s="213"/>
      <c r="AM1452" s="213"/>
      <c r="AN1452" s="213"/>
      <c r="AO1452" s="213"/>
      <c r="AP1452" s="213"/>
      <c r="AQ1452" s="213"/>
      <c r="AR1452" s="213"/>
      <c r="AS1452" s="213"/>
      <c r="AT1452" s="213"/>
      <c r="AU1452" s="213"/>
      <c r="AV1452" s="213"/>
      <c r="AW1452" s="213"/>
      <c r="AX1452" s="213"/>
      <c r="AY1452" s="213"/>
      <c r="AZ1452" s="213"/>
      <c r="BA1452" s="213"/>
      <c r="BB1452" s="213"/>
      <c r="BC1452" s="213"/>
      <c r="BD1452" s="213"/>
      <c r="BE1452" s="213"/>
      <c r="BF1452" s="213"/>
      <c r="BG1452" s="213"/>
      <c r="BH1452" s="213"/>
    </row>
    <row r="1453" spans="1:60" outlineLevel="3" x14ac:dyDescent="0.2">
      <c r="A1453" s="220"/>
      <c r="B1453" s="221"/>
      <c r="C1453" s="261" t="s">
        <v>3074</v>
      </c>
      <c r="D1453" s="250"/>
      <c r="E1453" s="250"/>
      <c r="F1453" s="250"/>
      <c r="G1453" s="250"/>
      <c r="H1453" s="224"/>
      <c r="I1453" s="224"/>
      <c r="J1453" s="224"/>
      <c r="K1453" s="224"/>
      <c r="L1453" s="224"/>
      <c r="M1453" s="224"/>
      <c r="N1453" s="223"/>
      <c r="O1453" s="223"/>
      <c r="P1453" s="223"/>
      <c r="Q1453" s="223"/>
      <c r="R1453" s="224"/>
      <c r="S1453" s="224"/>
      <c r="T1453" s="224"/>
      <c r="U1453" s="224"/>
      <c r="V1453" s="224"/>
      <c r="W1453" s="224"/>
      <c r="X1453" s="224"/>
      <c r="Y1453" s="224"/>
      <c r="Z1453" s="213"/>
      <c r="AA1453" s="213"/>
      <c r="AB1453" s="213"/>
      <c r="AC1453" s="213"/>
      <c r="AD1453" s="213"/>
      <c r="AE1453" s="213"/>
      <c r="AF1453" s="213"/>
      <c r="AG1453" s="213" t="s">
        <v>287</v>
      </c>
      <c r="AH1453" s="213"/>
      <c r="AI1453" s="213"/>
      <c r="AJ1453" s="213"/>
      <c r="AK1453" s="213"/>
      <c r="AL1453" s="213"/>
      <c r="AM1453" s="213"/>
      <c r="AN1453" s="213"/>
      <c r="AO1453" s="213"/>
      <c r="AP1453" s="213"/>
      <c r="AQ1453" s="213"/>
      <c r="AR1453" s="213"/>
      <c r="AS1453" s="213"/>
      <c r="AT1453" s="213"/>
      <c r="AU1453" s="213"/>
      <c r="AV1453" s="213"/>
      <c r="AW1453" s="213"/>
      <c r="AX1453" s="213"/>
      <c r="AY1453" s="213"/>
      <c r="AZ1453" s="213"/>
      <c r="BA1453" s="213"/>
      <c r="BB1453" s="213"/>
      <c r="BC1453" s="213"/>
      <c r="BD1453" s="213"/>
      <c r="BE1453" s="213"/>
      <c r="BF1453" s="213"/>
      <c r="BG1453" s="213"/>
      <c r="BH1453" s="213"/>
    </row>
    <row r="1454" spans="1:60" outlineLevel="3" x14ac:dyDescent="0.2">
      <c r="A1454" s="220"/>
      <c r="B1454" s="221"/>
      <c r="C1454" s="261" t="s">
        <v>3075</v>
      </c>
      <c r="D1454" s="250"/>
      <c r="E1454" s="250"/>
      <c r="F1454" s="250"/>
      <c r="G1454" s="250"/>
      <c r="H1454" s="224"/>
      <c r="I1454" s="224"/>
      <c r="J1454" s="224"/>
      <c r="K1454" s="224"/>
      <c r="L1454" s="224"/>
      <c r="M1454" s="224"/>
      <c r="N1454" s="223"/>
      <c r="O1454" s="223"/>
      <c r="P1454" s="223"/>
      <c r="Q1454" s="223"/>
      <c r="R1454" s="224"/>
      <c r="S1454" s="224"/>
      <c r="T1454" s="224"/>
      <c r="U1454" s="224"/>
      <c r="V1454" s="224"/>
      <c r="W1454" s="224"/>
      <c r="X1454" s="224"/>
      <c r="Y1454" s="224"/>
      <c r="Z1454" s="213"/>
      <c r="AA1454" s="213"/>
      <c r="AB1454" s="213"/>
      <c r="AC1454" s="213"/>
      <c r="AD1454" s="213"/>
      <c r="AE1454" s="213"/>
      <c r="AF1454" s="213"/>
      <c r="AG1454" s="213" t="s">
        <v>287</v>
      </c>
      <c r="AH1454" s="213"/>
      <c r="AI1454" s="213"/>
      <c r="AJ1454" s="213"/>
      <c r="AK1454" s="213"/>
      <c r="AL1454" s="213"/>
      <c r="AM1454" s="213"/>
      <c r="AN1454" s="213"/>
      <c r="AO1454" s="213"/>
      <c r="AP1454" s="213"/>
      <c r="AQ1454" s="213"/>
      <c r="AR1454" s="213"/>
      <c r="AS1454" s="213"/>
      <c r="AT1454" s="213"/>
      <c r="AU1454" s="213"/>
      <c r="AV1454" s="213"/>
      <c r="AW1454" s="213"/>
      <c r="AX1454" s="213"/>
      <c r="AY1454" s="213"/>
      <c r="AZ1454" s="213"/>
      <c r="BA1454" s="213"/>
      <c r="BB1454" s="213"/>
      <c r="BC1454" s="213"/>
      <c r="BD1454" s="213"/>
      <c r="BE1454" s="213"/>
      <c r="BF1454" s="213"/>
      <c r="BG1454" s="213"/>
      <c r="BH1454" s="213"/>
    </row>
    <row r="1455" spans="1:60" outlineLevel="3" x14ac:dyDescent="0.2">
      <c r="A1455" s="220"/>
      <c r="B1455" s="221"/>
      <c r="C1455" s="261" t="s">
        <v>3076</v>
      </c>
      <c r="D1455" s="250"/>
      <c r="E1455" s="250"/>
      <c r="F1455" s="250"/>
      <c r="G1455" s="250"/>
      <c r="H1455" s="224"/>
      <c r="I1455" s="224"/>
      <c r="J1455" s="224"/>
      <c r="K1455" s="224"/>
      <c r="L1455" s="224"/>
      <c r="M1455" s="224"/>
      <c r="N1455" s="223"/>
      <c r="O1455" s="223"/>
      <c r="P1455" s="223"/>
      <c r="Q1455" s="223"/>
      <c r="R1455" s="224"/>
      <c r="S1455" s="224"/>
      <c r="T1455" s="224"/>
      <c r="U1455" s="224"/>
      <c r="V1455" s="224"/>
      <c r="W1455" s="224"/>
      <c r="X1455" s="224"/>
      <c r="Y1455" s="224"/>
      <c r="Z1455" s="213"/>
      <c r="AA1455" s="213"/>
      <c r="AB1455" s="213"/>
      <c r="AC1455" s="213"/>
      <c r="AD1455" s="213"/>
      <c r="AE1455" s="213"/>
      <c r="AF1455" s="213"/>
      <c r="AG1455" s="213" t="s">
        <v>287</v>
      </c>
      <c r="AH1455" s="213"/>
      <c r="AI1455" s="213"/>
      <c r="AJ1455" s="213"/>
      <c r="AK1455" s="213"/>
      <c r="AL1455" s="213"/>
      <c r="AM1455" s="213"/>
      <c r="AN1455" s="213"/>
      <c r="AO1455" s="213"/>
      <c r="AP1455" s="213"/>
      <c r="AQ1455" s="213"/>
      <c r="AR1455" s="213"/>
      <c r="AS1455" s="213"/>
      <c r="AT1455" s="213"/>
      <c r="AU1455" s="213"/>
      <c r="AV1455" s="213"/>
      <c r="AW1455" s="213"/>
      <c r="AX1455" s="213"/>
      <c r="AY1455" s="213"/>
      <c r="AZ1455" s="213"/>
      <c r="BA1455" s="213"/>
      <c r="BB1455" s="213"/>
      <c r="BC1455" s="213"/>
      <c r="BD1455" s="213"/>
      <c r="BE1455" s="213"/>
      <c r="BF1455" s="213"/>
      <c r="BG1455" s="213"/>
      <c r="BH1455" s="213"/>
    </row>
    <row r="1456" spans="1:60" outlineLevel="3" x14ac:dyDescent="0.2">
      <c r="A1456" s="220"/>
      <c r="B1456" s="221"/>
      <c r="C1456" s="274" t="s">
        <v>1063</v>
      </c>
      <c r="D1456" s="226"/>
      <c r="E1456" s="227"/>
      <c r="F1456" s="228"/>
      <c r="G1456" s="228"/>
      <c r="H1456" s="224"/>
      <c r="I1456" s="224"/>
      <c r="J1456" s="224"/>
      <c r="K1456" s="224"/>
      <c r="L1456" s="224"/>
      <c r="M1456" s="224"/>
      <c r="N1456" s="223"/>
      <c r="O1456" s="223"/>
      <c r="P1456" s="223"/>
      <c r="Q1456" s="223"/>
      <c r="R1456" s="224"/>
      <c r="S1456" s="224"/>
      <c r="T1456" s="224"/>
      <c r="U1456" s="224"/>
      <c r="V1456" s="224"/>
      <c r="W1456" s="224"/>
      <c r="X1456" s="224"/>
      <c r="Y1456" s="224"/>
      <c r="Z1456" s="213"/>
      <c r="AA1456" s="213"/>
      <c r="AB1456" s="213"/>
      <c r="AC1456" s="213"/>
      <c r="AD1456" s="213"/>
      <c r="AE1456" s="213"/>
      <c r="AF1456" s="213"/>
      <c r="AG1456" s="213" t="s">
        <v>287</v>
      </c>
      <c r="AH1456" s="213"/>
      <c r="AI1456" s="213"/>
      <c r="AJ1456" s="213"/>
      <c r="AK1456" s="213"/>
      <c r="AL1456" s="213"/>
      <c r="AM1456" s="213"/>
      <c r="AN1456" s="213"/>
      <c r="AO1456" s="213"/>
      <c r="AP1456" s="213"/>
      <c r="AQ1456" s="213"/>
      <c r="AR1456" s="213"/>
      <c r="AS1456" s="213"/>
      <c r="AT1456" s="213"/>
      <c r="AU1456" s="213"/>
      <c r="AV1456" s="213"/>
      <c r="AW1456" s="213"/>
      <c r="AX1456" s="213"/>
      <c r="AY1456" s="213"/>
      <c r="AZ1456" s="213"/>
      <c r="BA1456" s="213"/>
      <c r="BB1456" s="213"/>
      <c r="BC1456" s="213"/>
      <c r="BD1456" s="213"/>
      <c r="BE1456" s="213"/>
      <c r="BF1456" s="213"/>
      <c r="BG1456" s="213"/>
      <c r="BH1456" s="213"/>
    </row>
    <row r="1457" spans="1:60" ht="22.5" outlineLevel="3" x14ac:dyDescent="0.2">
      <c r="A1457" s="220"/>
      <c r="B1457" s="221"/>
      <c r="C1457" s="261" t="s">
        <v>355</v>
      </c>
      <c r="D1457" s="250"/>
      <c r="E1457" s="250"/>
      <c r="F1457" s="250"/>
      <c r="G1457" s="250"/>
      <c r="H1457" s="224"/>
      <c r="I1457" s="224"/>
      <c r="J1457" s="224"/>
      <c r="K1457" s="224"/>
      <c r="L1457" s="224"/>
      <c r="M1457" s="224"/>
      <c r="N1457" s="223"/>
      <c r="O1457" s="223"/>
      <c r="P1457" s="223"/>
      <c r="Q1457" s="223"/>
      <c r="R1457" s="224"/>
      <c r="S1457" s="224"/>
      <c r="T1457" s="224"/>
      <c r="U1457" s="224"/>
      <c r="V1457" s="224"/>
      <c r="W1457" s="224"/>
      <c r="X1457" s="224"/>
      <c r="Y1457" s="224"/>
      <c r="Z1457" s="213"/>
      <c r="AA1457" s="213"/>
      <c r="AB1457" s="213"/>
      <c r="AC1457" s="213"/>
      <c r="AD1457" s="213"/>
      <c r="AE1457" s="213"/>
      <c r="AF1457" s="213"/>
      <c r="AG1457" s="213" t="s">
        <v>287</v>
      </c>
      <c r="AH1457" s="213"/>
      <c r="AI1457" s="213"/>
      <c r="AJ1457" s="213"/>
      <c r="AK1457" s="213"/>
      <c r="AL1457" s="213"/>
      <c r="AM1457" s="213"/>
      <c r="AN1457" s="213"/>
      <c r="AO1457" s="213"/>
      <c r="AP1457" s="213"/>
      <c r="AQ1457" s="213"/>
      <c r="AR1457" s="213"/>
      <c r="AS1457" s="213"/>
      <c r="AT1457" s="213"/>
      <c r="AU1457" s="213"/>
      <c r="AV1457" s="213"/>
      <c r="AW1457" s="213"/>
      <c r="AX1457" s="213"/>
      <c r="AY1457" s="213"/>
      <c r="AZ1457" s="213"/>
      <c r="BA1457" s="249" t="str">
        <f>C1457</f>
        <v>Kompletní provedení dle veškerých informací obsažených v PD (textová i výkresová část, technologické postupy, restaurátorské záměry atd.).</v>
      </c>
      <c r="BB1457" s="213"/>
      <c r="BC1457" s="213"/>
      <c r="BD1457" s="213"/>
      <c r="BE1457" s="213"/>
      <c r="BF1457" s="213"/>
      <c r="BG1457" s="213"/>
      <c r="BH1457" s="213"/>
    </row>
    <row r="1458" spans="1:60" ht="22.5" outlineLevel="3" x14ac:dyDescent="0.2">
      <c r="A1458" s="220"/>
      <c r="B1458" s="221"/>
      <c r="C1458" s="261" t="s">
        <v>3165</v>
      </c>
      <c r="D1458" s="250"/>
      <c r="E1458" s="250"/>
      <c r="F1458" s="250"/>
      <c r="G1458" s="250"/>
      <c r="H1458" s="224"/>
      <c r="I1458" s="224"/>
      <c r="J1458" s="224"/>
      <c r="K1458" s="224"/>
      <c r="L1458" s="224"/>
      <c r="M1458" s="224"/>
      <c r="N1458" s="223"/>
      <c r="O1458" s="223"/>
      <c r="P1458" s="223"/>
      <c r="Q1458" s="223"/>
      <c r="R1458" s="224"/>
      <c r="S1458" s="224"/>
      <c r="T1458" s="224"/>
      <c r="U1458" s="224"/>
      <c r="V1458" s="224"/>
      <c r="W1458" s="224"/>
      <c r="X1458" s="224"/>
      <c r="Y1458" s="224"/>
      <c r="Z1458" s="213"/>
      <c r="AA1458" s="213"/>
      <c r="AB1458" s="213"/>
      <c r="AC1458" s="213"/>
      <c r="AD1458" s="213"/>
      <c r="AE1458" s="213"/>
      <c r="AF1458" s="213"/>
      <c r="AG1458" s="213" t="s">
        <v>287</v>
      </c>
      <c r="AH1458" s="213"/>
      <c r="AI1458" s="213"/>
      <c r="AJ1458" s="213"/>
      <c r="AK1458" s="213"/>
      <c r="AL1458" s="213"/>
      <c r="AM1458" s="213"/>
      <c r="AN1458" s="213"/>
      <c r="AO1458" s="213"/>
      <c r="AP1458" s="213"/>
      <c r="AQ1458" s="213"/>
      <c r="AR1458" s="213"/>
      <c r="AS1458" s="213"/>
      <c r="AT1458" s="213"/>
      <c r="AU1458" s="213"/>
      <c r="AV1458" s="213"/>
      <c r="AW1458" s="213"/>
      <c r="AX1458" s="213"/>
      <c r="AY1458" s="213"/>
      <c r="AZ1458" s="213"/>
      <c r="BA1458" s="249" t="str">
        <f>C1458</f>
        <v>Provedení je včetně montáže, demontáže původních konstrukcí, dodávky, přesunu hmot, přesunu a likvidace suti, povrchové úpravy, repasí, restaurátorských záměrů,</v>
      </c>
      <c r="BB1458" s="213"/>
      <c r="BC1458" s="213"/>
      <c r="BD1458" s="213"/>
      <c r="BE1458" s="213"/>
      <c r="BF1458" s="213"/>
      <c r="BG1458" s="213"/>
      <c r="BH1458" s="213"/>
    </row>
    <row r="1459" spans="1:60" ht="22.5" outlineLevel="3" x14ac:dyDescent="0.2">
      <c r="A1459" s="220"/>
      <c r="B1459" s="221"/>
      <c r="C1459" s="261" t="s">
        <v>288</v>
      </c>
      <c r="D1459" s="250"/>
      <c r="E1459" s="250"/>
      <c r="F1459" s="250"/>
      <c r="G1459" s="250"/>
      <c r="H1459" s="224"/>
      <c r="I1459" s="224"/>
      <c r="J1459" s="224"/>
      <c r="K1459" s="224"/>
      <c r="L1459" s="224"/>
      <c r="M1459" s="224"/>
      <c r="N1459" s="223"/>
      <c r="O1459" s="223"/>
      <c r="P1459" s="223"/>
      <c r="Q1459" s="223"/>
      <c r="R1459" s="224"/>
      <c r="S1459" s="224"/>
      <c r="T1459" s="224"/>
      <c r="U1459" s="224"/>
      <c r="V1459" s="224"/>
      <c r="W1459" s="224"/>
      <c r="X1459" s="224"/>
      <c r="Y1459" s="224"/>
      <c r="Z1459" s="213"/>
      <c r="AA1459" s="213"/>
      <c r="AB1459" s="213"/>
      <c r="AC1459" s="213"/>
      <c r="AD1459" s="213"/>
      <c r="AE1459" s="213"/>
      <c r="AF1459" s="213"/>
      <c r="AG1459" s="213" t="s">
        <v>287</v>
      </c>
      <c r="AH1459" s="213"/>
      <c r="AI1459" s="213"/>
      <c r="AJ1459" s="213"/>
      <c r="AK1459" s="213"/>
      <c r="AL1459" s="213"/>
      <c r="AM1459" s="213"/>
      <c r="AN1459" s="213"/>
      <c r="AO1459" s="213"/>
      <c r="AP1459" s="213"/>
      <c r="AQ1459" s="213"/>
      <c r="AR1459" s="213"/>
      <c r="AS1459" s="213"/>
      <c r="AT1459" s="213"/>
      <c r="AU1459" s="213"/>
      <c r="AV1459" s="213"/>
      <c r="AW1459" s="213"/>
      <c r="AX1459" s="213"/>
      <c r="AY1459" s="213"/>
      <c r="AZ1459" s="213"/>
      <c r="BA1459" s="249" t="str">
        <f>C1459</f>
        <v>restaurátorských závěrečných zpráv, dílenských dokumentací, vzorkování a veškerých dalších nutných souvisejících plnění a dodávek potřeb.</v>
      </c>
      <c r="BB1459" s="213"/>
      <c r="BC1459" s="213"/>
      <c r="BD1459" s="213"/>
      <c r="BE1459" s="213"/>
      <c r="BF1459" s="213"/>
      <c r="BG1459" s="213"/>
      <c r="BH1459" s="213"/>
    </row>
    <row r="1460" spans="1:60" outlineLevel="2" x14ac:dyDescent="0.2">
      <c r="A1460" s="220"/>
      <c r="B1460" s="221"/>
      <c r="C1460" s="262" t="s">
        <v>3077</v>
      </c>
      <c r="D1460" s="229"/>
      <c r="E1460" s="230">
        <v>6</v>
      </c>
      <c r="F1460" s="224"/>
      <c r="G1460" s="224"/>
      <c r="H1460" s="224"/>
      <c r="I1460" s="224"/>
      <c r="J1460" s="224"/>
      <c r="K1460" s="224"/>
      <c r="L1460" s="224"/>
      <c r="M1460" s="224"/>
      <c r="N1460" s="223"/>
      <c r="O1460" s="223"/>
      <c r="P1460" s="223"/>
      <c r="Q1460" s="223"/>
      <c r="R1460" s="224"/>
      <c r="S1460" s="224"/>
      <c r="T1460" s="224"/>
      <c r="U1460" s="224"/>
      <c r="V1460" s="224"/>
      <c r="W1460" s="224"/>
      <c r="X1460" s="224"/>
      <c r="Y1460" s="224"/>
      <c r="Z1460" s="213"/>
      <c r="AA1460" s="213"/>
      <c r="AB1460" s="213"/>
      <c r="AC1460" s="213"/>
      <c r="AD1460" s="213"/>
      <c r="AE1460" s="213"/>
      <c r="AF1460" s="213"/>
      <c r="AG1460" s="213" t="s">
        <v>290</v>
      </c>
      <c r="AH1460" s="213">
        <v>0</v>
      </c>
      <c r="AI1460" s="213"/>
      <c r="AJ1460" s="213"/>
      <c r="AK1460" s="213"/>
      <c r="AL1460" s="213"/>
      <c r="AM1460" s="213"/>
      <c r="AN1460" s="213"/>
      <c r="AO1460" s="213"/>
      <c r="AP1460" s="213"/>
      <c r="AQ1460" s="213"/>
      <c r="AR1460" s="213"/>
      <c r="AS1460" s="213"/>
      <c r="AT1460" s="213"/>
      <c r="AU1460" s="213"/>
      <c r="AV1460" s="213"/>
      <c r="AW1460" s="213"/>
      <c r="AX1460" s="213"/>
      <c r="AY1460" s="213"/>
      <c r="AZ1460" s="213"/>
      <c r="BA1460" s="213"/>
      <c r="BB1460" s="213"/>
      <c r="BC1460" s="213"/>
      <c r="BD1460" s="213"/>
      <c r="BE1460" s="213"/>
      <c r="BF1460" s="213"/>
      <c r="BG1460" s="213"/>
      <c r="BH1460" s="213"/>
    </row>
    <row r="1461" spans="1:60" outlineLevel="1" x14ac:dyDescent="0.2">
      <c r="A1461" s="241">
        <v>140</v>
      </c>
      <c r="B1461" s="242" t="s">
        <v>3078</v>
      </c>
      <c r="C1461" s="259" t="s">
        <v>3079</v>
      </c>
      <c r="D1461" s="243" t="s">
        <v>347</v>
      </c>
      <c r="E1461" s="244">
        <v>1</v>
      </c>
      <c r="F1461" s="245"/>
      <c r="G1461" s="246">
        <f>ROUND(E1461*F1461,2)</f>
        <v>0</v>
      </c>
      <c r="H1461" s="245"/>
      <c r="I1461" s="246">
        <f>ROUND(E1461*H1461,2)</f>
        <v>0</v>
      </c>
      <c r="J1461" s="245"/>
      <c r="K1461" s="246">
        <f>ROUND(E1461*J1461,2)</f>
        <v>0</v>
      </c>
      <c r="L1461" s="246">
        <v>21</v>
      </c>
      <c r="M1461" s="246">
        <f>G1461*(1+L1461/100)</f>
        <v>0</v>
      </c>
      <c r="N1461" s="244">
        <v>0</v>
      </c>
      <c r="O1461" s="244">
        <f>ROUND(E1461*N1461,2)</f>
        <v>0</v>
      </c>
      <c r="P1461" s="244">
        <v>0</v>
      </c>
      <c r="Q1461" s="244">
        <f>ROUND(E1461*P1461,2)</f>
        <v>0</v>
      </c>
      <c r="R1461" s="246"/>
      <c r="S1461" s="246" t="s">
        <v>281</v>
      </c>
      <c r="T1461" s="247" t="s">
        <v>282</v>
      </c>
      <c r="U1461" s="224">
        <v>0</v>
      </c>
      <c r="V1461" s="224">
        <f>ROUND(E1461*U1461,2)</f>
        <v>0</v>
      </c>
      <c r="W1461" s="224"/>
      <c r="X1461" s="224" t="s">
        <v>283</v>
      </c>
      <c r="Y1461" s="224" t="s">
        <v>284</v>
      </c>
      <c r="Z1461" s="213"/>
      <c r="AA1461" s="213"/>
      <c r="AB1461" s="213"/>
      <c r="AC1461" s="213"/>
      <c r="AD1461" s="213"/>
      <c r="AE1461" s="213"/>
      <c r="AF1461" s="213"/>
      <c r="AG1461" s="213" t="s">
        <v>285</v>
      </c>
      <c r="AH1461" s="213"/>
      <c r="AI1461" s="213"/>
      <c r="AJ1461" s="213"/>
      <c r="AK1461" s="213"/>
      <c r="AL1461" s="213"/>
      <c r="AM1461" s="213"/>
      <c r="AN1461" s="213"/>
      <c r="AO1461" s="213"/>
      <c r="AP1461" s="213"/>
      <c r="AQ1461" s="213"/>
      <c r="AR1461" s="213"/>
      <c r="AS1461" s="213"/>
      <c r="AT1461" s="213"/>
      <c r="AU1461" s="213"/>
      <c r="AV1461" s="213"/>
      <c r="AW1461" s="213"/>
      <c r="AX1461" s="213"/>
      <c r="AY1461" s="213"/>
      <c r="AZ1461" s="213"/>
      <c r="BA1461" s="213"/>
      <c r="BB1461" s="213"/>
      <c r="BC1461" s="213"/>
      <c r="BD1461" s="213"/>
      <c r="BE1461" s="213"/>
      <c r="BF1461" s="213"/>
      <c r="BG1461" s="213"/>
      <c r="BH1461" s="213"/>
    </row>
    <row r="1462" spans="1:60" outlineLevel="2" x14ac:dyDescent="0.2">
      <c r="A1462" s="220"/>
      <c r="B1462" s="221"/>
      <c r="C1462" s="260" t="s">
        <v>286</v>
      </c>
      <c r="D1462" s="248"/>
      <c r="E1462" s="248"/>
      <c r="F1462" s="248"/>
      <c r="G1462" s="248"/>
      <c r="H1462" s="224"/>
      <c r="I1462" s="224"/>
      <c r="J1462" s="224"/>
      <c r="K1462" s="224"/>
      <c r="L1462" s="224"/>
      <c r="M1462" s="224"/>
      <c r="N1462" s="223"/>
      <c r="O1462" s="223"/>
      <c r="P1462" s="223"/>
      <c r="Q1462" s="223"/>
      <c r="R1462" s="224"/>
      <c r="S1462" s="224"/>
      <c r="T1462" s="224"/>
      <c r="U1462" s="224"/>
      <c r="V1462" s="224"/>
      <c r="W1462" s="224"/>
      <c r="X1462" s="224"/>
      <c r="Y1462" s="224"/>
      <c r="Z1462" s="213"/>
      <c r="AA1462" s="213"/>
      <c r="AB1462" s="213"/>
      <c r="AC1462" s="213"/>
      <c r="AD1462" s="213"/>
      <c r="AE1462" s="213"/>
      <c r="AF1462" s="213"/>
      <c r="AG1462" s="213" t="s">
        <v>287</v>
      </c>
      <c r="AH1462" s="213"/>
      <c r="AI1462" s="213"/>
      <c r="AJ1462" s="213"/>
      <c r="AK1462" s="213"/>
      <c r="AL1462" s="213"/>
      <c r="AM1462" s="213"/>
      <c r="AN1462" s="213"/>
      <c r="AO1462" s="213"/>
      <c r="AP1462" s="213"/>
      <c r="AQ1462" s="213"/>
      <c r="AR1462" s="213"/>
      <c r="AS1462" s="213"/>
      <c r="AT1462" s="213"/>
      <c r="AU1462" s="213"/>
      <c r="AV1462" s="213"/>
      <c r="AW1462" s="213"/>
      <c r="AX1462" s="213"/>
      <c r="AY1462" s="213"/>
      <c r="AZ1462" s="213"/>
      <c r="BA1462" s="213"/>
      <c r="BB1462" s="213"/>
      <c r="BC1462" s="213"/>
      <c r="BD1462" s="213"/>
      <c r="BE1462" s="213"/>
      <c r="BF1462" s="213"/>
      <c r="BG1462" s="213"/>
      <c r="BH1462" s="213"/>
    </row>
    <row r="1463" spans="1:60" outlineLevel="3" x14ac:dyDescent="0.2">
      <c r="A1463" s="220"/>
      <c r="B1463" s="221"/>
      <c r="C1463" s="261" t="s">
        <v>3080</v>
      </c>
      <c r="D1463" s="250"/>
      <c r="E1463" s="250"/>
      <c r="F1463" s="250"/>
      <c r="G1463" s="250"/>
      <c r="H1463" s="224"/>
      <c r="I1463" s="224"/>
      <c r="J1463" s="224"/>
      <c r="K1463" s="224"/>
      <c r="L1463" s="224"/>
      <c r="M1463" s="224"/>
      <c r="N1463" s="223"/>
      <c r="O1463" s="223"/>
      <c r="P1463" s="223"/>
      <c r="Q1463" s="223"/>
      <c r="R1463" s="224"/>
      <c r="S1463" s="224"/>
      <c r="T1463" s="224"/>
      <c r="U1463" s="224"/>
      <c r="V1463" s="224"/>
      <c r="W1463" s="224"/>
      <c r="X1463" s="224"/>
      <c r="Y1463" s="224"/>
      <c r="Z1463" s="213"/>
      <c r="AA1463" s="213"/>
      <c r="AB1463" s="213"/>
      <c r="AC1463" s="213"/>
      <c r="AD1463" s="213"/>
      <c r="AE1463" s="213"/>
      <c r="AF1463" s="213"/>
      <c r="AG1463" s="213" t="s">
        <v>287</v>
      </c>
      <c r="AH1463" s="213"/>
      <c r="AI1463" s="213"/>
      <c r="AJ1463" s="213"/>
      <c r="AK1463" s="213"/>
      <c r="AL1463" s="213"/>
      <c r="AM1463" s="213"/>
      <c r="AN1463" s="213"/>
      <c r="AO1463" s="213"/>
      <c r="AP1463" s="213"/>
      <c r="AQ1463" s="213"/>
      <c r="AR1463" s="213"/>
      <c r="AS1463" s="213"/>
      <c r="AT1463" s="213"/>
      <c r="AU1463" s="213"/>
      <c r="AV1463" s="213"/>
      <c r="AW1463" s="213"/>
      <c r="AX1463" s="213"/>
      <c r="AY1463" s="213"/>
      <c r="AZ1463" s="213"/>
      <c r="BA1463" s="213"/>
      <c r="BB1463" s="213"/>
      <c r="BC1463" s="213"/>
      <c r="BD1463" s="213"/>
      <c r="BE1463" s="213"/>
      <c r="BF1463" s="213"/>
      <c r="BG1463" s="213"/>
      <c r="BH1463" s="213"/>
    </row>
    <row r="1464" spans="1:60" outlineLevel="3" x14ac:dyDescent="0.2">
      <c r="A1464" s="220"/>
      <c r="B1464" s="221"/>
      <c r="C1464" s="261" t="s">
        <v>3081</v>
      </c>
      <c r="D1464" s="250"/>
      <c r="E1464" s="250"/>
      <c r="F1464" s="250"/>
      <c r="G1464" s="250"/>
      <c r="H1464" s="224"/>
      <c r="I1464" s="224"/>
      <c r="J1464" s="224"/>
      <c r="K1464" s="224"/>
      <c r="L1464" s="224"/>
      <c r="M1464" s="224"/>
      <c r="N1464" s="223"/>
      <c r="O1464" s="223"/>
      <c r="P1464" s="223"/>
      <c r="Q1464" s="223"/>
      <c r="R1464" s="224"/>
      <c r="S1464" s="224"/>
      <c r="T1464" s="224"/>
      <c r="U1464" s="224"/>
      <c r="V1464" s="224"/>
      <c r="W1464" s="224"/>
      <c r="X1464" s="224"/>
      <c r="Y1464" s="224"/>
      <c r="Z1464" s="213"/>
      <c r="AA1464" s="213"/>
      <c r="AB1464" s="213"/>
      <c r="AC1464" s="213"/>
      <c r="AD1464" s="213"/>
      <c r="AE1464" s="213"/>
      <c r="AF1464" s="213"/>
      <c r="AG1464" s="213" t="s">
        <v>287</v>
      </c>
      <c r="AH1464" s="213"/>
      <c r="AI1464" s="213"/>
      <c r="AJ1464" s="213"/>
      <c r="AK1464" s="213"/>
      <c r="AL1464" s="213"/>
      <c r="AM1464" s="213"/>
      <c r="AN1464" s="213"/>
      <c r="AO1464" s="213"/>
      <c r="AP1464" s="213"/>
      <c r="AQ1464" s="213"/>
      <c r="AR1464" s="213"/>
      <c r="AS1464" s="213"/>
      <c r="AT1464" s="213"/>
      <c r="AU1464" s="213"/>
      <c r="AV1464" s="213"/>
      <c r="AW1464" s="213"/>
      <c r="AX1464" s="213"/>
      <c r="AY1464" s="213"/>
      <c r="AZ1464" s="213"/>
      <c r="BA1464" s="213"/>
      <c r="BB1464" s="213"/>
      <c r="BC1464" s="213"/>
      <c r="BD1464" s="213"/>
      <c r="BE1464" s="213"/>
      <c r="BF1464" s="213"/>
      <c r="BG1464" s="213"/>
      <c r="BH1464" s="213"/>
    </row>
    <row r="1465" spans="1:60" outlineLevel="3" x14ac:dyDescent="0.2">
      <c r="A1465" s="220"/>
      <c r="B1465" s="221"/>
      <c r="C1465" s="261" t="s">
        <v>3070</v>
      </c>
      <c r="D1465" s="250"/>
      <c r="E1465" s="250"/>
      <c r="F1465" s="250"/>
      <c r="G1465" s="250"/>
      <c r="H1465" s="224"/>
      <c r="I1465" s="224"/>
      <c r="J1465" s="224"/>
      <c r="K1465" s="224"/>
      <c r="L1465" s="224"/>
      <c r="M1465" s="224"/>
      <c r="N1465" s="223"/>
      <c r="O1465" s="223"/>
      <c r="P1465" s="223"/>
      <c r="Q1465" s="223"/>
      <c r="R1465" s="224"/>
      <c r="S1465" s="224"/>
      <c r="T1465" s="224"/>
      <c r="U1465" s="224"/>
      <c r="V1465" s="224"/>
      <c r="W1465" s="224"/>
      <c r="X1465" s="224"/>
      <c r="Y1465" s="224"/>
      <c r="Z1465" s="213"/>
      <c r="AA1465" s="213"/>
      <c r="AB1465" s="213"/>
      <c r="AC1465" s="213"/>
      <c r="AD1465" s="213"/>
      <c r="AE1465" s="213"/>
      <c r="AF1465" s="213"/>
      <c r="AG1465" s="213" t="s">
        <v>287</v>
      </c>
      <c r="AH1465" s="213"/>
      <c r="AI1465" s="213"/>
      <c r="AJ1465" s="213"/>
      <c r="AK1465" s="213"/>
      <c r="AL1465" s="213"/>
      <c r="AM1465" s="213"/>
      <c r="AN1465" s="213"/>
      <c r="AO1465" s="213"/>
      <c r="AP1465" s="213"/>
      <c r="AQ1465" s="213"/>
      <c r="AR1465" s="213"/>
      <c r="AS1465" s="213"/>
      <c r="AT1465" s="213"/>
      <c r="AU1465" s="213"/>
      <c r="AV1465" s="213"/>
      <c r="AW1465" s="213"/>
      <c r="AX1465" s="213"/>
      <c r="AY1465" s="213"/>
      <c r="AZ1465" s="213"/>
      <c r="BA1465" s="213"/>
      <c r="BB1465" s="213"/>
      <c r="BC1465" s="213"/>
      <c r="BD1465" s="213"/>
      <c r="BE1465" s="213"/>
      <c r="BF1465" s="213"/>
      <c r="BG1465" s="213"/>
      <c r="BH1465" s="213"/>
    </row>
    <row r="1466" spans="1:60" outlineLevel="3" x14ac:dyDescent="0.2">
      <c r="A1466" s="220"/>
      <c r="B1466" s="221"/>
      <c r="C1466" s="261" t="s">
        <v>3220</v>
      </c>
      <c r="D1466" s="250"/>
      <c r="E1466" s="250"/>
      <c r="F1466" s="250"/>
      <c r="G1466" s="250"/>
      <c r="H1466" s="224"/>
      <c r="I1466" s="224"/>
      <c r="J1466" s="224"/>
      <c r="K1466" s="224"/>
      <c r="L1466" s="224"/>
      <c r="M1466" s="224"/>
      <c r="N1466" s="223"/>
      <c r="O1466" s="223"/>
      <c r="P1466" s="223"/>
      <c r="Q1466" s="223"/>
      <c r="R1466" s="224"/>
      <c r="S1466" s="224"/>
      <c r="T1466" s="224"/>
      <c r="U1466" s="224"/>
      <c r="V1466" s="224"/>
      <c r="W1466" s="224"/>
      <c r="X1466" s="224"/>
      <c r="Y1466" s="224"/>
      <c r="Z1466" s="213"/>
      <c r="AA1466" s="213"/>
      <c r="AB1466" s="213"/>
      <c r="AC1466" s="213"/>
      <c r="AD1466" s="213"/>
      <c r="AE1466" s="213"/>
      <c r="AF1466" s="213"/>
      <c r="AG1466" s="213" t="s">
        <v>287</v>
      </c>
      <c r="AH1466" s="213"/>
      <c r="AI1466" s="213"/>
      <c r="AJ1466" s="213"/>
      <c r="AK1466" s="213"/>
      <c r="AL1466" s="213"/>
      <c r="AM1466" s="213"/>
      <c r="AN1466" s="213"/>
      <c r="AO1466" s="213"/>
      <c r="AP1466" s="213"/>
      <c r="AQ1466" s="213"/>
      <c r="AR1466" s="213"/>
      <c r="AS1466" s="213"/>
      <c r="AT1466" s="213"/>
      <c r="AU1466" s="213"/>
      <c r="AV1466" s="213"/>
      <c r="AW1466" s="213"/>
      <c r="AX1466" s="213"/>
      <c r="AY1466" s="213"/>
      <c r="AZ1466" s="213"/>
      <c r="BA1466" s="213"/>
      <c r="BB1466" s="213"/>
      <c r="BC1466" s="213"/>
      <c r="BD1466" s="213"/>
      <c r="BE1466" s="213"/>
      <c r="BF1466" s="213"/>
      <c r="BG1466" s="213"/>
      <c r="BH1466" s="213"/>
    </row>
    <row r="1467" spans="1:60" outlineLevel="3" x14ac:dyDescent="0.2">
      <c r="A1467" s="220"/>
      <c r="B1467" s="221"/>
      <c r="C1467" s="261" t="s">
        <v>3072</v>
      </c>
      <c r="D1467" s="250"/>
      <c r="E1467" s="250"/>
      <c r="F1467" s="250"/>
      <c r="G1467" s="250"/>
      <c r="H1467" s="224"/>
      <c r="I1467" s="224"/>
      <c r="J1467" s="224"/>
      <c r="K1467" s="224"/>
      <c r="L1467" s="224"/>
      <c r="M1467" s="224"/>
      <c r="N1467" s="223"/>
      <c r="O1467" s="223"/>
      <c r="P1467" s="223"/>
      <c r="Q1467" s="223"/>
      <c r="R1467" s="224"/>
      <c r="S1467" s="224"/>
      <c r="T1467" s="224"/>
      <c r="U1467" s="224"/>
      <c r="V1467" s="224"/>
      <c r="W1467" s="224"/>
      <c r="X1467" s="224"/>
      <c r="Y1467" s="224"/>
      <c r="Z1467" s="213"/>
      <c r="AA1467" s="213"/>
      <c r="AB1467" s="213"/>
      <c r="AC1467" s="213"/>
      <c r="AD1467" s="213"/>
      <c r="AE1467" s="213"/>
      <c r="AF1467" s="213"/>
      <c r="AG1467" s="213" t="s">
        <v>287</v>
      </c>
      <c r="AH1467" s="213"/>
      <c r="AI1467" s="213"/>
      <c r="AJ1467" s="213"/>
      <c r="AK1467" s="213"/>
      <c r="AL1467" s="213"/>
      <c r="AM1467" s="213"/>
      <c r="AN1467" s="213"/>
      <c r="AO1467" s="213"/>
      <c r="AP1467" s="213"/>
      <c r="AQ1467" s="213"/>
      <c r="AR1467" s="213"/>
      <c r="AS1467" s="213"/>
      <c r="AT1467" s="213"/>
      <c r="AU1467" s="213"/>
      <c r="AV1467" s="213"/>
      <c r="AW1467" s="213"/>
      <c r="AX1467" s="213"/>
      <c r="AY1467" s="213"/>
      <c r="AZ1467" s="213"/>
      <c r="BA1467" s="213"/>
      <c r="BB1467" s="213"/>
      <c r="BC1467" s="213"/>
      <c r="BD1467" s="213"/>
      <c r="BE1467" s="213"/>
      <c r="BF1467" s="213"/>
      <c r="BG1467" s="213"/>
      <c r="BH1467" s="213"/>
    </row>
    <row r="1468" spans="1:60" outlineLevel="3" x14ac:dyDescent="0.2">
      <c r="A1468" s="220"/>
      <c r="B1468" s="221"/>
      <c r="C1468" s="261" t="s">
        <v>3082</v>
      </c>
      <c r="D1468" s="250"/>
      <c r="E1468" s="250"/>
      <c r="F1468" s="250"/>
      <c r="G1468" s="250"/>
      <c r="H1468" s="224"/>
      <c r="I1468" s="224"/>
      <c r="J1468" s="224"/>
      <c r="K1468" s="224"/>
      <c r="L1468" s="224"/>
      <c r="M1468" s="224"/>
      <c r="N1468" s="223"/>
      <c r="O1468" s="223"/>
      <c r="P1468" s="223"/>
      <c r="Q1468" s="223"/>
      <c r="R1468" s="224"/>
      <c r="S1468" s="224"/>
      <c r="T1468" s="224"/>
      <c r="U1468" s="224"/>
      <c r="V1468" s="224"/>
      <c r="W1468" s="224"/>
      <c r="X1468" s="224"/>
      <c r="Y1468" s="224"/>
      <c r="Z1468" s="213"/>
      <c r="AA1468" s="213"/>
      <c r="AB1468" s="213"/>
      <c r="AC1468" s="213"/>
      <c r="AD1468" s="213"/>
      <c r="AE1468" s="213"/>
      <c r="AF1468" s="213"/>
      <c r="AG1468" s="213" t="s">
        <v>287</v>
      </c>
      <c r="AH1468" s="213"/>
      <c r="AI1468" s="213"/>
      <c r="AJ1468" s="213"/>
      <c r="AK1468" s="213"/>
      <c r="AL1468" s="213"/>
      <c r="AM1468" s="213"/>
      <c r="AN1468" s="213"/>
      <c r="AO1468" s="213"/>
      <c r="AP1468" s="213"/>
      <c r="AQ1468" s="213"/>
      <c r="AR1468" s="213"/>
      <c r="AS1468" s="213"/>
      <c r="AT1468" s="213"/>
      <c r="AU1468" s="213"/>
      <c r="AV1468" s="213"/>
      <c r="AW1468" s="213"/>
      <c r="AX1468" s="213"/>
      <c r="AY1468" s="213"/>
      <c r="AZ1468" s="213"/>
      <c r="BA1468" s="213"/>
      <c r="BB1468" s="213"/>
      <c r="BC1468" s="213"/>
      <c r="BD1468" s="213"/>
      <c r="BE1468" s="213"/>
      <c r="BF1468" s="213"/>
      <c r="BG1468" s="213"/>
      <c r="BH1468" s="213"/>
    </row>
    <row r="1469" spans="1:60" ht="22.5" outlineLevel="3" x14ac:dyDescent="0.2">
      <c r="A1469" s="220"/>
      <c r="B1469" s="221"/>
      <c r="C1469" s="261" t="s">
        <v>355</v>
      </c>
      <c r="D1469" s="250"/>
      <c r="E1469" s="250"/>
      <c r="F1469" s="250"/>
      <c r="G1469" s="250"/>
      <c r="H1469" s="224"/>
      <c r="I1469" s="224"/>
      <c r="J1469" s="224"/>
      <c r="K1469" s="224"/>
      <c r="L1469" s="224"/>
      <c r="M1469" s="224"/>
      <c r="N1469" s="223"/>
      <c r="O1469" s="223"/>
      <c r="P1469" s="223"/>
      <c r="Q1469" s="223"/>
      <c r="R1469" s="224"/>
      <c r="S1469" s="224"/>
      <c r="T1469" s="224"/>
      <c r="U1469" s="224"/>
      <c r="V1469" s="224"/>
      <c r="W1469" s="224"/>
      <c r="X1469" s="224"/>
      <c r="Y1469" s="224"/>
      <c r="Z1469" s="213"/>
      <c r="AA1469" s="213"/>
      <c r="AB1469" s="213"/>
      <c r="AC1469" s="213"/>
      <c r="AD1469" s="213"/>
      <c r="AE1469" s="213"/>
      <c r="AF1469" s="213"/>
      <c r="AG1469" s="213" t="s">
        <v>287</v>
      </c>
      <c r="AH1469" s="213"/>
      <c r="AI1469" s="213"/>
      <c r="AJ1469" s="213"/>
      <c r="AK1469" s="213"/>
      <c r="AL1469" s="213"/>
      <c r="AM1469" s="213"/>
      <c r="AN1469" s="213"/>
      <c r="AO1469" s="213"/>
      <c r="AP1469" s="213"/>
      <c r="AQ1469" s="213"/>
      <c r="AR1469" s="213"/>
      <c r="AS1469" s="213"/>
      <c r="AT1469" s="213"/>
      <c r="AU1469" s="213"/>
      <c r="AV1469" s="213"/>
      <c r="AW1469" s="213"/>
      <c r="AX1469" s="213"/>
      <c r="AY1469" s="213"/>
      <c r="AZ1469" s="213"/>
      <c r="BA1469" s="249" t="str">
        <f>C1469</f>
        <v>Kompletní provedení dle veškerých informací obsažených v PD (textová i výkresová část, technologické postupy, restaurátorské záměry atd.).</v>
      </c>
      <c r="BB1469" s="213"/>
      <c r="BC1469" s="213"/>
      <c r="BD1469" s="213"/>
      <c r="BE1469" s="213"/>
      <c r="BF1469" s="213"/>
      <c r="BG1469" s="213"/>
      <c r="BH1469" s="213"/>
    </row>
    <row r="1470" spans="1:60" ht="22.5" outlineLevel="3" x14ac:dyDescent="0.2">
      <c r="A1470" s="220"/>
      <c r="B1470" s="221"/>
      <c r="C1470" s="261" t="s">
        <v>3165</v>
      </c>
      <c r="D1470" s="250"/>
      <c r="E1470" s="250"/>
      <c r="F1470" s="250"/>
      <c r="G1470" s="250"/>
      <c r="H1470" s="224"/>
      <c r="I1470" s="224"/>
      <c r="J1470" s="224"/>
      <c r="K1470" s="224"/>
      <c r="L1470" s="224"/>
      <c r="M1470" s="224"/>
      <c r="N1470" s="223"/>
      <c r="O1470" s="223"/>
      <c r="P1470" s="223"/>
      <c r="Q1470" s="223"/>
      <c r="R1470" s="224"/>
      <c r="S1470" s="224"/>
      <c r="T1470" s="224"/>
      <c r="U1470" s="224"/>
      <c r="V1470" s="224"/>
      <c r="W1470" s="224"/>
      <c r="X1470" s="224"/>
      <c r="Y1470" s="224"/>
      <c r="Z1470" s="213"/>
      <c r="AA1470" s="213"/>
      <c r="AB1470" s="213"/>
      <c r="AC1470" s="213"/>
      <c r="AD1470" s="213"/>
      <c r="AE1470" s="213"/>
      <c r="AF1470" s="213"/>
      <c r="AG1470" s="213" t="s">
        <v>287</v>
      </c>
      <c r="AH1470" s="213"/>
      <c r="AI1470" s="213"/>
      <c r="AJ1470" s="213"/>
      <c r="AK1470" s="213"/>
      <c r="AL1470" s="213"/>
      <c r="AM1470" s="213"/>
      <c r="AN1470" s="213"/>
      <c r="AO1470" s="213"/>
      <c r="AP1470" s="213"/>
      <c r="AQ1470" s="213"/>
      <c r="AR1470" s="213"/>
      <c r="AS1470" s="213"/>
      <c r="AT1470" s="213"/>
      <c r="AU1470" s="213"/>
      <c r="AV1470" s="213"/>
      <c r="AW1470" s="213"/>
      <c r="AX1470" s="213"/>
      <c r="AY1470" s="213"/>
      <c r="AZ1470" s="213"/>
      <c r="BA1470" s="249" t="str">
        <f>C1470</f>
        <v>Provedení je včetně montáže, demontáže původních konstrukcí, dodávky, přesunu hmot, přesunu a likvidace suti, povrchové úpravy, repasí, restaurátorských záměrů,</v>
      </c>
      <c r="BB1470" s="213"/>
      <c r="BC1470" s="213"/>
      <c r="BD1470" s="213"/>
      <c r="BE1470" s="213"/>
      <c r="BF1470" s="213"/>
      <c r="BG1470" s="213"/>
      <c r="BH1470" s="213"/>
    </row>
    <row r="1471" spans="1:60" ht="22.5" outlineLevel="3" x14ac:dyDescent="0.2">
      <c r="A1471" s="220"/>
      <c r="B1471" s="221"/>
      <c r="C1471" s="261" t="s">
        <v>288</v>
      </c>
      <c r="D1471" s="250"/>
      <c r="E1471" s="250"/>
      <c r="F1471" s="250"/>
      <c r="G1471" s="250"/>
      <c r="H1471" s="224"/>
      <c r="I1471" s="224"/>
      <c r="J1471" s="224"/>
      <c r="K1471" s="224"/>
      <c r="L1471" s="224"/>
      <c r="M1471" s="224"/>
      <c r="N1471" s="223"/>
      <c r="O1471" s="223"/>
      <c r="P1471" s="223"/>
      <c r="Q1471" s="223"/>
      <c r="R1471" s="224"/>
      <c r="S1471" s="224"/>
      <c r="T1471" s="224"/>
      <c r="U1471" s="224"/>
      <c r="V1471" s="224"/>
      <c r="W1471" s="224"/>
      <c r="X1471" s="224"/>
      <c r="Y1471" s="224"/>
      <c r="Z1471" s="213"/>
      <c r="AA1471" s="213"/>
      <c r="AB1471" s="213"/>
      <c r="AC1471" s="213"/>
      <c r="AD1471" s="213"/>
      <c r="AE1471" s="213"/>
      <c r="AF1471" s="213"/>
      <c r="AG1471" s="213" t="s">
        <v>287</v>
      </c>
      <c r="AH1471" s="213"/>
      <c r="AI1471" s="213"/>
      <c r="AJ1471" s="213"/>
      <c r="AK1471" s="213"/>
      <c r="AL1471" s="213"/>
      <c r="AM1471" s="213"/>
      <c r="AN1471" s="213"/>
      <c r="AO1471" s="213"/>
      <c r="AP1471" s="213"/>
      <c r="AQ1471" s="213"/>
      <c r="AR1471" s="213"/>
      <c r="AS1471" s="213"/>
      <c r="AT1471" s="213"/>
      <c r="AU1471" s="213"/>
      <c r="AV1471" s="213"/>
      <c r="AW1471" s="213"/>
      <c r="AX1471" s="213"/>
      <c r="AY1471" s="213"/>
      <c r="AZ1471" s="213"/>
      <c r="BA1471" s="249" t="str">
        <f>C1471</f>
        <v>restaurátorských závěrečných zpráv, dílenských dokumentací, vzorkování a veškerých dalších nutných souvisejících plnění a dodávek potřeb.</v>
      </c>
      <c r="BB1471" s="213"/>
      <c r="BC1471" s="213"/>
      <c r="BD1471" s="213"/>
      <c r="BE1471" s="213"/>
      <c r="BF1471" s="213"/>
      <c r="BG1471" s="213"/>
      <c r="BH1471" s="213"/>
    </row>
    <row r="1472" spans="1:60" ht="22.5" outlineLevel="1" x14ac:dyDescent="0.2">
      <c r="A1472" s="241">
        <v>141</v>
      </c>
      <c r="B1472" s="242" t="s">
        <v>3083</v>
      </c>
      <c r="C1472" s="259" t="s">
        <v>3084</v>
      </c>
      <c r="D1472" s="243" t="s">
        <v>1055</v>
      </c>
      <c r="E1472" s="244">
        <v>1</v>
      </c>
      <c r="F1472" s="245"/>
      <c r="G1472" s="246">
        <f>ROUND(E1472*F1472,2)</f>
        <v>0</v>
      </c>
      <c r="H1472" s="245"/>
      <c r="I1472" s="246">
        <f>ROUND(E1472*H1472,2)</f>
        <v>0</v>
      </c>
      <c r="J1472" s="245"/>
      <c r="K1472" s="246">
        <f>ROUND(E1472*J1472,2)</f>
        <v>0</v>
      </c>
      <c r="L1472" s="246">
        <v>21</v>
      </c>
      <c r="M1472" s="246">
        <f>G1472*(1+L1472/100)</f>
        <v>0</v>
      </c>
      <c r="N1472" s="244">
        <v>0</v>
      </c>
      <c r="O1472" s="244">
        <f>ROUND(E1472*N1472,2)</f>
        <v>0</v>
      </c>
      <c r="P1472" s="244">
        <v>0</v>
      </c>
      <c r="Q1472" s="244">
        <f>ROUND(E1472*P1472,2)</f>
        <v>0</v>
      </c>
      <c r="R1472" s="246"/>
      <c r="S1472" s="246" t="s">
        <v>281</v>
      </c>
      <c r="T1472" s="247" t="s">
        <v>282</v>
      </c>
      <c r="U1472" s="224">
        <v>0</v>
      </c>
      <c r="V1472" s="224">
        <f>ROUND(E1472*U1472,2)</f>
        <v>0</v>
      </c>
      <c r="W1472" s="224"/>
      <c r="X1472" s="224" t="s">
        <v>283</v>
      </c>
      <c r="Y1472" s="224" t="s">
        <v>284</v>
      </c>
      <c r="Z1472" s="213"/>
      <c r="AA1472" s="213"/>
      <c r="AB1472" s="213"/>
      <c r="AC1472" s="213"/>
      <c r="AD1472" s="213"/>
      <c r="AE1472" s="213"/>
      <c r="AF1472" s="213"/>
      <c r="AG1472" s="213" t="s">
        <v>285</v>
      </c>
      <c r="AH1472" s="213"/>
      <c r="AI1472" s="213"/>
      <c r="AJ1472" s="213"/>
      <c r="AK1472" s="213"/>
      <c r="AL1472" s="213"/>
      <c r="AM1472" s="213"/>
      <c r="AN1472" s="213"/>
      <c r="AO1472" s="213"/>
      <c r="AP1472" s="213"/>
      <c r="AQ1472" s="213"/>
      <c r="AR1472" s="213"/>
      <c r="AS1472" s="213"/>
      <c r="AT1472" s="213"/>
      <c r="AU1472" s="213"/>
      <c r="AV1472" s="213"/>
      <c r="AW1472" s="213"/>
      <c r="AX1472" s="213"/>
      <c r="AY1472" s="213"/>
      <c r="AZ1472" s="213"/>
      <c r="BA1472" s="213"/>
      <c r="BB1472" s="213"/>
      <c r="BC1472" s="213"/>
      <c r="BD1472" s="213"/>
      <c r="BE1472" s="213"/>
      <c r="BF1472" s="213"/>
      <c r="BG1472" s="213"/>
      <c r="BH1472" s="213"/>
    </row>
    <row r="1473" spans="1:60" outlineLevel="2" x14ac:dyDescent="0.2">
      <c r="A1473" s="220"/>
      <c r="B1473" s="221"/>
      <c r="C1473" s="260" t="s">
        <v>286</v>
      </c>
      <c r="D1473" s="248"/>
      <c r="E1473" s="248"/>
      <c r="F1473" s="248"/>
      <c r="G1473" s="248"/>
      <c r="H1473" s="224"/>
      <c r="I1473" s="224"/>
      <c r="J1473" s="224"/>
      <c r="K1473" s="224"/>
      <c r="L1473" s="224"/>
      <c r="M1473" s="224"/>
      <c r="N1473" s="223"/>
      <c r="O1473" s="223"/>
      <c r="P1473" s="223"/>
      <c r="Q1473" s="223"/>
      <c r="R1473" s="224"/>
      <c r="S1473" s="224"/>
      <c r="T1473" s="224"/>
      <c r="U1473" s="224"/>
      <c r="V1473" s="224"/>
      <c r="W1473" s="224"/>
      <c r="X1473" s="224"/>
      <c r="Y1473" s="224"/>
      <c r="Z1473" s="213"/>
      <c r="AA1473" s="213"/>
      <c r="AB1473" s="213"/>
      <c r="AC1473" s="213"/>
      <c r="AD1473" s="213"/>
      <c r="AE1473" s="213"/>
      <c r="AF1473" s="213"/>
      <c r="AG1473" s="213" t="s">
        <v>287</v>
      </c>
      <c r="AH1473" s="213"/>
      <c r="AI1473" s="213"/>
      <c r="AJ1473" s="213"/>
      <c r="AK1473" s="213"/>
      <c r="AL1473" s="213"/>
      <c r="AM1473" s="213"/>
      <c r="AN1473" s="213"/>
      <c r="AO1473" s="213"/>
      <c r="AP1473" s="213"/>
      <c r="AQ1473" s="213"/>
      <c r="AR1473" s="213"/>
      <c r="AS1473" s="213"/>
      <c r="AT1473" s="213"/>
      <c r="AU1473" s="213"/>
      <c r="AV1473" s="213"/>
      <c r="AW1473" s="213"/>
      <c r="AX1473" s="213"/>
      <c r="AY1473" s="213"/>
      <c r="AZ1473" s="213"/>
      <c r="BA1473" s="213"/>
      <c r="BB1473" s="213"/>
      <c r="BC1473" s="213"/>
      <c r="BD1473" s="213"/>
      <c r="BE1473" s="213"/>
      <c r="BF1473" s="213"/>
      <c r="BG1473" s="213"/>
      <c r="BH1473" s="213"/>
    </row>
    <row r="1474" spans="1:60" outlineLevel="3" x14ac:dyDescent="0.2">
      <c r="A1474" s="220"/>
      <c r="B1474" s="221"/>
      <c r="C1474" s="261" t="s">
        <v>3085</v>
      </c>
      <c r="D1474" s="250"/>
      <c r="E1474" s="250"/>
      <c r="F1474" s="250"/>
      <c r="G1474" s="250"/>
      <c r="H1474" s="224"/>
      <c r="I1474" s="224"/>
      <c r="J1474" s="224"/>
      <c r="K1474" s="224"/>
      <c r="L1474" s="224"/>
      <c r="M1474" s="224"/>
      <c r="N1474" s="223"/>
      <c r="O1474" s="223"/>
      <c r="P1474" s="223"/>
      <c r="Q1474" s="223"/>
      <c r="R1474" s="224"/>
      <c r="S1474" s="224"/>
      <c r="T1474" s="224"/>
      <c r="U1474" s="224"/>
      <c r="V1474" s="224"/>
      <c r="W1474" s="224"/>
      <c r="X1474" s="224"/>
      <c r="Y1474" s="224"/>
      <c r="Z1474" s="213"/>
      <c r="AA1474" s="213"/>
      <c r="AB1474" s="213"/>
      <c r="AC1474" s="213"/>
      <c r="AD1474" s="213"/>
      <c r="AE1474" s="213"/>
      <c r="AF1474" s="213"/>
      <c r="AG1474" s="213" t="s">
        <v>287</v>
      </c>
      <c r="AH1474" s="213"/>
      <c r="AI1474" s="213"/>
      <c r="AJ1474" s="213"/>
      <c r="AK1474" s="213"/>
      <c r="AL1474" s="213"/>
      <c r="AM1474" s="213"/>
      <c r="AN1474" s="213"/>
      <c r="AO1474" s="213"/>
      <c r="AP1474" s="213"/>
      <c r="AQ1474" s="213"/>
      <c r="AR1474" s="213"/>
      <c r="AS1474" s="213"/>
      <c r="AT1474" s="213"/>
      <c r="AU1474" s="213"/>
      <c r="AV1474" s="213"/>
      <c r="AW1474" s="213"/>
      <c r="AX1474" s="213"/>
      <c r="AY1474" s="213"/>
      <c r="AZ1474" s="213"/>
      <c r="BA1474" s="213"/>
      <c r="BB1474" s="213"/>
      <c r="BC1474" s="213"/>
      <c r="BD1474" s="213"/>
      <c r="BE1474" s="213"/>
      <c r="BF1474" s="213"/>
      <c r="BG1474" s="213"/>
      <c r="BH1474" s="213"/>
    </row>
    <row r="1475" spans="1:60" outlineLevel="3" x14ac:dyDescent="0.2">
      <c r="A1475" s="220"/>
      <c r="B1475" s="221"/>
      <c r="C1475" s="261" t="s">
        <v>3086</v>
      </c>
      <c r="D1475" s="250"/>
      <c r="E1475" s="250"/>
      <c r="F1475" s="250"/>
      <c r="G1475" s="250"/>
      <c r="H1475" s="224"/>
      <c r="I1475" s="224"/>
      <c r="J1475" s="224"/>
      <c r="K1475" s="224"/>
      <c r="L1475" s="224"/>
      <c r="M1475" s="224"/>
      <c r="N1475" s="223"/>
      <c r="O1475" s="223"/>
      <c r="P1475" s="223"/>
      <c r="Q1475" s="223"/>
      <c r="R1475" s="224"/>
      <c r="S1475" s="224"/>
      <c r="T1475" s="224"/>
      <c r="U1475" s="224"/>
      <c r="V1475" s="224"/>
      <c r="W1475" s="224"/>
      <c r="X1475" s="224"/>
      <c r="Y1475" s="224"/>
      <c r="Z1475" s="213"/>
      <c r="AA1475" s="213"/>
      <c r="AB1475" s="213"/>
      <c r="AC1475" s="213"/>
      <c r="AD1475" s="213"/>
      <c r="AE1475" s="213"/>
      <c r="AF1475" s="213"/>
      <c r="AG1475" s="213" t="s">
        <v>287</v>
      </c>
      <c r="AH1475" s="213"/>
      <c r="AI1475" s="213"/>
      <c r="AJ1475" s="213"/>
      <c r="AK1475" s="213"/>
      <c r="AL1475" s="213"/>
      <c r="AM1475" s="213"/>
      <c r="AN1475" s="213"/>
      <c r="AO1475" s="213"/>
      <c r="AP1475" s="213"/>
      <c r="AQ1475" s="213"/>
      <c r="AR1475" s="213"/>
      <c r="AS1475" s="213"/>
      <c r="AT1475" s="213"/>
      <c r="AU1475" s="213"/>
      <c r="AV1475" s="213"/>
      <c r="AW1475" s="213"/>
      <c r="AX1475" s="213"/>
      <c r="AY1475" s="213"/>
      <c r="AZ1475" s="213"/>
      <c r="BA1475" s="213"/>
      <c r="BB1475" s="213"/>
      <c r="BC1475" s="213"/>
      <c r="BD1475" s="213"/>
      <c r="BE1475" s="213"/>
      <c r="BF1475" s="213"/>
      <c r="BG1475" s="213"/>
      <c r="BH1475" s="213"/>
    </row>
    <row r="1476" spans="1:60" outlineLevel="3" x14ac:dyDescent="0.2">
      <c r="A1476" s="220"/>
      <c r="B1476" s="221"/>
      <c r="C1476" s="261" t="s">
        <v>3087</v>
      </c>
      <c r="D1476" s="250"/>
      <c r="E1476" s="250"/>
      <c r="F1476" s="250"/>
      <c r="G1476" s="250"/>
      <c r="H1476" s="224"/>
      <c r="I1476" s="224"/>
      <c r="J1476" s="224"/>
      <c r="K1476" s="224"/>
      <c r="L1476" s="224"/>
      <c r="M1476" s="224"/>
      <c r="N1476" s="223"/>
      <c r="O1476" s="223"/>
      <c r="P1476" s="223"/>
      <c r="Q1476" s="223"/>
      <c r="R1476" s="224"/>
      <c r="S1476" s="224"/>
      <c r="T1476" s="224"/>
      <c r="U1476" s="224"/>
      <c r="V1476" s="224"/>
      <c r="W1476" s="224"/>
      <c r="X1476" s="224"/>
      <c r="Y1476" s="224"/>
      <c r="Z1476" s="213"/>
      <c r="AA1476" s="213"/>
      <c r="AB1476" s="213"/>
      <c r="AC1476" s="213"/>
      <c r="AD1476" s="213"/>
      <c r="AE1476" s="213"/>
      <c r="AF1476" s="213"/>
      <c r="AG1476" s="213" t="s">
        <v>287</v>
      </c>
      <c r="AH1476" s="213"/>
      <c r="AI1476" s="213"/>
      <c r="AJ1476" s="213"/>
      <c r="AK1476" s="213"/>
      <c r="AL1476" s="213"/>
      <c r="AM1476" s="213"/>
      <c r="AN1476" s="213"/>
      <c r="AO1476" s="213"/>
      <c r="AP1476" s="213"/>
      <c r="AQ1476" s="213"/>
      <c r="AR1476" s="213"/>
      <c r="AS1476" s="213"/>
      <c r="AT1476" s="213"/>
      <c r="AU1476" s="213"/>
      <c r="AV1476" s="213"/>
      <c r="AW1476" s="213"/>
      <c r="AX1476" s="213"/>
      <c r="AY1476" s="213"/>
      <c r="AZ1476" s="213"/>
      <c r="BA1476" s="213"/>
      <c r="BB1476" s="213"/>
      <c r="BC1476" s="213"/>
      <c r="BD1476" s="213"/>
      <c r="BE1476" s="213"/>
      <c r="BF1476" s="213"/>
      <c r="BG1476" s="213"/>
      <c r="BH1476" s="213"/>
    </row>
    <row r="1477" spans="1:60" outlineLevel="3" x14ac:dyDescent="0.2">
      <c r="A1477" s="220"/>
      <c r="B1477" s="221"/>
      <c r="C1477" s="261" t="s">
        <v>3072</v>
      </c>
      <c r="D1477" s="250"/>
      <c r="E1477" s="250"/>
      <c r="F1477" s="250"/>
      <c r="G1477" s="250"/>
      <c r="H1477" s="224"/>
      <c r="I1477" s="224"/>
      <c r="J1477" s="224"/>
      <c r="K1477" s="224"/>
      <c r="L1477" s="224"/>
      <c r="M1477" s="224"/>
      <c r="N1477" s="223"/>
      <c r="O1477" s="223"/>
      <c r="P1477" s="223"/>
      <c r="Q1477" s="223"/>
      <c r="R1477" s="224"/>
      <c r="S1477" s="224"/>
      <c r="T1477" s="224"/>
      <c r="U1477" s="224"/>
      <c r="V1477" s="224"/>
      <c r="W1477" s="224"/>
      <c r="X1477" s="224"/>
      <c r="Y1477" s="224"/>
      <c r="Z1477" s="213"/>
      <c r="AA1477" s="213"/>
      <c r="AB1477" s="213"/>
      <c r="AC1477" s="213"/>
      <c r="AD1477" s="213"/>
      <c r="AE1477" s="213"/>
      <c r="AF1477" s="213"/>
      <c r="AG1477" s="213" t="s">
        <v>287</v>
      </c>
      <c r="AH1477" s="213"/>
      <c r="AI1477" s="213"/>
      <c r="AJ1477" s="213"/>
      <c r="AK1477" s="213"/>
      <c r="AL1477" s="213"/>
      <c r="AM1477" s="213"/>
      <c r="AN1477" s="213"/>
      <c r="AO1477" s="213"/>
      <c r="AP1477" s="213"/>
      <c r="AQ1477" s="213"/>
      <c r="AR1477" s="213"/>
      <c r="AS1477" s="213"/>
      <c r="AT1477" s="213"/>
      <c r="AU1477" s="213"/>
      <c r="AV1477" s="213"/>
      <c r="AW1477" s="213"/>
      <c r="AX1477" s="213"/>
      <c r="AY1477" s="213"/>
      <c r="AZ1477" s="213"/>
      <c r="BA1477" s="213"/>
      <c r="BB1477" s="213"/>
      <c r="BC1477" s="213"/>
      <c r="BD1477" s="213"/>
      <c r="BE1477" s="213"/>
      <c r="BF1477" s="213"/>
      <c r="BG1477" s="213"/>
      <c r="BH1477" s="213"/>
    </row>
    <row r="1478" spans="1:60" outlineLevel="3" x14ac:dyDescent="0.2">
      <c r="A1478" s="220"/>
      <c r="B1478" s="221"/>
      <c r="C1478" s="261" t="s">
        <v>3082</v>
      </c>
      <c r="D1478" s="250"/>
      <c r="E1478" s="250"/>
      <c r="F1478" s="250"/>
      <c r="G1478" s="250"/>
      <c r="H1478" s="224"/>
      <c r="I1478" s="224"/>
      <c r="J1478" s="224"/>
      <c r="K1478" s="224"/>
      <c r="L1478" s="224"/>
      <c r="M1478" s="224"/>
      <c r="N1478" s="223"/>
      <c r="O1478" s="223"/>
      <c r="P1478" s="223"/>
      <c r="Q1478" s="223"/>
      <c r="R1478" s="224"/>
      <c r="S1478" s="224"/>
      <c r="T1478" s="224"/>
      <c r="U1478" s="224"/>
      <c r="V1478" s="224"/>
      <c r="W1478" s="224"/>
      <c r="X1478" s="224"/>
      <c r="Y1478" s="224"/>
      <c r="Z1478" s="213"/>
      <c r="AA1478" s="213"/>
      <c r="AB1478" s="213"/>
      <c r="AC1478" s="213"/>
      <c r="AD1478" s="213"/>
      <c r="AE1478" s="213"/>
      <c r="AF1478" s="213"/>
      <c r="AG1478" s="213" t="s">
        <v>287</v>
      </c>
      <c r="AH1478" s="213"/>
      <c r="AI1478" s="213"/>
      <c r="AJ1478" s="213"/>
      <c r="AK1478" s="213"/>
      <c r="AL1478" s="213"/>
      <c r="AM1478" s="213"/>
      <c r="AN1478" s="213"/>
      <c r="AO1478" s="213"/>
      <c r="AP1478" s="213"/>
      <c r="AQ1478" s="213"/>
      <c r="AR1478" s="213"/>
      <c r="AS1478" s="213"/>
      <c r="AT1478" s="213"/>
      <c r="AU1478" s="213"/>
      <c r="AV1478" s="213"/>
      <c r="AW1478" s="213"/>
      <c r="AX1478" s="213"/>
      <c r="AY1478" s="213"/>
      <c r="AZ1478" s="213"/>
      <c r="BA1478" s="213"/>
      <c r="BB1478" s="213"/>
      <c r="BC1478" s="213"/>
      <c r="BD1478" s="213"/>
      <c r="BE1478" s="213"/>
      <c r="BF1478" s="213"/>
      <c r="BG1478" s="213"/>
      <c r="BH1478" s="213"/>
    </row>
    <row r="1479" spans="1:60" ht="22.5" outlineLevel="3" x14ac:dyDescent="0.2">
      <c r="A1479" s="220"/>
      <c r="B1479" s="221"/>
      <c r="C1479" s="261" t="s">
        <v>355</v>
      </c>
      <c r="D1479" s="250"/>
      <c r="E1479" s="250"/>
      <c r="F1479" s="250"/>
      <c r="G1479" s="250"/>
      <c r="H1479" s="224"/>
      <c r="I1479" s="224"/>
      <c r="J1479" s="224"/>
      <c r="K1479" s="224"/>
      <c r="L1479" s="224"/>
      <c r="M1479" s="224"/>
      <c r="N1479" s="223"/>
      <c r="O1479" s="223"/>
      <c r="P1479" s="223"/>
      <c r="Q1479" s="223"/>
      <c r="R1479" s="224"/>
      <c r="S1479" s="224"/>
      <c r="T1479" s="224"/>
      <c r="U1479" s="224"/>
      <c r="V1479" s="224"/>
      <c r="W1479" s="224"/>
      <c r="X1479" s="224"/>
      <c r="Y1479" s="224"/>
      <c r="Z1479" s="213"/>
      <c r="AA1479" s="213"/>
      <c r="AB1479" s="213"/>
      <c r="AC1479" s="213"/>
      <c r="AD1479" s="213"/>
      <c r="AE1479" s="213"/>
      <c r="AF1479" s="213"/>
      <c r="AG1479" s="213" t="s">
        <v>287</v>
      </c>
      <c r="AH1479" s="213"/>
      <c r="AI1479" s="213"/>
      <c r="AJ1479" s="213"/>
      <c r="AK1479" s="213"/>
      <c r="AL1479" s="213"/>
      <c r="AM1479" s="213"/>
      <c r="AN1479" s="213"/>
      <c r="AO1479" s="213"/>
      <c r="AP1479" s="213"/>
      <c r="AQ1479" s="213"/>
      <c r="AR1479" s="213"/>
      <c r="AS1479" s="213"/>
      <c r="AT1479" s="213"/>
      <c r="AU1479" s="213"/>
      <c r="AV1479" s="213"/>
      <c r="AW1479" s="213"/>
      <c r="AX1479" s="213"/>
      <c r="AY1479" s="213"/>
      <c r="AZ1479" s="213"/>
      <c r="BA1479" s="249" t="str">
        <f>C1479</f>
        <v>Kompletní provedení dle veškerých informací obsažených v PD (textová i výkresová část, technologické postupy, restaurátorské záměry atd.).</v>
      </c>
      <c r="BB1479" s="213"/>
      <c r="BC1479" s="213"/>
      <c r="BD1479" s="213"/>
      <c r="BE1479" s="213"/>
      <c r="BF1479" s="213"/>
      <c r="BG1479" s="213"/>
      <c r="BH1479" s="213"/>
    </row>
    <row r="1480" spans="1:60" ht="22.5" outlineLevel="3" x14ac:dyDescent="0.2">
      <c r="A1480" s="220"/>
      <c r="B1480" s="221"/>
      <c r="C1480" s="261" t="s">
        <v>3165</v>
      </c>
      <c r="D1480" s="250"/>
      <c r="E1480" s="250"/>
      <c r="F1480" s="250"/>
      <c r="G1480" s="250"/>
      <c r="H1480" s="224"/>
      <c r="I1480" s="224"/>
      <c r="J1480" s="224"/>
      <c r="K1480" s="224"/>
      <c r="L1480" s="224"/>
      <c r="M1480" s="224"/>
      <c r="N1480" s="223"/>
      <c r="O1480" s="223"/>
      <c r="P1480" s="223"/>
      <c r="Q1480" s="223"/>
      <c r="R1480" s="224"/>
      <c r="S1480" s="224"/>
      <c r="T1480" s="224"/>
      <c r="U1480" s="224"/>
      <c r="V1480" s="224"/>
      <c r="W1480" s="224"/>
      <c r="X1480" s="224"/>
      <c r="Y1480" s="224"/>
      <c r="Z1480" s="213"/>
      <c r="AA1480" s="213"/>
      <c r="AB1480" s="213"/>
      <c r="AC1480" s="213"/>
      <c r="AD1480" s="213"/>
      <c r="AE1480" s="213"/>
      <c r="AF1480" s="213"/>
      <c r="AG1480" s="213" t="s">
        <v>287</v>
      </c>
      <c r="AH1480" s="213"/>
      <c r="AI1480" s="213"/>
      <c r="AJ1480" s="213"/>
      <c r="AK1480" s="213"/>
      <c r="AL1480" s="213"/>
      <c r="AM1480" s="213"/>
      <c r="AN1480" s="213"/>
      <c r="AO1480" s="213"/>
      <c r="AP1480" s="213"/>
      <c r="AQ1480" s="213"/>
      <c r="AR1480" s="213"/>
      <c r="AS1480" s="213"/>
      <c r="AT1480" s="213"/>
      <c r="AU1480" s="213"/>
      <c r="AV1480" s="213"/>
      <c r="AW1480" s="213"/>
      <c r="AX1480" s="213"/>
      <c r="AY1480" s="213"/>
      <c r="AZ1480" s="213"/>
      <c r="BA1480" s="249" t="str">
        <f>C1480</f>
        <v>Provedení je včetně montáže, demontáže původních konstrukcí, dodávky, přesunu hmot, přesunu a likvidace suti, povrchové úpravy, repasí, restaurátorských záměrů,</v>
      </c>
      <c r="BB1480" s="213"/>
      <c r="BC1480" s="213"/>
      <c r="BD1480" s="213"/>
      <c r="BE1480" s="213"/>
      <c r="BF1480" s="213"/>
      <c r="BG1480" s="213"/>
      <c r="BH1480" s="213"/>
    </row>
    <row r="1481" spans="1:60" ht="22.5" outlineLevel="3" x14ac:dyDescent="0.2">
      <c r="A1481" s="220"/>
      <c r="B1481" s="221"/>
      <c r="C1481" s="261" t="s">
        <v>288</v>
      </c>
      <c r="D1481" s="250"/>
      <c r="E1481" s="250"/>
      <c r="F1481" s="250"/>
      <c r="G1481" s="250"/>
      <c r="H1481" s="224"/>
      <c r="I1481" s="224"/>
      <c r="J1481" s="224"/>
      <c r="K1481" s="224"/>
      <c r="L1481" s="224"/>
      <c r="M1481" s="224"/>
      <c r="N1481" s="223"/>
      <c r="O1481" s="223"/>
      <c r="P1481" s="223"/>
      <c r="Q1481" s="223"/>
      <c r="R1481" s="224"/>
      <c r="S1481" s="224"/>
      <c r="T1481" s="224"/>
      <c r="U1481" s="224"/>
      <c r="V1481" s="224"/>
      <c r="W1481" s="224"/>
      <c r="X1481" s="224"/>
      <c r="Y1481" s="224"/>
      <c r="Z1481" s="213"/>
      <c r="AA1481" s="213"/>
      <c r="AB1481" s="213"/>
      <c r="AC1481" s="213"/>
      <c r="AD1481" s="213"/>
      <c r="AE1481" s="213"/>
      <c r="AF1481" s="213"/>
      <c r="AG1481" s="213" t="s">
        <v>287</v>
      </c>
      <c r="AH1481" s="213"/>
      <c r="AI1481" s="213"/>
      <c r="AJ1481" s="213"/>
      <c r="AK1481" s="213"/>
      <c r="AL1481" s="213"/>
      <c r="AM1481" s="213"/>
      <c r="AN1481" s="213"/>
      <c r="AO1481" s="213"/>
      <c r="AP1481" s="213"/>
      <c r="AQ1481" s="213"/>
      <c r="AR1481" s="213"/>
      <c r="AS1481" s="213"/>
      <c r="AT1481" s="213"/>
      <c r="AU1481" s="213"/>
      <c r="AV1481" s="213"/>
      <c r="AW1481" s="213"/>
      <c r="AX1481" s="213"/>
      <c r="AY1481" s="213"/>
      <c r="AZ1481" s="213"/>
      <c r="BA1481" s="249" t="str">
        <f>C1481</f>
        <v>restaurátorských závěrečných zpráv, dílenských dokumentací, vzorkování a veškerých dalších nutných souvisejících plnění a dodávek potřeb.</v>
      </c>
      <c r="BB1481" s="213"/>
      <c r="BC1481" s="213"/>
      <c r="BD1481" s="213"/>
      <c r="BE1481" s="213"/>
      <c r="BF1481" s="213"/>
      <c r="BG1481" s="213"/>
      <c r="BH1481" s="213"/>
    </row>
    <row r="1482" spans="1:60" outlineLevel="1" x14ac:dyDescent="0.2">
      <c r="A1482" s="241">
        <v>142</v>
      </c>
      <c r="B1482" s="242" t="s">
        <v>3088</v>
      </c>
      <c r="C1482" s="259" t="s">
        <v>3089</v>
      </c>
      <c r="D1482" s="243" t="s">
        <v>347</v>
      </c>
      <c r="E1482" s="244">
        <v>1</v>
      </c>
      <c r="F1482" s="245"/>
      <c r="G1482" s="246">
        <f>ROUND(E1482*F1482,2)</f>
        <v>0</v>
      </c>
      <c r="H1482" s="245"/>
      <c r="I1482" s="246">
        <f>ROUND(E1482*H1482,2)</f>
        <v>0</v>
      </c>
      <c r="J1482" s="245"/>
      <c r="K1482" s="246">
        <f>ROUND(E1482*J1482,2)</f>
        <v>0</v>
      </c>
      <c r="L1482" s="246">
        <v>21</v>
      </c>
      <c r="M1482" s="246">
        <f>G1482*(1+L1482/100)</f>
        <v>0</v>
      </c>
      <c r="N1482" s="244">
        <v>0</v>
      </c>
      <c r="O1482" s="244">
        <f>ROUND(E1482*N1482,2)</f>
        <v>0</v>
      </c>
      <c r="P1482" s="244">
        <v>0</v>
      </c>
      <c r="Q1482" s="244">
        <f>ROUND(E1482*P1482,2)</f>
        <v>0</v>
      </c>
      <c r="R1482" s="246"/>
      <c r="S1482" s="246" t="s">
        <v>281</v>
      </c>
      <c r="T1482" s="247" t="s">
        <v>282</v>
      </c>
      <c r="U1482" s="224">
        <v>0</v>
      </c>
      <c r="V1482" s="224">
        <f>ROUND(E1482*U1482,2)</f>
        <v>0</v>
      </c>
      <c r="W1482" s="224"/>
      <c r="X1482" s="224" t="s">
        <v>283</v>
      </c>
      <c r="Y1482" s="224" t="s">
        <v>284</v>
      </c>
      <c r="Z1482" s="213"/>
      <c r="AA1482" s="213"/>
      <c r="AB1482" s="213"/>
      <c r="AC1482" s="213"/>
      <c r="AD1482" s="213"/>
      <c r="AE1482" s="213"/>
      <c r="AF1482" s="213"/>
      <c r="AG1482" s="213" t="s">
        <v>285</v>
      </c>
      <c r="AH1482" s="213"/>
      <c r="AI1482" s="213"/>
      <c r="AJ1482" s="213"/>
      <c r="AK1482" s="213"/>
      <c r="AL1482" s="213"/>
      <c r="AM1482" s="213"/>
      <c r="AN1482" s="213"/>
      <c r="AO1482" s="213"/>
      <c r="AP1482" s="213"/>
      <c r="AQ1482" s="213"/>
      <c r="AR1482" s="213"/>
      <c r="AS1482" s="213"/>
      <c r="AT1482" s="213"/>
      <c r="AU1482" s="213"/>
      <c r="AV1482" s="213"/>
      <c r="AW1482" s="213"/>
      <c r="AX1482" s="213"/>
      <c r="AY1482" s="213"/>
      <c r="AZ1482" s="213"/>
      <c r="BA1482" s="213"/>
      <c r="BB1482" s="213"/>
      <c r="BC1482" s="213"/>
      <c r="BD1482" s="213"/>
      <c r="BE1482" s="213"/>
      <c r="BF1482" s="213"/>
      <c r="BG1482" s="213"/>
      <c r="BH1482" s="213"/>
    </row>
    <row r="1483" spans="1:60" outlineLevel="2" x14ac:dyDescent="0.2">
      <c r="A1483" s="220"/>
      <c r="B1483" s="221"/>
      <c r="C1483" s="260" t="s">
        <v>286</v>
      </c>
      <c r="D1483" s="248"/>
      <c r="E1483" s="248"/>
      <c r="F1483" s="248"/>
      <c r="G1483" s="248"/>
      <c r="H1483" s="224"/>
      <c r="I1483" s="224"/>
      <c r="J1483" s="224"/>
      <c r="K1483" s="224"/>
      <c r="L1483" s="224"/>
      <c r="M1483" s="224"/>
      <c r="N1483" s="223"/>
      <c r="O1483" s="223"/>
      <c r="P1483" s="223"/>
      <c r="Q1483" s="223"/>
      <c r="R1483" s="224"/>
      <c r="S1483" s="224"/>
      <c r="T1483" s="224"/>
      <c r="U1483" s="224"/>
      <c r="V1483" s="224"/>
      <c r="W1483" s="224"/>
      <c r="X1483" s="224"/>
      <c r="Y1483" s="224"/>
      <c r="Z1483" s="213"/>
      <c r="AA1483" s="213"/>
      <c r="AB1483" s="213"/>
      <c r="AC1483" s="213"/>
      <c r="AD1483" s="213"/>
      <c r="AE1483" s="213"/>
      <c r="AF1483" s="213"/>
      <c r="AG1483" s="213" t="s">
        <v>287</v>
      </c>
      <c r="AH1483" s="213"/>
      <c r="AI1483" s="213"/>
      <c r="AJ1483" s="213"/>
      <c r="AK1483" s="213"/>
      <c r="AL1483" s="213"/>
      <c r="AM1483" s="213"/>
      <c r="AN1483" s="213"/>
      <c r="AO1483" s="213"/>
      <c r="AP1483" s="213"/>
      <c r="AQ1483" s="213"/>
      <c r="AR1483" s="213"/>
      <c r="AS1483" s="213"/>
      <c r="AT1483" s="213"/>
      <c r="AU1483" s="213"/>
      <c r="AV1483" s="213"/>
      <c r="AW1483" s="213"/>
      <c r="AX1483" s="213"/>
      <c r="AY1483" s="213"/>
      <c r="AZ1483" s="213"/>
      <c r="BA1483" s="213"/>
      <c r="BB1483" s="213"/>
      <c r="BC1483" s="213"/>
      <c r="BD1483" s="213"/>
      <c r="BE1483" s="213"/>
      <c r="BF1483" s="213"/>
      <c r="BG1483" s="213"/>
      <c r="BH1483" s="213"/>
    </row>
    <row r="1484" spans="1:60" outlineLevel="3" x14ac:dyDescent="0.2">
      <c r="A1484" s="220"/>
      <c r="B1484" s="221"/>
      <c r="C1484" s="261" t="s">
        <v>3090</v>
      </c>
      <c r="D1484" s="250"/>
      <c r="E1484" s="250"/>
      <c r="F1484" s="250"/>
      <c r="G1484" s="250"/>
      <c r="H1484" s="224"/>
      <c r="I1484" s="224"/>
      <c r="J1484" s="224"/>
      <c r="K1484" s="224"/>
      <c r="L1484" s="224"/>
      <c r="M1484" s="224"/>
      <c r="N1484" s="223"/>
      <c r="O1484" s="223"/>
      <c r="P1484" s="223"/>
      <c r="Q1484" s="223"/>
      <c r="R1484" s="224"/>
      <c r="S1484" s="224"/>
      <c r="T1484" s="224"/>
      <c r="U1484" s="224"/>
      <c r="V1484" s="224"/>
      <c r="W1484" s="224"/>
      <c r="X1484" s="224"/>
      <c r="Y1484" s="224"/>
      <c r="Z1484" s="213"/>
      <c r="AA1484" s="213"/>
      <c r="AB1484" s="213"/>
      <c r="AC1484" s="213"/>
      <c r="AD1484" s="213"/>
      <c r="AE1484" s="213"/>
      <c r="AF1484" s="213"/>
      <c r="AG1484" s="213" t="s">
        <v>287</v>
      </c>
      <c r="AH1484" s="213"/>
      <c r="AI1484" s="213"/>
      <c r="AJ1484" s="213"/>
      <c r="AK1484" s="213"/>
      <c r="AL1484" s="213"/>
      <c r="AM1484" s="213"/>
      <c r="AN1484" s="213"/>
      <c r="AO1484" s="213"/>
      <c r="AP1484" s="213"/>
      <c r="AQ1484" s="213"/>
      <c r="AR1484" s="213"/>
      <c r="AS1484" s="213"/>
      <c r="AT1484" s="213"/>
      <c r="AU1484" s="213"/>
      <c r="AV1484" s="213"/>
      <c r="AW1484" s="213"/>
      <c r="AX1484" s="213"/>
      <c r="AY1484" s="213"/>
      <c r="AZ1484" s="213"/>
      <c r="BA1484" s="213"/>
      <c r="BB1484" s="213"/>
      <c r="BC1484" s="213"/>
      <c r="BD1484" s="213"/>
      <c r="BE1484" s="213"/>
      <c r="BF1484" s="213"/>
      <c r="BG1484" s="213"/>
      <c r="BH1484" s="213"/>
    </row>
    <row r="1485" spans="1:60" outlineLevel="3" x14ac:dyDescent="0.2">
      <c r="A1485" s="220"/>
      <c r="B1485" s="221"/>
      <c r="C1485" s="261" t="s">
        <v>3091</v>
      </c>
      <c r="D1485" s="250"/>
      <c r="E1485" s="250"/>
      <c r="F1485" s="250"/>
      <c r="G1485" s="250"/>
      <c r="H1485" s="224"/>
      <c r="I1485" s="224"/>
      <c r="J1485" s="224"/>
      <c r="K1485" s="224"/>
      <c r="L1485" s="224"/>
      <c r="M1485" s="224"/>
      <c r="N1485" s="223"/>
      <c r="O1485" s="223"/>
      <c r="P1485" s="223"/>
      <c r="Q1485" s="223"/>
      <c r="R1485" s="224"/>
      <c r="S1485" s="224"/>
      <c r="T1485" s="224"/>
      <c r="U1485" s="224"/>
      <c r="V1485" s="224"/>
      <c r="W1485" s="224"/>
      <c r="X1485" s="224"/>
      <c r="Y1485" s="224"/>
      <c r="Z1485" s="213"/>
      <c r="AA1485" s="213"/>
      <c r="AB1485" s="213"/>
      <c r="AC1485" s="213"/>
      <c r="AD1485" s="213"/>
      <c r="AE1485" s="213"/>
      <c r="AF1485" s="213"/>
      <c r="AG1485" s="213" t="s">
        <v>287</v>
      </c>
      <c r="AH1485" s="213"/>
      <c r="AI1485" s="213"/>
      <c r="AJ1485" s="213"/>
      <c r="AK1485" s="213"/>
      <c r="AL1485" s="213"/>
      <c r="AM1485" s="213"/>
      <c r="AN1485" s="213"/>
      <c r="AO1485" s="213"/>
      <c r="AP1485" s="213"/>
      <c r="AQ1485" s="213"/>
      <c r="AR1485" s="213"/>
      <c r="AS1485" s="213"/>
      <c r="AT1485" s="213"/>
      <c r="AU1485" s="213"/>
      <c r="AV1485" s="213"/>
      <c r="AW1485" s="213"/>
      <c r="AX1485" s="213"/>
      <c r="AY1485" s="213"/>
      <c r="AZ1485" s="213"/>
      <c r="BA1485" s="213"/>
      <c r="BB1485" s="213"/>
      <c r="BC1485" s="213"/>
      <c r="BD1485" s="213"/>
      <c r="BE1485" s="213"/>
      <c r="BF1485" s="213"/>
      <c r="BG1485" s="213"/>
      <c r="BH1485" s="213"/>
    </row>
    <row r="1486" spans="1:60" outlineLevel="3" x14ac:dyDescent="0.2">
      <c r="A1486" s="220"/>
      <c r="B1486" s="221"/>
      <c r="C1486" s="261" t="s">
        <v>3092</v>
      </c>
      <c r="D1486" s="250"/>
      <c r="E1486" s="250"/>
      <c r="F1486" s="250"/>
      <c r="G1486" s="250"/>
      <c r="H1486" s="224"/>
      <c r="I1486" s="224"/>
      <c r="J1486" s="224"/>
      <c r="K1486" s="224"/>
      <c r="L1486" s="224"/>
      <c r="M1486" s="224"/>
      <c r="N1486" s="223"/>
      <c r="O1486" s="223"/>
      <c r="P1486" s="223"/>
      <c r="Q1486" s="223"/>
      <c r="R1486" s="224"/>
      <c r="S1486" s="224"/>
      <c r="T1486" s="224"/>
      <c r="U1486" s="224"/>
      <c r="V1486" s="224"/>
      <c r="W1486" s="224"/>
      <c r="X1486" s="224"/>
      <c r="Y1486" s="224"/>
      <c r="Z1486" s="213"/>
      <c r="AA1486" s="213"/>
      <c r="AB1486" s="213"/>
      <c r="AC1486" s="213"/>
      <c r="AD1486" s="213"/>
      <c r="AE1486" s="213"/>
      <c r="AF1486" s="213"/>
      <c r="AG1486" s="213" t="s">
        <v>287</v>
      </c>
      <c r="AH1486" s="213"/>
      <c r="AI1486" s="213"/>
      <c r="AJ1486" s="213"/>
      <c r="AK1486" s="213"/>
      <c r="AL1486" s="213"/>
      <c r="AM1486" s="213"/>
      <c r="AN1486" s="213"/>
      <c r="AO1486" s="213"/>
      <c r="AP1486" s="213"/>
      <c r="AQ1486" s="213"/>
      <c r="AR1486" s="213"/>
      <c r="AS1486" s="213"/>
      <c r="AT1486" s="213"/>
      <c r="AU1486" s="213"/>
      <c r="AV1486" s="213"/>
      <c r="AW1486" s="213"/>
      <c r="AX1486" s="213"/>
      <c r="AY1486" s="213"/>
      <c r="AZ1486" s="213"/>
      <c r="BA1486" s="213"/>
      <c r="BB1486" s="213"/>
      <c r="BC1486" s="213"/>
      <c r="BD1486" s="213"/>
      <c r="BE1486" s="213"/>
      <c r="BF1486" s="213"/>
      <c r="BG1486" s="213"/>
      <c r="BH1486" s="213"/>
    </row>
    <row r="1487" spans="1:60" outlineLevel="3" x14ac:dyDescent="0.2">
      <c r="A1487" s="220"/>
      <c r="B1487" s="221"/>
      <c r="C1487" s="261" t="s">
        <v>3072</v>
      </c>
      <c r="D1487" s="250"/>
      <c r="E1487" s="250"/>
      <c r="F1487" s="250"/>
      <c r="G1487" s="250"/>
      <c r="H1487" s="224"/>
      <c r="I1487" s="224"/>
      <c r="J1487" s="224"/>
      <c r="K1487" s="224"/>
      <c r="L1487" s="224"/>
      <c r="M1487" s="224"/>
      <c r="N1487" s="223"/>
      <c r="O1487" s="223"/>
      <c r="P1487" s="223"/>
      <c r="Q1487" s="223"/>
      <c r="R1487" s="224"/>
      <c r="S1487" s="224"/>
      <c r="T1487" s="224"/>
      <c r="U1487" s="224"/>
      <c r="V1487" s="224"/>
      <c r="W1487" s="224"/>
      <c r="X1487" s="224"/>
      <c r="Y1487" s="224"/>
      <c r="Z1487" s="213"/>
      <c r="AA1487" s="213"/>
      <c r="AB1487" s="213"/>
      <c r="AC1487" s="213"/>
      <c r="AD1487" s="213"/>
      <c r="AE1487" s="213"/>
      <c r="AF1487" s="213"/>
      <c r="AG1487" s="213" t="s">
        <v>287</v>
      </c>
      <c r="AH1487" s="213"/>
      <c r="AI1487" s="213"/>
      <c r="AJ1487" s="213"/>
      <c r="AK1487" s="213"/>
      <c r="AL1487" s="213"/>
      <c r="AM1487" s="213"/>
      <c r="AN1487" s="213"/>
      <c r="AO1487" s="213"/>
      <c r="AP1487" s="213"/>
      <c r="AQ1487" s="213"/>
      <c r="AR1487" s="213"/>
      <c r="AS1487" s="213"/>
      <c r="AT1487" s="213"/>
      <c r="AU1487" s="213"/>
      <c r="AV1487" s="213"/>
      <c r="AW1487" s="213"/>
      <c r="AX1487" s="213"/>
      <c r="AY1487" s="213"/>
      <c r="AZ1487" s="213"/>
      <c r="BA1487" s="213"/>
      <c r="BB1487" s="213"/>
      <c r="BC1487" s="213"/>
      <c r="BD1487" s="213"/>
      <c r="BE1487" s="213"/>
      <c r="BF1487" s="213"/>
      <c r="BG1487" s="213"/>
      <c r="BH1487" s="213"/>
    </row>
    <row r="1488" spans="1:60" outlineLevel="3" x14ac:dyDescent="0.2">
      <c r="A1488" s="220"/>
      <c r="B1488" s="221"/>
      <c r="C1488" s="261" t="s">
        <v>3082</v>
      </c>
      <c r="D1488" s="250"/>
      <c r="E1488" s="250"/>
      <c r="F1488" s="250"/>
      <c r="G1488" s="250"/>
      <c r="H1488" s="224"/>
      <c r="I1488" s="224"/>
      <c r="J1488" s="224"/>
      <c r="K1488" s="224"/>
      <c r="L1488" s="224"/>
      <c r="M1488" s="224"/>
      <c r="N1488" s="223"/>
      <c r="O1488" s="223"/>
      <c r="P1488" s="223"/>
      <c r="Q1488" s="223"/>
      <c r="R1488" s="224"/>
      <c r="S1488" s="224"/>
      <c r="T1488" s="224"/>
      <c r="U1488" s="224"/>
      <c r="V1488" s="224"/>
      <c r="W1488" s="224"/>
      <c r="X1488" s="224"/>
      <c r="Y1488" s="224"/>
      <c r="Z1488" s="213"/>
      <c r="AA1488" s="213"/>
      <c r="AB1488" s="213"/>
      <c r="AC1488" s="213"/>
      <c r="AD1488" s="213"/>
      <c r="AE1488" s="213"/>
      <c r="AF1488" s="213"/>
      <c r="AG1488" s="213" t="s">
        <v>287</v>
      </c>
      <c r="AH1488" s="213"/>
      <c r="AI1488" s="213"/>
      <c r="AJ1488" s="213"/>
      <c r="AK1488" s="213"/>
      <c r="AL1488" s="213"/>
      <c r="AM1488" s="213"/>
      <c r="AN1488" s="213"/>
      <c r="AO1488" s="213"/>
      <c r="AP1488" s="213"/>
      <c r="AQ1488" s="213"/>
      <c r="AR1488" s="213"/>
      <c r="AS1488" s="213"/>
      <c r="AT1488" s="213"/>
      <c r="AU1488" s="213"/>
      <c r="AV1488" s="213"/>
      <c r="AW1488" s="213"/>
      <c r="AX1488" s="213"/>
      <c r="AY1488" s="213"/>
      <c r="AZ1488" s="213"/>
      <c r="BA1488" s="213"/>
      <c r="BB1488" s="213"/>
      <c r="BC1488" s="213"/>
      <c r="BD1488" s="213"/>
      <c r="BE1488" s="213"/>
      <c r="BF1488" s="213"/>
      <c r="BG1488" s="213"/>
      <c r="BH1488" s="213"/>
    </row>
    <row r="1489" spans="1:60" ht="22.5" outlineLevel="3" x14ac:dyDescent="0.2">
      <c r="A1489" s="220"/>
      <c r="B1489" s="221"/>
      <c r="C1489" s="261" t="s">
        <v>355</v>
      </c>
      <c r="D1489" s="250"/>
      <c r="E1489" s="250"/>
      <c r="F1489" s="250"/>
      <c r="G1489" s="250"/>
      <c r="H1489" s="224"/>
      <c r="I1489" s="224"/>
      <c r="J1489" s="224"/>
      <c r="K1489" s="224"/>
      <c r="L1489" s="224"/>
      <c r="M1489" s="224"/>
      <c r="N1489" s="223"/>
      <c r="O1489" s="223"/>
      <c r="P1489" s="223"/>
      <c r="Q1489" s="223"/>
      <c r="R1489" s="224"/>
      <c r="S1489" s="224"/>
      <c r="T1489" s="224"/>
      <c r="U1489" s="224"/>
      <c r="V1489" s="224"/>
      <c r="W1489" s="224"/>
      <c r="X1489" s="224"/>
      <c r="Y1489" s="224"/>
      <c r="Z1489" s="213"/>
      <c r="AA1489" s="213"/>
      <c r="AB1489" s="213"/>
      <c r="AC1489" s="213"/>
      <c r="AD1489" s="213"/>
      <c r="AE1489" s="213"/>
      <c r="AF1489" s="213"/>
      <c r="AG1489" s="213" t="s">
        <v>287</v>
      </c>
      <c r="AH1489" s="213"/>
      <c r="AI1489" s="213"/>
      <c r="AJ1489" s="213"/>
      <c r="AK1489" s="213"/>
      <c r="AL1489" s="213"/>
      <c r="AM1489" s="213"/>
      <c r="AN1489" s="213"/>
      <c r="AO1489" s="213"/>
      <c r="AP1489" s="213"/>
      <c r="AQ1489" s="213"/>
      <c r="AR1489" s="213"/>
      <c r="AS1489" s="213"/>
      <c r="AT1489" s="213"/>
      <c r="AU1489" s="213"/>
      <c r="AV1489" s="213"/>
      <c r="AW1489" s="213"/>
      <c r="AX1489" s="213"/>
      <c r="AY1489" s="213"/>
      <c r="AZ1489" s="213"/>
      <c r="BA1489" s="249" t="str">
        <f>C1489</f>
        <v>Kompletní provedení dle veškerých informací obsažených v PD (textová i výkresová část, technologické postupy, restaurátorské záměry atd.).</v>
      </c>
      <c r="BB1489" s="213"/>
      <c r="BC1489" s="213"/>
      <c r="BD1489" s="213"/>
      <c r="BE1489" s="213"/>
      <c r="BF1489" s="213"/>
      <c r="BG1489" s="213"/>
      <c r="BH1489" s="213"/>
    </row>
    <row r="1490" spans="1:60" ht="22.5" outlineLevel="3" x14ac:dyDescent="0.2">
      <c r="A1490" s="220"/>
      <c r="B1490" s="221"/>
      <c r="C1490" s="261" t="s">
        <v>3165</v>
      </c>
      <c r="D1490" s="250"/>
      <c r="E1490" s="250"/>
      <c r="F1490" s="250"/>
      <c r="G1490" s="250"/>
      <c r="H1490" s="224"/>
      <c r="I1490" s="224"/>
      <c r="J1490" s="224"/>
      <c r="K1490" s="224"/>
      <c r="L1490" s="224"/>
      <c r="M1490" s="224"/>
      <c r="N1490" s="223"/>
      <c r="O1490" s="223"/>
      <c r="P1490" s="223"/>
      <c r="Q1490" s="223"/>
      <c r="R1490" s="224"/>
      <c r="S1490" s="224"/>
      <c r="T1490" s="224"/>
      <c r="U1490" s="224"/>
      <c r="V1490" s="224"/>
      <c r="W1490" s="224"/>
      <c r="X1490" s="224"/>
      <c r="Y1490" s="224"/>
      <c r="Z1490" s="213"/>
      <c r="AA1490" s="213"/>
      <c r="AB1490" s="213"/>
      <c r="AC1490" s="213"/>
      <c r="AD1490" s="213"/>
      <c r="AE1490" s="213"/>
      <c r="AF1490" s="213"/>
      <c r="AG1490" s="213" t="s">
        <v>287</v>
      </c>
      <c r="AH1490" s="213"/>
      <c r="AI1490" s="213"/>
      <c r="AJ1490" s="213"/>
      <c r="AK1490" s="213"/>
      <c r="AL1490" s="213"/>
      <c r="AM1490" s="213"/>
      <c r="AN1490" s="213"/>
      <c r="AO1490" s="213"/>
      <c r="AP1490" s="213"/>
      <c r="AQ1490" s="213"/>
      <c r="AR1490" s="213"/>
      <c r="AS1490" s="213"/>
      <c r="AT1490" s="213"/>
      <c r="AU1490" s="213"/>
      <c r="AV1490" s="213"/>
      <c r="AW1490" s="213"/>
      <c r="AX1490" s="213"/>
      <c r="AY1490" s="213"/>
      <c r="AZ1490" s="213"/>
      <c r="BA1490" s="249" t="str">
        <f>C1490</f>
        <v>Provedení je včetně montáže, demontáže původních konstrukcí, dodávky, přesunu hmot, přesunu a likvidace suti, povrchové úpravy, repasí, restaurátorských záměrů,</v>
      </c>
      <c r="BB1490" s="213"/>
      <c r="BC1490" s="213"/>
      <c r="BD1490" s="213"/>
      <c r="BE1490" s="213"/>
      <c r="BF1490" s="213"/>
      <c r="BG1490" s="213"/>
      <c r="BH1490" s="213"/>
    </row>
    <row r="1491" spans="1:60" ht="22.5" outlineLevel="3" x14ac:dyDescent="0.2">
      <c r="A1491" s="220"/>
      <c r="B1491" s="221"/>
      <c r="C1491" s="261" t="s">
        <v>288</v>
      </c>
      <c r="D1491" s="250"/>
      <c r="E1491" s="250"/>
      <c r="F1491" s="250"/>
      <c r="G1491" s="250"/>
      <c r="H1491" s="224"/>
      <c r="I1491" s="224"/>
      <c r="J1491" s="224"/>
      <c r="K1491" s="224"/>
      <c r="L1491" s="224"/>
      <c r="M1491" s="224"/>
      <c r="N1491" s="223"/>
      <c r="O1491" s="223"/>
      <c r="P1491" s="223"/>
      <c r="Q1491" s="223"/>
      <c r="R1491" s="224"/>
      <c r="S1491" s="224"/>
      <c r="T1491" s="224"/>
      <c r="U1491" s="224"/>
      <c r="V1491" s="224"/>
      <c r="W1491" s="224"/>
      <c r="X1491" s="224"/>
      <c r="Y1491" s="224"/>
      <c r="Z1491" s="213"/>
      <c r="AA1491" s="213"/>
      <c r="AB1491" s="213"/>
      <c r="AC1491" s="213"/>
      <c r="AD1491" s="213"/>
      <c r="AE1491" s="213"/>
      <c r="AF1491" s="213"/>
      <c r="AG1491" s="213" t="s">
        <v>287</v>
      </c>
      <c r="AH1491" s="213"/>
      <c r="AI1491" s="213"/>
      <c r="AJ1491" s="213"/>
      <c r="AK1491" s="213"/>
      <c r="AL1491" s="213"/>
      <c r="AM1491" s="213"/>
      <c r="AN1491" s="213"/>
      <c r="AO1491" s="213"/>
      <c r="AP1491" s="213"/>
      <c r="AQ1491" s="213"/>
      <c r="AR1491" s="213"/>
      <c r="AS1491" s="213"/>
      <c r="AT1491" s="213"/>
      <c r="AU1491" s="213"/>
      <c r="AV1491" s="213"/>
      <c r="AW1491" s="213"/>
      <c r="AX1491" s="213"/>
      <c r="AY1491" s="213"/>
      <c r="AZ1491" s="213"/>
      <c r="BA1491" s="249" t="str">
        <f>C1491</f>
        <v>restaurátorských závěrečných zpráv, dílenských dokumentací, vzorkování a veškerých dalších nutných souvisejících plnění a dodávek potřeb.</v>
      </c>
      <c r="BB1491" s="213"/>
      <c r="BC1491" s="213"/>
      <c r="BD1491" s="213"/>
      <c r="BE1491" s="213"/>
      <c r="BF1491" s="213"/>
      <c r="BG1491" s="213"/>
      <c r="BH1491" s="213"/>
    </row>
    <row r="1492" spans="1:60" outlineLevel="1" x14ac:dyDescent="0.2">
      <c r="A1492" s="241">
        <v>143</v>
      </c>
      <c r="B1492" s="242" t="s">
        <v>3093</v>
      </c>
      <c r="C1492" s="259" t="s">
        <v>3094</v>
      </c>
      <c r="D1492" s="243" t="s">
        <v>598</v>
      </c>
      <c r="E1492" s="244">
        <v>19</v>
      </c>
      <c r="F1492" s="245"/>
      <c r="G1492" s="246">
        <f>ROUND(E1492*F1492,2)</f>
        <v>0</v>
      </c>
      <c r="H1492" s="245"/>
      <c r="I1492" s="246">
        <f>ROUND(E1492*H1492,2)</f>
        <v>0</v>
      </c>
      <c r="J1492" s="245"/>
      <c r="K1492" s="246">
        <f>ROUND(E1492*J1492,2)</f>
        <v>0</v>
      </c>
      <c r="L1492" s="246">
        <v>21</v>
      </c>
      <c r="M1492" s="246">
        <f>G1492*(1+L1492/100)</f>
        <v>0</v>
      </c>
      <c r="N1492" s="244">
        <v>0</v>
      </c>
      <c r="O1492" s="244">
        <f>ROUND(E1492*N1492,2)</f>
        <v>0</v>
      </c>
      <c r="P1492" s="244">
        <v>0</v>
      </c>
      <c r="Q1492" s="244">
        <f>ROUND(E1492*P1492,2)</f>
        <v>0</v>
      </c>
      <c r="R1492" s="246"/>
      <c r="S1492" s="246" t="s">
        <v>281</v>
      </c>
      <c r="T1492" s="247" t="s">
        <v>282</v>
      </c>
      <c r="U1492" s="224">
        <v>0</v>
      </c>
      <c r="V1492" s="224">
        <f>ROUND(E1492*U1492,2)</f>
        <v>0</v>
      </c>
      <c r="W1492" s="224"/>
      <c r="X1492" s="224" t="s">
        <v>283</v>
      </c>
      <c r="Y1492" s="224" t="s">
        <v>284</v>
      </c>
      <c r="Z1492" s="213"/>
      <c r="AA1492" s="213"/>
      <c r="AB1492" s="213"/>
      <c r="AC1492" s="213"/>
      <c r="AD1492" s="213"/>
      <c r="AE1492" s="213"/>
      <c r="AF1492" s="213"/>
      <c r="AG1492" s="213" t="s">
        <v>285</v>
      </c>
      <c r="AH1492" s="213"/>
      <c r="AI1492" s="213"/>
      <c r="AJ1492" s="213"/>
      <c r="AK1492" s="213"/>
      <c r="AL1492" s="213"/>
      <c r="AM1492" s="213"/>
      <c r="AN1492" s="213"/>
      <c r="AO1492" s="213"/>
      <c r="AP1492" s="213"/>
      <c r="AQ1492" s="213"/>
      <c r="AR1492" s="213"/>
      <c r="AS1492" s="213"/>
      <c r="AT1492" s="213"/>
      <c r="AU1492" s="213"/>
      <c r="AV1492" s="213"/>
      <c r="AW1492" s="213"/>
      <c r="AX1492" s="213"/>
      <c r="AY1492" s="213"/>
      <c r="AZ1492" s="213"/>
      <c r="BA1492" s="213"/>
      <c r="BB1492" s="213"/>
      <c r="BC1492" s="213"/>
      <c r="BD1492" s="213"/>
      <c r="BE1492" s="213"/>
      <c r="BF1492" s="213"/>
      <c r="BG1492" s="213"/>
      <c r="BH1492" s="213"/>
    </row>
    <row r="1493" spans="1:60" outlineLevel="2" x14ac:dyDescent="0.2">
      <c r="A1493" s="220"/>
      <c r="B1493" s="221"/>
      <c r="C1493" s="260" t="s">
        <v>286</v>
      </c>
      <c r="D1493" s="248"/>
      <c r="E1493" s="248"/>
      <c r="F1493" s="248"/>
      <c r="G1493" s="248"/>
      <c r="H1493" s="224"/>
      <c r="I1493" s="224"/>
      <c r="J1493" s="224"/>
      <c r="K1493" s="224"/>
      <c r="L1493" s="224"/>
      <c r="M1493" s="224"/>
      <c r="N1493" s="223"/>
      <c r="O1493" s="223"/>
      <c r="P1493" s="223"/>
      <c r="Q1493" s="223"/>
      <c r="R1493" s="224"/>
      <c r="S1493" s="224"/>
      <c r="T1493" s="224"/>
      <c r="U1493" s="224"/>
      <c r="V1493" s="224"/>
      <c r="W1493" s="224"/>
      <c r="X1493" s="224"/>
      <c r="Y1493" s="224"/>
      <c r="Z1493" s="213"/>
      <c r="AA1493" s="213"/>
      <c r="AB1493" s="213"/>
      <c r="AC1493" s="213"/>
      <c r="AD1493" s="213"/>
      <c r="AE1493" s="213"/>
      <c r="AF1493" s="213"/>
      <c r="AG1493" s="213" t="s">
        <v>287</v>
      </c>
      <c r="AH1493" s="213"/>
      <c r="AI1493" s="213"/>
      <c r="AJ1493" s="213"/>
      <c r="AK1493" s="213"/>
      <c r="AL1493" s="213"/>
      <c r="AM1493" s="213"/>
      <c r="AN1493" s="213"/>
      <c r="AO1493" s="213"/>
      <c r="AP1493" s="213"/>
      <c r="AQ1493" s="213"/>
      <c r="AR1493" s="213"/>
      <c r="AS1493" s="213"/>
      <c r="AT1493" s="213"/>
      <c r="AU1493" s="213"/>
      <c r="AV1493" s="213"/>
      <c r="AW1493" s="213"/>
      <c r="AX1493" s="213"/>
      <c r="AY1493" s="213"/>
      <c r="AZ1493" s="213"/>
      <c r="BA1493" s="213"/>
      <c r="BB1493" s="213"/>
      <c r="BC1493" s="213"/>
      <c r="BD1493" s="213"/>
      <c r="BE1493" s="213"/>
      <c r="BF1493" s="213"/>
      <c r="BG1493" s="213"/>
      <c r="BH1493" s="213"/>
    </row>
    <row r="1494" spans="1:60" outlineLevel="3" x14ac:dyDescent="0.2">
      <c r="A1494" s="220"/>
      <c r="B1494" s="221"/>
      <c r="C1494" s="261" t="s">
        <v>3221</v>
      </c>
      <c r="D1494" s="250"/>
      <c r="E1494" s="250"/>
      <c r="F1494" s="250"/>
      <c r="G1494" s="250"/>
      <c r="H1494" s="224"/>
      <c r="I1494" s="224"/>
      <c r="J1494" s="224"/>
      <c r="K1494" s="224"/>
      <c r="L1494" s="224"/>
      <c r="M1494" s="224"/>
      <c r="N1494" s="223"/>
      <c r="O1494" s="223"/>
      <c r="P1494" s="223"/>
      <c r="Q1494" s="223"/>
      <c r="R1494" s="224"/>
      <c r="S1494" s="224"/>
      <c r="T1494" s="224"/>
      <c r="U1494" s="224"/>
      <c r="V1494" s="224"/>
      <c r="W1494" s="224"/>
      <c r="X1494" s="224"/>
      <c r="Y1494" s="224"/>
      <c r="Z1494" s="213"/>
      <c r="AA1494" s="213"/>
      <c r="AB1494" s="213"/>
      <c r="AC1494" s="213"/>
      <c r="AD1494" s="213"/>
      <c r="AE1494" s="213"/>
      <c r="AF1494" s="213"/>
      <c r="AG1494" s="213" t="s">
        <v>287</v>
      </c>
      <c r="AH1494" s="213"/>
      <c r="AI1494" s="213"/>
      <c r="AJ1494" s="213"/>
      <c r="AK1494" s="213"/>
      <c r="AL1494" s="213"/>
      <c r="AM1494" s="213"/>
      <c r="AN1494" s="213"/>
      <c r="AO1494" s="213"/>
      <c r="AP1494" s="213"/>
      <c r="AQ1494" s="213"/>
      <c r="AR1494" s="213"/>
      <c r="AS1494" s="213"/>
      <c r="AT1494" s="213"/>
      <c r="AU1494" s="213"/>
      <c r="AV1494" s="213"/>
      <c r="AW1494" s="213"/>
      <c r="AX1494" s="213"/>
      <c r="AY1494" s="213"/>
      <c r="AZ1494" s="213"/>
      <c r="BA1494" s="213"/>
      <c r="BB1494" s="213"/>
      <c r="BC1494" s="213"/>
      <c r="BD1494" s="213"/>
      <c r="BE1494" s="213"/>
      <c r="BF1494" s="213"/>
      <c r="BG1494" s="213"/>
      <c r="BH1494" s="213"/>
    </row>
    <row r="1495" spans="1:60" outlineLevel="3" x14ac:dyDescent="0.2">
      <c r="A1495" s="220"/>
      <c r="B1495" s="221"/>
      <c r="C1495" s="261" t="s">
        <v>3222</v>
      </c>
      <c r="D1495" s="250"/>
      <c r="E1495" s="250"/>
      <c r="F1495" s="250"/>
      <c r="G1495" s="250"/>
      <c r="H1495" s="224"/>
      <c r="I1495" s="224"/>
      <c r="J1495" s="224"/>
      <c r="K1495" s="224"/>
      <c r="L1495" s="224"/>
      <c r="M1495" s="224"/>
      <c r="N1495" s="223"/>
      <c r="O1495" s="223"/>
      <c r="P1495" s="223"/>
      <c r="Q1495" s="223"/>
      <c r="R1495" s="224"/>
      <c r="S1495" s="224"/>
      <c r="T1495" s="224"/>
      <c r="U1495" s="224"/>
      <c r="V1495" s="224"/>
      <c r="W1495" s="224"/>
      <c r="X1495" s="224"/>
      <c r="Y1495" s="224"/>
      <c r="Z1495" s="213"/>
      <c r="AA1495" s="213"/>
      <c r="AB1495" s="213"/>
      <c r="AC1495" s="213"/>
      <c r="AD1495" s="213"/>
      <c r="AE1495" s="213"/>
      <c r="AF1495" s="213"/>
      <c r="AG1495" s="213" t="s">
        <v>287</v>
      </c>
      <c r="AH1495" s="213"/>
      <c r="AI1495" s="213"/>
      <c r="AJ1495" s="213"/>
      <c r="AK1495" s="213"/>
      <c r="AL1495" s="213"/>
      <c r="AM1495" s="213"/>
      <c r="AN1495" s="213"/>
      <c r="AO1495" s="213"/>
      <c r="AP1495" s="213"/>
      <c r="AQ1495" s="213"/>
      <c r="AR1495" s="213"/>
      <c r="AS1495" s="213"/>
      <c r="AT1495" s="213"/>
      <c r="AU1495" s="213"/>
      <c r="AV1495" s="213"/>
      <c r="AW1495" s="213"/>
      <c r="AX1495" s="213"/>
      <c r="AY1495" s="213"/>
      <c r="AZ1495" s="213"/>
      <c r="BA1495" s="213"/>
      <c r="BB1495" s="213"/>
      <c r="BC1495" s="213"/>
      <c r="BD1495" s="213"/>
      <c r="BE1495" s="213"/>
      <c r="BF1495" s="213"/>
      <c r="BG1495" s="213"/>
      <c r="BH1495" s="213"/>
    </row>
    <row r="1496" spans="1:60" outlineLevel="3" x14ac:dyDescent="0.2">
      <c r="A1496" s="220"/>
      <c r="B1496" s="221"/>
      <c r="C1496" s="261" t="s">
        <v>3095</v>
      </c>
      <c r="D1496" s="250"/>
      <c r="E1496" s="250"/>
      <c r="F1496" s="250"/>
      <c r="G1496" s="250"/>
      <c r="H1496" s="224"/>
      <c r="I1496" s="224"/>
      <c r="J1496" s="224"/>
      <c r="K1496" s="224"/>
      <c r="L1496" s="224"/>
      <c r="M1496" s="224"/>
      <c r="N1496" s="223"/>
      <c r="O1496" s="223"/>
      <c r="P1496" s="223"/>
      <c r="Q1496" s="223"/>
      <c r="R1496" s="224"/>
      <c r="S1496" s="224"/>
      <c r="T1496" s="224"/>
      <c r="U1496" s="224"/>
      <c r="V1496" s="224"/>
      <c r="W1496" s="224"/>
      <c r="X1496" s="224"/>
      <c r="Y1496" s="224"/>
      <c r="Z1496" s="213"/>
      <c r="AA1496" s="213"/>
      <c r="AB1496" s="213"/>
      <c r="AC1496" s="213"/>
      <c r="AD1496" s="213"/>
      <c r="AE1496" s="213"/>
      <c r="AF1496" s="213"/>
      <c r="AG1496" s="213" t="s">
        <v>287</v>
      </c>
      <c r="AH1496" s="213"/>
      <c r="AI1496" s="213"/>
      <c r="AJ1496" s="213"/>
      <c r="AK1496" s="213"/>
      <c r="AL1496" s="213"/>
      <c r="AM1496" s="213"/>
      <c r="AN1496" s="213"/>
      <c r="AO1496" s="213"/>
      <c r="AP1496" s="213"/>
      <c r="AQ1496" s="213"/>
      <c r="AR1496" s="213"/>
      <c r="AS1496" s="213"/>
      <c r="AT1496" s="213"/>
      <c r="AU1496" s="213"/>
      <c r="AV1496" s="213"/>
      <c r="AW1496" s="213"/>
      <c r="AX1496" s="213"/>
      <c r="AY1496" s="213"/>
      <c r="AZ1496" s="213"/>
      <c r="BA1496" s="213"/>
      <c r="BB1496" s="213"/>
      <c r="BC1496" s="213"/>
      <c r="BD1496" s="213"/>
      <c r="BE1496" s="213"/>
      <c r="BF1496" s="213"/>
      <c r="BG1496" s="213"/>
      <c r="BH1496" s="213"/>
    </row>
    <row r="1497" spans="1:60" outlineLevel="3" x14ac:dyDescent="0.2">
      <c r="A1497" s="220"/>
      <c r="B1497" s="221"/>
      <c r="C1497" s="261" t="s">
        <v>3096</v>
      </c>
      <c r="D1497" s="250"/>
      <c r="E1497" s="250"/>
      <c r="F1497" s="250"/>
      <c r="G1497" s="250"/>
      <c r="H1497" s="224"/>
      <c r="I1497" s="224"/>
      <c r="J1497" s="224"/>
      <c r="K1497" s="224"/>
      <c r="L1497" s="224"/>
      <c r="M1497" s="224"/>
      <c r="N1497" s="223"/>
      <c r="O1497" s="223"/>
      <c r="P1497" s="223"/>
      <c r="Q1497" s="223"/>
      <c r="R1497" s="224"/>
      <c r="S1497" s="224"/>
      <c r="T1497" s="224"/>
      <c r="U1497" s="224"/>
      <c r="V1497" s="224"/>
      <c r="W1497" s="224"/>
      <c r="X1497" s="224"/>
      <c r="Y1497" s="224"/>
      <c r="Z1497" s="213"/>
      <c r="AA1497" s="213"/>
      <c r="AB1497" s="213"/>
      <c r="AC1497" s="213"/>
      <c r="AD1497" s="213"/>
      <c r="AE1497" s="213"/>
      <c r="AF1497" s="213"/>
      <c r="AG1497" s="213" t="s">
        <v>287</v>
      </c>
      <c r="AH1497" s="213"/>
      <c r="AI1497" s="213"/>
      <c r="AJ1497" s="213"/>
      <c r="AK1497" s="213"/>
      <c r="AL1497" s="213"/>
      <c r="AM1497" s="213"/>
      <c r="AN1497" s="213"/>
      <c r="AO1497" s="213"/>
      <c r="AP1497" s="213"/>
      <c r="AQ1497" s="213"/>
      <c r="AR1497" s="213"/>
      <c r="AS1497" s="213"/>
      <c r="AT1497" s="213"/>
      <c r="AU1497" s="213"/>
      <c r="AV1497" s="213"/>
      <c r="AW1497" s="213"/>
      <c r="AX1497" s="213"/>
      <c r="AY1497" s="213"/>
      <c r="AZ1497" s="213"/>
      <c r="BA1497" s="213"/>
      <c r="BB1497" s="213"/>
      <c r="BC1497" s="213"/>
      <c r="BD1497" s="213"/>
      <c r="BE1497" s="213"/>
      <c r="BF1497" s="213"/>
      <c r="BG1497" s="213"/>
      <c r="BH1497" s="213"/>
    </row>
    <row r="1498" spans="1:60" outlineLevel="3" x14ac:dyDescent="0.2">
      <c r="A1498" s="220"/>
      <c r="B1498" s="221"/>
      <c r="C1498" s="261" t="s">
        <v>3097</v>
      </c>
      <c r="D1498" s="250"/>
      <c r="E1498" s="250"/>
      <c r="F1498" s="250"/>
      <c r="G1498" s="250"/>
      <c r="H1498" s="224"/>
      <c r="I1498" s="224"/>
      <c r="J1498" s="224"/>
      <c r="K1498" s="224"/>
      <c r="L1498" s="224"/>
      <c r="M1498" s="224"/>
      <c r="N1498" s="223"/>
      <c r="O1498" s="223"/>
      <c r="P1498" s="223"/>
      <c r="Q1498" s="223"/>
      <c r="R1498" s="224"/>
      <c r="S1498" s="224"/>
      <c r="T1498" s="224"/>
      <c r="U1498" s="224"/>
      <c r="V1498" s="224"/>
      <c r="W1498" s="224"/>
      <c r="X1498" s="224"/>
      <c r="Y1498" s="224"/>
      <c r="Z1498" s="213"/>
      <c r="AA1498" s="213"/>
      <c r="AB1498" s="213"/>
      <c r="AC1498" s="213"/>
      <c r="AD1498" s="213"/>
      <c r="AE1498" s="213"/>
      <c r="AF1498" s="213"/>
      <c r="AG1498" s="213" t="s">
        <v>287</v>
      </c>
      <c r="AH1498" s="213"/>
      <c r="AI1498" s="213"/>
      <c r="AJ1498" s="213"/>
      <c r="AK1498" s="213"/>
      <c r="AL1498" s="213"/>
      <c r="AM1498" s="213"/>
      <c r="AN1498" s="213"/>
      <c r="AO1498" s="213"/>
      <c r="AP1498" s="213"/>
      <c r="AQ1498" s="213"/>
      <c r="AR1498" s="213"/>
      <c r="AS1498" s="213"/>
      <c r="AT1498" s="213"/>
      <c r="AU1498" s="213"/>
      <c r="AV1498" s="213"/>
      <c r="AW1498" s="213"/>
      <c r="AX1498" s="213"/>
      <c r="AY1498" s="213"/>
      <c r="AZ1498" s="213"/>
      <c r="BA1498" s="213"/>
      <c r="BB1498" s="213"/>
      <c r="BC1498" s="213"/>
      <c r="BD1498" s="213"/>
      <c r="BE1498" s="213"/>
      <c r="BF1498" s="213"/>
      <c r="BG1498" s="213"/>
      <c r="BH1498" s="213"/>
    </row>
    <row r="1499" spans="1:60" ht="22.5" outlineLevel="3" x14ac:dyDescent="0.2">
      <c r="A1499" s="220"/>
      <c r="B1499" s="221"/>
      <c r="C1499" s="261" t="s">
        <v>355</v>
      </c>
      <c r="D1499" s="250"/>
      <c r="E1499" s="250"/>
      <c r="F1499" s="250"/>
      <c r="G1499" s="250"/>
      <c r="H1499" s="224"/>
      <c r="I1499" s="224"/>
      <c r="J1499" s="224"/>
      <c r="K1499" s="224"/>
      <c r="L1499" s="224"/>
      <c r="M1499" s="224"/>
      <c r="N1499" s="223"/>
      <c r="O1499" s="223"/>
      <c r="P1499" s="223"/>
      <c r="Q1499" s="223"/>
      <c r="R1499" s="224"/>
      <c r="S1499" s="224"/>
      <c r="T1499" s="224"/>
      <c r="U1499" s="224"/>
      <c r="V1499" s="224"/>
      <c r="W1499" s="224"/>
      <c r="X1499" s="224"/>
      <c r="Y1499" s="224"/>
      <c r="Z1499" s="213"/>
      <c r="AA1499" s="213"/>
      <c r="AB1499" s="213"/>
      <c r="AC1499" s="213"/>
      <c r="AD1499" s="213"/>
      <c r="AE1499" s="213"/>
      <c r="AF1499" s="213"/>
      <c r="AG1499" s="213" t="s">
        <v>287</v>
      </c>
      <c r="AH1499" s="213"/>
      <c r="AI1499" s="213"/>
      <c r="AJ1499" s="213"/>
      <c r="AK1499" s="213"/>
      <c r="AL1499" s="213"/>
      <c r="AM1499" s="213"/>
      <c r="AN1499" s="213"/>
      <c r="AO1499" s="213"/>
      <c r="AP1499" s="213"/>
      <c r="AQ1499" s="213"/>
      <c r="AR1499" s="213"/>
      <c r="AS1499" s="213"/>
      <c r="AT1499" s="213"/>
      <c r="AU1499" s="213"/>
      <c r="AV1499" s="213"/>
      <c r="AW1499" s="213"/>
      <c r="AX1499" s="213"/>
      <c r="AY1499" s="213"/>
      <c r="AZ1499" s="213"/>
      <c r="BA1499" s="249" t="str">
        <f>C1499</f>
        <v>Kompletní provedení dle veškerých informací obsažených v PD (textová i výkresová část, technologické postupy, restaurátorské záměry atd.).</v>
      </c>
      <c r="BB1499" s="213"/>
      <c r="BC1499" s="213"/>
      <c r="BD1499" s="213"/>
      <c r="BE1499" s="213"/>
      <c r="BF1499" s="213"/>
      <c r="BG1499" s="213"/>
      <c r="BH1499" s="213"/>
    </row>
    <row r="1500" spans="1:60" ht="22.5" outlineLevel="3" x14ac:dyDescent="0.2">
      <c r="A1500" s="220"/>
      <c r="B1500" s="221"/>
      <c r="C1500" s="261" t="s">
        <v>3165</v>
      </c>
      <c r="D1500" s="250"/>
      <c r="E1500" s="250"/>
      <c r="F1500" s="250"/>
      <c r="G1500" s="250"/>
      <c r="H1500" s="224"/>
      <c r="I1500" s="224"/>
      <c r="J1500" s="224"/>
      <c r="K1500" s="224"/>
      <c r="L1500" s="224"/>
      <c r="M1500" s="224"/>
      <c r="N1500" s="223"/>
      <c r="O1500" s="223"/>
      <c r="P1500" s="223"/>
      <c r="Q1500" s="223"/>
      <c r="R1500" s="224"/>
      <c r="S1500" s="224"/>
      <c r="T1500" s="224"/>
      <c r="U1500" s="224"/>
      <c r="V1500" s="224"/>
      <c r="W1500" s="224"/>
      <c r="X1500" s="224"/>
      <c r="Y1500" s="224"/>
      <c r="Z1500" s="213"/>
      <c r="AA1500" s="213"/>
      <c r="AB1500" s="213"/>
      <c r="AC1500" s="213"/>
      <c r="AD1500" s="213"/>
      <c r="AE1500" s="213"/>
      <c r="AF1500" s="213"/>
      <c r="AG1500" s="213" t="s">
        <v>287</v>
      </c>
      <c r="AH1500" s="213"/>
      <c r="AI1500" s="213"/>
      <c r="AJ1500" s="213"/>
      <c r="AK1500" s="213"/>
      <c r="AL1500" s="213"/>
      <c r="AM1500" s="213"/>
      <c r="AN1500" s="213"/>
      <c r="AO1500" s="213"/>
      <c r="AP1500" s="213"/>
      <c r="AQ1500" s="213"/>
      <c r="AR1500" s="213"/>
      <c r="AS1500" s="213"/>
      <c r="AT1500" s="213"/>
      <c r="AU1500" s="213"/>
      <c r="AV1500" s="213"/>
      <c r="AW1500" s="213"/>
      <c r="AX1500" s="213"/>
      <c r="AY1500" s="213"/>
      <c r="AZ1500" s="213"/>
      <c r="BA1500" s="249" t="str">
        <f>C1500</f>
        <v>Provedení je včetně montáže, demontáže původních konstrukcí, dodávky, přesunu hmot, přesunu a likvidace suti, povrchové úpravy, repasí, restaurátorských záměrů,</v>
      </c>
      <c r="BB1500" s="213"/>
      <c r="BC1500" s="213"/>
      <c r="BD1500" s="213"/>
      <c r="BE1500" s="213"/>
      <c r="BF1500" s="213"/>
      <c r="BG1500" s="213"/>
      <c r="BH1500" s="213"/>
    </row>
    <row r="1501" spans="1:60" ht="22.5" outlineLevel="3" x14ac:dyDescent="0.2">
      <c r="A1501" s="220"/>
      <c r="B1501" s="221"/>
      <c r="C1501" s="261" t="s">
        <v>288</v>
      </c>
      <c r="D1501" s="250"/>
      <c r="E1501" s="250"/>
      <c r="F1501" s="250"/>
      <c r="G1501" s="250"/>
      <c r="H1501" s="224"/>
      <c r="I1501" s="224"/>
      <c r="J1501" s="224"/>
      <c r="K1501" s="224"/>
      <c r="L1501" s="224"/>
      <c r="M1501" s="224"/>
      <c r="N1501" s="223"/>
      <c r="O1501" s="223"/>
      <c r="P1501" s="223"/>
      <c r="Q1501" s="223"/>
      <c r="R1501" s="224"/>
      <c r="S1501" s="224"/>
      <c r="T1501" s="224"/>
      <c r="U1501" s="224"/>
      <c r="V1501" s="224"/>
      <c r="W1501" s="224"/>
      <c r="X1501" s="224"/>
      <c r="Y1501" s="224"/>
      <c r="Z1501" s="213"/>
      <c r="AA1501" s="213"/>
      <c r="AB1501" s="213"/>
      <c r="AC1501" s="213"/>
      <c r="AD1501" s="213"/>
      <c r="AE1501" s="213"/>
      <c r="AF1501" s="213"/>
      <c r="AG1501" s="213" t="s">
        <v>287</v>
      </c>
      <c r="AH1501" s="213"/>
      <c r="AI1501" s="213"/>
      <c r="AJ1501" s="213"/>
      <c r="AK1501" s="213"/>
      <c r="AL1501" s="213"/>
      <c r="AM1501" s="213"/>
      <c r="AN1501" s="213"/>
      <c r="AO1501" s="213"/>
      <c r="AP1501" s="213"/>
      <c r="AQ1501" s="213"/>
      <c r="AR1501" s="213"/>
      <c r="AS1501" s="213"/>
      <c r="AT1501" s="213"/>
      <c r="AU1501" s="213"/>
      <c r="AV1501" s="213"/>
      <c r="AW1501" s="213"/>
      <c r="AX1501" s="213"/>
      <c r="AY1501" s="213"/>
      <c r="AZ1501" s="213"/>
      <c r="BA1501" s="249" t="str">
        <f>C1501</f>
        <v>restaurátorských závěrečných zpráv, dílenských dokumentací, vzorkování a veškerých dalších nutných souvisejících plnění a dodávek potřeb.</v>
      </c>
      <c r="BB1501" s="213"/>
      <c r="BC1501" s="213"/>
      <c r="BD1501" s="213"/>
      <c r="BE1501" s="213"/>
      <c r="BF1501" s="213"/>
      <c r="BG1501" s="213"/>
      <c r="BH1501" s="213"/>
    </row>
    <row r="1502" spans="1:60" outlineLevel="2" x14ac:dyDescent="0.2">
      <c r="A1502" s="220"/>
      <c r="B1502" s="221"/>
      <c r="C1502" s="262" t="s">
        <v>3098</v>
      </c>
      <c r="D1502" s="229"/>
      <c r="E1502" s="230">
        <v>19</v>
      </c>
      <c r="F1502" s="224"/>
      <c r="G1502" s="224"/>
      <c r="H1502" s="224"/>
      <c r="I1502" s="224"/>
      <c r="J1502" s="224"/>
      <c r="K1502" s="224"/>
      <c r="L1502" s="224"/>
      <c r="M1502" s="224"/>
      <c r="N1502" s="223"/>
      <c r="O1502" s="223"/>
      <c r="P1502" s="223"/>
      <c r="Q1502" s="223"/>
      <c r="R1502" s="224"/>
      <c r="S1502" s="224"/>
      <c r="T1502" s="224"/>
      <c r="U1502" s="224"/>
      <c r="V1502" s="224"/>
      <c r="W1502" s="224"/>
      <c r="X1502" s="224"/>
      <c r="Y1502" s="224"/>
      <c r="Z1502" s="213"/>
      <c r="AA1502" s="213"/>
      <c r="AB1502" s="213"/>
      <c r="AC1502" s="213"/>
      <c r="AD1502" s="213"/>
      <c r="AE1502" s="213"/>
      <c r="AF1502" s="213"/>
      <c r="AG1502" s="213" t="s">
        <v>290</v>
      </c>
      <c r="AH1502" s="213">
        <v>0</v>
      </c>
      <c r="AI1502" s="213"/>
      <c r="AJ1502" s="213"/>
      <c r="AK1502" s="213"/>
      <c r="AL1502" s="213"/>
      <c r="AM1502" s="213"/>
      <c r="AN1502" s="213"/>
      <c r="AO1502" s="213"/>
      <c r="AP1502" s="213"/>
      <c r="AQ1502" s="213"/>
      <c r="AR1502" s="213"/>
      <c r="AS1502" s="213"/>
      <c r="AT1502" s="213"/>
      <c r="AU1502" s="213"/>
      <c r="AV1502" s="213"/>
      <c r="AW1502" s="213"/>
      <c r="AX1502" s="213"/>
      <c r="AY1502" s="213"/>
      <c r="AZ1502" s="213"/>
      <c r="BA1502" s="213"/>
      <c r="BB1502" s="213"/>
      <c r="BC1502" s="213"/>
      <c r="BD1502" s="213"/>
      <c r="BE1502" s="213"/>
      <c r="BF1502" s="213"/>
      <c r="BG1502" s="213"/>
      <c r="BH1502" s="213"/>
    </row>
    <row r="1503" spans="1:60" outlineLevel="3" x14ac:dyDescent="0.2">
      <c r="A1503" s="220"/>
      <c r="B1503" s="221"/>
      <c r="C1503" s="263" t="s">
        <v>294</v>
      </c>
      <c r="D1503" s="231"/>
      <c r="E1503" s="232">
        <v>19</v>
      </c>
      <c r="F1503" s="224"/>
      <c r="G1503" s="224"/>
      <c r="H1503" s="224"/>
      <c r="I1503" s="224"/>
      <c r="J1503" s="224"/>
      <c r="K1503" s="224"/>
      <c r="L1503" s="224"/>
      <c r="M1503" s="224"/>
      <c r="N1503" s="223"/>
      <c r="O1503" s="223"/>
      <c r="P1503" s="223"/>
      <c r="Q1503" s="223"/>
      <c r="R1503" s="224"/>
      <c r="S1503" s="224"/>
      <c r="T1503" s="224"/>
      <c r="U1503" s="224"/>
      <c r="V1503" s="224"/>
      <c r="W1503" s="224"/>
      <c r="X1503" s="224"/>
      <c r="Y1503" s="224"/>
      <c r="Z1503" s="213"/>
      <c r="AA1503" s="213"/>
      <c r="AB1503" s="213"/>
      <c r="AC1503" s="213"/>
      <c r="AD1503" s="213"/>
      <c r="AE1503" s="213"/>
      <c r="AF1503" s="213"/>
      <c r="AG1503" s="213" t="s">
        <v>290</v>
      </c>
      <c r="AH1503" s="213">
        <v>1</v>
      </c>
      <c r="AI1503" s="213"/>
      <c r="AJ1503" s="213"/>
      <c r="AK1503" s="213"/>
      <c r="AL1503" s="213"/>
      <c r="AM1503" s="213"/>
      <c r="AN1503" s="213"/>
      <c r="AO1503" s="213"/>
      <c r="AP1503" s="213"/>
      <c r="AQ1503" s="213"/>
      <c r="AR1503" s="213"/>
      <c r="AS1503" s="213"/>
      <c r="AT1503" s="213"/>
      <c r="AU1503" s="213"/>
      <c r="AV1503" s="213"/>
      <c r="AW1503" s="213"/>
      <c r="AX1503" s="213"/>
      <c r="AY1503" s="213"/>
      <c r="AZ1503" s="213"/>
      <c r="BA1503" s="213"/>
      <c r="BB1503" s="213"/>
      <c r="BC1503" s="213"/>
      <c r="BD1503" s="213"/>
      <c r="BE1503" s="213"/>
      <c r="BF1503" s="213"/>
      <c r="BG1503" s="213"/>
      <c r="BH1503" s="213"/>
    </row>
    <row r="1504" spans="1:60" outlineLevel="1" x14ac:dyDescent="0.2">
      <c r="A1504" s="241">
        <v>144</v>
      </c>
      <c r="B1504" s="242" t="s">
        <v>3099</v>
      </c>
      <c r="C1504" s="259" t="s">
        <v>3100</v>
      </c>
      <c r="D1504" s="243" t="s">
        <v>598</v>
      </c>
      <c r="E1504" s="244">
        <v>5</v>
      </c>
      <c r="F1504" s="245"/>
      <c r="G1504" s="246">
        <f>ROUND(E1504*F1504,2)</f>
        <v>0</v>
      </c>
      <c r="H1504" s="245"/>
      <c r="I1504" s="246">
        <f>ROUND(E1504*H1504,2)</f>
        <v>0</v>
      </c>
      <c r="J1504" s="245"/>
      <c r="K1504" s="246">
        <f>ROUND(E1504*J1504,2)</f>
        <v>0</v>
      </c>
      <c r="L1504" s="246">
        <v>21</v>
      </c>
      <c r="M1504" s="246">
        <f>G1504*(1+L1504/100)</f>
        <v>0</v>
      </c>
      <c r="N1504" s="244">
        <v>0</v>
      </c>
      <c r="O1504" s="244">
        <f>ROUND(E1504*N1504,2)</f>
        <v>0</v>
      </c>
      <c r="P1504" s="244">
        <v>0</v>
      </c>
      <c r="Q1504" s="244">
        <f>ROUND(E1504*P1504,2)</f>
        <v>0</v>
      </c>
      <c r="R1504" s="246"/>
      <c r="S1504" s="246" t="s">
        <v>281</v>
      </c>
      <c r="T1504" s="247" t="s">
        <v>282</v>
      </c>
      <c r="U1504" s="224">
        <v>0</v>
      </c>
      <c r="V1504" s="224">
        <f>ROUND(E1504*U1504,2)</f>
        <v>0</v>
      </c>
      <c r="W1504" s="224"/>
      <c r="X1504" s="224" t="s">
        <v>283</v>
      </c>
      <c r="Y1504" s="224" t="s">
        <v>284</v>
      </c>
      <c r="Z1504" s="213"/>
      <c r="AA1504" s="213"/>
      <c r="AB1504" s="213"/>
      <c r="AC1504" s="213"/>
      <c r="AD1504" s="213"/>
      <c r="AE1504" s="213"/>
      <c r="AF1504" s="213"/>
      <c r="AG1504" s="213" t="s">
        <v>285</v>
      </c>
      <c r="AH1504" s="213"/>
      <c r="AI1504" s="213"/>
      <c r="AJ1504" s="213"/>
      <c r="AK1504" s="213"/>
      <c r="AL1504" s="213"/>
      <c r="AM1504" s="213"/>
      <c r="AN1504" s="213"/>
      <c r="AO1504" s="213"/>
      <c r="AP1504" s="213"/>
      <c r="AQ1504" s="213"/>
      <c r="AR1504" s="213"/>
      <c r="AS1504" s="213"/>
      <c r="AT1504" s="213"/>
      <c r="AU1504" s="213"/>
      <c r="AV1504" s="213"/>
      <c r="AW1504" s="213"/>
      <c r="AX1504" s="213"/>
      <c r="AY1504" s="213"/>
      <c r="AZ1504" s="213"/>
      <c r="BA1504" s="213"/>
      <c r="BB1504" s="213"/>
      <c r="BC1504" s="213"/>
      <c r="BD1504" s="213"/>
      <c r="BE1504" s="213"/>
      <c r="BF1504" s="213"/>
      <c r="BG1504" s="213"/>
      <c r="BH1504" s="213"/>
    </row>
    <row r="1505" spans="1:60" outlineLevel="2" x14ac:dyDescent="0.2">
      <c r="A1505" s="220"/>
      <c r="B1505" s="221"/>
      <c r="C1505" s="260" t="s">
        <v>286</v>
      </c>
      <c r="D1505" s="248"/>
      <c r="E1505" s="248"/>
      <c r="F1505" s="248"/>
      <c r="G1505" s="248"/>
      <c r="H1505" s="224"/>
      <c r="I1505" s="224"/>
      <c r="J1505" s="224"/>
      <c r="K1505" s="224"/>
      <c r="L1505" s="224"/>
      <c r="M1505" s="224"/>
      <c r="N1505" s="223"/>
      <c r="O1505" s="223"/>
      <c r="P1505" s="223"/>
      <c r="Q1505" s="223"/>
      <c r="R1505" s="224"/>
      <c r="S1505" s="224"/>
      <c r="T1505" s="224"/>
      <c r="U1505" s="224"/>
      <c r="V1505" s="224"/>
      <c r="W1505" s="224"/>
      <c r="X1505" s="224"/>
      <c r="Y1505" s="224"/>
      <c r="Z1505" s="213"/>
      <c r="AA1505" s="213"/>
      <c r="AB1505" s="213"/>
      <c r="AC1505" s="213"/>
      <c r="AD1505" s="213"/>
      <c r="AE1505" s="213"/>
      <c r="AF1505" s="213"/>
      <c r="AG1505" s="213" t="s">
        <v>287</v>
      </c>
      <c r="AH1505" s="213"/>
      <c r="AI1505" s="213"/>
      <c r="AJ1505" s="213"/>
      <c r="AK1505" s="213"/>
      <c r="AL1505" s="213"/>
      <c r="AM1505" s="213"/>
      <c r="AN1505" s="213"/>
      <c r="AO1505" s="213"/>
      <c r="AP1505" s="213"/>
      <c r="AQ1505" s="213"/>
      <c r="AR1505" s="213"/>
      <c r="AS1505" s="213"/>
      <c r="AT1505" s="213"/>
      <c r="AU1505" s="213"/>
      <c r="AV1505" s="213"/>
      <c r="AW1505" s="213"/>
      <c r="AX1505" s="213"/>
      <c r="AY1505" s="213"/>
      <c r="AZ1505" s="213"/>
      <c r="BA1505" s="213"/>
      <c r="BB1505" s="213"/>
      <c r="BC1505" s="213"/>
      <c r="BD1505" s="213"/>
      <c r="BE1505" s="213"/>
      <c r="BF1505" s="213"/>
      <c r="BG1505" s="213"/>
      <c r="BH1505" s="213"/>
    </row>
    <row r="1506" spans="1:60" outlineLevel="3" x14ac:dyDescent="0.2">
      <c r="A1506" s="220"/>
      <c r="B1506" s="221"/>
      <c r="C1506" s="261" t="s">
        <v>3101</v>
      </c>
      <c r="D1506" s="250"/>
      <c r="E1506" s="250"/>
      <c r="F1506" s="250"/>
      <c r="G1506" s="250"/>
      <c r="H1506" s="224"/>
      <c r="I1506" s="224"/>
      <c r="J1506" s="224"/>
      <c r="K1506" s="224"/>
      <c r="L1506" s="224"/>
      <c r="M1506" s="224"/>
      <c r="N1506" s="223"/>
      <c r="O1506" s="223"/>
      <c r="P1506" s="223"/>
      <c r="Q1506" s="223"/>
      <c r="R1506" s="224"/>
      <c r="S1506" s="224"/>
      <c r="T1506" s="224"/>
      <c r="U1506" s="224"/>
      <c r="V1506" s="224"/>
      <c r="W1506" s="224"/>
      <c r="X1506" s="224"/>
      <c r="Y1506" s="224"/>
      <c r="Z1506" s="213"/>
      <c r="AA1506" s="213"/>
      <c r="AB1506" s="213"/>
      <c r="AC1506" s="213"/>
      <c r="AD1506" s="213"/>
      <c r="AE1506" s="213"/>
      <c r="AF1506" s="213"/>
      <c r="AG1506" s="213" t="s">
        <v>287</v>
      </c>
      <c r="AH1506" s="213"/>
      <c r="AI1506" s="213"/>
      <c r="AJ1506" s="213"/>
      <c r="AK1506" s="213"/>
      <c r="AL1506" s="213"/>
      <c r="AM1506" s="213"/>
      <c r="AN1506" s="213"/>
      <c r="AO1506" s="213"/>
      <c r="AP1506" s="213"/>
      <c r="AQ1506" s="213"/>
      <c r="AR1506" s="213"/>
      <c r="AS1506" s="213"/>
      <c r="AT1506" s="213"/>
      <c r="AU1506" s="213"/>
      <c r="AV1506" s="213"/>
      <c r="AW1506" s="213"/>
      <c r="AX1506" s="213"/>
      <c r="AY1506" s="213"/>
      <c r="AZ1506" s="213"/>
      <c r="BA1506" s="213"/>
      <c r="BB1506" s="213"/>
      <c r="BC1506" s="213"/>
      <c r="BD1506" s="213"/>
      <c r="BE1506" s="213"/>
      <c r="BF1506" s="213"/>
      <c r="BG1506" s="213"/>
      <c r="BH1506" s="213"/>
    </row>
    <row r="1507" spans="1:60" outlineLevel="3" x14ac:dyDescent="0.2">
      <c r="A1507" s="220"/>
      <c r="B1507" s="221"/>
      <c r="C1507" s="261" t="s">
        <v>3223</v>
      </c>
      <c r="D1507" s="250"/>
      <c r="E1507" s="250"/>
      <c r="F1507" s="250"/>
      <c r="G1507" s="250"/>
      <c r="H1507" s="224"/>
      <c r="I1507" s="224"/>
      <c r="J1507" s="224"/>
      <c r="K1507" s="224"/>
      <c r="L1507" s="224"/>
      <c r="M1507" s="224"/>
      <c r="N1507" s="223"/>
      <c r="O1507" s="223"/>
      <c r="P1507" s="223"/>
      <c r="Q1507" s="223"/>
      <c r="R1507" s="224"/>
      <c r="S1507" s="224"/>
      <c r="T1507" s="224"/>
      <c r="U1507" s="224"/>
      <c r="V1507" s="224"/>
      <c r="W1507" s="224"/>
      <c r="X1507" s="224"/>
      <c r="Y1507" s="224"/>
      <c r="Z1507" s="213"/>
      <c r="AA1507" s="213"/>
      <c r="AB1507" s="213"/>
      <c r="AC1507" s="213"/>
      <c r="AD1507" s="213"/>
      <c r="AE1507" s="213"/>
      <c r="AF1507" s="213"/>
      <c r="AG1507" s="213" t="s">
        <v>287</v>
      </c>
      <c r="AH1507" s="213"/>
      <c r="AI1507" s="213"/>
      <c r="AJ1507" s="213"/>
      <c r="AK1507" s="213"/>
      <c r="AL1507" s="213"/>
      <c r="AM1507" s="213"/>
      <c r="AN1507" s="213"/>
      <c r="AO1507" s="213"/>
      <c r="AP1507" s="213"/>
      <c r="AQ1507" s="213"/>
      <c r="AR1507" s="213"/>
      <c r="AS1507" s="213"/>
      <c r="AT1507" s="213"/>
      <c r="AU1507" s="213"/>
      <c r="AV1507" s="213"/>
      <c r="AW1507" s="213"/>
      <c r="AX1507" s="213"/>
      <c r="AY1507" s="213"/>
      <c r="AZ1507" s="213"/>
      <c r="BA1507" s="213"/>
      <c r="BB1507" s="213"/>
      <c r="BC1507" s="213"/>
      <c r="BD1507" s="213"/>
      <c r="BE1507" s="213"/>
      <c r="BF1507" s="213"/>
      <c r="BG1507" s="213"/>
      <c r="BH1507" s="213"/>
    </row>
    <row r="1508" spans="1:60" outlineLevel="3" x14ac:dyDescent="0.2">
      <c r="A1508" s="220"/>
      <c r="B1508" s="221"/>
      <c r="C1508" s="261" t="s">
        <v>3102</v>
      </c>
      <c r="D1508" s="250"/>
      <c r="E1508" s="250"/>
      <c r="F1508" s="250"/>
      <c r="G1508" s="250"/>
      <c r="H1508" s="224"/>
      <c r="I1508" s="224"/>
      <c r="J1508" s="224"/>
      <c r="K1508" s="224"/>
      <c r="L1508" s="224"/>
      <c r="M1508" s="224"/>
      <c r="N1508" s="223"/>
      <c r="O1508" s="223"/>
      <c r="P1508" s="223"/>
      <c r="Q1508" s="223"/>
      <c r="R1508" s="224"/>
      <c r="S1508" s="224"/>
      <c r="T1508" s="224"/>
      <c r="U1508" s="224"/>
      <c r="V1508" s="224"/>
      <c r="W1508" s="224"/>
      <c r="X1508" s="224"/>
      <c r="Y1508" s="224"/>
      <c r="Z1508" s="213"/>
      <c r="AA1508" s="213"/>
      <c r="AB1508" s="213"/>
      <c r="AC1508" s="213"/>
      <c r="AD1508" s="213"/>
      <c r="AE1508" s="213"/>
      <c r="AF1508" s="213"/>
      <c r="AG1508" s="213" t="s">
        <v>287</v>
      </c>
      <c r="AH1508" s="213"/>
      <c r="AI1508" s="213"/>
      <c r="AJ1508" s="213"/>
      <c r="AK1508" s="213"/>
      <c r="AL1508" s="213"/>
      <c r="AM1508" s="213"/>
      <c r="AN1508" s="213"/>
      <c r="AO1508" s="213"/>
      <c r="AP1508" s="213"/>
      <c r="AQ1508" s="213"/>
      <c r="AR1508" s="213"/>
      <c r="AS1508" s="213"/>
      <c r="AT1508" s="213"/>
      <c r="AU1508" s="213"/>
      <c r="AV1508" s="213"/>
      <c r="AW1508" s="213"/>
      <c r="AX1508" s="213"/>
      <c r="AY1508" s="213"/>
      <c r="AZ1508" s="213"/>
      <c r="BA1508" s="213"/>
      <c r="BB1508" s="213"/>
      <c r="BC1508" s="213"/>
      <c r="BD1508" s="213"/>
      <c r="BE1508" s="213"/>
      <c r="BF1508" s="213"/>
      <c r="BG1508" s="213"/>
      <c r="BH1508" s="213"/>
    </row>
    <row r="1509" spans="1:60" outlineLevel="3" x14ac:dyDescent="0.2">
      <c r="A1509" s="220"/>
      <c r="B1509" s="221"/>
      <c r="C1509" s="261" t="s">
        <v>3096</v>
      </c>
      <c r="D1509" s="250"/>
      <c r="E1509" s="250"/>
      <c r="F1509" s="250"/>
      <c r="G1509" s="250"/>
      <c r="H1509" s="224"/>
      <c r="I1509" s="224"/>
      <c r="J1509" s="224"/>
      <c r="K1509" s="224"/>
      <c r="L1509" s="224"/>
      <c r="M1509" s="224"/>
      <c r="N1509" s="223"/>
      <c r="O1509" s="223"/>
      <c r="P1509" s="223"/>
      <c r="Q1509" s="223"/>
      <c r="R1509" s="224"/>
      <c r="S1509" s="224"/>
      <c r="T1509" s="224"/>
      <c r="U1509" s="224"/>
      <c r="V1509" s="224"/>
      <c r="W1509" s="224"/>
      <c r="X1509" s="224"/>
      <c r="Y1509" s="224"/>
      <c r="Z1509" s="213"/>
      <c r="AA1509" s="213"/>
      <c r="AB1509" s="213"/>
      <c r="AC1509" s="213"/>
      <c r="AD1509" s="213"/>
      <c r="AE1509" s="213"/>
      <c r="AF1509" s="213"/>
      <c r="AG1509" s="213" t="s">
        <v>287</v>
      </c>
      <c r="AH1509" s="213"/>
      <c r="AI1509" s="213"/>
      <c r="AJ1509" s="213"/>
      <c r="AK1509" s="213"/>
      <c r="AL1509" s="213"/>
      <c r="AM1509" s="213"/>
      <c r="AN1509" s="213"/>
      <c r="AO1509" s="213"/>
      <c r="AP1509" s="213"/>
      <c r="AQ1509" s="213"/>
      <c r="AR1509" s="213"/>
      <c r="AS1509" s="213"/>
      <c r="AT1509" s="213"/>
      <c r="AU1509" s="213"/>
      <c r="AV1509" s="213"/>
      <c r="AW1509" s="213"/>
      <c r="AX1509" s="213"/>
      <c r="AY1509" s="213"/>
      <c r="AZ1509" s="213"/>
      <c r="BA1509" s="213"/>
      <c r="BB1509" s="213"/>
      <c r="BC1509" s="213"/>
      <c r="BD1509" s="213"/>
      <c r="BE1509" s="213"/>
      <c r="BF1509" s="213"/>
      <c r="BG1509" s="213"/>
      <c r="BH1509" s="213"/>
    </row>
    <row r="1510" spans="1:60" outlineLevel="3" x14ac:dyDescent="0.2">
      <c r="A1510" s="220"/>
      <c r="B1510" s="221"/>
      <c r="C1510" s="261" t="s">
        <v>3097</v>
      </c>
      <c r="D1510" s="250"/>
      <c r="E1510" s="250"/>
      <c r="F1510" s="250"/>
      <c r="G1510" s="250"/>
      <c r="H1510" s="224"/>
      <c r="I1510" s="224"/>
      <c r="J1510" s="224"/>
      <c r="K1510" s="224"/>
      <c r="L1510" s="224"/>
      <c r="M1510" s="224"/>
      <c r="N1510" s="223"/>
      <c r="O1510" s="223"/>
      <c r="P1510" s="223"/>
      <c r="Q1510" s="223"/>
      <c r="R1510" s="224"/>
      <c r="S1510" s="224"/>
      <c r="T1510" s="224"/>
      <c r="U1510" s="224"/>
      <c r="V1510" s="224"/>
      <c r="W1510" s="224"/>
      <c r="X1510" s="224"/>
      <c r="Y1510" s="224"/>
      <c r="Z1510" s="213"/>
      <c r="AA1510" s="213"/>
      <c r="AB1510" s="213"/>
      <c r="AC1510" s="213"/>
      <c r="AD1510" s="213"/>
      <c r="AE1510" s="213"/>
      <c r="AF1510" s="213"/>
      <c r="AG1510" s="213" t="s">
        <v>287</v>
      </c>
      <c r="AH1510" s="213"/>
      <c r="AI1510" s="213"/>
      <c r="AJ1510" s="213"/>
      <c r="AK1510" s="213"/>
      <c r="AL1510" s="213"/>
      <c r="AM1510" s="213"/>
      <c r="AN1510" s="213"/>
      <c r="AO1510" s="213"/>
      <c r="AP1510" s="213"/>
      <c r="AQ1510" s="213"/>
      <c r="AR1510" s="213"/>
      <c r="AS1510" s="213"/>
      <c r="AT1510" s="213"/>
      <c r="AU1510" s="213"/>
      <c r="AV1510" s="213"/>
      <c r="AW1510" s="213"/>
      <c r="AX1510" s="213"/>
      <c r="AY1510" s="213"/>
      <c r="AZ1510" s="213"/>
      <c r="BA1510" s="213"/>
      <c r="BB1510" s="213"/>
      <c r="BC1510" s="213"/>
      <c r="BD1510" s="213"/>
      <c r="BE1510" s="213"/>
      <c r="BF1510" s="213"/>
      <c r="BG1510" s="213"/>
      <c r="BH1510" s="213"/>
    </row>
    <row r="1511" spans="1:60" ht="22.5" outlineLevel="3" x14ac:dyDescent="0.2">
      <c r="A1511" s="220"/>
      <c r="B1511" s="221"/>
      <c r="C1511" s="261" t="s">
        <v>355</v>
      </c>
      <c r="D1511" s="250"/>
      <c r="E1511" s="250"/>
      <c r="F1511" s="250"/>
      <c r="G1511" s="250"/>
      <c r="H1511" s="224"/>
      <c r="I1511" s="224"/>
      <c r="J1511" s="224"/>
      <c r="K1511" s="224"/>
      <c r="L1511" s="224"/>
      <c r="M1511" s="224"/>
      <c r="N1511" s="223"/>
      <c r="O1511" s="223"/>
      <c r="P1511" s="223"/>
      <c r="Q1511" s="223"/>
      <c r="R1511" s="224"/>
      <c r="S1511" s="224"/>
      <c r="T1511" s="224"/>
      <c r="U1511" s="224"/>
      <c r="V1511" s="224"/>
      <c r="W1511" s="224"/>
      <c r="X1511" s="224"/>
      <c r="Y1511" s="224"/>
      <c r="Z1511" s="213"/>
      <c r="AA1511" s="213"/>
      <c r="AB1511" s="213"/>
      <c r="AC1511" s="213"/>
      <c r="AD1511" s="213"/>
      <c r="AE1511" s="213"/>
      <c r="AF1511" s="213"/>
      <c r="AG1511" s="213" t="s">
        <v>287</v>
      </c>
      <c r="AH1511" s="213"/>
      <c r="AI1511" s="213"/>
      <c r="AJ1511" s="213"/>
      <c r="AK1511" s="213"/>
      <c r="AL1511" s="213"/>
      <c r="AM1511" s="213"/>
      <c r="AN1511" s="213"/>
      <c r="AO1511" s="213"/>
      <c r="AP1511" s="213"/>
      <c r="AQ1511" s="213"/>
      <c r="AR1511" s="213"/>
      <c r="AS1511" s="213"/>
      <c r="AT1511" s="213"/>
      <c r="AU1511" s="213"/>
      <c r="AV1511" s="213"/>
      <c r="AW1511" s="213"/>
      <c r="AX1511" s="213"/>
      <c r="AY1511" s="213"/>
      <c r="AZ1511" s="213"/>
      <c r="BA1511" s="249" t="str">
        <f>C1511</f>
        <v>Kompletní provedení dle veškerých informací obsažených v PD (textová i výkresová část, technologické postupy, restaurátorské záměry atd.).</v>
      </c>
      <c r="BB1511" s="213"/>
      <c r="BC1511" s="213"/>
      <c r="BD1511" s="213"/>
      <c r="BE1511" s="213"/>
      <c r="BF1511" s="213"/>
      <c r="BG1511" s="213"/>
      <c r="BH1511" s="213"/>
    </row>
    <row r="1512" spans="1:60" ht="22.5" outlineLevel="3" x14ac:dyDescent="0.2">
      <c r="A1512" s="220"/>
      <c r="B1512" s="221"/>
      <c r="C1512" s="261" t="s">
        <v>3165</v>
      </c>
      <c r="D1512" s="250"/>
      <c r="E1512" s="250"/>
      <c r="F1512" s="250"/>
      <c r="G1512" s="250"/>
      <c r="H1512" s="224"/>
      <c r="I1512" s="224"/>
      <c r="J1512" s="224"/>
      <c r="K1512" s="224"/>
      <c r="L1512" s="224"/>
      <c r="M1512" s="224"/>
      <c r="N1512" s="223"/>
      <c r="O1512" s="223"/>
      <c r="P1512" s="223"/>
      <c r="Q1512" s="223"/>
      <c r="R1512" s="224"/>
      <c r="S1512" s="224"/>
      <c r="T1512" s="224"/>
      <c r="U1512" s="224"/>
      <c r="V1512" s="224"/>
      <c r="W1512" s="224"/>
      <c r="X1512" s="224"/>
      <c r="Y1512" s="224"/>
      <c r="Z1512" s="213"/>
      <c r="AA1512" s="213"/>
      <c r="AB1512" s="213"/>
      <c r="AC1512" s="213"/>
      <c r="AD1512" s="213"/>
      <c r="AE1512" s="213"/>
      <c r="AF1512" s="213"/>
      <c r="AG1512" s="213" t="s">
        <v>287</v>
      </c>
      <c r="AH1512" s="213"/>
      <c r="AI1512" s="213"/>
      <c r="AJ1512" s="213"/>
      <c r="AK1512" s="213"/>
      <c r="AL1512" s="213"/>
      <c r="AM1512" s="213"/>
      <c r="AN1512" s="213"/>
      <c r="AO1512" s="213"/>
      <c r="AP1512" s="213"/>
      <c r="AQ1512" s="213"/>
      <c r="AR1512" s="213"/>
      <c r="AS1512" s="213"/>
      <c r="AT1512" s="213"/>
      <c r="AU1512" s="213"/>
      <c r="AV1512" s="213"/>
      <c r="AW1512" s="213"/>
      <c r="AX1512" s="213"/>
      <c r="AY1512" s="213"/>
      <c r="AZ1512" s="213"/>
      <c r="BA1512" s="249" t="str">
        <f>C1512</f>
        <v>Provedení je včetně montáže, demontáže původních konstrukcí, dodávky, přesunu hmot, přesunu a likvidace suti, povrchové úpravy, repasí, restaurátorských záměrů,</v>
      </c>
      <c r="BB1512" s="213"/>
      <c r="BC1512" s="213"/>
      <c r="BD1512" s="213"/>
      <c r="BE1512" s="213"/>
      <c r="BF1512" s="213"/>
      <c r="BG1512" s="213"/>
      <c r="BH1512" s="213"/>
    </row>
    <row r="1513" spans="1:60" ht="22.5" outlineLevel="3" x14ac:dyDescent="0.2">
      <c r="A1513" s="220"/>
      <c r="B1513" s="221"/>
      <c r="C1513" s="261" t="s">
        <v>288</v>
      </c>
      <c r="D1513" s="250"/>
      <c r="E1513" s="250"/>
      <c r="F1513" s="250"/>
      <c r="G1513" s="250"/>
      <c r="H1513" s="224"/>
      <c r="I1513" s="224"/>
      <c r="J1513" s="224"/>
      <c r="K1513" s="224"/>
      <c r="L1513" s="224"/>
      <c r="M1513" s="224"/>
      <c r="N1513" s="223"/>
      <c r="O1513" s="223"/>
      <c r="P1513" s="223"/>
      <c r="Q1513" s="223"/>
      <c r="R1513" s="224"/>
      <c r="S1513" s="224"/>
      <c r="T1513" s="224"/>
      <c r="U1513" s="224"/>
      <c r="V1513" s="224"/>
      <c r="W1513" s="224"/>
      <c r="X1513" s="224"/>
      <c r="Y1513" s="224"/>
      <c r="Z1513" s="213"/>
      <c r="AA1513" s="213"/>
      <c r="AB1513" s="213"/>
      <c r="AC1513" s="213"/>
      <c r="AD1513" s="213"/>
      <c r="AE1513" s="213"/>
      <c r="AF1513" s="213"/>
      <c r="AG1513" s="213" t="s">
        <v>287</v>
      </c>
      <c r="AH1513" s="213"/>
      <c r="AI1513" s="213"/>
      <c r="AJ1513" s="213"/>
      <c r="AK1513" s="213"/>
      <c r="AL1513" s="213"/>
      <c r="AM1513" s="213"/>
      <c r="AN1513" s="213"/>
      <c r="AO1513" s="213"/>
      <c r="AP1513" s="213"/>
      <c r="AQ1513" s="213"/>
      <c r="AR1513" s="213"/>
      <c r="AS1513" s="213"/>
      <c r="AT1513" s="213"/>
      <c r="AU1513" s="213"/>
      <c r="AV1513" s="213"/>
      <c r="AW1513" s="213"/>
      <c r="AX1513" s="213"/>
      <c r="AY1513" s="213"/>
      <c r="AZ1513" s="213"/>
      <c r="BA1513" s="249" t="str">
        <f>C1513</f>
        <v>restaurátorských závěrečných zpráv, dílenských dokumentací, vzorkování a veškerých dalších nutných souvisejících plnění a dodávek potřeb.</v>
      </c>
      <c r="BB1513" s="213"/>
      <c r="BC1513" s="213"/>
      <c r="BD1513" s="213"/>
      <c r="BE1513" s="213"/>
      <c r="BF1513" s="213"/>
      <c r="BG1513" s="213"/>
      <c r="BH1513" s="213"/>
    </row>
    <row r="1514" spans="1:60" outlineLevel="2" x14ac:dyDescent="0.2">
      <c r="A1514" s="220"/>
      <c r="B1514" s="221"/>
      <c r="C1514" s="262" t="s">
        <v>3103</v>
      </c>
      <c r="D1514" s="229"/>
      <c r="E1514" s="230">
        <v>5</v>
      </c>
      <c r="F1514" s="224"/>
      <c r="G1514" s="224"/>
      <c r="H1514" s="224"/>
      <c r="I1514" s="224"/>
      <c r="J1514" s="224"/>
      <c r="K1514" s="224"/>
      <c r="L1514" s="224"/>
      <c r="M1514" s="224"/>
      <c r="N1514" s="223"/>
      <c r="O1514" s="223"/>
      <c r="P1514" s="223"/>
      <c r="Q1514" s="223"/>
      <c r="R1514" s="224"/>
      <c r="S1514" s="224"/>
      <c r="T1514" s="224"/>
      <c r="U1514" s="224"/>
      <c r="V1514" s="224"/>
      <c r="W1514" s="224"/>
      <c r="X1514" s="224"/>
      <c r="Y1514" s="224"/>
      <c r="Z1514" s="213"/>
      <c r="AA1514" s="213"/>
      <c r="AB1514" s="213"/>
      <c r="AC1514" s="213"/>
      <c r="AD1514" s="213"/>
      <c r="AE1514" s="213"/>
      <c r="AF1514" s="213"/>
      <c r="AG1514" s="213" t="s">
        <v>290</v>
      </c>
      <c r="AH1514" s="213">
        <v>0</v>
      </c>
      <c r="AI1514" s="213"/>
      <c r="AJ1514" s="213"/>
      <c r="AK1514" s="213"/>
      <c r="AL1514" s="213"/>
      <c r="AM1514" s="213"/>
      <c r="AN1514" s="213"/>
      <c r="AO1514" s="213"/>
      <c r="AP1514" s="213"/>
      <c r="AQ1514" s="213"/>
      <c r="AR1514" s="213"/>
      <c r="AS1514" s="213"/>
      <c r="AT1514" s="213"/>
      <c r="AU1514" s="213"/>
      <c r="AV1514" s="213"/>
      <c r="AW1514" s="213"/>
      <c r="AX1514" s="213"/>
      <c r="AY1514" s="213"/>
      <c r="AZ1514" s="213"/>
      <c r="BA1514" s="213"/>
      <c r="BB1514" s="213"/>
      <c r="BC1514" s="213"/>
      <c r="BD1514" s="213"/>
      <c r="BE1514" s="213"/>
      <c r="BF1514" s="213"/>
      <c r="BG1514" s="213"/>
      <c r="BH1514" s="213"/>
    </row>
    <row r="1515" spans="1:60" outlineLevel="3" x14ac:dyDescent="0.2">
      <c r="A1515" s="220"/>
      <c r="B1515" s="221"/>
      <c r="C1515" s="263" t="s">
        <v>294</v>
      </c>
      <c r="D1515" s="231"/>
      <c r="E1515" s="232">
        <v>5</v>
      </c>
      <c r="F1515" s="224"/>
      <c r="G1515" s="224"/>
      <c r="H1515" s="224"/>
      <c r="I1515" s="224"/>
      <c r="J1515" s="224"/>
      <c r="K1515" s="224"/>
      <c r="L1515" s="224"/>
      <c r="M1515" s="224"/>
      <c r="N1515" s="223"/>
      <c r="O1515" s="223"/>
      <c r="P1515" s="223"/>
      <c r="Q1515" s="223"/>
      <c r="R1515" s="224"/>
      <c r="S1515" s="224"/>
      <c r="T1515" s="224"/>
      <c r="U1515" s="224"/>
      <c r="V1515" s="224"/>
      <c r="W1515" s="224"/>
      <c r="X1515" s="224"/>
      <c r="Y1515" s="224"/>
      <c r="Z1515" s="213"/>
      <c r="AA1515" s="213"/>
      <c r="AB1515" s="213"/>
      <c r="AC1515" s="213"/>
      <c r="AD1515" s="213"/>
      <c r="AE1515" s="213"/>
      <c r="AF1515" s="213"/>
      <c r="AG1515" s="213" t="s">
        <v>290</v>
      </c>
      <c r="AH1515" s="213">
        <v>1</v>
      </c>
      <c r="AI1515" s="213"/>
      <c r="AJ1515" s="213"/>
      <c r="AK1515" s="213"/>
      <c r="AL1515" s="213"/>
      <c r="AM1515" s="213"/>
      <c r="AN1515" s="213"/>
      <c r="AO1515" s="213"/>
      <c r="AP1515" s="213"/>
      <c r="AQ1515" s="213"/>
      <c r="AR1515" s="213"/>
      <c r="AS1515" s="213"/>
      <c r="AT1515" s="213"/>
      <c r="AU1515" s="213"/>
      <c r="AV1515" s="213"/>
      <c r="AW1515" s="213"/>
      <c r="AX1515" s="213"/>
      <c r="AY1515" s="213"/>
      <c r="AZ1515" s="213"/>
      <c r="BA1515" s="213"/>
      <c r="BB1515" s="213"/>
      <c r="BC1515" s="213"/>
      <c r="BD1515" s="213"/>
      <c r="BE1515" s="213"/>
      <c r="BF1515" s="213"/>
      <c r="BG1515" s="213"/>
      <c r="BH1515" s="213"/>
    </row>
    <row r="1516" spans="1:60" outlineLevel="1" x14ac:dyDescent="0.2">
      <c r="A1516" s="241">
        <v>145</v>
      </c>
      <c r="B1516" s="242" t="s">
        <v>3104</v>
      </c>
      <c r="C1516" s="259" t="s">
        <v>3105</v>
      </c>
      <c r="D1516" s="243" t="s">
        <v>1055</v>
      </c>
      <c r="E1516" s="244">
        <v>1</v>
      </c>
      <c r="F1516" s="245"/>
      <c r="G1516" s="246">
        <f>ROUND(E1516*F1516,2)</f>
        <v>0</v>
      </c>
      <c r="H1516" s="245"/>
      <c r="I1516" s="246">
        <f>ROUND(E1516*H1516,2)</f>
        <v>0</v>
      </c>
      <c r="J1516" s="245"/>
      <c r="K1516" s="246">
        <f>ROUND(E1516*J1516,2)</f>
        <v>0</v>
      </c>
      <c r="L1516" s="246">
        <v>21</v>
      </c>
      <c r="M1516" s="246">
        <f>G1516*(1+L1516/100)</f>
        <v>0</v>
      </c>
      <c r="N1516" s="244">
        <v>0</v>
      </c>
      <c r="O1516" s="244">
        <f>ROUND(E1516*N1516,2)</f>
        <v>0</v>
      </c>
      <c r="P1516" s="244">
        <v>0</v>
      </c>
      <c r="Q1516" s="244">
        <f>ROUND(E1516*P1516,2)</f>
        <v>0</v>
      </c>
      <c r="R1516" s="246"/>
      <c r="S1516" s="246" t="s">
        <v>281</v>
      </c>
      <c r="T1516" s="247" t="s">
        <v>282</v>
      </c>
      <c r="U1516" s="224">
        <v>0</v>
      </c>
      <c r="V1516" s="224">
        <f>ROUND(E1516*U1516,2)</f>
        <v>0</v>
      </c>
      <c r="W1516" s="224"/>
      <c r="X1516" s="224" t="s">
        <v>283</v>
      </c>
      <c r="Y1516" s="224" t="s">
        <v>284</v>
      </c>
      <c r="Z1516" s="213"/>
      <c r="AA1516" s="213"/>
      <c r="AB1516" s="213"/>
      <c r="AC1516" s="213"/>
      <c r="AD1516" s="213"/>
      <c r="AE1516" s="213"/>
      <c r="AF1516" s="213"/>
      <c r="AG1516" s="213" t="s">
        <v>285</v>
      </c>
      <c r="AH1516" s="213"/>
      <c r="AI1516" s="213"/>
      <c r="AJ1516" s="213"/>
      <c r="AK1516" s="213"/>
      <c r="AL1516" s="213"/>
      <c r="AM1516" s="213"/>
      <c r="AN1516" s="213"/>
      <c r="AO1516" s="213"/>
      <c r="AP1516" s="213"/>
      <c r="AQ1516" s="213"/>
      <c r="AR1516" s="213"/>
      <c r="AS1516" s="213"/>
      <c r="AT1516" s="213"/>
      <c r="AU1516" s="213"/>
      <c r="AV1516" s="213"/>
      <c r="AW1516" s="213"/>
      <c r="AX1516" s="213"/>
      <c r="AY1516" s="213"/>
      <c r="AZ1516" s="213"/>
      <c r="BA1516" s="213"/>
      <c r="BB1516" s="213"/>
      <c r="BC1516" s="213"/>
      <c r="BD1516" s="213"/>
      <c r="BE1516" s="213"/>
      <c r="BF1516" s="213"/>
      <c r="BG1516" s="213"/>
      <c r="BH1516" s="213"/>
    </row>
    <row r="1517" spans="1:60" outlineLevel="2" x14ac:dyDescent="0.2">
      <c r="A1517" s="220"/>
      <c r="B1517" s="221"/>
      <c r="C1517" s="260" t="s">
        <v>286</v>
      </c>
      <c r="D1517" s="248"/>
      <c r="E1517" s="248"/>
      <c r="F1517" s="248"/>
      <c r="G1517" s="248"/>
      <c r="H1517" s="224"/>
      <c r="I1517" s="224"/>
      <c r="J1517" s="224"/>
      <c r="K1517" s="224"/>
      <c r="L1517" s="224"/>
      <c r="M1517" s="224"/>
      <c r="N1517" s="223"/>
      <c r="O1517" s="223"/>
      <c r="P1517" s="223"/>
      <c r="Q1517" s="223"/>
      <c r="R1517" s="224"/>
      <c r="S1517" s="224"/>
      <c r="T1517" s="224"/>
      <c r="U1517" s="224"/>
      <c r="V1517" s="224"/>
      <c r="W1517" s="224"/>
      <c r="X1517" s="224"/>
      <c r="Y1517" s="224"/>
      <c r="Z1517" s="213"/>
      <c r="AA1517" s="213"/>
      <c r="AB1517" s="213"/>
      <c r="AC1517" s="213"/>
      <c r="AD1517" s="213"/>
      <c r="AE1517" s="213"/>
      <c r="AF1517" s="213"/>
      <c r="AG1517" s="213" t="s">
        <v>287</v>
      </c>
      <c r="AH1517" s="213"/>
      <c r="AI1517" s="213"/>
      <c r="AJ1517" s="213"/>
      <c r="AK1517" s="213"/>
      <c r="AL1517" s="213"/>
      <c r="AM1517" s="213"/>
      <c r="AN1517" s="213"/>
      <c r="AO1517" s="213"/>
      <c r="AP1517" s="213"/>
      <c r="AQ1517" s="213"/>
      <c r="AR1517" s="213"/>
      <c r="AS1517" s="213"/>
      <c r="AT1517" s="213"/>
      <c r="AU1517" s="213"/>
      <c r="AV1517" s="213"/>
      <c r="AW1517" s="213"/>
      <c r="AX1517" s="213"/>
      <c r="AY1517" s="213"/>
      <c r="AZ1517" s="213"/>
      <c r="BA1517" s="213"/>
      <c r="BB1517" s="213"/>
      <c r="BC1517" s="213"/>
      <c r="BD1517" s="213"/>
      <c r="BE1517" s="213"/>
      <c r="BF1517" s="213"/>
      <c r="BG1517" s="213"/>
      <c r="BH1517" s="213"/>
    </row>
    <row r="1518" spans="1:60" outlineLevel="3" x14ac:dyDescent="0.2">
      <c r="A1518" s="220"/>
      <c r="B1518" s="221"/>
      <c r="C1518" s="261" t="s">
        <v>3224</v>
      </c>
      <c r="D1518" s="250"/>
      <c r="E1518" s="250"/>
      <c r="F1518" s="250"/>
      <c r="G1518" s="250"/>
      <c r="H1518" s="224"/>
      <c r="I1518" s="224"/>
      <c r="J1518" s="224"/>
      <c r="K1518" s="224"/>
      <c r="L1518" s="224"/>
      <c r="M1518" s="224"/>
      <c r="N1518" s="223"/>
      <c r="O1518" s="223"/>
      <c r="P1518" s="223"/>
      <c r="Q1518" s="223"/>
      <c r="R1518" s="224"/>
      <c r="S1518" s="224"/>
      <c r="T1518" s="224"/>
      <c r="U1518" s="224"/>
      <c r="V1518" s="224"/>
      <c r="W1518" s="224"/>
      <c r="X1518" s="224"/>
      <c r="Y1518" s="224"/>
      <c r="Z1518" s="213"/>
      <c r="AA1518" s="213"/>
      <c r="AB1518" s="213"/>
      <c r="AC1518" s="213"/>
      <c r="AD1518" s="213"/>
      <c r="AE1518" s="213"/>
      <c r="AF1518" s="213"/>
      <c r="AG1518" s="213" t="s">
        <v>287</v>
      </c>
      <c r="AH1518" s="213"/>
      <c r="AI1518" s="213"/>
      <c r="AJ1518" s="213"/>
      <c r="AK1518" s="213"/>
      <c r="AL1518" s="213"/>
      <c r="AM1518" s="213"/>
      <c r="AN1518" s="213"/>
      <c r="AO1518" s="213"/>
      <c r="AP1518" s="213"/>
      <c r="AQ1518" s="213"/>
      <c r="AR1518" s="213"/>
      <c r="AS1518" s="213"/>
      <c r="AT1518" s="213"/>
      <c r="AU1518" s="213"/>
      <c r="AV1518" s="213"/>
      <c r="AW1518" s="213"/>
      <c r="AX1518" s="213"/>
      <c r="AY1518" s="213"/>
      <c r="AZ1518" s="213"/>
      <c r="BA1518" s="213"/>
      <c r="BB1518" s="213"/>
      <c r="BC1518" s="213"/>
      <c r="BD1518" s="213"/>
      <c r="BE1518" s="213"/>
      <c r="BF1518" s="213"/>
      <c r="BG1518" s="213"/>
      <c r="BH1518" s="213"/>
    </row>
    <row r="1519" spans="1:60" outlineLevel="3" x14ac:dyDescent="0.2">
      <c r="A1519" s="220"/>
      <c r="B1519" s="221"/>
      <c r="C1519" s="261" t="s">
        <v>3106</v>
      </c>
      <c r="D1519" s="250"/>
      <c r="E1519" s="250"/>
      <c r="F1519" s="250"/>
      <c r="G1519" s="250"/>
      <c r="H1519" s="224"/>
      <c r="I1519" s="224"/>
      <c r="J1519" s="224"/>
      <c r="K1519" s="224"/>
      <c r="L1519" s="224"/>
      <c r="M1519" s="224"/>
      <c r="N1519" s="223"/>
      <c r="O1519" s="223"/>
      <c r="P1519" s="223"/>
      <c r="Q1519" s="223"/>
      <c r="R1519" s="224"/>
      <c r="S1519" s="224"/>
      <c r="T1519" s="224"/>
      <c r="U1519" s="224"/>
      <c r="V1519" s="224"/>
      <c r="W1519" s="224"/>
      <c r="X1519" s="224"/>
      <c r="Y1519" s="224"/>
      <c r="Z1519" s="213"/>
      <c r="AA1519" s="213"/>
      <c r="AB1519" s="213"/>
      <c r="AC1519" s="213"/>
      <c r="AD1519" s="213"/>
      <c r="AE1519" s="213"/>
      <c r="AF1519" s="213"/>
      <c r="AG1519" s="213" t="s">
        <v>287</v>
      </c>
      <c r="AH1519" s="213"/>
      <c r="AI1519" s="213"/>
      <c r="AJ1519" s="213"/>
      <c r="AK1519" s="213"/>
      <c r="AL1519" s="213"/>
      <c r="AM1519" s="213"/>
      <c r="AN1519" s="213"/>
      <c r="AO1519" s="213"/>
      <c r="AP1519" s="213"/>
      <c r="AQ1519" s="213"/>
      <c r="AR1519" s="213"/>
      <c r="AS1519" s="213"/>
      <c r="AT1519" s="213"/>
      <c r="AU1519" s="213"/>
      <c r="AV1519" s="213"/>
      <c r="AW1519" s="213"/>
      <c r="AX1519" s="213"/>
      <c r="AY1519" s="213"/>
      <c r="AZ1519" s="213"/>
      <c r="BA1519" s="213"/>
      <c r="BB1519" s="213"/>
      <c r="BC1519" s="213"/>
      <c r="BD1519" s="213"/>
      <c r="BE1519" s="213"/>
      <c r="BF1519" s="213"/>
      <c r="BG1519" s="213"/>
      <c r="BH1519" s="213"/>
    </row>
    <row r="1520" spans="1:60" outlineLevel="3" x14ac:dyDescent="0.2">
      <c r="A1520" s="220"/>
      <c r="B1520" s="221"/>
      <c r="C1520" s="261" t="s">
        <v>3107</v>
      </c>
      <c r="D1520" s="250"/>
      <c r="E1520" s="250"/>
      <c r="F1520" s="250"/>
      <c r="G1520" s="250"/>
      <c r="H1520" s="224"/>
      <c r="I1520" s="224"/>
      <c r="J1520" s="224"/>
      <c r="K1520" s="224"/>
      <c r="L1520" s="224"/>
      <c r="M1520" s="224"/>
      <c r="N1520" s="223"/>
      <c r="O1520" s="223"/>
      <c r="P1520" s="223"/>
      <c r="Q1520" s="223"/>
      <c r="R1520" s="224"/>
      <c r="S1520" s="224"/>
      <c r="T1520" s="224"/>
      <c r="U1520" s="224"/>
      <c r="V1520" s="224"/>
      <c r="W1520" s="224"/>
      <c r="X1520" s="224"/>
      <c r="Y1520" s="224"/>
      <c r="Z1520" s="213"/>
      <c r="AA1520" s="213"/>
      <c r="AB1520" s="213"/>
      <c r="AC1520" s="213"/>
      <c r="AD1520" s="213"/>
      <c r="AE1520" s="213"/>
      <c r="AF1520" s="213"/>
      <c r="AG1520" s="213" t="s">
        <v>287</v>
      </c>
      <c r="AH1520" s="213"/>
      <c r="AI1520" s="213"/>
      <c r="AJ1520" s="213"/>
      <c r="AK1520" s="213"/>
      <c r="AL1520" s="213"/>
      <c r="AM1520" s="213"/>
      <c r="AN1520" s="213"/>
      <c r="AO1520" s="213"/>
      <c r="AP1520" s="213"/>
      <c r="AQ1520" s="213"/>
      <c r="AR1520" s="213"/>
      <c r="AS1520" s="213"/>
      <c r="AT1520" s="213"/>
      <c r="AU1520" s="213"/>
      <c r="AV1520" s="213"/>
      <c r="AW1520" s="213"/>
      <c r="AX1520" s="213"/>
      <c r="AY1520" s="213"/>
      <c r="AZ1520" s="213"/>
      <c r="BA1520" s="213"/>
      <c r="BB1520" s="213"/>
      <c r="BC1520" s="213"/>
      <c r="BD1520" s="213"/>
      <c r="BE1520" s="213"/>
      <c r="BF1520" s="213"/>
      <c r="BG1520" s="213"/>
      <c r="BH1520" s="213"/>
    </row>
    <row r="1521" spans="1:60" outlineLevel="3" x14ac:dyDescent="0.2">
      <c r="A1521" s="220"/>
      <c r="B1521" s="221"/>
      <c r="C1521" s="261" t="s">
        <v>3072</v>
      </c>
      <c r="D1521" s="250"/>
      <c r="E1521" s="250"/>
      <c r="F1521" s="250"/>
      <c r="G1521" s="250"/>
      <c r="H1521" s="224"/>
      <c r="I1521" s="224"/>
      <c r="J1521" s="224"/>
      <c r="K1521" s="224"/>
      <c r="L1521" s="224"/>
      <c r="M1521" s="224"/>
      <c r="N1521" s="223"/>
      <c r="O1521" s="223"/>
      <c r="P1521" s="223"/>
      <c r="Q1521" s="223"/>
      <c r="R1521" s="224"/>
      <c r="S1521" s="224"/>
      <c r="T1521" s="224"/>
      <c r="U1521" s="224"/>
      <c r="V1521" s="224"/>
      <c r="W1521" s="224"/>
      <c r="X1521" s="224"/>
      <c r="Y1521" s="224"/>
      <c r="Z1521" s="213"/>
      <c r="AA1521" s="213"/>
      <c r="AB1521" s="213"/>
      <c r="AC1521" s="213"/>
      <c r="AD1521" s="213"/>
      <c r="AE1521" s="213"/>
      <c r="AF1521" s="213"/>
      <c r="AG1521" s="213" t="s">
        <v>287</v>
      </c>
      <c r="AH1521" s="213"/>
      <c r="AI1521" s="213"/>
      <c r="AJ1521" s="213"/>
      <c r="AK1521" s="213"/>
      <c r="AL1521" s="213"/>
      <c r="AM1521" s="213"/>
      <c r="AN1521" s="213"/>
      <c r="AO1521" s="213"/>
      <c r="AP1521" s="213"/>
      <c r="AQ1521" s="213"/>
      <c r="AR1521" s="213"/>
      <c r="AS1521" s="213"/>
      <c r="AT1521" s="213"/>
      <c r="AU1521" s="213"/>
      <c r="AV1521" s="213"/>
      <c r="AW1521" s="213"/>
      <c r="AX1521" s="213"/>
      <c r="AY1521" s="213"/>
      <c r="AZ1521" s="213"/>
      <c r="BA1521" s="213"/>
      <c r="BB1521" s="213"/>
      <c r="BC1521" s="213"/>
      <c r="BD1521" s="213"/>
      <c r="BE1521" s="213"/>
      <c r="BF1521" s="213"/>
      <c r="BG1521" s="213"/>
      <c r="BH1521" s="213"/>
    </row>
    <row r="1522" spans="1:60" outlineLevel="3" x14ac:dyDescent="0.2">
      <c r="A1522" s="220"/>
      <c r="B1522" s="221"/>
      <c r="C1522" s="261" t="s">
        <v>3108</v>
      </c>
      <c r="D1522" s="250"/>
      <c r="E1522" s="250"/>
      <c r="F1522" s="250"/>
      <c r="G1522" s="250"/>
      <c r="H1522" s="224"/>
      <c r="I1522" s="224"/>
      <c r="J1522" s="224"/>
      <c r="K1522" s="224"/>
      <c r="L1522" s="224"/>
      <c r="M1522" s="224"/>
      <c r="N1522" s="223"/>
      <c r="O1522" s="223"/>
      <c r="P1522" s="223"/>
      <c r="Q1522" s="223"/>
      <c r="R1522" s="224"/>
      <c r="S1522" s="224"/>
      <c r="T1522" s="224"/>
      <c r="U1522" s="224"/>
      <c r="V1522" s="224"/>
      <c r="W1522" s="224"/>
      <c r="X1522" s="224"/>
      <c r="Y1522" s="224"/>
      <c r="Z1522" s="213"/>
      <c r="AA1522" s="213"/>
      <c r="AB1522" s="213"/>
      <c r="AC1522" s="213"/>
      <c r="AD1522" s="213"/>
      <c r="AE1522" s="213"/>
      <c r="AF1522" s="213"/>
      <c r="AG1522" s="213" t="s">
        <v>287</v>
      </c>
      <c r="AH1522" s="213"/>
      <c r="AI1522" s="213"/>
      <c r="AJ1522" s="213"/>
      <c r="AK1522" s="213"/>
      <c r="AL1522" s="213"/>
      <c r="AM1522" s="213"/>
      <c r="AN1522" s="213"/>
      <c r="AO1522" s="213"/>
      <c r="AP1522" s="213"/>
      <c r="AQ1522" s="213"/>
      <c r="AR1522" s="213"/>
      <c r="AS1522" s="213"/>
      <c r="AT1522" s="213"/>
      <c r="AU1522" s="213"/>
      <c r="AV1522" s="213"/>
      <c r="AW1522" s="213"/>
      <c r="AX1522" s="213"/>
      <c r="AY1522" s="213"/>
      <c r="AZ1522" s="213"/>
      <c r="BA1522" s="213"/>
      <c r="BB1522" s="213"/>
      <c r="BC1522" s="213"/>
      <c r="BD1522" s="213"/>
      <c r="BE1522" s="213"/>
      <c r="BF1522" s="213"/>
      <c r="BG1522" s="213"/>
      <c r="BH1522" s="213"/>
    </row>
    <row r="1523" spans="1:60" ht="22.5" outlineLevel="3" x14ac:dyDescent="0.2">
      <c r="A1523" s="220"/>
      <c r="B1523" s="221"/>
      <c r="C1523" s="261" t="s">
        <v>355</v>
      </c>
      <c r="D1523" s="250"/>
      <c r="E1523" s="250"/>
      <c r="F1523" s="250"/>
      <c r="G1523" s="250"/>
      <c r="H1523" s="224"/>
      <c r="I1523" s="224"/>
      <c r="J1523" s="224"/>
      <c r="K1523" s="224"/>
      <c r="L1523" s="224"/>
      <c r="M1523" s="224"/>
      <c r="N1523" s="223"/>
      <c r="O1523" s="223"/>
      <c r="P1523" s="223"/>
      <c r="Q1523" s="223"/>
      <c r="R1523" s="224"/>
      <c r="S1523" s="224"/>
      <c r="T1523" s="224"/>
      <c r="U1523" s="224"/>
      <c r="V1523" s="224"/>
      <c r="W1523" s="224"/>
      <c r="X1523" s="224"/>
      <c r="Y1523" s="224"/>
      <c r="Z1523" s="213"/>
      <c r="AA1523" s="213"/>
      <c r="AB1523" s="213"/>
      <c r="AC1523" s="213"/>
      <c r="AD1523" s="213"/>
      <c r="AE1523" s="213"/>
      <c r="AF1523" s="213"/>
      <c r="AG1523" s="213" t="s">
        <v>287</v>
      </c>
      <c r="AH1523" s="213"/>
      <c r="AI1523" s="213"/>
      <c r="AJ1523" s="213"/>
      <c r="AK1523" s="213"/>
      <c r="AL1523" s="213"/>
      <c r="AM1523" s="213"/>
      <c r="AN1523" s="213"/>
      <c r="AO1523" s="213"/>
      <c r="AP1523" s="213"/>
      <c r="AQ1523" s="213"/>
      <c r="AR1523" s="213"/>
      <c r="AS1523" s="213"/>
      <c r="AT1523" s="213"/>
      <c r="AU1523" s="213"/>
      <c r="AV1523" s="213"/>
      <c r="AW1523" s="213"/>
      <c r="AX1523" s="213"/>
      <c r="AY1523" s="213"/>
      <c r="AZ1523" s="213"/>
      <c r="BA1523" s="249" t="str">
        <f>C1523</f>
        <v>Kompletní provedení dle veškerých informací obsažených v PD (textová i výkresová část, technologické postupy, restaurátorské záměry atd.).</v>
      </c>
      <c r="BB1523" s="213"/>
      <c r="BC1523" s="213"/>
      <c r="BD1523" s="213"/>
      <c r="BE1523" s="213"/>
      <c r="BF1523" s="213"/>
      <c r="BG1523" s="213"/>
      <c r="BH1523" s="213"/>
    </row>
    <row r="1524" spans="1:60" ht="22.5" outlineLevel="3" x14ac:dyDescent="0.2">
      <c r="A1524" s="220"/>
      <c r="B1524" s="221"/>
      <c r="C1524" s="261" t="s">
        <v>3165</v>
      </c>
      <c r="D1524" s="250"/>
      <c r="E1524" s="250"/>
      <c r="F1524" s="250"/>
      <c r="G1524" s="250"/>
      <c r="H1524" s="224"/>
      <c r="I1524" s="224"/>
      <c r="J1524" s="224"/>
      <c r="K1524" s="224"/>
      <c r="L1524" s="224"/>
      <c r="M1524" s="224"/>
      <c r="N1524" s="223"/>
      <c r="O1524" s="223"/>
      <c r="P1524" s="223"/>
      <c r="Q1524" s="223"/>
      <c r="R1524" s="224"/>
      <c r="S1524" s="224"/>
      <c r="T1524" s="224"/>
      <c r="U1524" s="224"/>
      <c r="V1524" s="224"/>
      <c r="W1524" s="224"/>
      <c r="X1524" s="224"/>
      <c r="Y1524" s="224"/>
      <c r="Z1524" s="213"/>
      <c r="AA1524" s="213"/>
      <c r="AB1524" s="213"/>
      <c r="AC1524" s="213"/>
      <c r="AD1524" s="213"/>
      <c r="AE1524" s="213"/>
      <c r="AF1524" s="213"/>
      <c r="AG1524" s="213" t="s">
        <v>287</v>
      </c>
      <c r="AH1524" s="213"/>
      <c r="AI1524" s="213"/>
      <c r="AJ1524" s="213"/>
      <c r="AK1524" s="213"/>
      <c r="AL1524" s="213"/>
      <c r="AM1524" s="213"/>
      <c r="AN1524" s="213"/>
      <c r="AO1524" s="213"/>
      <c r="AP1524" s="213"/>
      <c r="AQ1524" s="213"/>
      <c r="AR1524" s="213"/>
      <c r="AS1524" s="213"/>
      <c r="AT1524" s="213"/>
      <c r="AU1524" s="213"/>
      <c r="AV1524" s="213"/>
      <c r="AW1524" s="213"/>
      <c r="AX1524" s="213"/>
      <c r="AY1524" s="213"/>
      <c r="AZ1524" s="213"/>
      <c r="BA1524" s="249" t="str">
        <f>C1524</f>
        <v>Provedení je včetně montáže, demontáže původních konstrukcí, dodávky, přesunu hmot, přesunu a likvidace suti, povrchové úpravy, repasí, restaurátorských záměrů,</v>
      </c>
      <c r="BB1524" s="213"/>
      <c r="BC1524" s="213"/>
      <c r="BD1524" s="213"/>
      <c r="BE1524" s="213"/>
      <c r="BF1524" s="213"/>
      <c r="BG1524" s="213"/>
      <c r="BH1524" s="213"/>
    </row>
    <row r="1525" spans="1:60" ht="22.5" outlineLevel="3" x14ac:dyDescent="0.2">
      <c r="A1525" s="220"/>
      <c r="B1525" s="221"/>
      <c r="C1525" s="261" t="s">
        <v>288</v>
      </c>
      <c r="D1525" s="250"/>
      <c r="E1525" s="250"/>
      <c r="F1525" s="250"/>
      <c r="G1525" s="250"/>
      <c r="H1525" s="224"/>
      <c r="I1525" s="224"/>
      <c r="J1525" s="224"/>
      <c r="K1525" s="224"/>
      <c r="L1525" s="224"/>
      <c r="M1525" s="224"/>
      <c r="N1525" s="223"/>
      <c r="O1525" s="223"/>
      <c r="P1525" s="223"/>
      <c r="Q1525" s="223"/>
      <c r="R1525" s="224"/>
      <c r="S1525" s="224"/>
      <c r="T1525" s="224"/>
      <c r="U1525" s="224"/>
      <c r="V1525" s="224"/>
      <c r="W1525" s="224"/>
      <c r="X1525" s="224"/>
      <c r="Y1525" s="224"/>
      <c r="Z1525" s="213"/>
      <c r="AA1525" s="213"/>
      <c r="AB1525" s="213"/>
      <c r="AC1525" s="213"/>
      <c r="AD1525" s="213"/>
      <c r="AE1525" s="213"/>
      <c r="AF1525" s="213"/>
      <c r="AG1525" s="213" t="s">
        <v>287</v>
      </c>
      <c r="AH1525" s="213"/>
      <c r="AI1525" s="213"/>
      <c r="AJ1525" s="213"/>
      <c r="AK1525" s="213"/>
      <c r="AL1525" s="213"/>
      <c r="AM1525" s="213"/>
      <c r="AN1525" s="213"/>
      <c r="AO1525" s="213"/>
      <c r="AP1525" s="213"/>
      <c r="AQ1525" s="213"/>
      <c r="AR1525" s="213"/>
      <c r="AS1525" s="213"/>
      <c r="AT1525" s="213"/>
      <c r="AU1525" s="213"/>
      <c r="AV1525" s="213"/>
      <c r="AW1525" s="213"/>
      <c r="AX1525" s="213"/>
      <c r="AY1525" s="213"/>
      <c r="AZ1525" s="213"/>
      <c r="BA1525" s="249" t="str">
        <f>C1525</f>
        <v>restaurátorských závěrečných zpráv, dílenských dokumentací, vzorkování a veškerých dalších nutných souvisejících plnění a dodávek potřeb.</v>
      </c>
      <c r="BB1525" s="213"/>
      <c r="BC1525" s="213"/>
      <c r="BD1525" s="213"/>
      <c r="BE1525" s="213"/>
      <c r="BF1525" s="213"/>
      <c r="BG1525" s="213"/>
      <c r="BH1525" s="213"/>
    </row>
    <row r="1526" spans="1:60" outlineLevel="1" x14ac:dyDescent="0.2">
      <c r="A1526" s="220">
        <v>146</v>
      </c>
      <c r="B1526" s="221" t="s">
        <v>3109</v>
      </c>
      <c r="C1526" s="272" t="s">
        <v>3110</v>
      </c>
      <c r="D1526" s="222" t="s">
        <v>0</v>
      </c>
      <c r="E1526" s="269"/>
      <c r="F1526" s="225"/>
      <c r="G1526" s="224">
        <f>ROUND(E1526*F1526,2)</f>
        <v>0</v>
      </c>
      <c r="H1526" s="225"/>
      <c r="I1526" s="224">
        <f>ROUND(E1526*H1526,2)</f>
        <v>0</v>
      </c>
      <c r="J1526" s="225"/>
      <c r="K1526" s="224">
        <f>ROUND(E1526*J1526,2)</f>
        <v>0</v>
      </c>
      <c r="L1526" s="224">
        <v>21</v>
      </c>
      <c r="M1526" s="224">
        <f>G1526*(1+L1526/100)</f>
        <v>0</v>
      </c>
      <c r="N1526" s="223">
        <v>0</v>
      </c>
      <c r="O1526" s="223">
        <f>ROUND(E1526*N1526,2)</f>
        <v>0</v>
      </c>
      <c r="P1526" s="223">
        <v>0</v>
      </c>
      <c r="Q1526" s="223">
        <f>ROUND(E1526*P1526,2)</f>
        <v>0</v>
      </c>
      <c r="R1526" s="224" t="s">
        <v>1121</v>
      </c>
      <c r="S1526" s="224" t="s">
        <v>298</v>
      </c>
      <c r="T1526" s="224" t="s">
        <v>364</v>
      </c>
      <c r="U1526" s="224">
        <v>0</v>
      </c>
      <c r="V1526" s="224">
        <f>ROUND(E1526*U1526,2)</f>
        <v>0</v>
      </c>
      <c r="W1526" s="224"/>
      <c r="X1526" s="224" t="s">
        <v>944</v>
      </c>
      <c r="Y1526" s="224" t="s">
        <v>284</v>
      </c>
      <c r="Z1526" s="213"/>
      <c r="AA1526" s="213"/>
      <c r="AB1526" s="213"/>
      <c r="AC1526" s="213"/>
      <c r="AD1526" s="213"/>
      <c r="AE1526" s="213"/>
      <c r="AF1526" s="213"/>
      <c r="AG1526" s="213" t="s">
        <v>945</v>
      </c>
      <c r="AH1526" s="213"/>
      <c r="AI1526" s="213"/>
      <c r="AJ1526" s="213"/>
      <c r="AK1526" s="213"/>
      <c r="AL1526" s="213"/>
      <c r="AM1526" s="213"/>
      <c r="AN1526" s="213"/>
      <c r="AO1526" s="213"/>
      <c r="AP1526" s="213"/>
      <c r="AQ1526" s="213"/>
      <c r="AR1526" s="213"/>
      <c r="AS1526" s="213"/>
      <c r="AT1526" s="213"/>
      <c r="AU1526" s="213"/>
      <c r="AV1526" s="213"/>
      <c r="AW1526" s="213"/>
      <c r="AX1526" s="213"/>
      <c r="AY1526" s="213"/>
      <c r="AZ1526" s="213"/>
      <c r="BA1526" s="213"/>
      <c r="BB1526" s="213"/>
      <c r="BC1526" s="213"/>
      <c r="BD1526" s="213"/>
      <c r="BE1526" s="213"/>
      <c r="BF1526" s="213"/>
      <c r="BG1526" s="213"/>
      <c r="BH1526" s="213"/>
    </row>
    <row r="1527" spans="1:60" outlineLevel="2" x14ac:dyDescent="0.2">
      <c r="A1527" s="220"/>
      <c r="B1527" s="221"/>
      <c r="C1527" s="273" t="s">
        <v>1118</v>
      </c>
      <c r="D1527" s="270"/>
      <c r="E1527" s="270"/>
      <c r="F1527" s="270"/>
      <c r="G1527" s="270"/>
      <c r="H1527" s="224"/>
      <c r="I1527" s="224"/>
      <c r="J1527" s="224"/>
      <c r="K1527" s="224"/>
      <c r="L1527" s="224"/>
      <c r="M1527" s="224"/>
      <c r="N1527" s="223"/>
      <c r="O1527" s="223"/>
      <c r="P1527" s="223"/>
      <c r="Q1527" s="223"/>
      <c r="R1527" s="224"/>
      <c r="S1527" s="224"/>
      <c r="T1527" s="224"/>
      <c r="U1527" s="224"/>
      <c r="V1527" s="224"/>
      <c r="W1527" s="224"/>
      <c r="X1527" s="224"/>
      <c r="Y1527" s="224"/>
      <c r="Z1527" s="213"/>
      <c r="AA1527" s="213"/>
      <c r="AB1527" s="213"/>
      <c r="AC1527" s="213"/>
      <c r="AD1527" s="213"/>
      <c r="AE1527" s="213"/>
      <c r="AF1527" s="213"/>
      <c r="AG1527" s="213" t="s">
        <v>366</v>
      </c>
      <c r="AH1527" s="213"/>
      <c r="AI1527" s="213"/>
      <c r="AJ1527" s="213"/>
      <c r="AK1527" s="213"/>
      <c r="AL1527" s="213"/>
      <c r="AM1527" s="213"/>
      <c r="AN1527" s="213"/>
      <c r="AO1527" s="213"/>
      <c r="AP1527" s="213"/>
      <c r="AQ1527" s="213"/>
      <c r="AR1527" s="213"/>
      <c r="AS1527" s="213"/>
      <c r="AT1527" s="213"/>
      <c r="AU1527" s="213"/>
      <c r="AV1527" s="213"/>
      <c r="AW1527" s="213"/>
      <c r="AX1527" s="213"/>
      <c r="AY1527" s="213"/>
      <c r="AZ1527" s="213"/>
      <c r="BA1527" s="213"/>
      <c r="BB1527" s="213"/>
      <c r="BC1527" s="213"/>
      <c r="BD1527" s="213"/>
      <c r="BE1527" s="213"/>
      <c r="BF1527" s="213"/>
      <c r="BG1527" s="213"/>
      <c r="BH1527" s="213"/>
    </row>
    <row r="1528" spans="1:60" x14ac:dyDescent="0.2">
      <c r="A1528" s="234" t="s">
        <v>276</v>
      </c>
      <c r="B1528" s="235" t="s">
        <v>228</v>
      </c>
      <c r="C1528" s="258" t="s">
        <v>229</v>
      </c>
      <c r="D1528" s="236"/>
      <c r="E1528" s="237"/>
      <c r="F1528" s="238"/>
      <c r="G1528" s="238">
        <f>SUMIF(AG1529:AG1544,"&lt;&gt;NOR",G1529:G1544)</f>
        <v>0</v>
      </c>
      <c r="H1528" s="238"/>
      <c r="I1528" s="238">
        <f>SUM(I1529:I1544)</f>
        <v>0</v>
      </c>
      <c r="J1528" s="238"/>
      <c r="K1528" s="238">
        <f>SUM(K1529:K1544)</f>
        <v>0</v>
      </c>
      <c r="L1528" s="238"/>
      <c r="M1528" s="238">
        <f>SUM(M1529:M1544)</f>
        <v>0</v>
      </c>
      <c r="N1528" s="237"/>
      <c r="O1528" s="237">
        <f>SUM(O1529:O1544)</f>
        <v>0</v>
      </c>
      <c r="P1528" s="237"/>
      <c r="Q1528" s="237">
        <f>SUM(Q1529:Q1544)</f>
        <v>0</v>
      </c>
      <c r="R1528" s="238"/>
      <c r="S1528" s="238"/>
      <c r="T1528" s="239"/>
      <c r="U1528" s="233"/>
      <c r="V1528" s="233">
        <f>SUM(V1529:V1544)</f>
        <v>0</v>
      </c>
      <c r="W1528" s="233"/>
      <c r="X1528" s="233"/>
      <c r="Y1528" s="233"/>
      <c r="AG1528" t="s">
        <v>277</v>
      </c>
    </row>
    <row r="1529" spans="1:60" outlineLevel="1" x14ac:dyDescent="0.2">
      <c r="A1529" s="241">
        <v>147</v>
      </c>
      <c r="B1529" s="242" t="s">
        <v>3111</v>
      </c>
      <c r="C1529" s="259" t="s">
        <v>3112</v>
      </c>
      <c r="D1529" s="243" t="s">
        <v>473</v>
      </c>
      <c r="E1529" s="244">
        <v>27</v>
      </c>
      <c r="F1529" s="245"/>
      <c r="G1529" s="246">
        <f>ROUND(E1529*F1529,2)</f>
        <v>0</v>
      </c>
      <c r="H1529" s="245"/>
      <c r="I1529" s="246">
        <f>ROUND(E1529*H1529,2)</f>
        <v>0</v>
      </c>
      <c r="J1529" s="245"/>
      <c r="K1529" s="246">
        <f>ROUND(E1529*J1529,2)</f>
        <v>0</v>
      </c>
      <c r="L1529" s="246">
        <v>21</v>
      </c>
      <c r="M1529" s="246">
        <f>G1529*(1+L1529/100)</f>
        <v>0</v>
      </c>
      <c r="N1529" s="244">
        <v>0</v>
      </c>
      <c r="O1529" s="244">
        <f>ROUND(E1529*N1529,2)</f>
        <v>0</v>
      </c>
      <c r="P1529" s="244">
        <v>0</v>
      </c>
      <c r="Q1529" s="244">
        <f>ROUND(E1529*P1529,2)</f>
        <v>0</v>
      </c>
      <c r="R1529" s="246"/>
      <c r="S1529" s="246" t="s">
        <v>281</v>
      </c>
      <c r="T1529" s="247" t="s">
        <v>282</v>
      </c>
      <c r="U1529" s="224">
        <v>0</v>
      </c>
      <c r="V1529" s="224">
        <f>ROUND(E1529*U1529,2)</f>
        <v>0</v>
      </c>
      <c r="W1529" s="224"/>
      <c r="X1529" s="224" t="s">
        <v>283</v>
      </c>
      <c r="Y1529" s="224" t="s">
        <v>284</v>
      </c>
      <c r="Z1529" s="213"/>
      <c r="AA1529" s="213"/>
      <c r="AB1529" s="213"/>
      <c r="AC1529" s="213"/>
      <c r="AD1529" s="213"/>
      <c r="AE1529" s="213"/>
      <c r="AF1529" s="213"/>
      <c r="AG1529" s="213" t="s">
        <v>285</v>
      </c>
      <c r="AH1529" s="213"/>
      <c r="AI1529" s="213"/>
      <c r="AJ1529" s="213"/>
      <c r="AK1529" s="213"/>
      <c r="AL1529" s="213"/>
      <c r="AM1529" s="213"/>
      <c r="AN1529" s="213"/>
      <c r="AO1529" s="213"/>
      <c r="AP1529" s="213"/>
      <c r="AQ1529" s="213"/>
      <c r="AR1529" s="213"/>
      <c r="AS1529" s="213"/>
      <c r="AT1529" s="213"/>
      <c r="AU1529" s="213"/>
      <c r="AV1529" s="213"/>
      <c r="AW1529" s="213"/>
      <c r="AX1529" s="213"/>
      <c r="AY1529" s="213"/>
      <c r="AZ1529" s="213"/>
      <c r="BA1529" s="213"/>
      <c r="BB1529" s="213"/>
      <c r="BC1529" s="213"/>
      <c r="BD1529" s="213"/>
      <c r="BE1529" s="213"/>
      <c r="BF1529" s="213"/>
      <c r="BG1529" s="213"/>
      <c r="BH1529" s="213"/>
    </row>
    <row r="1530" spans="1:60" outlineLevel="2" x14ac:dyDescent="0.2">
      <c r="A1530" s="220"/>
      <c r="B1530" s="221"/>
      <c r="C1530" s="260" t="s">
        <v>286</v>
      </c>
      <c r="D1530" s="248"/>
      <c r="E1530" s="248"/>
      <c r="F1530" s="248"/>
      <c r="G1530" s="248"/>
      <c r="H1530" s="224"/>
      <c r="I1530" s="224"/>
      <c r="J1530" s="224"/>
      <c r="K1530" s="224"/>
      <c r="L1530" s="224"/>
      <c r="M1530" s="224"/>
      <c r="N1530" s="223"/>
      <c r="O1530" s="223"/>
      <c r="P1530" s="223"/>
      <c r="Q1530" s="223"/>
      <c r="R1530" s="224"/>
      <c r="S1530" s="224"/>
      <c r="T1530" s="224"/>
      <c r="U1530" s="224"/>
      <c r="V1530" s="224"/>
      <c r="W1530" s="224"/>
      <c r="X1530" s="224"/>
      <c r="Y1530" s="224"/>
      <c r="Z1530" s="213"/>
      <c r="AA1530" s="213"/>
      <c r="AB1530" s="213"/>
      <c r="AC1530" s="213"/>
      <c r="AD1530" s="213"/>
      <c r="AE1530" s="213"/>
      <c r="AF1530" s="213"/>
      <c r="AG1530" s="213" t="s">
        <v>287</v>
      </c>
      <c r="AH1530" s="213"/>
      <c r="AI1530" s="213"/>
      <c r="AJ1530" s="213"/>
      <c r="AK1530" s="213"/>
      <c r="AL1530" s="213"/>
      <c r="AM1530" s="213"/>
      <c r="AN1530" s="213"/>
      <c r="AO1530" s="213"/>
      <c r="AP1530" s="213"/>
      <c r="AQ1530" s="213"/>
      <c r="AR1530" s="213"/>
      <c r="AS1530" s="213"/>
      <c r="AT1530" s="213"/>
      <c r="AU1530" s="213"/>
      <c r="AV1530" s="213"/>
      <c r="AW1530" s="213"/>
      <c r="AX1530" s="213"/>
      <c r="AY1530" s="213"/>
      <c r="AZ1530" s="213"/>
      <c r="BA1530" s="213"/>
      <c r="BB1530" s="213"/>
      <c r="BC1530" s="213"/>
      <c r="BD1530" s="213"/>
      <c r="BE1530" s="213"/>
      <c r="BF1530" s="213"/>
      <c r="BG1530" s="213"/>
      <c r="BH1530" s="213"/>
    </row>
    <row r="1531" spans="1:60" outlineLevel="3" x14ac:dyDescent="0.2">
      <c r="A1531" s="220"/>
      <c r="B1531" s="221"/>
      <c r="C1531" s="261" t="s">
        <v>3112</v>
      </c>
      <c r="D1531" s="250"/>
      <c r="E1531" s="250"/>
      <c r="F1531" s="250"/>
      <c r="G1531" s="250"/>
      <c r="H1531" s="224"/>
      <c r="I1531" s="224"/>
      <c r="J1531" s="224"/>
      <c r="K1531" s="224"/>
      <c r="L1531" s="224"/>
      <c r="M1531" s="224"/>
      <c r="N1531" s="223"/>
      <c r="O1531" s="223"/>
      <c r="P1531" s="223"/>
      <c r="Q1531" s="223"/>
      <c r="R1531" s="224"/>
      <c r="S1531" s="224"/>
      <c r="T1531" s="224"/>
      <c r="U1531" s="224"/>
      <c r="V1531" s="224"/>
      <c r="W1531" s="224"/>
      <c r="X1531" s="224"/>
      <c r="Y1531" s="224"/>
      <c r="Z1531" s="213"/>
      <c r="AA1531" s="213"/>
      <c r="AB1531" s="213"/>
      <c r="AC1531" s="213"/>
      <c r="AD1531" s="213"/>
      <c r="AE1531" s="213"/>
      <c r="AF1531" s="213"/>
      <c r="AG1531" s="213" t="s">
        <v>287</v>
      </c>
      <c r="AH1531" s="213"/>
      <c r="AI1531" s="213"/>
      <c r="AJ1531" s="213"/>
      <c r="AK1531" s="213"/>
      <c r="AL1531" s="213"/>
      <c r="AM1531" s="213"/>
      <c r="AN1531" s="213"/>
      <c r="AO1531" s="213"/>
      <c r="AP1531" s="213"/>
      <c r="AQ1531" s="213"/>
      <c r="AR1531" s="213"/>
      <c r="AS1531" s="213"/>
      <c r="AT1531" s="213"/>
      <c r="AU1531" s="213"/>
      <c r="AV1531" s="213"/>
      <c r="AW1531" s="213"/>
      <c r="AX1531" s="213"/>
      <c r="AY1531" s="213"/>
      <c r="AZ1531" s="213"/>
      <c r="BA1531" s="213"/>
      <c r="BB1531" s="213"/>
      <c r="BC1531" s="213"/>
      <c r="BD1531" s="213"/>
      <c r="BE1531" s="213"/>
      <c r="BF1531" s="213"/>
      <c r="BG1531" s="213"/>
      <c r="BH1531" s="213"/>
    </row>
    <row r="1532" spans="1:60" outlineLevel="3" x14ac:dyDescent="0.2">
      <c r="A1532" s="220"/>
      <c r="B1532" s="221"/>
      <c r="C1532" s="261" t="s">
        <v>3113</v>
      </c>
      <c r="D1532" s="250"/>
      <c r="E1532" s="250"/>
      <c r="F1532" s="250"/>
      <c r="G1532" s="250"/>
      <c r="H1532" s="224"/>
      <c r="I1532" s="224"/>
      <c r="J1532" s="224"/>
      <c r="K1532" s="224"/>
      <c r="L1532" s="224"/>
      <c r="M1532" s="224"/>
      <c r="N1532" s="223"/>
      <c r="O1532" s="223"/>
      <c r="P1532" s="223"/>
      <c r="Q1532" s="223"/>
      <c r="R1532" s="224"/>
      <c r="S1532" s="224"/>
      <c r="T1532" s="224"/>
      <c r="U1532" s="224"/>
      <c r="V1532" s="224"/>
      <c r="W1532" s="224"/>
      <c r="X1532" s="224"/>
      <c r="Y1532" s="224"/>
      <c r="Z1532" s="213"/>
      <c r="AA1532" s="213"/>
      <c r="AB1532" s="213"/>
      <c r="AC1532" s="213"/>
      <c r="AD1532" s="213"/>
      <c r="AE1532" s="213"/>
      <c r="AF1532" s="213"/>
      <c r="AG1532" s="213" t="s">
        <v>287</v>
      </c>
      <c r="AH1532" s="213"/>
      <c r="AI1532" s="213"/>
      <c r="AJ1532" s="213"/>
      <c r="AK1532" s="213"/>
      <c r="AL1532" s="213"/>
      <c r="AM1532" s="213"/>
      <c r="AN1532" s="213"/>
      <c r="AO1532" s="213"/>
      <c r="AP1532" s="213"/>
      <c r="AQ1532" s="213"/>
      <c r="AR1532" s="213"/>
      <c r="AS1532" s="213"/>
      <c r="AT1532" s="213"/>
      <c r="AU1532" s="213"/>
      <c r="AV1532" s="213"/>
      <c r="AW1532" s="213"/>
      <c r="AX1532" s="213"/>
      <c r="AY1532" s="213"/>
      <c r="AZ1532" s="213"/>
      <c r="BA1532" s="213"/>
      <c r="BB1532" s="213"/>
      <c r="BC1532" s="213"/>
      <c r="BD1532" s="213"/>
      <c r="BE1532" s="213"/>
      <c r="BF1532" s="213"/>
      <c r="BG1532" s="213"/>
      <c r="BH1532" s="213"/>
    </row>
    <row r="1533" spans="1:60" outlineLevel="3" x14ac:dyDescent="0.2">
      <c r="A1533" s="220"/>
      <c r="B1533" s="221"/>
      <c r="C1533" s="261" t="s">
        <v>3114</v>
      </c>
      <c r="D1533" s="250"/>
      <c r="E1533" s="250"/>
      <c r="F1533" s="250"/>
      <c r="G1533" s="250"/>
      <c r="H1533" s="224"/>
      <c r="I1533" s="224"/>
      <c r="J1533" s="224"/>
      <c r="K1533" s="224"/>
      <c r="L1533" s="224"/>
      <c r="M1533" s="224"/>
      <c r="N1533" s="223"/>
      <c r="O1533" s="223"/>
      <c r="P1533" s="223"/>
      <c r="Q1533" s="223"/>
      <c r="R1533" s="224"/>
      <c r="S1533" s="224"/>
      <c r="T1533" s="224"/>
      <c r="U1533" s="224"/>
      <c r="V1533" s="224"/>
      <c r="W1533" s="224"/>
      <c r="X1533" s="224"/>
      <c r="Y1533" s="224"/>
      <c r="Z1533" s="213"/>
      <c r="AA1533" s="213"/>
      <c r="AB1533" s="213"/>
      <c r="AC1533" s="213"/>
      <c r="AD1533" s="213"/>
      <c r="AE1533" s="213"/>
      <c r="AF1533" s="213"/>
      <c r="AG1533" s="213" t="s">
        <v>287</v>
      </c>
      <c r="AH1533" s="213"/>
      <c r="AI1533" s="213"/>
      <c r="AJ1533" s="213"/>
      <c r="AK1533" s="213"/>
      <c r="AL1533" s="213"/>
      <c r="AM1533" s="213"/>
      <c r="AN1533" s="213"/>
      <c r="AO1533" s="213"/>
      <c r="AP1533" s="213"/>
      <c r="AQ1533" s="213"/>
      <c r="AR1533" s="213"/>
      <c r="AS1533" s="213"/>
      <c r="AT1533" s="213"/>
      <c r="AU1533" s="213"/>
      <c r="AV1533" s="213"/>
      <c r="AW1533" s="213"/>
      <c r="AX1533" s="213"/>
      <c r="AY1533" s="213"/>
      <c r="AZ1533" s="213"/>
      <c r="BA1533" s="213"/>
      <c r="BB1533" s="213"/>
      <c r="BC1533" s="213"/>
      <c r="BD1533" s="213"/>
      <c r="BE1533" s="213"/>
      <c r="BF1533" s="213"/>
      <c r="BG1533" s="213"/>
      <c r="BH1533" s="213"/>
    </row>
    <row r="1534" spans="1:60" outlineLevel="3" x14ac:dyDescent="0.2">
      <c r="A1534" s="220"/>
      <c r="B1534" s="221"/>
      <c r="C1534" s="261" t="s">
        <v>3115</v>
      </c>
      <c r="D1534" s="250"/>
      <c r="E1534" s="250"/>
      <c r="F1534" s="250"/>
      <c r="G1534" s="250"/>
      <c r="H1534" s="224"/>
      <c r="I1534" s="224"/>
      <c r="J1534" s="224"/>
      <c r="K1534" s="224"/>
      <c r="L1534" s="224"/>
      <c r="M1534" s="224"/>
      <c r="N1534" s="223"/>
      <c r="O1534" s="223"/>
      <c r="P1534" s="223"/>
      <c r="Q1534" s="223"/>
      <c r="R1534" s="224"/>
      <c r="S1534" s="224"/>
      <c r="T1534" s="224"/>
      <c r="U1534" s="224"/>
      <c r="V1534" s="224"/>
      <c r="W1534" s="224"/>
      <c r="X1534" s="224"/>
      <c r="Y1534" s="224"/>
      <c r="Z1534" s="213"/>
      <c r="AA1534" s="213"/>
      <c r="AB1534" s="213"/>
      <c r="AC1534" s="213"/>
      <c r="AD1534" s="213"/>
      <c r="AE1534" s="213"/>
      <c r="AF1534" s="213"/>
      <c r="AG1534" s="213" t="s">
        <v>287</v>
      </c>
      <c r="AH1534" s="213"/>
      <c r="AI1534" s="213"/>
      <c r="AJ1534" s="213"/>
      <c r="AK1534" s="213"/>
      <c r="AL1534" s="213"/>
      <c r="AM1534" s="213"/>
      <c r="AN1534" s="213"/>
      <c r="AO1534" s="213"/>
      <c r="AP1534" s="213"/>
      <c r="AQ1534" s="213"/>
      <c r="AR1534" s="213"/>
      <c r="AS1534" s="213"/>
      <c r="AT1534" s="213"/>
      <c r="AU1534" s="213"/>
      <c r="AV1534" s="213"/>
      <c r="AW1534" s="213"/>
      <c r="AX1534" s="213"/>
      <c r="AY1534" s="213"/>
      <c r="AZ1534" s="213"/>
      <c r="BA1534" s="213"/>
      <c r="BB1534" s="213"/>
      <c r="BC1534" s="213"/>
      <c r="BD1534" s="213"/>
      <c r="BE1534" s="213"/>
      <c r="BF1534" s="213"/>
      <c r="BG1534" s="213"/>
      <c r="BH1534" s="213"/>
    </row>
    <row r="1535" spans="1:60" outlineLevel="3" x14ac:dyDescent="0.2">
      <c r="A1535" s="220"/>
      <c r="B1535" s="221"/>
      <c r="C1535" s="261" t="s">
        <v>3116</v>
      </c>
      <c r="D1535" s="250"/>
      <c r="E1535" s="250"/>
      <c r="F1535" s="250"/>
      <c r="G1535" s="250"/>
      <c r="H1535" s="224"/>
      <c r="I1535" s="224"/>
      <c r="J1535" s="224"/>
      <c r="K1535" s="224"/>
      <c r="L1535" s="224"/>
      <c r="M1535" s="224"/>
      <c r="N1535" s="223"/>
      <c r="O1535" s="223"/>
      <c r="P1535" s="223"/>
      <c r="Q1535" s="223"/>
      <c r="R1535" s="224"/>
      <c r="S1535" s="224"/>
      <c r="T1535" s="224"/>
      <c r="U1535" s="224"/>
      <c r="V1535" s="224"/>
      <c r="W1535" s="224"/>
      <c r="X1535" s="224"/>
      <c r="Y1535" s="224"/>
      <c r="Z1535" s="213"/>
      <c r="AA1535" s="213"/>
      <c r="AB1535" s="213"/>
      <c r="AC1535" s="213"/>
      <c r="AD1535" s="213"/>
      <c r="AE1535" s="213"/>
      <c r="AF1535" s="213"/>
      <c r="AG1535" s="213" t="s">
        <v>287</v>
      </c>
      <c r="AH1535" s="213"/>
      <c r="AI1535" s="213"/>
      <c r="AJ1535" s="213"/>
      <c r="AK1535" s="213"/>
      <c r="AL1535" s="213"/>
      <c r="AM1535" s="213"/>
      <c r="AN1535" s="213"/>
      <c r="AO1535" s="213"/>
      <c r="AP1535" s="213"/>
      <c r="AQ1535" s="213"/>
      <c r="AR1535" s="213"/>
      <c r="AS1535" s="213"/>
      <c r="AT1535" s="213"/>
      <c r="AU1535" s="213"/>
      <c r="AV1535" s="213"/>
      <c r="AW1535" s="213"/>
      <c r="AX1535" s="213"/>
      <c r="AY1535" s="213"/>
      <c r="AZ1535" s="213"/>
      <c r="BA1535" s="213"/>
      <c r="BB1535" s="213"/>
      <c r="BC1535" s="213"/>
      <c r="BD1535" s="213"/>
      <c r="BE1535" s="213"/>
      <c r="BF1535" s="213"/>
      <c r="BG1535" s="213"/>
      <c r="BH1535" s="213"/>
    </row>
    <row r="1536" spans="1:60" outlineLevel="3" x14ac:dyDescent="0.2">
      <c r="A1536" s="220"/>
      <c r="B1536" s="221"/>
      <c r="C1536" s="261" t="s">
        <v>3117</v>
      </c>
      <c r="D1536" s="250"/>
      <c r="E1536" s="250"/>
      <c r="F1536" s="250"/>
      <c r="G1536" s="250"/>
      <c r="H1536" s="224"/>
      <c r="I1536" s="224"/>
      <c r="J1536" s="224"/>
      <c r="K1536" s="224"/>
      <c r="L1536" s="224"/>
      <c r="M1536" s="224"/>
      <c r="N1536" s="223"/>
      <c r="O1536" s="223"/>
      <c r="P1536" s="223"/>
      <c r="Q1536" s="223"/>
      <c r="R1536" s="224"/>
      <c r="S1536" s="224"/>
      <c r="T1536" s="224"/>
      <c r="U1536" s="224"/>
      <c r="V1536" s="224"/>
      <c r="W1536" s="224"/>
      <c r="X1536" s="224"/>
      <c r="Y1536" s="224"/>
      <c r="Z1536" s="213"/>
      <c r="AA1536" s="213"/>
      <c r="AB1536" s="213"/>
      <c r="AC1536" s="213"/>
      <c r="AD1536" s="213"/>
      <c r="AE1536" s="213"/>
      <c r="AF1536" s="213"/>
      <c r="AG1536" s="213" t="s">
        <v>287</v>
      </c>
      <c r="AH1536" s="213"/>
      <c r="AI1536" s="213"/>
      <c r="AJ1536" s="213"/>
      <c r="AK1536" s="213"/>
      <c r="AL1536" s="213"/>
      <c r="AM1536" s="213"/>
      <c r="AN1536" s="213"/>
      <c r="AO1536" s="213"/>
      <c r="AP1536" s="213"/>
      <c r="AQ1536" s="213"/>
      <c r="AR1536" s="213"/>
      <c r="AS1536" s="213"/>
      <c r="AT1536" s="213"/>
      <c r="AU1536" s="213"/>
      <c r="AV1536" s="213"/>
      <c r="AW1536" s="213"/>
      <c r="AX1536" s="213"/>
      <c r="AY1536" s="213"/>
      <c r="AZ1536" s="213"/>
      <c r="BA1536" s="213"/>
      <c r="BB1536" s="213"/>
      <c r="BC1536" s="213"/>
      <c r="BD1536" s="213"/>
      <c r="BE1536" s="213"/>
      <c r="BF1536" s="213"/>
      <c r="BG1536" s="213"/>
      <c r="BH1536" s="213"/>
    </row>
    <row r="1537" spans="1:60" outlineLevel="3" x14ac:dyDescent="0.2">
      <c r="A1537" s="220"/>
      <c r="B1537" s="221"/>
      <c r="C1537" s="261" t="s">
        <v>3118</v>
      </c>
      <c r="D1537" s="250"/>
      <c r="E1537" s="250"/>
      <c r="F1537" s="250"/>
      <c r="G1537" s="250"/>
      <c r="H1537" s="224"/>
      <c r="I1537" s="224"/>
      <c r="J1537" s="224"/>
      <c r="K1537" s="224"/>
      <c r="L1537" s="224"/>
      <c r="M1537" s="224"/>
      <c r="N1537" s="223"/>
      <c r="O1537" s="223"/>
      <c r="P1537" s="223"/>
      <c r="Q1537" s="223"/>
      <c r="R1537" s="224"/>
      <c r="S1537" s="224"/>
      <c r="T1537" s="224"/>
      <c r="U1537" s="224"/>
      <c r="V1537" s="224"/>
      <c r="W1537" s="224"/>
      <c r="X1537" s="224"/>
      <c r="Y1537" s="224"/>
      <c r="Z1537" s="213"/>
      <c r="AA1537" s="213"/>
      <c r="AB1537" s="213"/>
      <c r="AC1537" s="213"/>
      <c r="AD1537" s="213"/>
      <c r="AE1537" s="213"/>
      <c r="AF1537" s="213"/>
      <c r="AG1537" s="213" t="s">
        <v>287</v>
      </c>
      <c r="AH1537" s="213"/>
      <c r="AI1537" s="213"/>
      <c r="AJ1537" s="213"/>
      <c r="AK1537" s="213"/>
      <c r="AL1537" s="213"/>
      <c r="AM1537" s="213"/>
      <c r="AN1537" s="213"/>
      <c r="AO1537" s="213"/>
      <c r="AP1537" s="213"/>
      <c r="AQ1537" s="213"/>
      <c r="AR1537" s="213"/>
      <c r="AS1537" s="213"/>
      <c r="AT1537" s="213"/>
      <c r="AU1537" s="213"/>
      <c r="AV1537" s="213"/>
      <c r="AW1537" s="213"/>
      <c r="AX1537" s="213"/>
      <c r="AY1537" s="213"/>
      <c r="AZ1537" s="213"/>
      <c r="BA1537" s="213"/>
      <c r="BB1537" s="213"/>
      <c r="BC1537" s="213"/>
      <c r="BD1537" s="213"/>
      <c r="BE1537" s="213"/>
      <c r="BF1537" s="213"/>
      <c r="BG1537" s="213"/>
      <c r="BH1537" s="213"/>
    </row>
    <row r="1538" spans="1:60" outlineLevel="3" x14ac:dyDescent="0.2">
      <c r="A1538" s="220"/>
      <c r="B1538" s="221"/>
      <c r="C1538" s="261" t="s">
        <v>3119</v>
      </c>
      <c r="D1538" s="250"/>
      <c r="E1538" s="250"/>
      <c r="F1538" s="250"/>
      <c r="G1538" s="250"/>
      <c r="H1538" s="224"/>
      <c r="I1538" s="224"/>
      <c r="J1538" s="224"/>
      <c r="K1538" s="224"/>
      <c r="L1538" s="224"/>
      <c r="M1538" s="224"/>
      <c r="N1538" s="223"/>
      <c r="O1538" s="223"/>
      <c r="P1538" s="223"/>
      <c r="Q1538" s="223"/>
      <c r="R1538" s="224"/>
      <c r="S1538" s="224"/>
      <c r="T1538" s="224"/>
      <c r="U1538" s="224"/>
      <c r="V1538" s="224"/>
      <c r="W1538" s="224"/>
      <c r="X1538" s="224"/>
      <c r="Y1538" s="224"/>
      <c r="Z1538" s="213"/>
      <c r="AA1538" s="213"/>
      <c r="AB1538" s="213"/>
      <c r="AC1538" s="213"/>
      <c r="AD1538" s="213"/>
      <c r="AE1538" s="213"/>
      <c r="AF1538" s="213"/>
      <c r="AG1538" s="213" t="s">
        <v>287</v>
      </c>
      <c r="AH1538" s="213"/>
      <c r="AI1538" s="213"/>
      <c r="AJ1538" s="213"/>
      <c r="AK1538" s="213"/>
      <c r="AL1538" s="213"/>
      <c r="AM1538" s="213"/>
      <c r="AN1538" s="213"/>
      <c r="AO1538" s="213"/>
      <c r="AP1538" s="213"/>
      <c r="AQ1538" s="213"/>
      <c r="AR1538" s="213"/>
      <c r="AS1538" s="213"/>
      <c r="AT1538" s="213"/>
      <c r="AU1538" s="213"/>
      <c r="AV1538" s="213"/>
      <c r="AW1538" s="213"/>
      <c r="AX1538" s="213"/>
      <c r="AY1538" s="213"/>
      <c r="AZ1538" s="213"/>
      <c r="BA1538" s="213"/>
      <c r="BB1538" s="213"/>
      <c r="BC1538" s="213"/>
      <c r="BD1538" s="213"/>
      <c r="BE1538" s="213"/>
      <c r="BF1538" s="213"/>
      <c r="BG1538" s="213"/>
      <c r="BH1538" s="213"/>
    </row>
    <row r="1539" spans="1:60" outlineLevel="3" x14ac:dyDescent="0.2">
      <c r="A1539" s="220"/>
      <c r="B1539" s="221"/>
      <c r="C1539" s="261" t="s">
        <v>3118</v>
      </c>
      <c r="D1539" s="250"/>
      <c r="E1539" s="250"/>
      <c r="F1539" s="250"/>
      <c r="G1539" s="250"/>
      <c r="H1539" s="224"/>
      <c r="I1539" s="224"/>
      <c r="J1539" s="224"/>
      <c r="K1539" s="224"/>
      <c r="L1539" s="224"/>
      <c r="M1539" s="224"/>
      <c r="N1539" s="223"/>
      <c r="O1539" s="223"/>
      <c r="P1539" s="223"/>
      <c r="Q1539" s="223"/>
      <c r="R1539" s="224"/>
      <c r="S1539" s="224"/>
      <c r="T1539" s="224"/>
      <c r="U1539" s="224"/>
      <c r="V1539" s="224"/>
      <c r="W1539" s="224"/>
      <c r="X1539" s="224"/>
      <c r="Y1539" s="224"/>
      <c r="Z1539" s="213"/>
      <c r="AA1539" s="213"/>
      <c r="AB1539" s="213"/>
      <c r="AC1539" s="213"/>
      <c r="AD1539" s="213"/>
      <c r="AE1539" s="213"/>
      <c r="AF1539" s="213"/>
      <c r="AG1539" s="213" t="s">
        <v>287</v>
      </c>
      <c r="AH1539" s="213"/>
      <c r="AI1539" s="213"/>
      <c r="AJ1539" s="213"/>
      <c r="AK1539" s="213"/>
      <c r="AL1539" s="213"/>
      <c r="AM1539" s="213"/>
      <c r="AN1539" s="213"/>
      <c r="AO1539" s="213"/>
      <c r="AP1539" s="213"/>
      <c r="AQ1539" s="213"/>
      <c r="AR1539" s="213"/>
      <c r="AS1539" s="213"/>
      <c r="AT1539" s="213"/>
      <c r="AU1539" s="213"/>
      <c r="AV1539" s="213"/>
      <c r="AW1539" s="213"/>
      <c r="AX1539" s="213"/>
      <c r="AY1539" s="213"/>
      <c r="AZ1539" s="213"/>
      <c r="BA1539" s="213"/>
      <c r="BB1539" s="213"/>
      <c r="BC1539" s="213"/>
      <c r="BD1539" s="213"/>
      <c r="BE1539" s="213"/>
      <c r="BF1539" s="213"/>
      <c r="BG1539" s="213"/>
      <c r="BH1539" s="213"/>
    </row>
    <row r="1540" spans="1:60" outlineLevel="3" x14ac:dyDescent="0.2">
      <c r="A1540" s="220"/>
      <c r="B1540" s="221"/>
      <c r="C1540" s="274" t="s">
        <v>1063</v>
      </c>
      <c r="D1540" s="226"/>
      <c r="E1540" s="227"/>
      <c r="F1540" s="228"/>
      <c r="G1540" s="228"/>
      <c r="H1540" s="224"/>
      <c r="I1540" s="224"/>
      <c r="J1540" s="224"/>
      <c r="K1540" s="224"/>
      <c r="L1540" s="224"/>
      <c r="M1540" s="224"/>
      <c r="N1540" s="223"/>
      <c r="O1540" s="223"/>
      <c r="P1540" s="223"/>
      <c r="Q1540" s="223"/>
      <c r="R1540" s="224"/>
      <c r="S1540" s="224"/>
      <c r="T1540" s="224"/>
      <c r="U1540" s="224"/>
      <c r="V1540" s="224"/>
      <c r="W1540" s="224"/>
      <c r="X1540" s="224"/>
      <c r="Y1540" s="224"/>
      <c r="Z1540" s="213"/>
      <c r="AA1540" s="213"/>
      <c r="AB1540" s="213"/>
      <c r="AC1540" s="213"/>
      <c r="AD1540" s="213"/>
      <c r="AE1540" s="213"/>
      <c r="AF1540" s="213"/>
      <c r="AG1540" s="213" t="s">
        <v>287</v>
      </c>
      <c r="AH1540" s="213"/>
      <c r="AI1540" s="213"/>
      <c r="AJ1540" s="213"/>
      <c r="AK1540" s="213"/>
      <c r="AL1540" s="213"/>
      <c r="AM1540" s="213"/>
      <c r="AN1540" s="213"/>
      <c r="AO1540" s="213"/>
      <c r="AP1540" s="213"/>
      <c r="AQ1540" s="213"/>
      <c r="AR1540" s="213"/>
      <c r="AS1540" s="213"/>
      <c r="AT1540" s="213"/>
      <c r="AU1540" s="213"/>
      <c r="AV1540" s="213"/>
      <c r="AW1540" s="213"/>
      <c r="AX1540" s="213"/>
      <c r="AY1540" s="213"/>
      <c r="AZ1540" s="213"/>
      <c r="BA1540" s="213"/>
      <c r="BB1540" s="213"/>
      <c r="BC1540" s="213"/>
      <c r="BD1540" s="213"/>
      <c r="BE1540" s="213"/>
      <c r="BF1540" s="213"/>
      <c r="BG1540" s="213"/>
      <c r="BH1540" s="213"/>
    </row>
    <row r="1541" spans="1:60" ht="22.5" outlineLevel="3" x14ac:dyDescent="0.2">
      <c r="A1541" s="220"/>
      <c r="B1541" s="221"/>
      <c r="C1541" s="261" t="s">
        <v>355</v>
      </c>
      <c r="D1541" s="250"/>
      <c r="E1541" s="250"/>
      <c r="F1541" s="250"/>
      <c r="G1541" s="250"/>
      <c r="H1541" s="224"/>
      <c r="I1541" s="224"/>
      <c r="J1541" s="224"/>
      <c r="K1541" s="224"/>
      <c r="L1541" s="224"/>
      <c r="M1541" s="224"/>
      <c r="N1541" s="223"/>
      <c r="O1541" s="223"/>
      <c r="P1541" s="223"/>
      <c r="Q1541" s="223"/>
      <c r="R1541" s="224"/>
      <c r="S1541" s="224"/>
      <c r="T1541" s="224"/>
      <c r="U1541" s="224"/>
      <c r="V1541" s="224"/>
      <c r="W1541" s="224"/>
      <c r="X1541" s="224"/>
      <c r="Y1541" s="224"/>
      <c r="Z1541" s="213"/>
      <c r="AA1541" s="213"/>
      <c r="AB1541" s="213"/>
      <c r="AC1541" s="213"/>
      <c r="AD1541" s="213"/>
      <c r="AE1541" s="213"/>
      <c r="AF1541" s="213"/>
      <c r="AG1541" s="213" t="s">
        <v>287</v>
      </c>
      <c r="AH1541" s="213"/>
      <c r="AI1541" s="213"/>
      <c r="AJ1541" s="213"/>
      <c r="AK1541" s="213"/>
      <c r="AL1541" s="213"/>
      <c r="AM1541" s="213"/>
      <c r="AN1541" s="213"/>
      <c r="AO1541" s="213"/>
      <c r="AP1541" s="213"/>
      <c r="AQ1541" s="213"/>
      <c r="AR1541" s="213"/>
      <c r="AS1541" s="213"/>
      <c r="AT1541" s="213"/>
      <c r="AU1541" s="213"/>
      <c r="AV1541" s="213"/>
      <c r="AW1541" s="213"/>
      <c r="AX1541" s="213"/>
      <c r="AY1541" s="213"/>
      <c r="AZ1541" s="213"/>
      <c r="BA1541" s="249" t="str">
        <f>C1541</f>
        <v>Kompletní provedení dle veškerých informací obsažených v PD (textová i výkresová část, technologické postupy, restaurátorské záměry atd.).</v>
      </c>
      <c r="BB1541" s="213"/>
      <c r="BC1541" s="213"/>
      <c r="BD1541" s="213"/>
      <c r="BE1541" s="213"/>
      <c r="BF1541" s="213"/>
      <c r="BG1541" s="213"/>
      <c r="BH1541" s="213"/>
    </row>
    <row r="1542" spans="1:60" ht="22.5" outlineLevel="3" x14ac:dyDescent="0.2">
      <c r="A1542" s="220"/>
      <c r="B1542" s="221"/>
      <c r="C1542" s="261" t="s">
        <v>3165</v>
      </c>
      <c r="D1542" s="250"/>
      <c r="E1542" s="250"/>
      <c r="F1542" s="250"/>
      <c r="G1542" s="250"/>
      <c r="H1542" s="224"/>
      <c r="I1542" s="224"/>
      <c r="J1542" s="224"/>
      <c r="K1542" s="224"/>
      <c r="L1542" s="224"/>
      <c r="M1542" s="224"/>
      <c r="N1542" s="223"/>
      <c r="O1542" s="223"/>
      <c r="P1542" s="223"/>
      <c r="Q1542" s="223"/>
      <c r="R1542" s="224"/>
      <c r="S1542" s="224"/>
      <c r="T1542" s="224"/>
      <c r="U1542" s="224"/>
      <c r="V1542" s="224"/>
      <c r="W1542" s="224"/>
      <c r="X1542" s="224"/>
      <c r="Y1542" s="224"/>
      <c r="Z1542" s="213"/>
      <c r="AA1542" s="213"/>
      <c r="AB1542" s="213"/>
      <c r="AC1542" s="213"/>
      <c r="AD1542" s="213"/>
      <c r="AE1542" s="213"/>
      <c r="AF1542" s="213"/>
      <c r="AG1542" s="213" t="s">
        <v>287</v>
      </c>
      <c r="AH1542" s="213"/>
      <c r="AI1542" s="213"/>
      <c r="AJ1542" s="213"/>
      <c r="AK1542" s="213"/>
      <c r="AL1542" s="213"/>
      <c r="AM1542" s="213"/>
      <c r="AN1542" s="213"/>
      <c r="AO1542" s="213"/>
      <c r="AP1542" s="213"/>
      <c r="AQ1542" s="213"/>
      <c r="AR1542" s="213"/>
      <c r="AS1542" s="213"/>
      <c r="AT1542" s="213"/>
      <c r="AU1542" s="213"/>
      <c r="AV1542" s="213"/>
      <c r="AW1542" s="213"/>
      <c r="AX1542" s="213"/>
      <c r="AY1542" s="213"/>
      <c r="AZ1542" s="213"/>
      <c r="BA1542" s="249" t="str">
        <f>C1542</f>
        <v>Provedení je včetně montáže, demontáže původních konstrukcí, dodávky, přesunu hmot, přesunu a likvidace suti, povrchové úpravy, repasí, restaurátorských záměrů,</v>
      </c>
      <c r="BB1542" s="213"/>
      <c r="BC1542" s="213"/>
      <c r="BD1542" s="213"/>
      <c r="BE1542" s="213"/>
      <c r="BF1542" s="213"/>
      <c r="BG1542" s="213"/>
      <c r="BH1542" s="213"/>
    </row>
    <row r="1543" spans="1:60" ht="22.5" outlineLevel="3" x14ac:dyDescent="0.2">
      <c r="A1543" s="220"/>
      <c r="B1543" s="221"/>
      <c r="C1543" s="261" t="s">
        <v>288</v>
      </c>
      <c r="D1543" s="250"/>
      <c r="E1543" s="250"/>
      <c r="F1543" s="250"/>
      <c r="G1543" s="250"/>
      <c r="H1543" s="224"/>
      <c r="I1543" s="224"/>
      <c r="J1543" s="224"/>
      <c r="K1543" s="224"/>
      <c r="L1543" s="224"/>
      <c r="M1543" s="224"/>
      <c r="N1543" s="223"/>
      <c r="O1543" s="223"/>
      <c r="P1543" s="223"/>
      <c r="Q1543" s="223"/>
      <c r="R1543" s="224"/>
      <c r="S1543" s="224"/>
      <c r="T1543" s="224"/>
      <c r="U1543" s="224"/>
      <c r="V1543" s="224"/>
      <c r="W1543" s="224"/>
      <c r="X1543" s="224"/>
      <c r="Y1543" s="224"/>
      <c r="Z1543" s="213"/>
      <c r="AA1543" s="213"/>
      <c r="AB1543" s="213"/>
      <c r="AC1543" s="213"/>
      <c r="AD1543" s="213"/>
      <c r="AE1543" s="213"/>
      <c r="AF1543" s="213"/>
      <c r="AG1543" s="213" t="s">
        <v>287</v>
      </c>
      <c r="AH1543" s="213"/>
      <c r="AI1543" s="213"/>
      <c r="AJ1543" s="213"/>
      <c r="AK1543" s="213"/>
      <c r="AL1543" s="213"/>
      <c r="AM1543" s="213"/>
      <c r="AN1543" s="213"/>
      <c r="AO1543" s="213"/>
      <c r="AP1543" s="213"/>
      <c r="AQ1543" s="213"/>
      <c r="AR1543" s="213"/>
      <c r="AS1543" s="213"/>
      <c r="AT1543" s="213"/>
      <c r="AU1543" s="213"/>
      <c r="AV1543" s="213"/>
      <c r="AW1543" s="213"/>
      <c r="AX1543" s="213"/>
      <c r="AY1543" s="213"/>
      <c r="AZ1543" s="213"/>
      <c r="BA1543" s="249" t="str">
        <f>C1543</f>
        <v>restaurátorských závěrečných zpráv, dílenských dokumentací, vzorkování a veškerých dalších nutných souvisejících plnění a dodávek potřeb.</v>
      </c>
      <c r="BB1543" s="213"/>
      <c r="BC1543" s="213"/>
      <c r="BD1543" s="213"/>
      <c r="BE1543" s="213"/>
      <c r="BF1543" s="213"/>
      <c r="BG1543" s="213"/>
      <c r="BH1543" s="213"/>
    </row>
    <row r="1544" spans="1:60" outlineLevel="2" x14ac:dyDescent="0.2">
      <c r="A1544" s="220"/>
      <c r="B1544" s="221"/>
      <c r="C1544" s="262" t="s">
        <v>3120</v>
      </c>
      <c r="D1544" s="229"/>
      <c r="E1544" s="230">
        <v>27</v>
      </c>
      <c r="F1544" s="224"/>
      <c r="G1544" s="224"/>
      <c r="H1544" s="224"/>
      <c r="I1544" s="224"/>
      <c r="J1544" s="224"/>
      <c r="K1544" s="224"/>
      <c r="L1544" s="224"/>
      <c r="M1544" s="224"/>
      <c r="N1544" s="223"/>
      <c r="O1544" s="223"/>
      <c r="P1544" s="223"/>
      <c r="Q1544" s="223"/>
      <c r="R1544" s="224"/>
      <c r="S1544" s="224"/>
      <c r="T1544" s="224"/>
      <c r="U1544" s="224"/>
      <c r="V1544" s="224"/>
      <c r="W1544" s="224"/>
      <c r="X1544" s="224"/>
      <c r="Y1544" s="224"/>
      <c r="Z1544" s="213"/>
      <c r="AA1544" s="213"/>
      <c r="AB1544" s="213"/>
      <c r="AC1544" s="213"/>
      <c r="AD1544" s="213"/>
      <c r="AE1544" s="213"/>
      <c r="AF1544" s="213"/>
      <c r="AG1544" s="213" t="s">
        <v>290</v>
      </c>
      <c r="AH1544" s="213">
        <v>0</v>
      </c>
      <c r="AI1544" s="213"/>
      <c r="AJ1544" s="213"/>
      <c r="AK1544" s="213"/>
      <c r="AL1544" s="213"/>
      <c r="AM1544" s="213"/>
      <c r="AN1544" s="213"/>
      <c r="AO1544" s="213"/>
      <c r="AP1544" s="213"/>
      <c r="AQ1544" s="213"/>
      <c r="AR1544" s="213"/>
      <c r="AS1544" s="213"/>
      <c r="AT1544" s="213"/>
      <c r="AU1544" s="213"/>
      <c r="AV1544" s="213"/>
      <c r="AW1544" s="213"/>
      <c r="AX1544" s="213"/>
      <c r="AY1544" s="213"/>
      <c r="AZ1544" s="213"/>
      <c r="BA1544" s="213"/>
      <c r="BB1544" s="213"/>
      <c r="BC1544" s="213"/>
      <c r="BD1544" s="213"/>
      <c r="BE1544" s="213"/>
      <c r="BF1544" s="213"/>
      <c r="BG1544" s="213"/>
      <c r="BH1544" s="213"/>
    </row>
    <row r="1545" spans="1:60" x14ac:dyDescent="0.2">
      <c r="A1545" s="234" t="s">
        <v>276</v>
      </c>
      <c r="B1545" s="235" t="s">
        <v>230</v>
      </c>
      <c r="C1545" s="258" t="s">
        <v>231</v>
      </c>
      <c r="D1545" s="236"/>
      <c r="E1545" s="237"/>
      <c r="F1545" s="238"/>
      <c r="G1545" s="238">
        <f>SUMIF(AG1546:AG1547,"&lt;&gt;NOR",G1546:G1547)</f>
        <v>0</v>
      </c>
      <c r="H1545" s="238"/>
      <c r="I1545" s="238">
        <f>SUM(I1546:I1547)</f>
        <v>0</v>
      </c>
      <c r="J1545" s="238"/>
      <c r="K1545" s="238">
        <f>SUM(K1546:K1547)</f>
        <v>0</v>
      </c>
      <c r="L1545" s="238"/>
      <c r="M1545" s="238">
        <f>SUM(M1546:M1547)</f>
        <v>0</v>
      </c>
      <c r="N1545" s="237"/>
      <c r="O1545" s="237">
        <f>SUM(O1546:O1547)</f>
        <v>0.03</v>
      </c>
      <c r="P1545" s="237"/>
      <c r="Q1545" s="237">
        <f>SUM(Q1546:Q1547)</f>
        <v>0</v>
      </c>
      <c r="R1545" s="238"/>
      <c r="S1545" s="238"/>
      <c r="T1545" s="239"/>
      <c r="U1545" s="233"/>
      <c r="V1545" s="233">
        <f>SUM(V1546:V1547)</f>
        <v>6.5</v>
      </c>
      <c r="W1545" s="233"/>
      <c r="X1545" s="233"/>
      <c r="Y1545" s="233"/>
      <c r="AG1545" t="s">
        <v>277</v>
      </c>
    </row>
    <row r="1546" spans="1:60" ht="22.5" outlineLevel="1" x14ac:dyDescent="0.2">
      <c r="A1546" s="241">
        <v>148</v>
      </c>
      <c r="B1546" s="242" t="s">
        <v>1369</v>
      </c>
      <c r="C1546" s="259" t="s">
        <v>1370</v>
      </c>
      <c r="D1546" s="243" t="s">
        <v>473</v>
      </c>
      <c r="E1546" s="244">
        <v>50</v>
      </c>
      <c r="F1546" s="245"/>
      <c r="G1546" s="246">
        <f>ROUND(E1546*F1546,2)</f>
        <v>0</v>
      </c>
      <c r="H1546" s="245"/>
      <c r="I1546" s="246">
        <f>ROUND(E1546*H1546,2)</f>
        <v>0</v>
      </c>
      <c r="J1546" s="245"/>
      <c r="K1546" s="246">
        <f>ROUND(E1546*J1546,2)</f>
        <v>0</v>
      </c>
      <c r="L1546" s="246">
        <v>21</v>
      </c>
      <c r="M1546" s="246">
        <f>G1546*(1+L1546/100)</f>
        <v>0</v>
      </c>
      <c r="N1546" s="244">
        <v>6.7000000000000002E-4</v>
      </c>
      <c r="O1546" s="244">
        <f>ROUND(E1546*N1546,2)</f>
        <v>0.03</v>
      </c>
      <c r="P1546" s="244">
        <v>0</v>
      </c>
      <c r="Q1546" s="244">
        <f>ROUND(E1546*P1546,2)</f>
        <v>0</v>
      </c>
      <c r="R1546" s="246" t="s">
        <v>1371</v>
      </c>
      <c r="S1546" s="246" t="s">
        <v>298</v>
      </c>
      <c r="T1546" s="247" t="s">
        <v>364</v>
      </c>
      <c r="U1546" s="224">
        <v>0.12992000000000001</v>
      </c>
      <c r="V1546" s="224">
        <f>ROUND(E1546*U1546,2)</f>
        <v>6.5</v>
      </c>
      <c r="W1546" s="224"/>
      <c r="X1546" s="224" t="s">
        <v>283</v>
      </c>
      <c r="Y1546" s="224" t="s">
        <v>284</v>
      </c>
      <c r="Z1546" s="213"/>
      <c r="AA1546" s="213"/>
      <c r="AB1546" s="213"/>
      <c r="AC1546" s="213"/>
      <c r="AD1546" s="213"/>
      <c r="AE1546" s="213"/>
      <c r="AF1546" s="213"/>
      <c r="AG1546" s="213" t="s">
        <v>285</v>
      </c>
      <c r="AH1546" s="213"/>
      <c r="AI1546" s="213"/>
      <c r="AJ1546" s="213"/>
      <c r="AK1546" s="213"/>
      <c r="AL1546" s="213"/>
      <c r="AM1546" s="213"/>
      <c r="AN1546" s="213"/>
      <c r="AO1546" s="213"/>
      <c r="AP1546" s="213"/>
      <c r="AQ1546" s="213"/>
      <c r="AR1546" s="213"/>
      <c r="AS1546" s="213"/>
      <c r="AT1546" s="213"/>
      <c r="AU1546" s="213"/>
      <c r="AV1546" s="213"/>
      <c r="AW1546" s="213"/>
      <c r="AX1546" s="213"/>
      <c r="AY1546" s="213"/>
      <c r="AZ1546" s="213"/>
      <c r="BA1546" s="213"/>
      <c r="BB1546" s="213"/>
      <c r="BC1546" s="213"/>
      <c r="BD1546" s="213"/>
      <c r="BE1546" s="213"/>
      <c r="BF1546" s="213"/>
      <c r="BG1546" s="213"/>
      <c r="BH1546" s="213"/>
    </row>
    <row r="1547" spans="1:60" outlineLevel="2" x14ac:dyDescent="0.2">
      <c r="A1547" s="220"/>
      <c r="B1547" s="221"/>
      <c r="C1547" s="262" t="s">
        <v>2502</v>
      </c>
      <c r="D1547" s="229"/>
      <c r="E1547" s="230">
        <v>50</v>
      </c>
      <c r="F1547" s="224"/>
      <c r="G1547" s="224"/>
      <c r="H1547" s="224"/>
      <c r="I1547" s="224"/>
      <c r="J1547" s="224"/>
      <c r="K1547" s="224"/>
      <c r="L1547" s="224"/>
      <c r="M1547" s="224"/>
      <c r="N1547" s="223"/>
      <c r="O1547" s="223"/>
      <c r="P1547" s="223"/>
      <c r="Q1547" s="223"/>
      <c r="R1547" s="224"/>
      <c r="S1547" s="224"/>
      <c r="T1547" s="224"/>
      <c r="U1547" s="224"/>
      <c r="V1547" s="224"/>
      <c r="W1547" s="224"/>
      <c r="X1547" s="224"/>
      <c r="Y1547" s="224"/>
      <c r="Z1547" s="213"/>
      <c r="AA1547" s="213"/>
      <c r="AB1547" s="213"/>
      <c r="AC1547" s="213"/>
      <c r="AD1547" s="213"/>
      <c r="AE1547" s="213"/>
      <c r="AF1547" s="213"/>
      <c r="AG1547" s="213" t="s">
        <v>290</v>
      </c>
      <c r="AH1547" s="213">
        <v>0</v>
      </c>
      <c r="AI1547" s="213"/>
      <c r="AJ1547" s="213"/>
      <c r="AK1547" s="213"/>
      <c r="AL1547" s="213"/>
      <c r="AM1547" s="213"/>
      <c r="AN1547" s="213"/>
      <c r="AO1547" s="213"/>
      <c r="AP1547" s="213"/>
      <c r="AQ1547" s="213"/>
      <c r="AR1547" s="213"/>
      <c r="AS1547" s="213"/>
      <c r="AT1547" s="213"/>
      <c r="AU1547" s="213"/>
      <c r="AV1547" s="213"/>
      <c r="AW1547" s="213"/>
      <c r="AX1547" s="213"/>
      <c r="AY1547" s="213"/>
      <c r="AZ1547" s="213"/>
      <c r="BA1547" s="213"/>
      <c r="BB1547" s="213"/>
      <c r="BC1547" s="213"/>
      <c r="BD1547" s="213"/>
      <c r="BE1547" s="213"/>
      <c r="BF1547" s="213"/>
      <c r="BG1547" s="213"/>
      <c r="BH1547" s="213"/>
    </row>
    <row r="1548" spans="1:60" x14ac:dyDescent="0.2">
      <c r="A1548" s="234" t="s">
        <v>276</v>
      </c>
      <c r="B1548" s="235" t="s">
        <v>232</v>
      </c>
      <c r="C1548" s="258" t="s">
        <v>233</v>
      </c>
      <c r="D1548" s="236"/>
      <c r="E1548" s="237"/>
      <c r="F1548" s="238"/>
      <c r="G1548" s="238">
        <f>SUMIF(AG1549:AG1562,"&lt;&gt;NOR",G1549:G1562)</f>
        <v>0</v>
      </c>
      <c r="H1548" s="238"/>
      <c r="I1548" s="238">
        <f>SUM(I1549:I1562)</f>
        <v>0</v>
      </c>
      <c r="J1548" s="238"/>
      <c r="K1548" s="238">
        <f>SUM(K1549:K1562)</f>
        <v>0</v>
      </c>
      <c r="L1548" s="238"/>
      <c r="M1548" s="238">
        <f>SUM(M1549:M1562)</f>
        <v>0</v>
      </c>
      <c r="N1548" s="237"/>
      <c r="O1548" s="237">
        <f>SUM(O1549:O1562)</f>
        <v>0</v>
      </c>
      <c r="P1548" s="237"/>
      <c r="Q1548" s="237">
        <f>SUM(Q1549:Q1562)</f>
        <v>0</v>
      </c>
      <c r="R1548" s="238"/>
      <c r="S1548" s="238"/>
      <c r="T1548" s="239"/>
      <c r="U1548" s="233"/>
      <c r="V1548" s="233">
        <f>SUM(V1549:V1562)</f>
        <v>0</v>
      </c>
      <c r="W1548" s="233"/>
      <c r="X1548" s="233"/>
      <c r="Y1548" s="233"/>
      <c r="AG1548" t="s">
        <v>277</v>
      </c>
    </row>
    <row r="1549" spans="1:60" ht="22.5" outlineLevel="1" x14ac:dyDescent="0.2">
      <c r="A1549" s="241">
        <v>149</v>
      </c>
      <c r="B1549" s="242" t="s">
        <v>3121</v>
      </c>
      <c r="C1549" s="259" t="s">
        <v>3122</v>
      </c>
      <c r="D1549" s="243" t="s">
        <v>1055</v>
      </c>
      <c r="E1549" s="244">
        <v>1</v>
      </c>
      <c r="F1549" s="245"/>
      <c r="G1549" s="246">
        <f>ROUND(E1549*F1549,2)</f>
        <v>0</v>
      </c>
      <c r="H1549" s="245"/>
      <c r="I1549" s="246">
        <f>ROUND(E1549*H1549,2)</f>
        <v>0</v>
      </c>
      <c r="J1549" s="245"/>
      <c r="K1549" s="246">
        <f>ROUND(E1549*J1549,2)</f>
        <v>0</v>
      </c>
      <c r="L1549" s="246">
        <v>21</v>
      </c>
      <c r="M1549" s="246">
        <f>G1549*(1+L1549/100)</f>
        <v>0</v>
      </c>
      <c r="N1549" s="244">
        <v>0</v>
      </c>
      <c r="O1549" s="244">
        <f>ROUND(E1549*N1549,2)</f>
        <v>0</v>
      </c>
      <c r="P1549" s="244">
        <v>0</v>
      </c>
      <c r="Q1549" s="244">
        <f>ROUND(E1549*P1549,2)</f>
        <v>0</v>
      </c>
      <c r="R1549" s="246"/>
      <c r="S1549" s="246" t="s">
        <v>281</v>
      </c>
      <c r="T1549" s="247" t="s">
        <v>282</v>
      </c>
      <c r="U1549" s="224">
        <v>0</v>
      </c>
      <c r="V1549" s="224">
        <f>ROUND(E1549*U1549,2)</f>
        <v>0</v>
      </c>
      <c r="W1549" s="224"/>
      <c r="X1549" s="224" t="s">
        <v>283</v>
      </c>
      <c r="Y1549" s="224" t="s">
        <v>284</v>
      </c>
      <c r="Z1549" s="213"/>
      <c r="AA1549" s="213"/>
      <c r="AB1549" s="213"/>
      <c r="AC1549" s="213"/>
      <c r="AD1549" s="213"/>
      <c r="AE1549" s="213"/>
      <c r="AF1549" s="213"/>
      <c r="AG1549" s="213" t="s">
        <v>285</v>
      </c>
      <c r="AH1549" s="213"/>
      <c r="AI1549" s="213"/>
      <c r="AJ1549" s="213"/>
      <c r="AK1549" s="213"/>
      <c r="AL1549" s="213"/>
      <c r="AM1549" s="213"/>
      <c r="AN1549" s="213"/>
      <c r="AO1549" s="213"/>
      <c r="AP1549" s="213"/>
      <c r="AQ1549" s="213"/>
      <c r="AR1549" s="213"/>
      <c r="AS1549" s="213"/>
      <c r="AT1549" s="213"/>
      <c r="AU1549" s="213"/>
      <c r="AV1549" s="213"/>
      <c r="AW1549" s="213"/>
      <c r="AX1549" s="213"/>
      <c r="AY1549" s="213"/>
      <c r="AZ1549" s="213"/>
      <c r="BA1549" s="213"/>
      <c r="BB1549" s="213"/>
      <c r="BC1549" s="213"/>
      <c r="BD1549" s="213"/>
      <c r="BE1549" s="213"/>
      <c r="BF1549" s="213"/>
      <c r="BG1549" s="213"/>
      <c r="BH1549" s="213"/>
    </row>
    <row r="1550" spans="1:60" outlineLevel="2" x14ac:dyDescent="0.2">
      <c r="A1550" s="220"/>
      <c r="B1550" s="221"/>
      <c r="C1550" s="260" t="s">
        <v>286</v>
      </c>
      <c r="D1550" s="248"/>
      <c r="E1550" s="248"/>
      <c r="F1550" s="248"/>
      <c r="G1550" s="248"/>
      <c r="H1550" s="224"/>
      <c r="I1550" s="224"/>
      <c r="J1550" s="224"/>
      <c r="K1550" s="224"/>
      <c r="L1550" s="224"/>
      <c r="M1550" s="224"/>
      <c r="N1550" s="223"/>
      <c r="O1550" s="223"/>
      <c r="P1550" s="223"/>
      <c r="Q1550" s="223"/>
      <c r="R1550" s="224"/>
      <c r="S1550" s="224"/>
      <c r="T1550" s="224"/>
      <c r="U1550" s="224"/>
      <c r="V1550" s="224"/>
      <c r="W1550" s="224"/>
      <c r="X1550" s="224"/>
      <c r="Y1550" s="224"/>
      <c r="Z1550" s="213"/>
      <c r="AA1550" s="213"/>
      <c r="AB1550" s="213"/>
      <c r="AC1550" s="213"/>
      <c r="AD1550" s="213"/>
      <c r="AE1550" s="213"/>
      <c r="AF1550" s="213"/>
      <c r="AG1550" s="213" t="s">
        <v>287</v>
      </c>
      <c r="AH1550" s="213"/>
      <c r="AI1550" s="213"/>
      <c r="AJ1550" s="213"/>
      <c r="AK1550" s="213"/>
      <c r="AL1550" s="213"/>
      <c r="AM1550" s="213"/>
      <c r="AN1550" s="213"/>
      <c r="AO1550" s="213"/>
      <c r="AP1550" s="213"/>
      <c r="AQ1550" s="213"/>
      <c r="AR1550" s="213"/>
      <c r="AS1550" s="213"/>
      <c r="AT1550" s="213"/>
      <c r="AU1550" s="213"/>
      <c r="AV1550" s="213"/>
      <c r="AW1550" s="213"/>
      <c r="AX1550" s="213"/>
      <c r="AY1550" s="213"/>
      <c r="AZ1550" s="213"/>
      <c r="BA1550" s="213"/>
      <c r="BB1550" s="213"/>
      <c r="BC1550" s="213"/>
      <c r="BD1550" s="213"/>
      <c r="BE1550" s="213"/>
      <c r="BF1550" s="213"/>
      <c r="BG1550" s="213"/>
      <c r="BH1550" s="213"/>
    </row>
    <row r="1551" spans="1:60" outlineLevel="3" x14ac:dyDescent="0.2">
      <c r="A1551" s="220"/>
      <c r="B1551" s="221"/>
      <c r="C1551" s="261" t="s">
        <v>3123</v>
      </c>
      <c r="D1551" s="250"/>
      <c r="E1551" s="250"/>
      <c r="F1551" s="250"/>
      <c r="G1551" s="250"/>
      <c r="H1551" s="224"/>
      <c r="I1551" s="224"/>
      <c r="J1551" s="224"/>
      <c r="K1551" s="224"/>
      <c r="L1551" s="224"/>
      <c r="M1551" s="224"/>
      <c r="N1551" s="223"/>
      <c r="O1551" s="223"/>
      <c r="P1551" s="223"/>
      <c r="Q1551" s="223"/>
      <c r="R1551" s="224"/>
      <c r="S1551" s="224"/>
      <c r="T1551" s="224"/>
      <c r="U1551" s="224"/>
      <c r="V1551" s="224"/>
      <c r="W1551" s="224"/>
      <c r="X1551" s="224"/>
      <c r="Y1551" s="224"/>
      <c r="Z1551" s="213"/>
      <c r="AA1551" s="213"/>
      <c r="AB1551" s="213"/>
      <c r="AC1551" s="213"/>
      <c r="AD1551" s="213"/>
      <c r="AE1551" s="213"/>
      <c r="AF1551" s="213"/>
      <c r="AG1551" s="213" t="s">
        <v>287</v>
      </c>
      <c r="AH1551" s="213"/>
      <c r="AI1551" s="213"/>
      <c r="AJ1551" s="213"/>
      <c r="AK1551" s="213"/>
      <c r="AL1551" s="213"/>
      <c r="AM1551" s="213"/>
      <c r="AN1551" s="213"/>
      <c r="AO1551" s="213"/>
      <c r="AP1551" s="213"/>
      <c r="AQ1551" s="213"/>
      <c r="AR1551" s="213"/>
      <c r="AS1551" s="213"/>
      <c r="AT1551" s="213"/>
      <c r="AU1551" s="213"/>
      <c r="AV1551" s="213"/>
      <c r="AW1551" s="213"/>
      <c r="AX1551" s="213"/>
      <c r="AY1551" s="213"/>
      <c r="AZ1551" s="213"/>
      <c r="BA1551" s="213"/>
      <c r="BB1551" s="213"/>
      <c r="BC1551" s="213"/>
      <c r="BD1551" s="213"/>
      <c r="BE1551" s="213"/>
      <c r="BF1551" s="213"/>
      <c r="BG1551" s="213"/>
      <c r="BH1551" s="213"/>
    </row>
    <row r="1552" spans="1:60" outlineLevel="3" x14ac:dyDescent="0.2">
      <c r="A1552" s="220"/>
      <c r="B1552" s="221"/>
      <c r="C1552" s="261" t="s">
        <v>3124</v>
      </c>
      <c r="D1552" s="250"/>
      <c r="E1552" s="250"/>
      <c r="F1552" s="250"/>
      <c r="G1552" s="250"/>
      <c r="H1552" s="224"/>
      <c r="I1552" s="224"/>
      <c r="J1552" s="224"/>
      <c r="K1552" s="224"/>
      <c r="L1552" s="224"/>
      <c r="M1552" s="224"/>
      <c r="N1552" s="223"/>
      <c r="O1552" s="223"/>
      <c r="P1552" s="223"/>
      <c r="Q1552" s="223"/>
      <c r="R1552" s="224"/>
      <c r="S1552" s="224"/>
      <c r="T1552" s="224"/>
      <c r="U1552" s="224"/>
      <c r="V1552" s="224"/>
      <c r="W1552" s="224"/>
      <c r="X1552" s="224"/>
      <c r="Y1552" s="224"/>
      <c r="Z1552" s="213"/>
      <c r="AA1552" s="213"/>
      <c r="AB1552" s="213"/>
      <c r="AC1552" s="213"/>
      <c r="AD1552" s="213"/>
      <c r="AE1552" s="213"/>
      <c r="AF1552" s="213"/>
      <c r="AG1552" s="213" t="s">
        <v>287</v>
      </c>
      <c r="AH1552" s="213"/>
      <c r="AI1552" s="213"/>
      <c r="AJ1552" s="213"/>
      <c r="AK1552" s="213"/>
      <c r="AL1552" s="213"/>
      <c r="AM1552" s="213"/>
      <c r="AN1552" s="213"/>
      <c r="AO1552" s="213"/>
      <c r="AP1552" s="213"/>
      <c r="AQ1552" s="213"/>
      <c r="AR1552" s="213"/>
      <c r="AS1552" s="213"/>
      <c r="AT1552" s="213"/>
      <c r="AU1552" s="213"/>
      <c r="AV1552" s="213"/>
      <c r="AW1552" s="213"/>
      <c r="AX1552" s="213"/>
      <c r="AY1552" s="213"/>
      <c r="AZ1552" s="213"/>
      <c r="BA1552" s="213"/>
      <c r="BB1552" s="213"/>
      <c r="BC1552" s="213"/>
      <c r="BD1552" s="213"/>
      <c r="BE1552" s="213"/>
      <c r="BF1552" s="213"/>
      <c r="BG1552" s="213"/>
      <c r="BH1552" s="213"/>
    </row>
    <row r="1553" spans="1:60" outlineLevel="3" x14ac:dyDescent="0.2">
      <c r="A1553" s="220"/>
      <c r="B1553" s="221"/>
      <c r="C1553" s="261" t="s">
        <v>3125</v>
      </c>
      <c r="D1553" s="250"/>
      <c r="E1553" s="250"/>
      <c r="F1553" s="250"/>
      <c r="G1553" s="250"/>
      <c r="H1553" s="224"/>
      <c r="I1553" s="224"/>
      <c r="J1553" s="224"/>
      <c r="K1553" s="224"/>
      <c r="L1553" s="224"/>
      <c r="M1553" s="224"/>
      <c r="N1553" s="223"/>
      <c r="O1553" s="223"/>
      <c r="P1553" s="223"/>
      <c r="Q1553" s="223"/>
      <c r="R1553" s="224"/>
      <c r="S1553" s="224"/>
      <c r="T1553" s="224"/>
      <c r="U1553" s="224"/>
      <c r="V1553" s="224"/>
      <c r="W1553" s="224"/>
      <c r="X1553" s="224"/>
      <c r="Y1553" s="224"/>
      <c r="Z1553" s="213"/>
      <c r="AA1553" s="213"/>
      <c r="AB1553" s="213"/>
      <c r="AC1553" s="213"/>
      <c r="AD1553" s="213"/>
      <c r="AE1553" s="213"/>
      <c r="AF1553" s="213"/>
      <c r="AG1553" s="213" t="s">
        <v>287</v>
      </c>
      <c r="AH1553" s="213"/>
      <c r="AI1553" s="213"/>
      <c r="AJ1553" s="213"/>
      <c r="AK1553" s="213"/>
      <c r="AL1553" s="213"/>
      <c r="AM1553" s="213"/>
      <c r="AN1553" s="213"/>
      <c r="AO1553" s="213"/>
      <c r="AP1553" s="213"/>
      <c r="AQ1553" s="213"/>
      <c r="AR1553" s="213"/>
      <c r="AS1553" s="213"/>
      <c r="AT1553" s="213"/>
      <c r="AU1553" s="213"/>
      <c r="AV1553" s="213"/>
      <c r="AW1553" s="213"/>
      <c r="AX1553" s="213"/>
      <c r="AY1553" s="213"/>
      <c r="AZ1553" s="213"/>
      <c r="BA1553" s="213"/>
      <c r="BB1553" s="213"/>
      <c r="BC1553" s="213"/>
      <c r="BD1553" s="213"/>
      <c r="BE1553" s="213"/>
      <c r="BF1553" s="213"/>
      <c r="BG1553" s="213"/>
      <c r="BH1553" s="213"/>
    </row>
    <row r="1554" spans="1:60" outlineLevel="3" x14ac:dyDescent="0.2">
      <c r="A1554" s="220"/>
      <c r="B1554" s="221"/>
      <c r="C1554" s="261" t="s">
        <v>3126</v>
      </c>
      <c r="D1554" s="250"/>
      <c r="E1554" s="250"/>
      <c r="F1554" s="250"/>
      <c r="G1554" s="250"/>
      <c r="H1554" s="224"/>
      <c r="I1554" s="224"/>
      <c r="J1554" s="224"/>
      <c r="K1554" s="224"/>
      <c r="L1554" s="224"/>
      <c r="M1554" s="224"/>
      <c r="N1554" s="223"/>
      <c r="O1554" s="223"/>
      <c r="P1554" s="223"/>
      <c r="Q1554" s="223"/>
      <c r="R1554" s="224"/>
      <c r="S1554" s="224"/>
      <c r="T1554" s="224"/>
      <c r="U1554" s="224"/>
      <c r="V1554" s="224"/>
      <c r="W1554" s="224"/>
      <c r="X1554" s="224"/>
      <c r="Y1554" s="224"/>
      <c r="Z1554" s="213"/>
      <c r="AA1554" s="213"/>
      <c r="AB1554" s="213"/>
      <c r="AC1554" s="213"/>
      <c r="AD1554" s="213"/>
      <c r="AE1554" s="213"/>
      <c r="AF1554" s="213"/>
      <c r="AG1554" s="213" t="s">
        <v>287</v>
      </c>
      <c r="AH1554" s="213"/>
      <c r="AI1554" s="213"/>
      <c r="AJ1554" s="213"/>
      <c r="AK1554" s="213"/>
      <c r="AL1554" s="213"/>
      <c r="AM1554" s="213"/>
      <c r="AN1554" s="213"/>
      <c r="AO1554" s="213"/>
      <c r="AP1554" s="213"/>
      <c r="AQ1554" s="213"/>
      <c r="AR1554" s="213"/>
      <c r="AS1554" s="213"/>
      <c r="AT1554" s="213"/>
      <c r="AU1554" s="213"/>
      <c r="AV1554" s="213"/>
      <c r="AW1554" s="213"/>
      <c r="AX1554" s="213"/>
      <c r="AY1554" s="213"/>
      <c r="AZ1554" s="213"/>
      <c r="BA1554" s="213"/>
      <c r="BB1554" s="213"/>
      <c r="BC1554" s="213"/>
      <c r="BD1554" s="213"/>
      <c r="BE1554" s="213"/>
      <c r="BF1554" s="213"/>
      <c r="BG1554" s="213"/>
      <c r="BH1554" s="213"/>
    </row>
    <row r="1555" spans="1:60" outlineLevel="3" x14ac:dyDescent="0.2">
      <c r="A1555" s="220"/>
      <c r="B1555" s="221"/>
      <c r="C1555" s="261" t="s">
        <v>3127</v>
      </c>
      <c r="D1555" s="250"/>
      <c r="E1555" s="250"/>
      <c r="F1555" s="250"/>
      <c r="G1555" s="250"/>
      <c r="H1555" s="224"/>
      <c r="I1555" s="224"/>
      <c r="J1555" s="224"/>
      <c r="K1555" s="224"/>
      <c r="L1555" s="224"/>
      <c r="M1555" s="224"/>
      <c r="N1555" s="223"/>
      <c r="O1555" s="223"/>
      <c r="P1555" s="223"/>
      <c r="Q1555" s="223"/>
      <c r="R1555" s="224"/>
      <c r="S1555" s="224"/>
      <c r="T1555" s="224"/>
      <c r="U1555" s="224"/>
      <c r="V1555" s="224"/>
      <c r="W1555" s="224"/>
      <c r="X1555" s="224"/>
      <c r="Y1555" s="224"/>
      <c r="Z1555" s="213"/>
      <c r="AA1555" s="213"/>
      <c r="AB1555" s="213"/>
      <c r="AC1555" s="213"/>
      <c r="AD1555" s="213"/>
      <c r="AE1555" s="213"/>
      <c r="AF1555" s="213"/>
      <c r="AG1555" s="213" t="s">
        <v>287</v>
      </c>
      <c r="AH1555" s="213"/>
      <c r="AI1555" s="213"/>
      <c r="AJ1555" s="213"/>
      <c r="AK1555" s="213"/>
      <c r="AL1555" s="213"/>
      <c r="AM1555" s="213"/>
      <c r="AN1555" s="213"/>
      <c r="AO1555" s="213"/>
      <c r="AP1555" s="213"/>
      <c r="AQ1555" s="213"/>
      <c r="AR1555" s="213"/>
      <c r="AS1555" s="213"/>
      <c r="AT1555" s="213"/>
      <c r="AU1555" s="213"/>
      <c r="AV1555" s="213"/>
      <c r="AW1555" s="213"/>
      <c r="AX1555" s="213"/>
      <c r="AY1555" s="213"/>
      <c r="AZ1555" s="213"/>
      <c r="BA1555" s="213"/>
      <c r="BB1555" s="213"/>
      <c r="BC1555" s="213"/>
      <c r="BD1555" s="213"/>
      <c r="BE1555" s="213"/>
      <c r="BF1555" s="213"/>
      <c r="BG1555" s="213"/>
      <c r="BH1555" s="213"/>
    </row>
    <row r="1556" spans="1:60" outlineLevel="3" x14ac:dyDescent="0.2">
      <c r="A1556" s="220"/>
      <c r="B1556" s="221"/>
      <c r="C1556" s="261" t="s">
        <v>3128</v>
      </c>
      <c r="D1556" s="250"/>
      <c r="E1556" s="250"/>
      <c r="F1556" s="250"/>
      <c r="G1556" s="250"/>
      <c r="H1556" s="224"/>
      <c r="I1556" s="224"/>
      <c r="J1556" s="224"/>
      <c r="K1556" s="224"/>
      <c r="L1556" s="224"/>
      <c r="M1556" s="224"/>
      <c r="N1556" s="223"/>
      <c r="O1556" s="223"/>
      <c r="P1556" s="223"/>
      <c r="Q1556" s="223"/>
      <c r="R1556" s="224"/>
      <c r="S1556" s="224"/>
      <c r="T1556" s="224"/>
      <c r="U1556" s="224"/>
      <c r="V1556" s="224"/>
      <c r="W1556" s="224"/>
      <c r="X1556" s="224"/>
      <c r="Y1556" s="224"/>
      <c r="Z1556" s="213"/>
      <c r="AA1556" s="213"/>
      <c r="AB1556" s="213"/>
      <c r="AC1556" s="213"/>
      <c r="AD1556" s="213"/>
      <c r="AE1556" s="213"/>
      <c r="AF1556" s="213"/>
      <c r="AG1556" s="213" t="s">
        <v>287</v>
      </c>
      <c r="AH1556" s="213"/>
      <c r="AI1556" s="213"/>
      <c r="AJ1556" s="213"/>
      <c r="AK1556" s="213"/>
      <c r="AL1556" s="213"/>
      <c r="AM1556" s="213"/>
      <c r="AN1556" s="213"/>
      <c r="AO1556" s="213"/>
      <c r="AP1556" s="213"/>
      <c r="AQ1556" s="213"/>
      <c r="AR1556" s="213"/>
      <c r="AS1556" s="213"/>
      <c r="AT1556" s="213"/>
      <c r="AU1556" s="213"/>
      <c r="AV1556" s="213"/>
      <c r="AW1556" s="213"/>
      <c r="AX1556" s="213"/>
      <c r="AY1556" s="213"/>
      <c r="AZ1556" s="213"/>
      <c r="BA1556" s="213"/>
      <c r="BB1556" s="213"/>
      <c r="BC1556" s="213"/>
      <c r="BD1556" s="213"/>
      <c r="BE1556" s="213"/>
      <c r="BF1556" s="213"/>
      <c r="BG1556" s="213"/>
      <c r="BH1556" s="213"/>
    </row>
    <row r="1557" spans="1:60" outlineLevel="3" x14ac:dyDescent="0.2">
      <c r="A1557" s="220"/>
      <c r="B1557" s="221"/>
      <c r="C1557" s="261" t="s">
        <v>3129</v>
      </c>
      <c r="D1557" s="250"/>
      <c r="E1557" s="250"/>
      <c r="F1557" s="250"/>
      <c r="G1557" s="250"/>
      <c r="H1557" s="224"/>
      <c r="I1557" s="224"/>
      <c r="J1557" s="224"/>
      <c r="K1557" s="224"/>
      <c r="L1557" s="224"/>
      <c r="M1557" s="224"/>
      <c r="N1557" s="223"/>
      <c r="O1557" s="223"/>
      <c r="P1557" s="223"/>
      <c r="Q1557" s="223"/>
      <c r="R1557" s="224"/>
      <c r="S1557" s="224"/>
      <c r="T1557" s="224"/>
      <c r="U1557" s="224"/>
      <c r="V1557" s="224"/>
      <c r="W1557" s="224"/>
      <c r="X1557" s="224"/>
      <c r="Y1557" s="224"/>
      <c r="Z1557" s="213"/>
      <c r="AA1557" s="213"/>
      <c r="AB1557" s="213"/>
      <c r="AC1557" s="213"/>
      <c r="AD1557" s="213"/>
      <c r="AE1557" s="213"/>
      <c r="AF1557" s="213"/>
      <c r="AG1557" s="213" t="s">
        <v>287</v>
      </c>
      <c r="AH1557" s="213"/>
      <c r="AI1557" s="213"/>
      <c r="AJ1557" s="213"/>
      <c r="AK1557" s="213"/>
      <c r="AL1557" s="213"/>
      <c r="AM1557" s="213"/>
      <c r="AN1557" s="213"/>
      <c r="AO1557" s="213"/>
      <c r="AP1557" s="213"/>
      <c r="AQ1557" s="213"/>
      <c r="AR1557" s="213"/>
      <c r="AS1557" s="213"/>
      <c r="AT1557" s="213"/>
      <c r="AU1557" s="213"/>
      <c r="AV1557" s="213"/>
      <c r="AW1557" s="213"/>
      <c r="AX1557" s="213"/>
      <c r="AY1557" s="213"/>
      <c r="AZ1557" s="213"/>
      <c r="BA1557" s="213"/>
      <c r="BB1557" s="213"/>
      <c r="BC1557" s="213"/>
      <c r="BD1557" s="213"/>
      <c r="BE1557" s="213"/>
      <c r="BF1557" s="213"/>
      <c r="BG1557" s="213"/>
      <c r="BH1557" s="213"/>
    </row>
    <row r="1558" spans="1:60" outlineLevel="3" x14ac:dyDescent="0.2">
      <c r="A1558" s="220"/>
      <c r="B1558" s="221"/>
      <c r="C1558" s="261" t="s">
        <v>3130</v>
      </c>
      <c r="D1558" s="250"/>
      <c r="E1558" s="250"/>
      <c r="F1558" s="250"/>
      <c r="G1558" s="250"/>
      <c r="H1558" s="224"/>
      <c r="I1558" s="224"/>
      <c r="J1558" s="224"/>
      <c r="K1558" s="224"/>
      <c r="L1558" s="224"/>
      <c r="M1558" s="224"/>
      <c r="N1558" s="223"/>
      <c r="O1558" s="223"/>
      <c r="P1558" s="223"/>
      <c r="Q1558" s="223"/>
      <c r="R1558" s="224"/>
      <c r="S1558" s="224"/>
      <c r="T1558" s="224"/>
      <c r="U1558" s="224"/>
      <c r="V1558" s="224"/>
      <c r="W1558" s="224"/>
      <c r="X1558" s="224"/>
      <c r="Y1558" s="224"/>
      <c r="Z1558" s="213"/>
      <c r="AA1558" s="213"/>
      <c r="AB1558" s="213"/>
      <c r="AC1558" s="213"/>
      <c r="AD1558" s="213"/>
      <c r="AE1558" s="213"/>
      <c r="AF1558" s="213"/>
      <c r="AG1558" s="213" t="s">
        <v>287</v>
      </c>
      <c r="AH1558" s="213"/>
      <c r="AI1558" s="213"/>
      <c r="AJ1558" s="213"/>
      <c r="AK1558" s="213"/>
      <c r="AL1558" s="213"/>
      <c r="AM1558" s="213"/>
      <c r="AN1558" s="213"/>
      <c r="AO1558" s="213"/>
      <c r="AP1558" s="213"/>
      <c r="AQ1558" s="213"/>
      <c r="AR1558" s="213"/>
      <c r="AS1558" s="213"/>
      <c r="AT1558" s="213"/>
      <c r="AU1558" s="213"/>
      <c r="AV1558" s="213"/>
      <c r="AW1558" s="213"/>
      <c r="AX1558" s="213"/>
      <c r="AY1558" s="213"/>
      <c r="AZ1558" s="213"/>
      <c r="BA1558" s="213"/>
      <c r="BB1558" s="213"/>
      <c r="BC1558" s="213"/>
      <c r="BD1558" s="213"/>
      <c r="BE1558" s="213"/>
      <c r="BF1558" s="213"/>
      <c r="BG1558" s="213"/>
      <c r="BH1558" s="213"/>
    </row>
    <row r="1559" spans="1:60" outlineLevel="3" x14ac:dyDescent="0.2">
      <c r="A1559" s="220"/>
      <c r="B1559" s="221"/>
      <c r="C1559" s="261" t="s">
        <v>3225</v>
      </c>
      <c r="D1559" s="250"/>
      <c r="E1559" s="250"/>
      <c r="F1559" s="250"/>
      <c r="G1559" s="250"/>
      <c r="H1559" s="224"/>
      <c r="I1559" s="224"/>
      <c r="J1559" s="224"/>
      <c r="K1559" s="224"/>
      <c r="L1559" s="224"/>
      <c r="M1559" s="224"/>
      <c r="N1559" s="223"/>
      <c r="O1559" s="223"/>
      <c r="P1559" s="223"/>
      <c r="Q1559" s="223"/>
      <c r="R1559" s="224"/>
      <c r="S1559" s="224"/>
      <c r="T1559" s="224"/>
      <c r="U1559" s="224"/>
      <c r="V1559" s="224"/>
      <c r="W1559" s="224"/>
      <c r="X1559" s="224"/>
      <c r="Y1559" s="224"/>
      <c r="Z1559" s="213"/>
      <c r="AA1559" s="213"/>
      <c r="AB1559" s="213"/>
      <c r="AC1559" s="213"/>
      <c r="AD1559" s="213"/>
      <c r="AE1559" s="213"/>
      <c r="AF1559" s="213"/>
      <c r="AG1559" s="213" t="s">
        <v>287</v>
      </c>
      <c r="AH1559" s="213"/>
      <c r="AI1559" s="213"/>
      <c r="AJ1559" s="213"/>
      <c r="AK1559" s="213"/>
      <c r="AL1559" s="213"/>
      <c r="AM1559" s="213"/>
      <c r="AN1559" s="213"/>
      <c r="AO1559" s="213"/>
      <c r="AP1559" s="213"/>
      <c r="AQ1559" s="213"/>
      <c r="AR1559" s="213"/>
      <c r="AS1559" s="213"/>
      <c r="AT1559" s="213"/>
      <c r="AU1559" s="213"/>
      <c r="AV1559" s="213"/>
      <c r="AW1559" s="213"/>
      <c r="AX1559" s="213"/>
      <c r="AY1559" s="213"/>
      <c r="AZ1559" s="213"/>
      <c r="BA1559" s="213"/>
      <c r="BB1559" s="213"/>
      <c r="BC1559" s="213"/>
      <c r="BD1559" s="213"/>
      <c r="BE1559" s="213"/>
      <c r="BF1559" s="213"/>
      <c r="BG1559" s="213"/>
      <c r="BH1559" s="213"/>
    </row>
    <row r="1560" spans="1:60" ht="22.5" outlineLevel="3" x14ac:dyDescent="0.2">
      <c r="A1560" s="220"/>
      <c r="B1560" s="221"/>
      <c r="C1560" s="261" t="s">
        <v>355</v>
      </c>
      <c r="D1560" s="250"/>
      <c r="E1560" s="250"/>
      <c r="F1560" s="250"/>
      <c r="G1560" s="250"/>
      <c r="H1560" s="224"/>
      <c r="I1560" s="224"/>
      <c r="J1560" s="224"/>
      <c r="K1560" s="224"/>
      <c r="L1560" s="224"/>
      <c r="M1560" s="224"/>
      <c r="N1560" s="223"/>
      <c r="O1560" s="223"/>
      <c r="P1560" s="223"/>
      <c r="Q1560" s="223"/>
      <c r="R1560" s="224"/>
      <c r="S1560" s="224"/>
      <c r="T1560" s="224"/>
      <c r="U1560" s="224"/>
      <c r="V1560" s="224"/>
      <c r="W1560" s="224"/>
      <c r="X1560" s="224"/>
      <c r="Y1560" s="224"/>
      <c r="Z1560" s="213"/>
      <c r="AA1560" s="213"/>
      <c r="AB1560" s="213"/>
      <c r="AC1560" s="213"/>
      <c r="AD1560" s="213"/>
      <c r="AE1560" s="213"/>
      <c r="AF1560" s="213"/>
      <c r="AG1560" s="213" t="s">
        <v>287</v>
      </c>
      <c r="AH1560" s="213"/>
      <c r="AI1560" s="213"/>
      <c r="AJ1560" s="213"/>
      <c r="AK1560" s="213"/>
      <c r="AL1560" s="213"/>
      <c r="AM1560" s="213"/>
      <c r="AN1560" s="213"/>
      <c r="AO1560" s="213"/>
      <c r="AP1560" s="213"/>
      <c r="AQ1560" s="213"/>
      <c r="AR1560" s="213"/>
      <c r="AS1560" s="213"/>
      <c r="AT1560" s="213"/>
      <c r="AU1560" s="213"/>
      <c r="AV1560" s="213"/>
      <c r="AW1560" s="213"/>
      <c r="AX1560" s="213"/>
      <c r="AY1560" s="213"/>
      <c r="AZ1560" s="213"/>
      <c r="BA1560" s="249" t="str">
        <f>C1560</f>
        <v>Kompletní provedení dle veškerých informací obsažených v PD (textová i výkresová část, technologické postupy, restaurátorské záměry atd.).</v>
      </c>
      <c r="BB1560" s="213"/>
      <c r="BC1560" s="213"/>
      <c r="BD1560" s="213"/>
      <c r="BE1560" s="213"/>
      <c r="BF1560" s="213"/>
      <c r="BG1560" s="213"/>
      <c r="BH1560" s="213"/>
    </row>
    <row r="1561" spans="1:60" ht="22.5" outlineLevel="3" x14ac:dyDescent="0.2">
      <c r="A1561" s="220"/>
      <c r="B1561" s="221"/>
      <c r="C1561" s="261" t="s">
        <v>3165</v>
      </c>
      <c r="D1561" s="250"/>
      <c r="E1561" s="250"/>
      <c r="F1561" s="250"/>
      <c r="G1561" s="250"/>
      <c r="H1561" s="224"/>
      <c r="I1561" s="224"/>
      <c r="J1561" s="224"/>
      <c r="K1561" s="224"/>
      <c r="L1561" s="224"/>
      <c r="M1561" s="224"/>
      <c r="N1561" s="223"/>
      <c r="O1561" s="223"/>
      <c r="P1561" s="223"/>
      <c r="Q1561" s="223"/>
      <c r="R1561" s="224"/>
      <c r="S1561" s="224"/>
      <c r="T1561" s="224"/>
      <c r="U1561" s="224"/>
      <c r="V1561" s="224"/>
      <c r="W1561" s="224"/>
      <c r="X1561" s="224"/>
      <c r="Y1561" s="224"/>
      <c r="Z1561" s="213"/>
      <c r="AA1561" s="213"/>
      <c r="AB1561" s="213"/>
      <c r="AC1561" s="213"/>
      <c r="AD1561" s="213"/>
      <c r="AE1561" s="213"/>
      <c r="AF1561" s="213"/>
      <c r="AG1561" s="213" t="s">
        <v>287</v>
      </c>
      <c r="AH1561" s="213"/>
      <c r="AI1561" s="213"/>
      <c r="AJ1561" s="213"/>
      <c r="AK1561" s="213"/>
      <c r="AL1561" s="213"/>
      <c r="AM1561" s="213"/>
      <c r="AN1561" s="213"/>
      <c r="AO1561" s="213"/>
      <c r="AP1561" s="213"/>
      <c r="AQ1561" s="213"/>
      <c r="AR1561" s="213"/>
      <c r="AS1561" s="213"/>
      <c r="AT1561" s="213"/>
      <c r="AU1561" s="213"/>
      <c r="AV1561" s="213"/>
      <c r="AW1561" s="213"/>
      <c r="AX1561" s="213"/>
      <c r="AY1561" s="213"/>
      <c r="AZ1561" s="213"/>
      <c r="BA1561" s="249" t="str">
        <f>C1561</f>
        <v>Provedení je včetně montáže, demontáže původních konstrukcí, dodávky, přesunu hmot, přesunu a likvidace suti, povrchové úpravy, repasí, restaurátorských záměrů,</v>
      </c>
      <c r="BB1561" s="213"/>
      <c r="BC1561" s="213"/>
      <c r="BD1561" s="213"/>
      <c r="BE1561" s="213"/>
      <c r="BF1561" s="213"/>
      <c r="BG1561" s="213"/>
      <c r="BH1561" s="213"/>
    </row>
    <row r="1562" spans="1:60" ht="22.5" outlineLevel="3" x14ac:dyDescent="0.2">
      <c r="A1562" s="220"/>
      <c r="B1562" s="221"/>
      <c r="C1562" s="261" t="s">
        <v>288</v>
      </c>
      <c r="D1562" s="250"/>
      <c r="E1562" s="250"/>
      <c r="F1562" s="250"/>
      <c r="G1562" s="250"/>
      <c r="H1562" s="224"/>
      <c r="I1562" s="224"/>
      <c r="J1562" s="224"/>
      <c r="K1562" s="224"/>
      <c r="L1562" s="224"/>
      <c r="M1562" s="224"/>
      <c r="N1562" s="223"/>
      <c r="O1562" s="223"/>
      <c r="P1562" s="223"/>
      <c r="Q1562" s="223"/>
      <c r="R1562" s="224"/>
      <c r="S1562" s="224"/>
      <c r="T1562" s="224"/>
      <c r="U1562" s="224"/>
      <c r="V1562" s="224"/>
      <c r="W1562" s="224"/>
      <c r="X1562" s="224"/>
      <c r="Y1562" s="224"/>
      <c r="Z1562" s="213"/>
      <c r="AA1562" s="213"/>
      <c r="AB1562" s="213"/>
      <c r="AC1562" s="213"/>
      <c r="AD1562" s="213"/>
      <c r="AE1562" s="213"/>
      <c r="AF1562" s="213"/>
      <c r="AG1562" s="213" t="s">
        <v>287</v>
      </c>
      <c r="AH1562" s="213"/>
      <c r="AI1562" s="213"/>
      <c r="AJ1562" s="213"/>
      <c r="AK1562" s="213"/>
      <c r="AL1562" s="213"/>
      <c r="AM1562" s="213"/>
      <c r="AN1562" s="213"/>
      <c r="AO1562" s="213"/>
      <c r="AP1562" s="213"/>
      <c r="AQ1562" s="213"/>
      <c r="AR1562" s="213"/>
      <c r="AS1562" s="213"/>
      <c r="AT1562" s="213"/>
      <c r="AU1562" s="213"/>
      <c r="AV1562" s="213"/>
      <c r="AW1562" s="213"/>
      <c r="AX1562" s="213"/>
      <c r="AY1562" s="213"/>
      <c r="AZ1562" s="213"/>
      <c r="BA1562" s="249" t="str">
        <f>C1562</f>
        <v>restaurátorských závěrečných zpráv, dílenských dokumentací, vzorkování a veškerých dalších nutných souvisejících plnění a dodávek potřeb.</v>
      </c>
      <c r="BB1562" s="213"/>
      <c r="BC1562" s="213"/>
      <c r="BD1562" s="213"/>
      <c r="BE1562" s="213"/>
      <c r="BF1562" s="213"/>
      <c r="BG1562" s="213"/>
      <c r="BH1562" s="213"/>
    </row>
    <row r="1563" spans="1:60" x14ac:dyDescent="0.2">
      <c r="A1563" s="234" t="s">
        <v>276</v>
      </c>
      <c r="B1563" s="235" t="s">
        <v>234</v>
      </c>
      <c r="C1563" s="258" t="s">
        <v>235</v>
      </c>
      <c r="D1563" s="236"/>
      <c r="E1563" s="237"/>
      <c r="F1563" s="238"/>
      <c r="G1563" s="238">
        <f>SUMIF(AG1564:AG1586,"&lt;&gt;NOR",G1564:G1586)</f>
        <v>0</v>
      </c>
      <c r="H1563" s="238"/>
      <c r="I1563" s="238">
        <f>SUM(I1564:I1586)</f>
        <v>0</v>
      </c>
      <c r="J1563" s="238"/>
      <c r="K1563" s="238">
        <f>SUM(K1564:K1586)</f>
        <v>0</v>
      </c>
      <c r="L1563" s="238"/>
      <c r="M1563" s="238">
        <f>SUM(M1564:M1586)</f>
        <v>0</v>
      </c>
      <c r="N1563" s="237"/>
      <c r="O1563" s="237">
        <f>SUM(O1564:O1586)</f>
        <v>0</v>
      </c>
      <c r="P1563" s="237"/>
      <c r="Q1563" s="237">
        <f>SUM(Q1564:Q1586)</f>
        <v>0</v>
      </c>
      <c r="R1563" s="238"/>
      <c r="S1563" s="238"/>
      <c r="T1563" s="239"/>
      <c r="U1563" s="233"/>
      <c r="V1563" s="233">
        <f>SUM(V1564:V1586)</f>
        <v>0</v>
      </c>
      <c r="W1563" s="233"/>
      <c r="X1563" s="233"/>
      <c r="Y1563" s="233"/>
      <c r="AG1563" t="s">
        <v>277</v>
      </c>
    </row>
    <row r="1564" spans="1:60" outlineLevel="1" x14ac:dyDescent="0.2">
      <c r="A1564" s="241">
        <v>150</v>
      </c>
      <c r="B1564" s="242" t="s">
        <v>3131</v>
      </c>
      <c r="C1564" s="259" t="s">
        <v>3132</v>
      </c>
      <c r="D1564" s="243" t="s">
        <v>1055</v>
      </c>
      <c r="E1564" s="244">
        <v>1</v>
      </c>
      <c r="F1564" s="245"/>
      <c r="G1564" s="246">
        <f>ROUND(E1564*F1564,2)</f>
        <v>0</v>
      </c>
      <c r="H1564" s="245"/>
      <c r="I1564" s="246">
        <f>ROUND(E1564*H1564,2)</f>
        <v>0</v>
      </c>
      <c r="J1564" s="245"/>
      <c r="K1564" s="246">
        <f>ROUND(E1564*J1564,2)</f>
        <v>0</v>
      </c>
      <c r="L1564" s="246">
        <v>21</v>
      </c>
      <c r="M1564" s="246">
        <f>G1564*(1+L1564/100)</f>
        <v>0</v>
      </c>
      <c r="N1564" s="244">
        <v>0</v>
      </c>
      <c r="O1564" s="244">
        <f>ROUND(E1564*N1564,2)</f>
        <v>0</v>
      </c>
      <c r="P1564" s="244">
        <v>0</v>
      </c>
      <c r="Q1564" s="244">
        <f>ROUND(E1564*P1564,2)</f>
        <v>0</v>
      </c>
      <c r="R1564" s="246"/>
      <c r="S1564" s="246" t="s">
        <v>281</v>
      </c>
      <c r="T1564" s="247" t="s">
        <v>282</v>
      </c>
      <c r="U1564" s="224">
        <v>0</v>
      </c>
      <c r="V1564" s="224">
        <f>ROUND(E1564*U1564,2)</f>
        <v>0</v>
      </c>
      <c r="W1564" s="224"/>
      <c r="X1564" s="224" t="s">
        <v>283</v>
      </c>
      <c r="Y1564" s="224" t="s">
        <v>284</v>
      </c>
      <c r="Z1564" s="213"/>
      <c r="AA1564" s="213"/>
      <c r="AB1564" s="213"/>
      <c r="AC1564" s="213"/>
      <c r="AD1564" s="213"/>
      <c r="AE1564" s="213"/>
      <c r="AF1564" s="213"/>
      <c r="AG1564" s="213" t="s">
        <v>285</v>
      </c>
      <c r="AH1564" s="213"/>
      <c r="AI1564" s="213"/>
      <c r="AJ1564" s="213"/>
      <c r="AK1564" s="213"/>
      <c r="AL1564" s="213"/>
      <c r="AM1564" s="213"/>
      <c r="AN1564" s="213"/>
      <c r="AO1564" s="213"/>
      <c r="AP1564" s="213"/>
      <c r="AQ1564" s="213"/>
      <c r="AR1564" s="213"/>
      <c r="AS1564" s="213"/>
      <c r="AT1564" s="213"/>
      <c r="AU1564" s="213"/>
      <c r="AV1564" s="213"/>
      <c r="AW1564" s="213"/>
      <c r="AX1564" s="213"/>
      <c r="AY1564" s="213"/>
      <c r="AZ1564" s="213"/>
      <c r="BA1564" s="213"/>
      <c r="BB1564" s="213"/>
      <c r="BC1564" s="213"/>
      <c r="BD1564" s="213"/>
      <c r="BE1564" s="213"/>
      <c r="BF1564" s="213"/>
      <c r="BG1564" s="213"/>
      <c r="BH1564" s="213"/>
    </row>
    <row r="1565" spans="1:60" outlineLevel="2" x14ac:dyDescent="0.2">
      <c r="A1565" s="220"/>
      <c r="B1565" s="221"/>
      <c r="C1565" s="260" t="s">
        <v>286</v>
      </c>
      <c r="D1565" s="248"/>
      <c r="E1565" s="248"/>
      <c r="F1565" s="248"/>
      <c r="G1565" s="248"/>
      <c r="H1565" s="224"/>
      <c r="I1565" s="224"/>
      <c r="J1565" s="224"/>
      <c r="K1565" s="224"/>
      <c r="L1565" s="224"/>
      <c r="M1565" s="224"/>
      <c r="N1565" s="223"/>
      <c r="O1565" s="223"/>
      <c r="P1565" s="223"/>
      <c r="Q1565" s="223"/>
      <c r="R1565" s="224"/>
      <c r="S1565" s="224"/>
      <c r="T1565" s="224"/>
      <c r="U1565" s="224"/>
      <c r="V1565" s="224"/>
      <c r="W1565" s="224"/>
      <c r="X1565" s="224"/>
      <c r="Y1565" s="224"/>
      <c r="Z1565" s="213"/>
      <c r="AA1565" s="213"/>
      <c r="AB1565" s="213"/>
      <c r="AC1565" s="213"/>
      <c r="AD1565" s="213"/>
      <c r="AE1565" s="213"/>
      <c r="AF1565" s="213"/>
      <c r="AG1565" s="213" t="s">
        <v>287</v>
      </c>
      <c r="AH1565" s="213"/>
      <c r="AI1565" s="213"/>
      <c r="AJ1565" s="213"/>
      <c r="AK1565" s="213"/>
      <c r="AL1565" s="213"/>
      <c r="AM1565" s="213"/>
      <c r="AN1565" s="213"/>
      <c r="AO1565" s="213"/>
      <c r="AP1565" s="213"/>
      <c r="AQ1565" s="213"/>
      <c r="AR1565" s="213"/>
      <c r="AS1565" s="213"/>
      <c r="AT1565" s="213"/>
      <c r="AU1565" s="213"/>
      <c r="AV1565" s="213"/>
      <c r="AW1565" s="213"/>
      <c r="AX1565" s="213"/>
      <c r="AY1565" s="213"/>
      <c r="AZ1565" s="213"/>
      <c r="BA1565" s="213"/>
      <c r="BB1565" s="213"/>
      <c r="BC1565" s="213"/>
      <c r="BD1565" s="213"/>
      <c r="BE1565" s="213"/>
      <c r="BF1565" s="213"/>
      <c r="BG1565" s="213"/>
      <c r="BH1565" s="213"/>
    </row>
    <row r="1566" spans="1:60" outlineLevel="3" x14ac:dyDescent="0.2">
      <c r="A1566" s="220"/>
      <c r="B1566" s="221"/>
      <c r="C1566" s="261" t="s">
        <v>3133</v>
      </c>
      <c r="D1566" s="250"/>
      <c r="E1566" s="250"/>
      <c r="F1566" s="250"/>
      <c r="G1566" s="250"/>
      <c r="H1566" s="224"/>
      <c r="I1566" s="224"/>
      <c r="J1566" s="224"/>
      <c r="K1566" s="224"/>
      <c r="L1566" s="224"/>
      <c r="M1566" s="224"/>
      <c r="N1566" s="223"/>
      <c r="O1566" s="223"/>
      <c r="P1566" s="223"/>
      <c r="Q1566" s="223"/>
      <c r="R1566" s="224"/>
      <c r="S1566" s="224"/>
      <c r="T1566" s="224"/>
      <c r="U1566" s="224"/>
      <c r="V1566" s="224"/>
      <c r="W1566" s="224"/>
      <c r="X1566" s="224"/>
      <c r="Y1566" s="224"/>
      <c r="Z1566" s="213"/>
      <c r="AA1566" s="213"/>
      <c r="AB1566" s="213"/>
      <c r="AC1566" s="213"/>
      <c r="AD1566" s="213"/>
      <c r="AE1566" s="213"/>
      <c r="AF1566" s="213"/>
      <c r="AG1566" s="213" t="s">
        <v>287</v>
      </c>
      <c r="AH1566" s="213"/>
      <c r="AI1566" s="213"/>
      <c r="AJ1566" s="213"/>
      <c r="AK1566" s="213"/>
      <c r="AL1566" s="213"/>
      <c r="AM1566" s="213"/>
      <c r="AN1566" s="213"/>
      <c r="AO1566" s="213"/>
      <c r="AP1566" s="213"/>
      <c r="AQ1566" s="213"/>
      <c r="AR1566" s="213"/>
      <c r="AS1566" s="213"/>
      <c r="AT1566" s="213"/>
      <c r="AU1566" s="213"/>
      <c r="AV1566" s="213"/>
      <c r="AW1566" s="213"/>
      <c r="AX1566" s="213"/>
      <c r="AY1566" s="213"/>
      <c r="AZ1566" s="213"/>
      <c r="BA1566" s="213"/>
      <c r="BB1566" s="213"/>
      <c r="BC1566" s="213"/>
      <c r="BD1566" s="213"/>
      <c r="BE1566" s="213"/>
      <c r="BF1566" s="213"/>
      <c r="BG1566" s="213"/>
      <c r="BH1566" s="213"/>
    </row>
    <row r="1567" spans="1:60" outlineLevel="3" x14ac:dyDescent="0.2">
      <c r="A1567" s="220"/>
      <c r="B1567" s="221"/>
      <c r="C1567" s="261" t="s">
        <v>3134</v>
      </c>
      <c r="D1567" s="250"/>
      <c r="E1567" s="250"/>
      <c r="F1567" s="250"/>
      <c r="G1567" s="250"/>
      <c r="H1567" s="224"/>
      <c r="I1567" s="224"/>
      <c r="J1567" s="224"/>
      <c r="K1567" s="224"/>
      <c r="L1567" s="224"/>
      <c r="M1567" s="224"/>
      <c r="N1567" s="223"/>
      <c r="O1567" s="223"/>
      <c r="P1567" s="223"/>
      <c r="Q1567" s="223"/>
      <c r="R1567" s="224"/>
      <c r="S1567" s="224"/>
      <c r="T1567" s="224"/>
      <c r="U1567" s="224"/>
      <c r="V1567" s="224"/>
      <c r="W1567" s="224"/>
      <c r="X1567" s="224"/>
      <c r="Y1567" s="224"/>
      <c r="Z1567" s="213"/>
      <c r="AA1567" s="213"/>
      <c r="AB1567" s="213"/>
      <c r="AC1567" s="213"/>
      <c r="AD1567" s="213"/>
      <c r="AE1567" s="213"/>
      <c r="AF1567" s="213"/>
      <c r="AG1567" s="213" t="s">
        <v>287</v>
      </c>
      <c r="AH1567" s="213"/>
      <c r="AI1567" s="213"/>
      <c r="AJ1567" s="213"/>
      <c r="AK1567" s="213"/>
      <c r="AL1567" s="213"/>
      <c r="AM1567" s="213"/>
      <c r="AN1567" s="213"/>
      <c r="AO1567" s="213"/>
      <c r="AP1567" s="213"/>
      <c r="AQ1567" s="213"/>
      <c r="AR1567" s="213"/>
      <c r="AS1567" s="213"/>
      <c r="AT1567" s="213"/>
      <c r="AU1567" s="213"/>
      <c r="AV1567" s="213"/>
      <c r="AW1567" s="213"/>
      <c r="AX1567" s="213"/>
      <c r="AY1567" s="213"/>
      <c r="AZ1567" s="213"/>
      <c r="BA1567" s="213"/>
      <c r="BB1567" s="213"/>
      <c r="BC1567" s="213"/>
      <c r="BD1567" s="213"/>
      <c r="BE1567" s="213"/>
      <c r="BF1567" s="213"/>
      <c r="BG1567" s="213"/>
      <c r="BH1567" s="213"/>
    </row>
    <row r="1568" spans="1:60" outlineLevel="3" x14ac:dyDescent="0.2">
      <c r="A1568" s="220"/>
      <c r="B1568" s="221"/>
      <c r="C1568" s="261" t="s">
        <v>3135</v>
      </c>
      <c r="D1568" s="250"/>
      <c r="E1568" s="250"/>
      <c r="F1568" s="250"/>
      <c r="G1568" s="250"/>
      <c r="H1568" s="224"/>
      <c r="I1568" s="224"/>
      <c r="J1568" s="224"/>
      <c r="K1568" s="224"/>
      <c r="L1568" s="224"/>
      <c r="M1568" s="224"/>
      <c r="N1568" s="223"/>
      <c r="O1568" s="223"/>
      <c r="P1568" s="223"/>
      <c r="Q1568" s="223"/>
      <c r="R1568" s="224"/>
      <c r="S1568" s="224"/>
      <c r="T1568" s="224"/>
      <c r="U1568" s="224"/>
      <c r="V1568" s="224"/>
      <c r="W1568" s="224"/>
      <c r="X1568" s="224"/>
      <c r="Y1568" s="224"/>
      <c r="Z1568" s="213"/>
      <c r="AA1568" s="213"/>
      <c r="AB1568" s="213"/>
      <c r="AC1568" s="213"/>
      <c r="AD1568" s="213"/>
      <c r="AE1568" s="213"/>
      <c r="AF1568" s="213"/>
      <c r="AG1568" s="213" t="s">
        <v>287</v>
      </c>
      <c r="AH1568" s="213"/>
      <c r="AI1568" s="213"/>
      <c r="AJ1568" s="213"/>
      <c r="AK1568" s="213"/>
      <c r="AL1568" s="213"/>
      <c r="AM1568" s="213"/>
      <c r="AN1568" s="213"/>
      <c r="AO1568" s="213"/>
      <c r="AP1568" s="213"/>
      <c r="AQ1568" s="213"/>
      <c r="AR1568" s="213"/>
      <c r="AS1568" s="213"/>
      <c r="AT1568" s="213"/>
      <c r="AU1568" s="213"/>
      <c r="AV1568" s="213"/>
      <c r="AW1568" s="213"/>
      <c r="AX1568" s="213"/>
      <c r="AY1568" s="213"/>
      <c r="AZ1568" s="213"/>
      <c r="BA1568" s="213"/>
      <c r="BB1568" s="213"/>
      <c r="BC1568" s="213"/>
      <c r="BD1568" s="213"/>
      <c r="BE1568" s="213"/>
      <c r="BF1568" s="213"/>
      <c r="BG1568" s="213"/>
      <c r="BH1568" s="213"/>
    </row>
    <row r="1569" spans="1:60" ht="22.5" outlineLevel="3" x14ac:dyDescent="0.2">
      <c r="A1569" s="220"/>
      <c r="B1569" s="221"/>
      <c r="C1569" s="261" t="s">
        <v>355</v>
      </c>
      <c r="D1569" s="250"/>
      <c r="E1569" s="250"/>
      <c r="F1569" s="250"/>
      <c r="G1569" s="250"/>
      <c r="H1569" s="224"/>
      <c r="I1569" s="224"/>
      <c r="J1569" s="224"/>
      <c r="K1569" s="224"/>
      <c r="L1569" s="224"/>
      <c r="M1569" s="224"/>
      <c r="N1569" s="223"/>
      <c r="O1569" s="223"/>
      <c r="P1569" s="223"/>
      <c r="Q1569" s="223"/>
      <c r="R1569" s="224"/>
      <c r="S1569" s="224"/>
      <c r="T1569" s="224"/>
      <c r="U1569" s="224"/>
      <c r="V1569" s="224"/>
      <c r="W1569" s="224"/>
      <c r="X1569" s="224"/>
      <c r="Y1569" s="224"/>
      <c r="Z1569" s="213"/>
      <c r="AA1569" s="213"/>
      <c r="AB1569" s="213"/>
      <c r="AC1569" s="213"/>
      <c r="AD1569" s="213"/>
      <c r="AE1569" s="213"/>
      <c r="AF1569" s="213"/>
      <c r="AG1569" s="213" t="s">
        <v>287</v>
      </c>
      <c r="AH1569" s="213"/>
      <c r="AI1569" s="213"/>
      <c r="AJ1569" s="213"/>
      <c r="AK1569" s="213"/>
      <c r="AL1569" s="213"/>
      <c r="AM1569" s="213"/>
      <c r="AN1569" s="213"/>
      <c r="AO1569" s="213"/>
      <c r="AP1569" s="213"/>
      <c r="AQ1569" s="213"/>
      <c r="AR1569" s="213"/>
      <c r="AS1569" s="213"/>
      <c r="AT1569" s="213"/>
      <c r="AU1569" s="213"/>
      <c r="AV1569" s="213"/>
      <c r="AW1569" s="213"/>
      <c r="AX1569" s="213"/>
      <c r="AY1569" s="213"/>
      <c r="AZ1569" s="213"/>
      <c r="BA1569" s="249" t="str">
        <f>C1569</f>
        <v>Kompletní provedení dle veškerých informací obsažených v PD (textová i výkresová část, technologické postupy, restaurátorské záměry atd.).</v>
      </c>
      <c r="BB1569" s="213"/>
      <c r="BC1569" s="213"/>
      <c r="BD1569" s="213"/>
      <c r="BE1569" s="213"/>
      <c r="BF1569" s="213"/>
      <c r="BG1569" s="213"/>
      <c r="BH1569" s="213"/>
    </row>
    <row r="1570" spans="1:60" ht="22.5" outlineLevel="3" x14ac:dyDescent="0.2">
      <c r="A1570" s="220"/>
      <c r="B1570" s="221"/>
      <c r="C1570" s="261" t="s">
        <v>3165</v>
      </c>
      <c r="D1570" s="250"/>
      <c r="E1570" s="250"/>
      <c r="F1570" s="250"/>
      <c r="G1570" s="250"/>
      <c r="H1570" s="224"/>
      <c r="I1570" s="224"/>
      <c r="J1570" s="224"/>
      <c r="K1570" s="224"/>
      <c r="L1570" s="224"/>
      <c r="M1570" s="224"/>
      <c r="N1570" s="223"/>
      <c r="O1570" s="223"/>
      <c r="P1570" s="223"/>
      <c r="Q1570" s="223"/>
      <c r="R1570" s="224"/>
      <c r="S1570" s="224"/>
      <c r="T1570" s="224"/>
      <c r="U1570" s="224"/>
      <c r="V1570" s="224"/>
      <c r="W1570" s="224"/>
      <c r="X1570" s="224"/>
      <c r="Y1570" s="224"/>
      <c r="Z1570" s="213"/>
      <c r="AA1570" s="213"/>
      <c r="AB1570" s="213"/>
      <c r="AC1570" s="213"/>
      <c r="AD1570" s="213"/>
      <c r="AE1570" s="213"/>
      <c r="AF1570" s="213"/>
      <c r="AG1570" s="213" t="s">
        <v>287</v>
      </c>
      <c r="AH1570" s="213"/>
      <c r="AI1570" s="213"/>
      <c r="AJ1570" s="213"/>
      <c r="AK1570" s="213"/>
      <c r="AL1570" s="213"/>
      <c r="AM1570" s="213"/>
      <c r="AN1570" s="213"/>
      <c r="AO1570" s="213"/>
      <c r="AP1570" s="213"/>
      <c r="AQ1570" s="213"/>
      <c r="AR1570" s="213"/>
      <c r="AS1570" s="213"/>
      <c r="AT1570" s="213"/>
      <c r="AU1570" s="213"/>
      <c r="AV1570" s="213"/>
      <c r="AW1570" s="213"/>
      <c r="AX1570" s="213"/>
      <c r="AY1570" s="213"/>
      <c r="AZ1570" s="213"/>
      <c r="BA1570" s="249" t="str">
        <f>C1570</f>
        <v>Provedení je včetně montáže, demontáže původních konstrukcí, dodávky, přesunu hmot, přesunu a likvidace suti, povrchové úpravy, repasí, restaurátorských záměrů,</v>
      </c>
      <c r="BB1570" s="213"/>
      <c r="BC1570" s="213"/>
      <c r="BD1570" s="213"/>
      <c r="BE1570" s="213"/>
      <c r="BF1570" s="213"/>
      <c r="BG1570" s="213"/>
      <c r="BH1570" s="213"/>
    </row>
    <row r="1571" spans="1:60" ht="22.5" outlineLevel="3" x14ac:dyDescent="0.2">
      <c r="A1571" s="220"/>
      <c r="B1571" s="221"/>
      <c r="C1571" s="261" t="s">
        <v>288</v>
      </c>
      <c r="D1571" s="250"/>
      <c r="E1571" s="250"/>
      <c r="F1571" s="250"/>
      <c r="G1571" s="250"/>
      <c r="H1571" s="224"/>
      <c r="I1571" s="224"/>
      <c r="J1571" s="224"/>
      <c r="K1571" s="224"/>
      <c r="L1571" s="224"/>
      <c r="M1571" s="224"/>
      <c r="N1571" s="223"/>
      <c r="O1571" s="223"/>
      <c r="P1571" s="223"/>
      <c r="Q1571" s="223"/>
      <c r="R1571" s="224"/>
      <c r="S1571" s="224"/>
      <c r="T1571" s="224"/>
      <c r="U1571" s="224"/>
      <c r="V1571" s="224"/>
      <c r="W1571" s="224"/>
      <c r="X1571" s="224"/>
      <c r="Y1571" s="224"/>
      <c r="Z1571" s="213"/>
      <c r="AA1571" s="213"/>
      <c r="AB1571" s="213"/>
      <c r="AC1571" s="213"/>
      <c r="AD1571" s="213"/>
      <c r="AE1571" s="213"/>
      <c r="AF1571" s="213"/>
      <c r="AG1571" s="213" t="s">
        <v>287</v>
      </c>
      <c r="AH1571" s="213"/>
      <c r="AI1571" s="213"/>
      <c r="AJ1571" s="213"/>
      <c r="AK1571" s="213"/>
      <c r="AL1571" s="213"/>
      <c r="AM1571" s="213"/>
      <c r="AN1571" s="213"/>
      <c r="AO1571" s="213"/>
      <c r="AP1571" s="213"/>
      <c r="AQ1571" s="213"/>
      <c r="AR1571" s="213"/>
      <c r="AS1571" s="213"/>
      <c r="AT1571" s="213"/>
      <c r="AU1571" s="213"/>
      <c r="AV1571" s="213"/>
      <c r="AW1571" s="213"/>
      <c r="AX1571" s="213"/>
      <c r="AY1571" s="213"/>
      <c r="AZ1571" s="213"/>
      <c r="BA1571" s="249" t="str">
        <f>C1571</f>
        <v>restaurátorských závěrečných zpráv, dílenských dokumentací, vzorkování a veškerých dalších nutných souvisejících plnění a dodávek potřeb.</v>
      </c>
      <c r="BB1571" s="213"/>
      <c r="BC1571" s="213"/>
      <c r="BD1571" s="213"/>
      <c r="BE1571" s="213"/>
      <c r="BF1571" s="213"/>
      <c r="BG1571" s="213"/>
      <c r="BH1571" s="213"/>
    </row>
    <row r="1572" spans="1:60" outlineLevel="1" x14ac:dyDescent="0.2">
      <c r="A1572" s="241">
        <v>151</v>
      </c>
      <c r="B1572" s="242" t="s">
        <v>3136</v>
      </c>
      <c r="C1572" s="259" t="s">
        <v>3137</v>
      </c>
      <c r="D1572" s="243" t="s">
        <v>1055</v>
      </c>
      <c r="E1572" s="244">
        <v>3</v>
      </c>
      <c r="F1572" s="245"/>
      <c r="G1572" s="246">
        <f>ROUND(E1572*F1572,2)</f>
        <v>0</v>
      </c>
      <c r="H1572" s="245"/>
      <c r="I1572" s="246">
        <f>ROUND(E1572*H1572,2)</f>
        <v>0</v>
      </c>
      <c r="J1572" s="245"/>
      <c r="K1572" s="246">
        <f>ROUND(E1572*J1572,2)</f>
        <v>0</v>
      </c>
      <c r="L1572" s="246">
        <v>21</v>
      </c>
      <c r="M1572" s="246">
        <f>G1572*(1+L1572/100)</f>
        <v>0</v>
      </c>
      <c r="N1572" s="244">
        <v>0</v>
      </c>
      <c r="O1572" s="244">
        <f>ROUND(E1572*N1572,2)</f>
        <v>0</v>
      </c>
      <c r="P1572" s="244">
        <v>0</v>
      </c>
      <c r="Q1572" s="244">
        <f>ROUND(E1572*P1572,2)</f>
        <v>0</v>
      </c>
      <c r="R1572" s="246"/>
      <c r="S1572" s="246" t="s">
        <v>281</v>
      </c>
      <c r="T1572" s="247" t="s">
        <v>282</v>
      </c>
      <c r="U1572" s="224">
        <v>0</v>
      </c>
      <c r="V1572" s="224">
        <f>ROUND(E1572*U1572,2)</f>
        <v>0</v>
      </c>
      <c r="W1572" s="224"/>
      <c r="X1572" s="224" t="s">
        <v>283</v>
      </c>
      <c r="Y1572" s="224" t="s">
        <v>284</v>
      </c>
      <c r="Z1572" s="213"/>
      <c r="AA1572" s="213"/>
      <c r="AB1572" s="213"/>
      <c r="AC1572" s="213"/>
      <c r="AD1572" s="213"/>
      <c r="AE1572" s="213"/>
      <c r="AF1572" s="213"/>
      <c r="AG1572" s="213" t="s">
        <v>285</v>
      </c>
      <c r="AH1572" s="213"/>
      <c r="AI1572" s="213"/>
      <c r="AJ1572" s="213"/>
      <c r="AK1572" s="213"/>
      <c r="AL1572" s="213"/>
      <c r="AM1572" s="213"/>
      <c r="AN1572" s="213"/>
      <c r="AO1572" s="213"/>
      <c r="AP1572" s="213"/>
      <c r="AQ1572" s="213"/>
      <c r="AR1572" s="213"/>
      <c r="AS1572" s="213"/>
      <c r="AT1572" s="213"/>
      <c r="AU1572" s="213"/>
      <c r="AV1572" s="213"/>
      <c r="AW1572" s="213"/>
      <c r="AX1572" s="213"/>
      <c r="AY1572" s="213"/>
      <c r="AZ1572" s="213"/>
      <c r="BA1572" s="213"/>
      <c r="BB1572" s="213"/>
      <c r="BC1572" s="213"/>
      <c r="BD1572" s="213"/>
      <c r="BE1572" s="213"/>
      <c r="BF1572" s="213"/>
      <c r="BG1572" s="213"/>
      <c r="BH1572" s="213"/>
    </row>
    <row r="1573" spans="1:60" outlineLevel="2" x14ac:dyDescent="0.2">
      <c r="A1573" s="220"/>
      <c r="B1573" s="221"/>
      <c r="C1573" s="260" t="s">
        <v>286</v>
      </c>
      <c r="D1573" s="248"/>
      <c r="E1573" s="248"/>
      <c r="F1573" s="248"/>
      <c r="G1573" s="248"/>
      <c r="H1573" s="224"/>
      <c r="I1573" s="224"/>
      <c r="J1573" s="224"/>
      <c r="K1573" s="224"/>
      <c r="L1573" s="224"/>
      <c r="M1573" s="224"/>
      <c r="N1573" s="223"/>
      <c r="O1573" s="223"/>
      <c r="P1573" s="223"/>
      <c r="Q1573" s="223"/>
      <c r="R1573" s="224"/>
      <c r="S1573" s="224"/>
      <c r="T1573" s="224"/>
      <c r="U1573" s="224"/>
      <c r="V1573" s="224"/>
      <c r="W1573" s="224"/>
      <c r="X1573" s="224"/>
      <c r="Y1573" s="224"/>
      <c r="Z1573" s="213"/>
      <c r="AA1573" s="213"/>
      <c r="AB1573" s="213"/>
      <c r="AC1573" s="213"/>
      <c r="AD1573" s="213"/>
      <c r="AE1573" s="213"/>
      <c r="AF1573" s="213"/>
      <c r="AG1573" s="213" t="s">
        <v>287</v>
      </c>
      <c r="AH1573" s="213"/>
      <c r="AI1573" s="213"/>
      <c r="AJ1573" s="213"/>
      <c r="AK1573" s="213"/>
      <c r="AL1573" s="213"/>
      <c r="AM1573" s="213"/>
      <c r="AN1573" s="213"/>
      <c r="AO1573" s="213"/>
      <c r="AP1573" s="213"/>
      <c r="AQ1573" s="213"/>
      <c r="AR1573" s="213"/>
      <c r="AS1573" s="213"/>
      <c r="AT1573" s="213"/>
      <c r="AU1573" s="213"/>
      <c r="AV1573" s="213"/>
      <c r="AW1573" s="213"/>
      <c r="AX1573" s="213"/>
      <c r="AY1573" s="213"/>
      <c r="AZ1573" s="213"/>
      <c r="BA1573" s="213"/>
      <c r="BB1573" s="213"/>
      <c r="BC1573" s="213"/>
      <c r="BD1573" s="213"/>
      <c r="BE1573" s="213"/>
      <c r="BF1573" s="213"/>
      <c r="BG1573" s="213"/>
      <c r="BH1573" s="213"/>
    </row>
    <row r="1574" spans="1:60" outlineLevel="3" x14ac:dyDescent="0.2">
      <c r="A1574" s="220"/>
      <c r="B1574" s="221"/>
      <c r="C1574" s="261" t="s">
        <v>3138</v>
      </c>
      <c r="D1574" s="250"/>
      <c r="E1574" s="250"/>
      <c r="F1574" s="250"/>
      <c r="G1574" s="250"/>
      <c r="H1574" s="224"/>
      <c r="I1574" s="224"/>
      <c r="J1574" s="224"/>
      <c r="K1574" s="224"/>
      <c r="L1574" s="224"/>
      <c r="M1574" s="224"/>
      <c r="N1574" s="223"/>
      <c r="O1574" s="223"/>
      <c r="P1574" s="223"/>
      <c r="Q1574" s="223"/>
      <c r="R1574" s="224"/>
      <c r="S1574" s="224"/>
      <c r="T1574" s="224"/>
      <c r="U1574" s="224"/>
      <c r="V1574" s="224"/>
      <c r="W1574" s="224"/>
      <c r="X1574" s="224"/>
      <c r="Y1574" s="224"/>
      <c r="Z1574" s="213"/>
      <c r="AA1574" s="213"/>
      <c r="AB1574" s="213"/>
      <c r="AC1574" s="213"/>
      <c r="AD1574" s="213"/>
      <c r="AE1574" s="213"/>
      <c r="AF1574" s="213"/>
      <c r="AG1574" s="213" t="s">
        <v>287</v>
      </c>
      <c r="AH1574" s="213"/>
      <c r="AI1574" s="213"/>
      <c r="AJ1574" s="213"/>
      <c r="AK1574" s="213"/>
      <c r="AL1574" s="213"/>
      <c r="AM1574" s="213"/>
      <c r="AN1574" s="213"/>
      <c r="AO1574" s="213"/>
      <c r="AP1574" s="213"/>
      <c r="AQ1574" s="213"/>
      <c r="AR1574" s="213"/>
      <c r="AS1574" s="213"/>
      <c r="AT1574" s="213"/>
      <c r="AU1574" s="213"/>
      <c r="AV1574" s="213"/>
      <c r="AW1574" s="213"/>
      <c r="AX1574" s="213"/>
      <c r="AY1574" s="213"/>
      <c r="AZ1574" s="213"/>
      <c r="BA1574" s="213"/>
      <c r="BB1574" s="213"/>
      <c r="BC1574" s="213"/>
      <c r="BD1574" s="213"/>
      <c r="BE1574" s="213"/>
      <c r="BF1574" s="213"/>
      <c r="BG1574" s="213"/>
      <c r="BH1574" s="213"/>
    </row>
    <row r="1575" spans="1:60" outlineLevel="3" x14ac:dyDescent="0.2">
      <c r="A1575" s="220"/>
      <c r="B1575" s="221"/>
      <c r="C1575" s="261" t="s">
        <v>3139</v>
      </c>
      <c r="D1575" s="250"/>
      <c r="E1575" s="250"/>
      <c r="F1575" s="250"/>
      <c r="G1575" s="250"/>
      <c r="H1575" s="224"/>
      <c r="I1575" s="224"/>
      <c r="J1575" s="224"/>
      <c r="K1575" s="224"/>
      <c r="L1575" s="224"/>
      <c r="M1575" s="224"/>
      <c r="N1575" s="223"/>
      <c r="O1575" s="223"/>
      <c r="P1575" s="223"/>
      <c r="Q1575" s="223"/>
      <c r="R1575" s="224"/>
      <c r="S1575" s="224"/>
      <c r="T1575" s="224"/>
      <c r="U1575" s="224"/>
      <c r="V1575" s="224"/>
      <c r="W1575" s="224"/>
      <c r="X1575" s="224"/>
      <c r="Y1575" s="224"/>
      <c r="Z1575" s="213"/>
      <c r="AA1575" s="213"/>
      <c r="AB1575" s="213"/>
      <c r="AC1575" s="213"/>
      <c r="AD1575" s="213"/>
      <c r="AE1575" s="213"/>
      <c r="AF1575" s="213"/>
      <c r="AG1575" s="213" t="s">
        <v>287</v>
      </c>
      <c r="AH1575" s="213"/>
      <c r="AI1575" s="213"/>
      <c r="AJ1575" s="213"/>
      <c r="AK1575" s="213"/>
      <c r="AL1575" s="213"/>
      <c r="AM1575" s="213"/>
      <c r="AN1575" s="213"/>
      <c r="AO1575" s="213"/>
      <c r="AP1575" s="213"/>
      <c r="AQ1575" s="213"/>
      <c r="AR1575" s="213"/>
      <c r="AS1575" s="213"/>
      <c r="AT1575" s="213"/>
      <c r="AU1575" s="213"/>
      <c r="AV1575" s="213"/>
      <c r="AW1575" s="213"/>
      <c r="AX1575" s="213"/>
      <c r="AY1575" s="213"/>
      <c r="AZ1575" s="213"/>
      <c r="BA1575" s="213"/>
      <c r="BB1575" s="213"/>
      <c r="BC1575" s="213"/>
      <c r="BD1575" s="213"/>
      <c r="BE1575" s="213"/>
      <c r="BF1575" s="213"/>
      <c r="BG1575" s="213"/>
      <c r="BH1575" s="213"/>
    </row>
    <row r="1576" spans="1:60" outlineLevel="3" x14ac:dyDescent="0.2">
      <c r="A1576" s="220"/>
      <c r="B1576" s="221"/>
      <c r="C1576" s="261" t="s">
        <v>3226</v>
      </c>
      <c r="D1576" s="250"/>
      <c r="E1576" s="250"/>
      <c r="F1576" s="250"/>
      <c r="G1576" s="250"/>
      <c r="H1576" s="224"/>
      <c r="I1576" s="224"/>
      <c r="J1576" s="224"/>
      <c r="K1576" s="224"/>
      <c r="L1576" s="224"/>
      <c r="M1576" s="224"/>
      <c r="N1576" s="223"/>
      <c r="O1576" s="223"/>
      <c r="P1576" s="223"/>
      <c r="Q1576" s="223"/>
      <c r="R1576" s="224"/>
      <c r="S1576" s="224"/>
      <c r="T1576" s="224"/>
      <c r="U1576" s="224"/>
      <c r="V1576" s="224"/>
      <c r="W1576" s="224"/>
      <c r="X1576" s="224"/>
      <c r="Y1576" s="224"/>
      <c r="Z1576" s="213"/>
      <c r="AA1576" s="213"/>
      <c r="AB1576" s="213"/>
      <c r="AC1576" s="213"/>
      <c r="AD1576" s="213"/>
      <c r="AE1576" s="213"/>
      <c r="AF1576" s="213"/>
      <c r="AG1576" s="213" t="s">
        <v>287</v>
      </c>
      <c r="AH1576" s="213"/>
      <c r="AI1576" s="213"/>
      <c r="AJ1576" s="213"/>
      <c r="AK1576" s="213"/>
      <c r="AL1576" s="213"/>
      <c r="AM1576" s="213"/>
      <c r="AN1576" s="213"/>
      <c r="AO1576" s="213"/>
      <c r="AP1576" s="213"/>
      <c r="AQ1576" s="213"/>
      <c r="AR1576" s="213"/>
      <c r="AS1576" s="213"/>
      <c r="AT1576" s="213"/>
      <c r="AU1576" s="213"/>
      <c r="AV1576" s="213"/>
      <c r="AW1576" s="213"/>
      <c r="AX1576" s="213"/>
      <c r="AY1576" s="213"/>
      <c r="AZ1576" s="213"/>
      <c r="BA1576" s="213"/>
      <c r="BB1576" s="213"/>
      <c r="BC1576" s="213"/>
      <c r="BD1576" s="213"/>
      <c r="BE1576" s="213"/>
      <c r="BF1576" s="213"/>
      <c r="BG1576" s="213"/>
      <c r="BH1576" s="213"/>
    </row>
    <row r="1577" spans="1:60" outlineLevel="3" x14ac:dyDescent="0.2">
      <c r="A1577" s="220"/>
      <c r="B1577" s="221"/>
      <c r="C1577" s="261" t="s">
        <v>3140</v>
      </c>
      <c r="D1577" s="250"/>
      <c r="E1577" s="250"/>
      <c r="F1577" s="250"/>
      <c r="G1577" s="250"/>
      <c r="H1577" s="224"/>
      <c r="I1577" s="224"/>
      <c r="J1577" s="224"/>
      <c r="K1577" s="224"/>
      <c r="L1577" s="224"/>
      <c r="M1577" s="224"/>
      <c r="N1577" s="223"/>
      <c r="O1577" s="223"/>
      <c r="P1577" s="223"/>
      <c r="Q1577" s="223"/>
      <c r="R1577" s="224"/>
      <c r="S1577" s="224"/>
      <c r="T1577" s="224"/>
      <c r="U1577" s="224"/>
      <c r="V1577" s="224"/>
      <c r="W1577" s="224"/>
      <c r="X1577" s="224"/>
      <c r="Y1577" s="224"/>
      <c r="Z1577" s="213"/>
      <c r="AA1577" s="213"/>
      <c r="AB1577" s="213"/>
      <c r="AC1577" s="213"/>
      <c r="AD1577" s="213"/>
      <c r="AE1577" s="213"/>
      <c r="AF1577" s="213"/>
      <c r="AG1577" s="213" t="s">
        <v>287</v>
      </c>
      <c r="AH1577" s="213"/>
      <c r="AI1577" s="213"/>
      <c r="AJ1577" s="213"/>
      <c r="AK1577" s="213"/>
      <c r="AL1577" s="213"/>
      <c r="AM1577" s="213"/>
      <c r="AN1577" s="213"/>
      <c r="AO1577" s="213"/>
      <c r="AP1577" s="213"/>
      <c r="AQ1577" s="213"/>
      <c r="AR1577" s="213"/>
      <c r="AS1577" s="213"/>
      <c r="AT1577" s="213"/>
      <c r="AU1577" s="213"/>
      <c r="AV1577" s="213"/>
      <c r="AW1577" s="213"/>
      <c r="AX1577" s="213"/>
      <c r="AY1577" s="213"/>
      <c r="AZ1577" s="213"/>
      <c r="BA1577" s="213"/>
      <c r="BB1577" s="213"/>
      <c r="BC1577" s="213"/>
      <c r="BD1577" s="213"/>
      <c r="BE1577" s="213"/>
      <c r="BF1577" s="213"/>
      <c r="BG1577" s="213"/>
      <c r="BH1577" s="213"/>
    </row>
    <row r="1578" spans="1:60" outlineLevel="3" x14ac:dyDescent="0.2">
      <c r="A1578" s="220"/>
      <c r="B1578" s="221"/>
      <c r="C1578" s="261" t="s">
        <v>3141</v>
      </c>
      <c r="D1578" s="250"/>
      <c r="E1578" s="250"/>
      <c r="F1578" s="250"/>
      <c r="G1578" s="250"/>
      <c r="H1578" s="224"/>
      <c r="I1578" s="224"/>
      <c r="J1578" s="224"/>
      <c r="K1578" s="224"/>
      <c r="L1578" s="224"/>
      <c r="M1578" s="224"/>
      <c r="N1578" s="223"/>
      <c r="O1578" s="223"/>
      <c r="P1578" s="223"/>
      <c r="Q1578" s="223"/>
      <c r="R1578" s="224"/>
      <c r="S1578" s="224"/>
      <c r="T1578" s="224"/>
      <c r="U1578" s="224"/>
      <c r="V1578" s="224"/>
      <c r="W1578" s="224"/>
      <c r="X1578" s="224"/>
      <c r="Y1578" s="224"/>
      <c r="Z1578" s="213"/>
      <c r="AA1578" s="213"/>
      <c r="AB1578" s="213"/>
      <c r="AC1578" s="213"/>
      <c r="AD1578" s="213"/>
      <c r="AE1578" s="213"/>
      <c r="AF1578" s="213"/>
      <c r="AG1578" s="213" t="s">
        <v>287</v>
      </c>
      <c r="AH1578" s="213"/>
      <c r="AI1578" s="213"/>
      <c r="AJ1578" s="213"/>
      <c r="AK1578" s="213"/>
      <c r="AL1578" s="213"/>
      <c r="AM1578" s="213"/>
      <c r="AN1578" s="213"/>
      <c r="AO1578" s="213"/>
      <c r="AP1578" s="213"/>
      <c r="AQ1578" s="213"/>
      <c r="AR1578" s="213"/>
      <c r="AS1578" s="213"/>
      <c r="AT1578" s="213"/>
      <c r="AU1578" s="213"/>
      <c r="AV1578" s="213"/>
      <c r="AW1578" s="213"/>
      <c r="AX1578" s="213"/>
      <c r="AY1578" s="213"/>
      <c r="AZ1578" s="213"/>
      <c r="BA1578" s="213"/>
      <c r="BB1578" s="213"/>
      <c r="BC1578" s="213"/>
      <c r="BD1578" s="213"/>
      <c r="BE1578" s="213"/>
      <c r="BF1578" s="213"/>
      <c r="BG1578" s="213"/>
      <c r="BH1578" s="213"/>
    </row>
    <row r="1579" spans="1:60" outlineLevel="3" x14ac:dyDescent="0.2">
      <c r="A1579" s="220"/>
      <c r="B1579" s="221"/>
      <c r="C1579" s="261" t="s">
        <v>1310</v>
      </c>
      <c r="D1579" s="250"/>
      <c r="E1579" s="250"/>
      <c r="F1579" s="250"/>
      <c r="G1579" s="250"/>
      <c r="H1579" s="224"/>
      <c r="I1579" s="224"/>
      <c r="J1579" s="224"/>
      <c r="K1579" s="224"/>
      <c r="L1579" s="224"/>
      <c r="M1579" s="224"/>
      <c r="N1579" s="223"/>
      <c r="O1579" s="223"/>
      <c r="P1579" s="223"/>
      <c r="Q1579" s="223"/>
      <c r="R1579" s="224"/>
      <c r="S1579" s="224"/>
      <c r="T1579" s="224"/>
      <c r="U1579" s="224"/>
      <c r="V1579" s="224"/>
      <c r="W1579" s="224"/>
      <c r="X1579" s="224"/>
      <c r="Y1579" s="224"/>
      <c r="Z1579" s="213"/>
      <c r="AA1579" s="213"/>
      <c r="AB1579" s="213"/>
      <c r="AC1579" s="213"/>
      <c r="AD1579" s="213"/>
      <c r="AE1579" s="213"/>
      <c r="AF1579" s="213"/>
      <c r="AG1579" s="213" t="s">
        <v>287</v>
      </c>
      <c r="AH1579" s="213"/>
      <c r="AI1579" s="213"/>
      <c r="AJ1579" s="213"/>
      <c r="AK1579" s="213"/>
      <c r="AL1579" s="213"/>
      <c r="AM1579" s="213"/>
      <c r="AN1579" s="213"/>
      <c r="AO1579" s="213"/>
      <c r="AP1579" s="213"/>
      <c r="AQ1579" s="213"/>
      <c r="AR1579" s="213"/>
      <c r="AS1579" s="213"/>
      <c r="AT1579" s="213"/>
      <c r="AU1579" s="213"/>
      <c r="AV1579" s="213"/>
      <c r="AW1579" s="213"/>
      <c r="AX1579" s="213"/>
      <c r="AY1579" s="213"/>
      <c r="AZ1579" s="213"/>
      <c r="BA1579" s="213"/>
      <c r="BB1579" s="213"/>
      <c r="BC1579" s="213"/>
      <c r="BD1579" s="213"/>
      <c r="BE1579" s="213"/>
      <c r="BF1579" s="213"/>
      <c r="BG1579" s="213"/>
      <c r="BH1579" s="213"/>
    </row>
    <row r="1580" spans="1:60" outlineLevel="3" x14ac:dyDescent="0.2">
      <c r="A1580" s="220"/>
      <c r="B1580" s="221"/>
      <c r="C1580" s="261" t="s">
        <v>3142</v>
      </c>
      <c r="D1580" s="250"/>
      <c r="E1580" s="250"/>
      <c r="F1580" s="250"/>
      <c r="G1580" s="250"/>
      <c r="H1580" s="224"/>
      <c r="I1580" s="224"/>
      <c r="J1580" s="224"/>
      <c r="K1580" s="224"/>
      <c r="L1580" s="224"/>
      <c r="M1580" s="224"/>
      <c r="N1580" s="223"/>
      <c r="O1580" s="223"/>
      <c r="P1580" s="223"/>
      <c r="Q1580" s="223"/>
      <c r="R1580" s="224"/>
      <c r="S1580" s="224"/>
      <c r="T1580" s="224"/>
      <c r="U1580" s="224"/>
      <c r="V1580" s="224"/>
      <c r="W1580" s="224"/>
      <c r="X1580" s="224"/>
      <c r="Y1580" s="224"/>
      <c r="Z1580" s="213"/>
      <c r="AA1580" s="213"/>
      <c r="AB1580" s="213"/>
      <c r="AC1580" s="213"/>
      <c r="AD1580" s="213"/>
      <c r="AE1580" s="213"/>
      <c r="AF1580" s="213"/>
      <c r="AG1580" s="213" t="s">
        <v>287</v>
      </c>
      <c r="AH1580" s="213"/>
      <c r="AI1580" s="213"/>
      <c r="AJ1580" s="213"/>
      <c r="AK1580" s="213"/>
      <c r="AL1580" s="213"/>
      <c r="AM1580" s="213"/>
      <c r="AN1580" s="213"/>
      <c r="AO1580" s="213"/>
      <c r="AP1580" s="213"/>
      <c r="AQ1580" s="213"/>
      <c r="AR1580" s="213"/>
      <c r="AS1580" s="213"/>
      <c r="AT1580" s="213"/>
      <c r="AU1580" s="213"/>
      <c r="AV1580" s="213"/>
      <c r="AW1580" s="213"/>
      <c r="AX1580" s="213"/>
      <c r="AY1580" s="213"/>
      <c r="AZ1580" s="213"/>
      <c r="BA1580" s="213"/>
      <c r="BB1580" s="213"/>
      <c r="BC1580" s="213"/>
      <c r="BD1580" s="213"/>
      <c r="BE1580" s="213"/>
      <c r="BF1580" s="213"/>
      <c r="BG1580" s="213"/>
      <c r="BH1580" s="213"/>
    </row>
    <row r="1581" spans="1:60" outlineLevel="3" x14ac:dyDescent="0.2">
      <c r="A1581" s="220"/>
      <c r="B1581" s="221"/>
      <c r="C1581" s="261" t="s">
        <v>3143</v>
      </c>
      <c r="D1581" s="250"/>
      <c r="E1581" s="250"/>
      <c r="F1581" s="250"/>
      <c r="G1581" s="250"/>
      <c r="H1581" s="224"/>
      <c r="I1581" s="224"/>
      <c r="J1581" s="224"/>
      <c r="K1581" s="224"/>
      <c r="L1581" s="224"/>
      <c r="M1581" s="224"/>
      <c r="N1581" s="223"/>
      <c r="O1581" s="223"/>
      <c r="P1581" s="223"/>
      <c r="Q1581" s="223"/>
      <c r="R1581" s="224"/>
      <c r="S1581" s="224"/>
      <c r="T1581" s="224"/>
      <c r="U1581" s="224"/>
      <c r="V1581" s="224"/>
      <c r="W1581" s="224"/>
      <c r="X1581" s="224"/>
      <c r="Y1581" s="224"/>
      <c r="Z1581" s="213"/>
      <c r="AA1581" s="213"/>
      <c r="AB1581" s="213"/>
      <c r="AC1581" s="213"/>
      <c r="AD1581" s="213"/>
      <c r="AE1581" s="213"/>
      <c r="AF1581" s="213"/>
      <c r="AG1581" s="213" t="s">
        <v>287</v>
      </c>
      <c r="AH1581" s="213"/>
      <c r="AI1581" s="213"/>
      <c r="AJ1581" s="213"/>
      <c r="AK1581" s="213"/>
      <c r="AL1581" s="213"/>
      <c r="AM1581" s="213"/>
      <c r="AN1581" s="213"/>
      <c r="AO1581" s="213"/>
      <c r="AP1581" s="213"/>
      <c r="AQ1581" s="213"/>
      <c r="AR1581" s="213"/>
      <c r="AS1581" s="213"/>
      <c r="AT1581" s="213"/>
      <c r="AU1581" s="213"/>
      <c r="AV1581" s="213"/>
      <c r="AW1581" s="213"/>
      <c r="AX1581" s="213"/>
      <c r="AY1581" s="213"/>
      <c r="AZ1581" s="213"/>
      <c r="BA1581" s="213"/>
      <c r="BB1581" s="213"/>
      <c r="BC1581" s="213"/>
      <c r="BD1581" s="213"/>
      <c r="BE1581" s="213"/>
      <c r="BF1581" s="213"/>
      <c r="BG1581" s="213"/>
      <c r="BH1581" s="213"/>
    </row>
    <row r="1582" spans="1:60" outlineLevel="3" x14ac:dyDescent="0.2">
      <c r="A1582" s="220"/>
      <c r="B1582" s="221"/>
      <c r="C1582" s="261" t="s">
        <v>3144</v>
      </c>
      <c r="D1582" s="250"/>
      <c r="E1582" s="250"/>
      <c r="F1582" s="250"/>
      <c r="G1582" s="250"/>
      <c r="H1582" s="224"/>
      <c r="I1582" s="224"/>
      <c r="J1582" s="224"/>
      <c r="K1582" s="224"/>
      <c r="L1582" s="224"/>
      <c r="M1582" s="224"/>
      <c r="N1582" s="223"/>
      <c r="O1582" s="223"/>
      <c r="P1582" s="223"/>
      <c r="Q1582" s="223"/>
      <c r="R1582" s="224"/>
      <c r="S1582" s="224"/>
      <c r="T1582" s="224"/>
      <c r="U1582" s="224"/>
      <c r="V1582" s="224"/>
      <c r="W1582" s="224"/>
      <c r="X1582" s="224"/>
      <c r="Y1582" s="224"/>
      <c r="Z1582" s="213"/>
      <c r="AA1582" s="213"/>
      <c r="AB1582" s="213"/>
      <c r="AC1582" s="213"/>
      <c r="AD1582" s="213"/>
      <c r="AE1582" s="213"/>
      <c r="AF1582" s="213"/>
      <c r="AG1582" s="213" t="s">
        <v>287</v>
      </c>
      <c r="AH1582" s="213"/>
      <c r="AI1582" s="213"/>
      <c r="AJ1582" s="213"/>
      <c r="AK1582" s="213"/>
      <c r="AL1582" s="213"/>
      <c r="AM1582" s="213"/>
      <c r="AN1582" s="213"/>
      <c r="AO1582" s="213"/>
      <c r="AP1582" s="213"/>
      <c r="AQ1582" s="213"/>
      <c r="AR1582" s="213"/>
      <c r="AS1582" s="213"/>
      <c r="AT1582" s="213"/>
      <c r="AU1582" s="213"/>
      <c r="AV1582" s="213"/>
      <c r="AW1582" s="213"/>
      <c r="AX1582" s="213"/>
      <c r="AY1582" s="213"/>
      <c r="AZ1582" s="213"/>
      <c r="BA1582" s="213"/>
      <c r="BB1582" s="213"/>
      <c r="BC1582" s="213"/>
      <c r="BD1582" s="213"/>
      <c r="BE1582" s="213"/>
      <c r="BF1582" s="213"/>
      <c r="BG1582" s="213"/>
      <c r="BH1582" s="213"/>
    </row>
    <row r="1583" spans="1:60" outlineLevel="3" x14ac:dyDescent="0.2">
      <c r="A1583" s="220"/>
      <c r="B1583" s="221"/>
      <c r="C1583" s="274" t="s">
        <v>1063</v>
      </c>
      <c r="D1583" s="226"/>
      <c r="E1583" s="227"/>
      <c r="F1583" s="228"/>
      <c r="G1583" s="228"/>
      <c r="H1583" s="224"/>
      <c r="I1583" s="224"/>
      <c r="J1583" s="224"/>
      <c r="K1583" s="224"/>
      <c r="L1583" s="224"/>
      <c r="M1583" s="224"/>
      <c r="N1583" s="223"/>
      <c r="O1583" s="223"/>
      <c r="P1583" s="223"/>
      <c r="Q1583" s="223"/>
      <c r="R1583" s="224"/>
      <c r="S1583" s="224"/>
      <c r="T1583" s="224"/>
      <c r="U1583" s="224"/>
      <c r="V1583" s="224"/>
      <c r="W1583" s="224"/>
      <c r="X1583" s="224"/>
      <c r="Y1583" s="224"/>
      <c r="Z1583" s="213"/>
      <c r="AA1583" s="213"/>
      <c r="AB1583" s="213"/>
      <c r="AC1583" s="213"/>
      <c r="AD1583" s="213"/>
      <c r="AE1583" s="213"/>
      <c r="AF1583" s="213"/>
      <c r="AG1583" s="213" t="s">
        <v>287</v>
      </c>
      <c r="AH1583" s="213"/>
      <c r="AI1583" s="213"/>
      <c r="AJ1583" s="213"/>
      <c r="AK1583" s="213"/>
      <c r="AL1583" s="213"/>
      <c r="AM1583" s="213"/>
      <c r="AN1583" s="213"/>
      <c r="AO1583" s="213"/>
      <c r="AP1583" s="213"/>
      <c r="AQ1583" s="213"/>
      <c r="AR1583" s="213"/>
      <c r="AS1583" s="213"/>
      <c r="AT1583" s="213"/>
      <c r="AU1583" s="213"/>
      <c r="AV1583" s="213"/>
      <c r="AW1583" s="213"/>
      <c r="AX1583" s="213"/>
      <c r="AY1583" s="213"/>
      <c r="AZ1583" s="213"/>
      <c r="BA1583" s="213"/>
      <c r="BB1583" s="213"/>
      <c r="BC1583" s="213"/>
      <c r="BD1583" s="213"/>
      <c r="BE1583" s="213"/>
      <c r="BF1583" s="213"/>
      <c r="BG1583" s="213"/>
      <c r="BH1583" s="213"/>
    </row>
    <row r="1584" spans="1:60" ht="22.5" outlineLevel="3" x14ac:dyDescent="0.2">
      <c r="A1584" s="220"/>
      <c r="B1584" s="221"/>
      <c r="C1584" s="261" t="s">
        <v>355</v>
      </c>
      <c r="D1584" s="250"/>
      <c r="E1584" s="250"/>
      <c r="F1584" s="250"/>
      <c r="G1584" s="250"/>
      <c r="H1584" s="224"/>
      <c r="I1584" s="224"/>
      <c r="J1584" s="224"/>
      <c r="K1584" s="224"/>
      <c r="L1584" s="224"/>
      <c r="M1584" s="224"/>
      <c r="N1584" s="223"/>
      <c r="O1584" s="223"/>
      <c r="P1584" s="223"/>
      <c r="Q1584" s="223"/>
      <c r="R1584" s="224"/>
      <c r="S1584" s="224"/>
      <c r="T1584" s="224"/>
      <c r="U1584" s="224"/>
      <c r="V1584" s="224"/>
      <c r="W1584" s="224"/>
      <c r="X1584" s="224"/>
      <c r="Y1584" s="224"/>
      <c r="Z1584" s="213"/>
      <c r="AA1584" s="213"/>
      <c r="AB1584" s="213"/>
      <c r="AC1584" s="213"/>
      <c r="AD1584" s="213"/>
      <c r="AE1584" s="213"/>
      <c r="AF1584" s="213"/>
      <c r="AG1584" s="213" t="s">
        <v>287</v>
      </c>
      <c r="AH1584" s="213"/>
      <c r="AI1584" s="213"/>
      <c r="AJ1584" s="213"/>
      <c r="AK1584" s="213"/>
      <c r="AL1584" s="213"/>
      <c r="AM1584" s="213"/>
      <c r="AN1584" s="213"/>
      <c r="AO1584" s="213"/>
      <c r="AP1584" s="213"/>
      <c r="AQ1584" s="213"/>
      <c r="AR1584" s="213"/>
      <c r="AS1584" s="213"/>
      <c r="AT1584" s="213"/>
      <c r="AU1584" s="213"/>
      <c r="AV1584" s="213"/>
      <c r="AW1584" s="213"/>
      <c r="AX1584" s="213"/>
      <c r="AY1584" s="213"/>
      <c r="AZ1584" s="213"/>
      <c r="BA1584" s="249" t="str">
        <f>C1584</f>
        <v>Kompletní provedení dle veškerých informací obsažených v PD (textová i výkresová část, technologické postupy, restaurátorské záměry atd.).</v>
      </c>
      <c r="BB1584" s="213"/>
      <c r="BC1584" s="213"/>
      <c r="BD1584" s="213"/>
      <c r="BE1584" s="213"/>
      <c r="BF1584" s="213"/>
      <c r="BG1584" s="213"/>
      <c r="BH1584" s="213"/>
    </row>
    <row r="1585" spans="1:60" ht="22.5" outlineLevel="3" x14ac:dyDescent="0.2">
      <c r="A1585" s="220"/>
      <c r="B1585" s="221"/>
      <c r="C1585" s="261" t="s">
        <v>3165</v>
      </c>
      <c r="D1585" s="250"/>
      <c r="E1585" s="250"/>
      <c r="F1585" s="250"/>
      <c r="G1585" s="250"/>
      <c r="H1585" s="224"/>
      <c r="I1585" s="224"/>
      <c r="J1585" s="224"/>
      <c r="K1585" s="224"/>
      <c r="L1585" s="224"/>
      <c r="M1585" s="224"/>
      <c r="N1585" s="223"/>
      <c r="O1585" s="223"/>
      <c r="P1585" s="223"/>
      <c r="Q1585" s="223"/>
      <c r="R1585" s="224"/>
      <c r="S1585" s="224"/>
      <c r="T1585" s="224"/>
      <c r="U1585" s="224"/>
      <c r="V1585" s="224"/>
      <c r="W1585" s="224"/>
      <c r="X1585" s="224"/>
      <c r="Y1585" s="224"/>
      <c r="Z1585" s="213"/>
      <c r="AA1585" s="213"/>
      <c r="AB1585" s="213"/>
      <c r="AC1585" s="213"/>
      <c r="AD1585" s="213"/>
      <c r="AE1585" s="213"/>
      <c r="AF1585" s="213"/>
      <c r="AG1585" s="213" t="s">
        <v>287</v>
      </c>
      <c r="AH1585" s="213"/>
      <c r="AI1585" s="213"/>
      <c r="AJ1585" s="213"/>
      <c r="AK1585" s="213"/>
      <c r="AL1585" s="213"/>
      <c r="AM1585" s="213"/>
      <c r="AN1585" s="213"/>
      <c r="AO1585" s="213"/>
      <c r="AP1585" s="213"/>
      <c r="AQ1585" s="213"/>
      <c r="AR1585" s="213"/>
      <c r="AS1585" s="213"/>
      <c r="AT1585" s="213"/>
      <c r="AU1585" s="213"/>
      <c r="AV1585" s="213"/>
      <c r="AW1585" s="213"/>
      <c r="AX1585" s="213"/>
      <c r="AY1585" s="213"/>
      <c r="AZ1585" s="213"/>
      <c r="BA1585" s="249" t="str">
        <f>C1585</f>
        <v>Provedení je včetně montáže, demontáže původních konstrukcí, dodávky, přesunu hmot, přesunu a likvidace suti, povrchové úpravy, repasí, restaurátorských záměrů,</v>
      </c>
      <c r="BB1585" s="213"/>
      <c r="BC1585" s="213"/>
      <c r="BD1585" s="213"/>
      <c r="BE1585" s="213"/>
      <c r="BF1585" s="213"/>
      <c r="BG1585" s="213"/>
      <c r="BH1585" s="213"/>
    </row>
    <row r="1586" spans="1:60" ht="22.5" outlineLevel="3" x14ac:dyDescent="0.2">
      <c r="A1586" s="220"/>
      <c r="B1586" s="221"/>
      <c r="C1586" s="261" t="s">
        <v>288</v>
      </c>
      <c r="D1586" s="250"/>
      <c r="E1586" s="250"/>
      <c r="F1586" s="250"/>
      <c r="G1586" s="250"/>
      <c r="H1586" s="224"/>
      <c r="I1586" s="224"/>
      <c r="J1586" s="224"/>
      <c r="K1586" s="224"/>
      <c r="L1586" s="224"/>
      <c r="M1586" s="224"/>
      <c r="N1586" s="223"/>
      <c r="O1586" s="223"/>
      <c r="P1586" s="223"/>
      <c r="Q1586" s="223"/>
      <c r="R1586" s="224"/>
      <c r="S1586" s="224"/>
      <c r="T1586" s="224"/>
      <c r="U1586" s="224"/>
      <c r="V1586" s="224"/>
      <c r="W1586" s="224"/>
      <c r="X1586" s="224"/>
      <c r="Y1586" s="224"/>
      <c r="Z1586" s="213"/>
      <c r="AA1586" s="213"/>
      <c r="AB1586" s="213"/>
      <c r="AC1586" s="213"/>
      <c r="AD1586" s="213"/>
      <c r="AE1586" s="213"/>
      <c r="AF1586" s="213"/>
      <c r="AG1586" s="213" t="s">
        <v>287</v>
      </c>
      <c r="AH1586" s="213"/>
      <c r="AI1586" s="213"/>
      <c r="AJ1586" s="213"/>
      <c r="AK1586" s="213"/>
      <c r="AL1586" s="213"/>
      <c r="AM1586" s="213"/>
      <c r="AN1586" s="213"/>
      <c r="AO1586" s="213"/>
      <c r="AP1586" s="213"/>
      <c r="AQ1586" s="213"/>
      <c r="AR1586" s="213"/>
      <c r="AS1586" s="213"/>
      <c r="AT1586" s="213"/>
      <c r="AU1586" s="213"/>
      <c r="AV1586" s="213"/>
      <c r="AW1586" s="213"/>
      <c r="AX1586" s="213"/>
      <c r="AY1586" s="213"/>
      <c r="AZ1586" s="213"/>
      <c r="BA1586" s="249" t="str">
        <f>C1586</f>
        <v>restaurátorských závěrečných zpráv, dílenských dokumentací, vzorkování a veškerých dalších nutných souvisejících plnění a dodávek potřeb.</v>
      </c>
      <c r="BB1586" s="213"/>
      <c r="BC1586" s="213"/>
      <c r="BD1586" s="213"/>
      <c r="BE1586" s="213"/>
      <c r="BF1586" s="213"/>
      <c r="BG1586" s="213"/>
      <c r="BH1586" s="213"/>
    </row>
    <row r="1587" spans="1:60" x14ac:dyDescent="0.2">
      <c r="A1587" s="234" t="s">
        <v>276</v>
      </c>
      <c r="B1587" s="235" t="s">
        <v>242</v>
      </c>
      <c r="C1587" s="258" t="s">
        <v>243</v>
      </c>
      <c r="D1587" s="236"/>
      <c r="E1587" s="237"/>
      <c r="F1587" s="238"/>
      <c r="G1587" s="238">
        <f>SUMIF(AG1588:AG1621,"&lt;&gt;NOR",G1588:G1621)</f>
        <v>0</v>
      </c>
      <c r="H1587" s="238"/>
      <c r="I1587" s="238">
        <f>SUM(I1588:I1621)</f>
        <v>0</v>
      </c>
      <c r="J1587" s="238"/>
      <c r="K1587" s="238">
        <f>SUM(K1588:K1621)</f>
        <v>0</v>
      </c>
      <c r="L1587" s="238"/>
      <c r="M1587" s="238">
        <f>SUM(M1588:M1621)</f>
        <v>0</v>
      </c>
      <c r="N1587" s="237"/>
      <c r="O1587" s="237">
        <f>SUM(O1588:O1621)</f>
        <v>0</v>
      </c>
      <c r="P1587" s="237"/>
      <c r="Q1587" s="237">
        <f>SUM(Q1588:Q1621)</f>
        <v>0</v>
      </c>
      <c r="R1587" s="238"/>
      <c r="S1587" s="238"/>
      <c r="T1587" s="239"/>
      <c r="U1587" s="233"/>
      <c r="V1587" s="233">
        <f>SUM(V1588:V1621)</f>
        <v>104.13</v>
      </c>
      <c r="W1587" s="233"/>
      <c r="X1587" s="233"/>
      <c r="Y1587" s="233"/>
      <c r="AG1587" t="s">
        <v>277</v>
      </c>
    </row>
    <row r="1588" spans="1:60" ht="22.5" outlineLevel="1" x14ac:dyDescent="0.2">
      <c r="A1588" s="241">
        <v>152</v>
      </c>
      <c r="B1588" s="242" t="s">
        <v>1213</v>
      </c>
      <c r="C1588" s="259" t="s">
        <v>1214</v>
      </c>
      <c r="D1588" s="243" t="s">
        <v>737</v>
      </c>
      <c r="E1588" s="244">
        <v>46.503799999999998</v>
      </c>
      <c r="F1588" s="245"/>
      <c r="G1588" s="246">
        <f>ROUND(E1588*F1588,2)</f>
        <v>0</v>
      </c>
      <c r="H1588" s="245"/>
      <c r="I1588" s="246">
        <f>ROUND(E1588*H1588,2)</f>
        <v>0</v>
      </c>
      <c r="J1588" s="245"/>
      <c r="K1588" s="246">
        <f>ROUND(E1588*J1588,2)</f>
        <v>0</v>
      </c>
      <c r="L1588" s="246">
        <v>21</v>
      </c>
      <c r="M1588" s="246">
        <f>G1588*(1+L1588/100)</f>
        <v>0</v>
      </c>
      <c r="N1588" s="244">
        <v>0</v>
      </c>
      <c r="O1588" s="244">
        <f>ROUND(E1588*N1588,2)</f>
        <v>0</v>
      </c>
      <c r="P1588" s="244">
        <v>0</v>
      </c>
      <c r="Q1588" s="244">
        <f>ROUND(E1588*P1588,2)</f>
        <v>0</v>
      </c>
      <c r="R1588" s="246" t="s">
        <v>1215</v>
      </c>
      <c r="S1588" s="246" t="s">
        <v>298</v>
      </c>
      <c r="T1588" s="247" t="s">
        <v>364</v>
      </c>
      <c r="U1588" s="224">
        <v>0.27700000000000002</v>
      </c>
      <c r="V1588" s="224">
        <f>ROUND(E1588*U1588,2)</f>
        <v>12.88</v>
      </c>
      <c r="W1588" s="224"/>
      <c r="X1588" s="224" t="s">
        <v>1216</v>
      </c>
      <c r="Y1588" s="224" t="s">
        <v>768</v>
      </c>
      <c r="Z1588" s="213"/>
      <c r="AA1588" s="213"/>
      <c r="AB1588" s="213"/>
      <c r="AC1588" s="213"/>
      <c r="AD1588" s="213"/>
      <c r="AE1588" s="213"/>
      <c r="AF1588" s="213"/>
      <c r="AG1588" s="213" t="s">
        <v>1217</v>
      </c>
      <c r="AH1588" s="213"/>
      <c r="AI1588" s="213"/>
      <c r="AJ1588" s="213"/>
      <c r="AK1588" s="213"/>
      <c r="AL1588" s="213"/>
      <c r="AM1588" s="213"/>
      <c r="AN1588" s="213"/>
      <c r="AO1588" s="213"/>
      <c r="AP1588" s="213"/>
      <c r="AQ1588" s="213"/>
      <c r="AR1588" s="213"/>
      <c r="AS1588" s="213"/>
      <c r="AT1588" s="213"/>
      <c r="AU1588" s="213"/>
      <c r="AV1588" s="213"/>
      <c r="AW1588" s="213"/>
      <c r="AX1588" s="213"/>
      <c r="AY1588" s="213"/>
      <c r="AZ1588" s="213"/>
      <c r="BA1588" s="213"/>
      <c r="BB1588" s="213"/>
      <c r="BC1588" s="213"/>
      <c r="BD1588" s="213"/>
      <c r="BE1588" s="213"/>
      <c r="BF1588" s="213"/>
      <c r="BG1588" s="213"/>
      <c r="BH1588" s="213"/>
    </row>
    <row r="1589" spans="1:60" outlineLevel="2" x14ac:dyDescent="0.2">
      <c r="A1589" s="220"/>
      <c r="B1589" s="221"/>
      <c r="C1589" s="271" t="s">
        <v>1218</v>
      </c>
      <c r="D1589" s="268"/>
      <c r="E1589" s="268"/>
      <c r="F1589" s="268"/>
      <c r="G1589" s="268"/>
      <c r="H1589" s="224"/>
      <c r="I1589" s="224"/>
      <c r="J1589" s="224"/>
      <c r="K1589" s="224"/>
      <c r="L1589" s="224"/>
      <c r="M1589" s="224"/>
      <c r="N1589" s="223"/>
      <c r="O1589" s="223"/>
      <c r="P1589" s="223"/>
      <c r="Q1589" s="223"/>
      <c r="R1589" s="224"/>
      <c r="S1589" s="224"/>
      <c r="T1589" s="224"/>
      <c r="U1589" s="224"/>
      <c r="V1589" s="224"/>
      <c r="W1589" s="224"/>
      <c r="X1589" s="224"/>
      <c r="Y1589" s="224"/>
      <c r="Z1589" s="213"/>
      <c r="AA1589" s="213"/>
      <c r="AB1589" s="213"/>
      <c r="AC1589" s="213"/>
      <c r="AD1589" s="213"/>
      <c r="AE1589" s="213"/>
      <c r="AF1589" s="213"/>
      <c r="AG1589" s="213" t="s">
        <v>366</v>
      </c>
      <c r="AH1589" s="213"/>
      <c r="AI1589" s="213"/>
      <c r="AJ1589" s="213"/>
      <c r="AK1589" s="213"/>
      <c r="AL1589" s="213"/>
      <c r="AM1589" s="213"/>
      <c r="AN1589" s="213"/>
      <c r="AO1589" s="213"/>
      <c r="AP1589" s="213"/>
      <c r="AQ1589" s="213"/>
      <c r="AR1589" s="213"/>
      <c r="AS1589" s="213"/>
      <c r="AT1589" s="213"/>
      <c r="AU1589" s="213"/>
      <c r="AV1589" s="213"/>
      <c r="AW1589" s="213"/>
      <c r="AX1589" s="213"/>
      <c r="AY1589" s="213"/>
      <c r="AZ1589" s="213"/>
      <c r="BA1589" s="213"/>
      <c r="BB1589" s="213"/>
      <c r="BC1589" s="213"/>
      <c r="BD1589" s="213"/>
      <c r="BE1589" s="213"/>
      <c r="BF1589" s="213"/>
      <c r="BG1589" s="213"/>
      <c r="BH1589" s="213"/>
    </row>
    <row r="1590" spans="1:60" outlineLevel="2" x14ac:dyDescent="0.2">
      <c r="A1590" s="220"/>
      <c r="B1590" s="221"/>
      <c r="C1590" s="261" t="s">
        <v>1219</v>
      </c>
      <c r="D1590" s="250"/>
      <c r="E1590" s="250"/>
      <c r="F1590" s="250"/>
      <c r="G1590" s="250"/>
      <c r="H1590" s="224"/>
      <c r="I1590" s="224"/>
      <c r="J1590" s="224"/>
      <c r="K1590" s="224"/>
      <c r="L1590" s="224"/>
      <c r="M1590" s="224"/>
      <c r="N1590" s="223"/>
      <c r="O1590" s="223"/>
      <c r="P1590" s="223"/>
      <c r="Q1590" s="223"/>
      <c r="R1590" s="224"/>
      <c r="S1590" s="224"/>
      <c r="T1590" s="224"/>
      <c r="U1590" s="224"/>
      <c r="V1590" s="224"/>
      <c r="W1590" s="224"/>
      <c r="X1590" s="224"/>
      <c r="Y1590" s="224"/>
      <c r="Z1590" s="213"/>
      <c r="AA1590" s="213"/>
      <c r="AB1590" s="213"/>
      <c r="AC1590" s="213"/>
      <c r="AD1590" s="213"/>
      <c r="AE1590" s="213"/>
      <c r="AF1590" s="213"/>
      <c r="AG1590" s="213" t="s">
        <v>287</v>
      </c>
      <c r="AH1590" s="213"/>
      <c r="AI1590" s="213"/>
      <c r="AJ1590" s="213"/>
      <c r="AK1590" s="213"/>
      <c r="AL1590" s="213"/>
      <c r="AM1590" s="213"/>
      <c r="AN1590" s="213"/>
      <c r="AO1590" s="213"/>
      <c r="AP1590" s="213"/>
      <c r="AQ1590" s="213"/>
      <c r="AR1590" s="213"/>
      <c r="AS1590" s="213"/>
      <c r="AT1590" s="213"/>
      <c r="AU1590" s="213"/>
      <c r="AV1590" s="213"/>
      <c r="AW1590" s="213"/>
      <c r="AX1590" s="213"/>
      <c r="AY1590" s="213"/>
      <c r="AZ1590" s="213"/>
      <c r="BA1590" s="213"/>
      <c r="BB1590" s="213"/>
      <c r="BC1590" s="213"/>
      <c r="BD1590" s="213"/>
      <c r="BE1590" s="213"/>
      <c r="BF1590" s="213"/>
      <c r="BG1590" s="213"/>
      <c r="BH1590" s="213"/>
    </row>
    <row r="1591" spans="1:60" outlineLevel="3" x14ac:dyDescent="0.2">
      <c r="A1591" s="220"/>
      <c r="B1591" s="221"/>
      <c r="C1591" s="261" t="s">
        <v>1220</v>
      </c>
      <c r="D1591" s="250"/>
      <c r="E1591" s="250"/>
      <c r="F1591" s="250"/>
      <c r="G1591" s="250"/>
      <c r="H1591" s="224"/>
      <c r="I1591" s="224"/>
      <c r="J1591" s="224"/>
      <c r="K1591" s="224"/>
      <c r="L1591" s="224"/>
      <c r="M1591" s="224"/>
      <c r="N1591" s="223"/>
      <c r="O1591" s="223"/>
      <c r="P1591" s="223"/>
      <c r="Q1591" s="223"/>
      <c r="R1591" s="224"/>
      <c r="S1591" s="224"/>
      <c r="T1591" s="224"/>
      <c r="U1591" s="224"/>
      <c r="V1591" s="224"/>
      <c r="W1591" s="224"/>
      <c r="X1591" s="224"/>
      <c r="Y1591" s="224"/>
      <c r="Z1591" s="213"/>
      <c r="AA1591" s="213"/>
      <c r="AB1591" s="213"/>
      <c r="AC1591" s="213"/>
      <c r="AD1591" s="213"/>
      <c r="AE1591" s="213"/>
      <c r="AF1591" s="213"/>
      <c r="AG1591" s="213" t="s">
        <v>287</v>
      </c>
      <c r="AH1591" s="213"/>
      <c r="AI1591" s="213"/>
      <c r="AJ1591" s="213"/>
      <c r="AK1591" s="213"/>
      <c r="AL1591" s="213"/>
      <c r="AM1591" s="213"/>
      <c r="AN1591" s="213"/>
      <c r="AO1591" s="213"/>
      <c r="AP1591" s="213"/>
      <c r="AQ1591" s="213"/>
      <c r="AR1591" s="213"/>
      <c r="AS1591" s="213"/>
      <c r="AT1591" s="213"/>
      <c r="AU1591" s="213"/>
      <c r="AV1591" s="213"/>
      <c r="AW1591" s="213"/>
      <c r="AX1591" s="213"/>
      <c r="AY1591" s="213"/>
      <c r="AZ1591" s="213"/>
      <c r="BA1591" s="213"/>
      <c r="BB1591" s="213"/>
      <c r="BC1591" s="213"/>
      <c r="BD1591" s="213"/>
      <c r="BE1591" s="213"/>
      <c r="BF1591" s="213"/>
      <c r="BG1591" s="213"/>
      <c r="BH1591" s="213"/>
    </row>
    <row r="1592" spans="1:60" ht="22.5" outlineLevel="3" x14ac:dyDescent="0.2">
      <c r="A1592" s="220"/>
      <c r="B1592" s="221"/>
      <c r="C1592" s="261" t="s">
        <v>1221</v>
      </c>
      <c r="D1592" s="250"/>
      <c r="E1592" s="250"/>
      <c r="F1592" s="250"/>
      <c r="G1592" s="250"/>
      <c r="H1592" s="224"/>
      <c r="I1592" s="224"/>
      <c r="J1592" s="224"/>
      <c r="K1592" s="224"/>
      <c r="L1592" s="224"/>
      <c r="M1592" s="224"/>
      <c r="N1592" s="223"/>
      <c r="O1592" s="223"/>
      <c r="P1592" s="223"/>
      <c r="Q1592" s="223"/>
      <c r="R1592" s="224"/>
      <c r="S1592" s="224"/>
      <c r="T1592" s="224"/>
      <c r="U1592" s="224"/>
      <c r="V1592" s="224"/>
      <c r="W1592" s="224"/>
      <c r="X1592" s="224"/>
      <c r="Y1592" s="224"/>
      <c r="Z1592" s="213"/>
      <c r="AA1592" s="213"/>
      <c r="AB1592" s="213"/>
      <c r="AC1592" s="213"/>
      <c r="AD1592" s="213"/>
      <c r="AE1592" s="213"/>
      <c r="AF1592" s="213"/>
      <c r="AG1592" s="213" t="s">
        <v>287</v>
      </c>
      <c r="AH1592" s="213"/>
      <c r="AI1592" s="213"/>
      <c r="AJ1592" s="213"/>
      <c r="AK1592" s="213"/>
      <c r="AL1592" s="213"/>
      <c r="AM1592" s="213"/>
      <c r="AN1592" s="213"/>
      <c r="AO1592" s="213"/>
      <c r="AP1592" s="213"/>
      <c r="AQ1592" s="213"/>
      <c r="AR1592" s="213"/>
      <c r="AS1592" s="213"/>
      <c r="AT1592" s="213"/>
      <c r="AU1592" s="213"/>
      <c r="AV1592" s="213"/>
      <c r="AW1592" s="213"/>
      <c r="AX1592" s="213"/>
      <c r="AY1592" s="213"/>
      <c r="AZ1592" s="213"/>
      <c r="BA1592" s="249" t="str">
        <f>C1592</f>
        <v>- při vodorovné dopravě po vodě : vyložení na hromady na suchu nebo na přeložení na dopravní prostředek na suchu do 15 m vodorovně a současně do 4 m svisle,</v>
      </c>
      <c r="BB1592" s="213"/>
      <c r="BC1592" s="213"/>
      <c r="BD1592" s="213"/>
      <c r="BE1592" s="213"/>
      <c r="BF1592" s="213"/>
      <c r="BG1592" s="213"/>
      <c r="BH1592" s="213"/>
    </row>
    <row r="1593" spans="1:60" outlineLevel="3" x14ac:dyDescent="0.2">
      <c r="A1593" s="220"/>
      <c r="B1593" s="221"/>
      <c r="C1593" s="261" t="s">
        <v>1222</v>
      </c>
      <c r="D1593" s="250"/>
      <c r="E1593" s="250"/>
      <c r="F1593" s="250"/>
      <c r="G1593" s="250"/>
      <c r="H1593" s="224"/>
      <c r="I1593" s="224"/>
      <c r="J1593" s="224"/>
      <c r="K1593" s="224"/>
      <c r="L1593" s="224"/>
      <c r="M1593" s="224"/>
      <c r="N1593" s="223"/>
      <c r="O1593" s="223"/>
      <c r="P1593" s="223"/>
      <c r="Q1593" s="223"/>
      <c r="R1593" s="224"/>
      <c r="S1593" s="224"/>
      <c r="T1593" s="224"/>
      <c r="U1593" s="224"/>
      <c r="V1593" s="224"/>
      <c r="W1593" s="224"/>
      <c r="X1593" s="224"/>
      <c r="Y1593" s="224"/>
      <c r="Z1593" s="213"/>
      <c r="AA1593" s="213"/>
      <c r="AB1593" s="213"/>
      <c r="AC1593" s="213"/>
      <c r="AD1593" s="213"/>
      <c r="AE1593" s="213"/>
      <c r="AF1593" s="213"/>
      <c r="AG1593" s="213" t="s">
        <v>287</v>
      </c>
      <c r="AH1593" s="213"/>
      <c r="AI1593" s="213"/>
      <c r="AJ1593" s="213"/>
      <c r="AK1593" s="213"/>
      <c r="AL1593" s="213"/>
      <c r="AM1593" s="213"/>
      <c r="AN1593" s="213"/>
      <c r="AO1593" s="213"/>
      <c r="AP1593" s="213"/>
      <c r="AQ1593" s="213"/>
      <c r="AR1593" s="213"/>
      <c r="AS1593" s="213"/>
      <c r="AT1593" s="213"/>
      <c r="AU1593" s="213"/>
      <c r="AV1593" s="213"/>
      <c r="AW1593" s="213"/>
      <c r="AX1593" s="213"/>
      <c r="AY1593" s="213"/>
      <c r="AZ1593" s="213"/>
      <c r="BA1593" s="213"/>
      <c r="BB1593" s="213"/>
      <c r="BC1593" s="213"/>
      <c r="BD1593" s="213"/>
      <c r="BE1593" s="213"/>
      <c r="BF1593" s="213"/>
      <c r="BG1593" s="213"/>
      <c r="BH1593" s="213"/>
    </row>
    <row r="1594" spans="1:60" outlineLevel="2" x14ac:dyDescent="0.2">
      <c r="A1594" s="220"/>
      <c r="B1594" s="221"/>
      <c r="C1594" s="262" t="s">
        <v>1223</v>
      </c>
      <c r="D1594" s="229"/>
      <c r="E1594" s="230"/>
      <c r="F1594" s="224"/>
      <c r="G1594" s="224"/>
      <c r="H1594" s="224"/>
      <c r="I1594" s="224"/>
      <c r="J1594" s="224"/>
      <c r="K1594" s="224"/>
      <c r="L1594" s="224"/>
      <c r="M1594" s="224"/>
      <c r="N1594" s="223"/>
      <c r="O1594" s="223"/>
      <c r="P1594" s="223"/>
      <c r="Q1594" s="223"/>
      <c r="R1594" s="224"/>
      <c r="S1594" s="224"/>
      <c r="T1594" s="224"/>
      <c r="U1594" s="224"/>
      <c r="V1594" s="224"/>
      <c r="W1594" s="224"/>
      <c r="X1594" s="224"/>
      <c r="Y1594" s="224"/>
      <c r="Z1594" s="213"/>
      <c r="AA1594" s="213"/>
      <c r="AB1594" s="213"/>
      <c r="AC1594" s="213"/>
      <c r="AD1594" s="213"/>
      <c r="AE1594" s="213"/>
      <c r="AF1594" s="213"/>
      <c r="AG1594" s="213" t="s">
        <v>290</v>
      </c>
      <c r="AH1594" s="213">
        <v>0</v>
      </c>
      <c r="AI1594" s="213"/>
      <c r="AJ1594" s="213"/>
      <c r="AK1594" s="213"/>
      <c r="AL1594" s="213"/>
      <c r="AM1594" s="213"/>
      <c r="AN1594" s="213"/>
      <c r="AO1594" s="213"/>
      <c r="AP1594" s="213"/>
      <c r="AQ1594" s="213"/>
      <c r="AR1594" s="213"/>
      <c r="AS1594" s="213"/>
      <c r="AT1594" s="213"/>
      <c r="AU1594" s="213"/>
      <c r="AV1594" s="213"/>
      <c r="AW1594" s="213"/>
      <c r="AX1594" s="213"/>
      <c r="AY1594" s="213"/>
      <c r="AZ1594" s="213"/>
      <c r="BA1594" s="213"/>
      <c r="BB1594" s="213"/>
      <c r="BC1594" s="213"/>
      <c r="BD1594" s="213"/>
      <c r="BE1594" s="213"/>
      <c r="BF1594" s="213"/>
      <c r="BG1594" s="213"/>
      <c r="BH1594" s="213"/>
    </row>
    <row r="1595" spans="1:60" outlineLevel="3" x14ac:dyDescent="0.2">
      <c r="A1595" s="220"/>
      <c r="B1595" s="221"/>
      <c r="C1595" s="262" t="s">
        <v>3145</v>
      </c>
      <c r="D1595" s="229"/>
      <c r="E1595" s="230"/>
      <c r="F1595" s="224"/>
      <c r="G1595" s="224"/>
      <c r="H1595" s="224"/>
      <c r="I1595" s="224"/>
      <c r="J1595" s="224"/>
      <c r="K1595" s="224"/>
      <c r="L1595" s="224"/>
      <c r="M1595" s="224"/>
      <c r="N1595" s="223"/>
      <c r="O1595" s="223"/>
      <c r="P1595" s="223"/>
      <c r="Q1595" s="223"/>
      <c r="R1595" s="224"/>
      <c r="S1595" s="224"/>
      <c r="T1595" s="224"/>
      <c r="U1595" s="224"/>
      <c r="V1595" s="224"/>
      <c r="W1595" s="224"/>
      <c r="X1595" s="224"/>
      <c r="Y1595" s="224"/>
      <c r="Z1595" s="213"/>
      <c r="AA1595" s="213"/>
      <c r="AB1595" s="213"/>
      <c r="AC1595" s="213"/>
      <c r="AD1595" s="213"/>
      <c r="AE1595" s="213"/>
      <c r="AF1595" s="213"/>
      <c r="AG1595" s="213" t="s">
        <v>290</v>
      </c>
      <c r="AH1595" s="213">
        <v>0</v>
      </c>
      <c r="AI1595" s="213"/>
      <c r="AJ1595" s="213"/>
      <c r="AK1595" s="213"/>
      <c r="AL1595" s="213"/>
      <c r="AM1595" s="213"/>
      <c r="AN1595" s="213"/>
      <c r="AO1595" s="213"/>
      <c r="AP1595" s="213"/>
      <c r="AQ1595" s="213"/>
      <c r="AR1595" s="213"/>
      <c r="AS1595" s="213"/>
      <c r="AT1595" s="213"/>
      <c r="AU1595" s="213"/>
      <c r="AV1595" s="213"/>
      <c r="AW1595" s="213"/>
      <c r="AX1595" s="213"/>
      <c r="AY1595" s="213"/>
      <c r="AZ1595" s="213"/>
      <c r="BA1595" s="213"/>
      <c r="BB1595" s="213"/>
      <c r="BC1595" s="213"/>
      <c r="BD1595" s="213"/>
      <c r="BE1595" s="213"/>
      <c r="BF1595" s="213"/>
      <c r="BG1595" s="213"/>
      <c r="BH1595" s="213"/>
    </row>
    <row r="1596" spans="1:60" outlineLevel="3" x14ac:dyDescent="0.2">
      <c r="A1596" s="220"/>
      <c r="B1596" s="221"/>
      <c r="C1596" s="262" t="s">
        <v>3146</v>
      </c>
      <c r="D1596" s="229"/>
      <c r="E1596" s="230">
        <v>46.503799999999998</v>
      </c>
      <c r="F1596" s="224"/>
      <c r="G1596" s="224"/>
      <c r="H1596" s="224"/>
      <c r="I1596" s="224"/>
      <c r="J1596" s="224"/>
      <c r="K1596" s="224"/>
      <c r="L1596" s="224"/>
      <c r="M1596" s="224"/>
      <c r="N1596" s="223"/>
      <c r="O1596" s="223"/>
      <c r="P1596" s="223"/>
      <c r="Q1596" s="223"/>
      <c r="R1596" s="224"/>
      <c r="S1596" s="224"/>
      <c r="T1596" s="224"/>
      <c r="U1596" s="224"/>
      <c r="V1596" s="224"/>
      <c r="W1596" s="224"/>
      <c r="X1596" s="224"/>
      <c r="Y1596" s="224"/>
      <c r="Z1596" s="213"/>
      <c r="AA1596" s="213"/>
      <c r="AB1596" s="213"/>
      <c r="AC1596" s="213"/>
      <c r="AD1596" s="213"/>
      <c r="AE1596" s="213"/>
      <c r="AF1596" s="213"/>
      <c r="AG1596" s="213" t="s">
        <v>290</v>
      </c>
      <c r="AH1596" s="213">
        <v>0</v>
      </c>
      <c r="AI1596" s="213"/>
      <c r="AJ1596" s="213"/>
      <c r="AK1596" s="213"/>
      <c r="AL1596" s="213"/>
      <c r="AM1596" s="213"/>
      <c r="AN1596" s="213"/>
      <c r="AO1596" s="213"/>
      <c r="AP1596" s="213"/>
      <c r="AQ1596" s="213"/>
      <c r="AR1596" s="213"/>
      <c r="AS1596" s="213"/>
      <c r="AT1596" s="213"/>
      <c r="AU1596" s="213"/>
      <c r="AV1596" s="213"/>
      <c r="AW1596" s="213"/>
      <c r="AX1596" s="213"/>
      <c r="AY1596" s="213"/>
      <c r="AZ1596" s="213"/>
      <c r="BA1596" s="213"/>
      <c r="BB1596" s="213"/>
      <c r="BC1596" s="213"/>
      <c r="BD1596" s="213"/>
      <c r="BE1596" s="213"/>
      <c r="BF1596" s="213"/>
      <c r="BG1596" s="213"/>
      <c r="BH1596" s="213"/>
    </row>
    <row r="1597" spans="1:60" outlineLevel="1" x14ac:dyDescent="0.2">
      <c r="A1597" s="241">
        <v>153</v>
      </c>
      <c r="B1597" s="242" t="s">
        <v>3147</v>
      </c>
      <c r="C1597" s="259" t="s">
        <v>3148</v>
      </c>
      <c r="D1597" s="243" t="s">
        <v>737</v>
      </c>
      <c r="E1597" s="244">
        <v>9.3007600000000004</v>
      </c>
      <c r="F1597" s="245"/>
      <c r="G1597" s="246">
        <f>ROUND(E1597*F1597,2)</f>
        <v>0</v>
      </c>
      <c r="H1597" s="245"/>
      <c r="I1597" s="246">
        <f>ROUND(E1597*H1597,2)</f>
        <v>0</v>
      </c>
      <c r="J1597" s="245"/>
      <c r="K1597" s="246">
        <f>ROUND(E1597*J1597,2)</f>
        <v>0</v>
      </c>
      <c r="L1597" s="246">
        <v>21</v>
      </c>
      <c r="M1597" s="246">
        <f>G1597*(1+L1597/100)</f>
        <v>0</v>
      </c>
      <c r="N1597" s="244">
        <v>0</v>
      </c>
      <c r="O1597" s="244">
        <f>ROUND(E1597*N1597,2)</f>
        <v>0</v>
      </c>
      <c r="P1597" s="244">
        <v>0</v>
      </c>
      <c r="Q1597" s="244">
        <f>ROUND(E1597*P1597,2)</f>
        <v>0</v>
      </c>
      <c r="R1597" s="246" t="s">
        <v>838</v>
      </c>
      <c r="S1597" s="246" t="s">
        <v>298</v>
      </c>
      <c r="T1597" s="247" t="s">
        <v>364</v>
      </c>
      <c r="U1597" s="224">
        <v>0.55000000000000004</v>
      </c>
      <c r="V1597" s="224">
        <f>ROUND(E1597*U1597,2)</f>
        <v>5.12</v>
      </c>
      <c r="W1597" s="224"/>
      <c r="X1597" s="224" t="s">
        <v>1216</v>
      </c>
      <c r="Y1597" s="224" t="s">
        <v>768</v>
      </c>
      <c r="Z1597" s="213"/>
      <c r="AA1597" s="213"/>
      <c r="AB1597" s="213"/>
      <c r="AC1597" s="213"/>
      <c r="AD1597" s="213"/>
      <c r="AE1597" s="213"/>
      <c r="AF1597" s="213"/>
      <c r="AG1597" s="213" t="s">
        <v>1217</v>
      </c>
      <c r="AH1597" s="213"/>
      <c r="AI1597" s="213"/>
      <c r="AJ1597" s="213"/>
      <c r="AK1597" s="213"/>
      <c r="AL1597" s="213"/>
      <c r="AM1597" s="213"/>
      <c r="AN1597" s="213"/>
      <c r="AO1597" s="213"/>
      <c r="AP1597" s="213"/>
      <c r="AQ1597" s="213"/>
      <c r="AR1597" s="213"/>
      <c r="AS1597" s="213"/>
      <c r="AT1597" s="213"/>
      <c r="AU1597" s="213"/>
      <c r="AV1597" s="213"/>
      <c r="AW1597" s="213"/>
      <c r="AX1597" s="213"/>
      <c r="AY1597" s="213"/>
      <c r="AZ1597" s="213"/>
      <c r="BA1597" s="213"/>
      <c r="BB1597" s="213"/>
      <c r="BC1597" s="213"/>
      <c r="BD1597" s="213"/>
      <c r="BE1597" s="213"/>
      <c r="BF1597" s="213"/>
      <c r="BG1597" s="213"/>
      <c r="BH1597" s="213"/>
    </row>
    <row r="1598" spans="1:60" outlineLevel="2" x14ac:dyDescent="0.2">
      <c r="A1598" s="220"/>
      <c r="B1598" s="221"/>
      <c r="C1598" s="262" t="s">
        <v>1223</v>
      </c>
      <c r="D1598" s="229"/>
      <c r="E1598" s="230"/>
      <c r="F1598" s="224"/>
      <c r="G1598" s="224"/>
      <c r="H1598" s="224"/>
      <c r="I1598" s="224"/>
      <c r="J1598" s="224"/>
      <c r="K1598" s="224"/>
      <c r="L1598" s="224"/>
      <c r="M1598" s="224"/>
      <c r="N1598" s="223"/>
      <c r="O1598" s="223"/>
      <c r="P1598" s="223"/>
      <c r="Q1598" s="223"/>
      <c r="R1598" s="224"/>
      <c r="S1598" s="224"/>
      <c r="T1598" s="224"/>
      <c r="U1598" s="224"/>
      <c r="V1598" s="224"/>
      <c r="W1598" s="224"/>
      <c r="X1598" s="224"/>
      <c r="Y1598" s="224"/>
      <c r="Z1598" s="213"/>
      <c r="AA1598" s="213"/>
      <c r="AB1598" s="213"/>
      <c r="AC1598" s="213"/>
      <c r="AD1598" s="213"/>
      <c r="AE1598" s="213"/>
      <c r="AF1598" s="213"/>
      <c r="AG1598" s="213" t="s">
        <v>290</v>
      </c>
      <c r="AH1598" s="213">
        <v>0</v>
      </c>
      <c r="AI1598" s="213"/>
      <c r="AJ1598" s="213"/>
      <c r="AK1598" s="213"/>
      <c r="AL1598" s="213"/>
      <c r="AM1598" s="213"/>
      <c r="AN1598" s="213"/>
      <c r="AO1598" s="213"/>
      <c r="AP1598" s="213"/>
      <c r="AQ1598" s="213"/>
      <c r="AR1598" s="213"/>
      <c r="AS1598" s="213"/>
      <c r="AT1598" s="213"/>
      <c r="AU1598" s="213"/>
      <c r="AV1598" s="213"/>
      <c r="AW1598" s="213"/>
      <c r="AX1598" s="213"/>
      <c r="AY1598" s="213"/>
      <c r="AZ1598" s="213"/>
      <c r="BA1598" s="213"/>
      <c r="BB1598" s="213"/>
      <c r="BC1598" s="213"/>
      <c r="BD1598" s="213"/>
      <c r="BE1598" s="213"/>
      <c r="BF1598" s="213"/>
      <c r="BG1598" s="213"/>
      <c r="BH1598" s="213"/>
    </row>
    <row r="1599" spans="1:60" outlineLevel="3" x14ac:dyDescent="0.2">
      <c r="A1599" s="220"/>
      <c r="B1599" s="221"/>
      <c r="C1599" s="262" t="s">
        <v>3145</v>
      </c>
      <c r="D1599" s="229"/>
      <c r="E1599" s="230"/>
      <c r="F1599" s="224"/>
      <c r="G1599" s="224"/>
      <c r="H1599" s="224"/>
      <c r="I1599" s="224"/>
      <c r="J1599" s="224"/>
      <c r="K1599" s="224"/>
      <c r="L1599" s="224"/>
      <c r="M1599" s="224"/>
      <c r="N1599" s="223"/>
      <c r="O1599" s="223"/>
      <c r="P1599" s="223"/>
      <c r="Q1599" s="223"/>
      <c r="R1599" s="224"/>
      <c r="S1599" s="224"/>
      <c r="T1599" s="224"/>
      <c r="U1599" s="224"/>
      <c r="V1599" s="224"/>
      <c r="W1599" s="224"/>
      <c r="X1599" s="224"/>
      <c r="Y1599" s="224"/>
      <c r="Z1599" s="213"/>
      <c r="AA1599" s="213"/>
      <c r="AB1599" s="213"/>
      <c r="AC1599" s="213"/>
      <c r="AD1599" s="213"/>
      <c r="AE1599" s="213"/>
      <c r="AF1599" s="213"/>
      <c r="AG1599" s="213" t="s">
        <v>290</v>
      </c>
      <c r="AH1599" s="213">
        <v>0</v>
      </c>
      <c r="AI1599" s="213"/>
      <c r="AJ1599" s="213"/>
      <c r="AK1599" s="213"/>
      <c r="AL1599" s="213"/>
      <c r="AM1599" s="213"/>
      <c r="AN1599" s="213"/>
      <c r="AO1599" s="213"/>
      <c r="AP1599" s="213"/>
      <c r="AQ1599" s="213"/>
      <c r="AR1599" s="213"/>
      <c r="AS1599" s="213"/>
      <c r="AT1599" s="213"/>
      <c r="AU1599" s="213"/>
      <c r="AV1599" s="213"/>
      <c r="AW1599" s="213"/>
      <c r="AX1599" s="213"/>
      <c r="AY1599" s="213"/>
      <c r="AZ1599" s="213"/>
      <c r="BA1599" s="213"/>
      <c r="BB1599" s="213"/>
      <c r="BC1599" s="213"/>
      <c r="BD1599" s="213"/>
      <c r="BE1599" s="213"/>
      <c r="BF1599" s="213"/>
      <c r="BG1599" s="213"/>
      <c r="BH1599" s="213"/>
    </row>
    <row r="1600" spans="1:60" outlineLevel="3" x14ac:dyDescent="0.2">
      <c r="A1600" s="220"/>
      <c r="B1600" s="221"/>
      <c r="C1600" s="262" t="s">
        <v>3149</v>
      </c>
      <c r="D1600" s="229"/>
      <c r="E1600" s="230">
        <v>9.3007600000000004</v>
      </c>
      <c r="F1600" s="224"/>
      <c r="G1600" s="224"/>
      <c r="H1600" s="224"/>
      <c r="I1600" s="224"/>
      <c r="J1600" s="224"/>
      <c r="K1600" s="224"/>
      <c r="L1600" s="224"/>
      <c r="M1600" s="224"/>
      <c r="N1600" s="223"/>
      <c r="O1600" s="223"/>
      <c r="P1600" s="223"/>
      <c r="Q1600" s="223"/>
      <c r="R1600" s="224"/>
      <c r="S1600" s="224"/>
      <c r="T1600" s="224"/>
      <c r="U1600" s="224"/>
      <c r="V1600" s="224"/>
      <c r="W1600" s="224"/>
      <c r="X1600" s="224"/>
      <c r="Y1600" s="224"/>
      <c r="Z1600" s="213"/>
      <c r="AA1600" s="213"/>
      <c r="AB1600" s="213"/>
      <c r="AC1600" s="213"/>
      <c r="AD1600" s="213"/>
      <c r="AE1600" s="213"/>
      <c r="AF1600" s="213"/>
      <c r="AG1600" s="213" t="s">
        <v>290</v>
      </c>
      <c r="AH1600" s="213">
        <v>0</v>
      </c>
      <c r="AI1600" s="213"/>
      <c r="AJ1600" s="213"/>
      <c r="AK1600" s="213"/>
      <c r="AL1600" s="213"/>
      <c r="AM1600" s="213"/>
      <c r="AN1600" s="213"/>
      <c r="AO1600" s="213"/>
      <c r="AP1600" s="213"/>
      <c r="AQ1600" s="213"/>
      <c r="AR1600" s="213"/>
      <c r="AS1600" s="213"/>
      <c r="AT1600" s="213"/>
      <c r="AU1600" s="213"/>
      <c r="AV1600" s="213"/>
      <c r="AW1600" s="213"/>
      <c r="AX1600" s="213"/>
      <c r="AY1600" s="213"/>
      <c r="AZ1600" s="213"/>
      <c r="BA1600" s="213"/>
      <c r="BB1600" s="213"/>
      <c r="BC1600" s="213"/>
      <c r="BD1600" s="213"/>
      <c r="BE1600" s="213"/>
      <c r="BF1600" s="213"/>
      <c r="BG1600" s="213"/>
      <c r="BH1600" s="213"/>
    </row>
    <row r="1601" spans="1:60" outlineLevel="1" x14ac:dyDescent="0.2">
      <c r="A1601" s="241">
        <v>154</v>
      </c>
      <c r="B1601" s="242" t="s">
        <v>1226</v>
      </c>
      <c r="C1601" s="259" t="s">
        <v>1227</v>
      </c>
      <c r="D1601" s="243" t="s">
        <v>737</v>
      </c>
      <c r="E1601" s="244">
        <v>46.503799999999998</v>
      </c>
      <c r="F1601" s="245"/>
      <c r="G1601" s="246">
        <f>ROUND(E1601*F1601,2)</f>
        <v>0</v>
      </c>
      <c r="H1601" s="245"/>
      <c r="I1601" s="246">
        <f>ROUND(E1601*H1601,2)</f>
        <v>0</v>
      </c>
      <c r="J1601" s="245"/>
      <c r="K1601" s="246">
        <f>ROUND(E1601*J1601,2)</f>
        <v>0</v>
      </c>
      <c r="L1601" s="246">
        <v>21</v>
      </c>
      <c r="M1601" s="246">
        <f>G1601*(1+L1601/100)</f>
        <v>0</v>
      </c>
      <c r="N1601" s="244">
        <v>0</v>
      </c>
      <c r="O1601" s="244">
        <f>ROUND(E1601*N1601,2)</f>
        <v>0</v>
      </c>
      <c r="P1601" s="244">
        <v>0</v>
      </c>
      <c r="Q1601" s="244">
        <f>ROUND(E1601*P1601,2)</f>
        <v>0</v>
      </c>
      <c r="R1601" s="246" t="s">
        <v>838</v>
      </c>
      <c r="S1601" s="246" t="s">
        <v>298</v>
      </c>
      <c r="T1601" s="247" t="s">
        <v>364</v>
      </c>
      <c r="U1601" s="224">
        <v>0.49</v>
      </c>
      <c r="V1601" s="224">
        <f>ROUND(E1601*U1601,2)</f>
        <v>22.79</v>
      </c>
      <c r="W1601" s="224"/>
      <c r="X1601" s="224" t="s">
        <v>1216</v>
      </c>
      <c r="Y1601" s="224" t="s">
        <v>768</v>
      </c>
      <c r="Z1601" s="213"/>
      <c r="AA1601" s="213"/>
      <c r="AB1601" s="213"/>
      <c r="AC1601" s="213"/>
      <c r="AD1601" s="213"/>
      <c r="AE1601" s="213"/>
      <c r="AF1601" s="213"/>
      <c r="AG1601" s="213" t="s">
        <v>1217</v>
      </c>
      <c r="AH1601" s="213"/>
      <c r="AI1601" s="213"/>
      <c r="AJ1601" s="213"/>
      <c r="AK1601" s="213"/>
      <c r="AL1601" s="213"/>
      <c r="AM1601" s="213"/>
      <c r="AN1601" s="213"/>
      <c r="AO1601" s="213"/>
      <c r="AP1601" s="213"/>
      <c r="AQ1601" s="213"/>
      <c r="AR1601" s="213"/>
      <c r="AS1601" s="213"/>
      <c r="AT1601" s="213"/>
      <c r="AU1601" s="213"/>
      <c r="AV1601" s="213"/>
      <c r="AW1601" s="213"/>
      <c r="AX1601" s="213"/>
      <c r="AY1601" s="213"/>
      <c r="AZ1601" s="213"/>
      <c r="BA1601" s="213"/>
      <c r="BB1601" s="213"/>
      <c r="BC1601" s="213"/>
      <c r="BD1601" s="213"/>
      <c r="BE1601" s="213"/>
      <c r="BF1601" s="213"/>
      <c r="BG1601" s="213"/>
      <c r="BH1601" s="213"/>
    </row>
    <row r="1602" spans="1:60" outlineLevel="2" x14ac:dyDescent="0.2">
      <c r="A1602" s="220"/>
      <c r="B1602" s="221"/>
      <c r="C1602" s="260" t="s">
        <v>1228</v>
      </c>
      <c r="D1602" s="248"/>
      <c r="E1602" s="248"/>
      <c r="F1602" s="248"/>
      <c r="G1602" s="248"/>
      <c r="H1602" s="224"/>
      <c r="I1602" s="224"/>
      <c r="J1602" s="224"/>
      <c r="K1602" s="224"/>
      <c r="L1602" s="224"/>
      <c r="M1602" s="224"/>
      <c r="N1602" s="223"/>
      <c r="O1602" s="223"/>
      <c r="P1602" s="223"/>
      <c r="Q1602" s="223"/>
      <c r="R1602" s="224"/>
      <c r="S1602" s="224"/>
      <c r="T1602" s="224"/>
      <c r="U1602" s="224"/>
      <c r="V1602" s="224"/>
      <c r="W1602" s="224"/>
      <c r="X1602" s="224"/>
      <c r="Y1602" s="224"/>
      <c r="Z1602" s="213"/>
      <c r="AA1602" s="213"/>
      <c r="AB1602" s="213"/>
      <c r="AC1602" s="213"/>
      <c r="AD1602" s="213"/>
      <c r="AE1602" s="213"/>
      <c r="AF1602" s="213"/>
      <c r="AG1602" s="213" t="s">
        <v>287</v>
      </c>
      <c r="AH1602" s="213"/>
      <c r="AI1602" s="213"/>
      <c r="AJ1602" s="213"/>
      <c r="AK1602" s="213"/>
      <c r="AL1602" s="213"/>
      <c r="AM1602" s="213"/>
      <c r="AN1602" s="213"/>
      <c r="AO1602" s="213"/>
      <c r="AP1602" s="213"/>
      <c r="AQ1602" s="213"/>
      <c r="AR1602" s="213"/>
      <c r="AS1602" s="213"/>
      <c r="AT1602" s="213"/>
      <c r="AU1602" s="213"/>
      <c r="AV1602" s="213"/>
      <c r="AW1602" s="213"/>
      <c r="AX1602" s="213"/>
      <c r="AY1602" s="213"/>
      <c r="AZ1602" s="213"/>
      <c r="BA1602" s="213"/>
      <c r="BB1602" s="213"/>
      <c r="BC1602" s="213"/>
      <c r="BD1602" s="213"/>
      <c r="BE1602" s="213"/>
      <c r="BF1602" s="213"/>
      <c r="BG1602" s="213"/>
      <c r="BH1602" s="213"/>
    </row>
    <row r="1603" spans="1:60" outlineLevel="2" x14ac:dyDescent="0.2">
      <c r="A1603" s="220"/>
      <c r="B1603" s="221"/>
      <c r="C1603" s="262" t="s">
        <v>1223</v>
      </c>
      <c r="D1603" s="229"/>
      <c r="E1603" s="230"/>
      <c r="F1603" s="224"/>
      <c r="G1603" s="224"/>
      <c r="H1603" s="224"/>
      <c r="I1603" s="224"/>
      <c r="J1603" s="224"/>
      <c r="K1603" s="224"/>
      <c r="L1603" s="224"/>
      <c r="M1603" s="224"/>
      <c r="N1603" s="223"/>
      <c r="O1603" s="223"/>
      <c r="P1603" s="223"/>
      <c r="Q1603" s="223"/>
      <c r="R1603" s="224"/>
      <c r="S1603" s="224"/>
      <c r="T1603" s="224"/>
      <c r="U1603" s="224"/>
      <c r="V1603" s="224"/>
      <c r="W1603" s="224"/>
      <c r="X1603" s="224"/>
      <c r="Y1603" s="224"/>
      <c r="Z1603" s="213"/>
      <c r="AA1603" s="213"/>
      <c r="AB1603" s="213"/>
      <c r="AC1603" s="213"/>
      <c r="AD1603" s="213"/>
      <c r="AE1603" s="213"/>
      <c r="AF1603" s="213"/>
      <c r="AG1603" s="213" t="s">
        <v>290</v>
      </c>
      <c r="AH1603" s="213">
        <v>0</v>
      </c>
      <c r="AI1603" s="213"/>
      <c r="AJ1603" s="213"/>
      <c r="AK1603" s="213"/>
      <c r="AL1603" s="213"/>
      <c r="AM1603" s="213"/>
      <c r="AN1603" s="213"/>
      <c r="AO1603" s="213"/>
      <c r="AP1603" s="213"/>
      <c r="AQ1603" s="213"/>
      <c r="AR1603" s="213"/>
      <c r="AS1603" s="213"/>
      <c r="AT1603" s="213"/>
      <c r="AU1603" s="213"/>
      <c r="AV1603" s="213"/>
      <c r="AW1603" s="213"/>
      <c r="AX1603" s="213"/>
      <c r="AY1603" s="213"/>
      <c r="AZ1603" s="213"/>
      <c r="BA1603" s="213"/>
      <c r="BB1603" s="213"/>
      <c r="BC1603" s="213"/>
      <c r="BD1603" s="213"/>
      <c r="BE1603" s="213"/>
      <c r="BF1603" s="213"/>
      <c r="BG1603" s="213"/>
      <c r="BH1603" s="213"/>
    </row>
    <row r="1604" spans="1:60" outlineLevel="3" x14ac:dyDescent="0.2">
      <c r="A1604" s="220"/>
      <c r="B1604" s="221"/>
      <c r="C1604" s="262" t="s">
        <v>3145</v>
      </c>
      <c r="D1604" s="229"/>
      <c r="E1604" s="230"/>
      <c r="F1604" s="224"/>
      <c r="G1604" s="224"/>
      <c r="H1604" s="224"/>
      <c r="I1604" s="224"/>
      <c r="J1604" s="224"/>
      <c r="K1604" s="224"/>
      <c r="L1604" s="224"/>
      <c r="M1604" s="224"/>
      <c r="N1604" s="223"/>
      <c r="O1604" s="223"/>
      <c r="P1604" s="223"/>
      <c r="Q1604" s="223"/>
      <c r="R1604" s="224"/>
      <c r="S1604" s="224"/>
      <c r="T1604" s="224"/>
      <c r="U1604" s="224"/>
      <c r="V1604" s="224"/>
      <c r="W1604" s="224"/>
      <c r="X1604" s="224"/>
      <c r="Y1604" s="224"/>
      <c r="Z1604" s="213"/>
      <c r="AA1604" s="213"/>
      <c r="AB1604" s="213"/>
      <c r="AC1604" s="213"/>
      <c r="AD1604" s="213"/>
      <c r="AE1604" s="213"/>
      <c r="AF1604" s="213"/>
      <c r="AG1604" s="213" t="s">
        <v>290</v>
      </c>
      <c r="AH1604" s="213">
        <v>0</v>
      </c>
      <c r="AI1604" s="213"/>
      <c r="AJ1604" s="213"/>
      <c r="AK1604" s="213"/>
      <c r="AL1604" s="213"/>
      <c r="AM1604" s="213"/>
      <c r="AN1604" s="213"/>
      <c r="AO1604" s="213"/>
      <c r="AP1604" s="213"/>
      <c r="AQ1604" s="213"/>
      <c r="AR1604" s="213"/>
      <c r="AS1604" s="213"/>
      <c r="AT1604" s="213"/>
      <c r="AU1604" s="213"/>
      <c r="AV1604" s="213"/>
      <c r="AW1604" s="213"/>
      <c r="AX1604" s="213"/>
      <c r="AY1604" s="213"/>
      <c r="AZ1604" s="213"/>
      <c r="BA1604" s="213"/>
      <c r="BB1604" s="213"/>
      <c r="BC1604" s="213"/>
      <c r="BD1604" s="213"/>
      <c r="BE1604" s="213"/>
      <c r="BF1604" s="213"/>
      <c r="BG1604" s="213"/>
      <c r="BH1604" s="213"/>
    </row>
    <row r="1605" spans="1:60" outlineLevel="3" x14ac:dyDescent="0.2">
      <c r="A1605" s="220"/>
      <c r="B1605" s="221"/>
      <c r="C1605" s="262" t="s">
        <v>3146</v>
      </c>
      <c r="D1605" s="229"/>
      <c r="E1605" s="230">
        <v>46.503799999999998</v>
      </c>
      <c r="F1605" s="224"/>
      <c r="G1605" s="224"/>
      <c r="H1605" s="224"/>
      <c r="I1605" s="224"/>
      <c r="J1605" s="224"/>
      <c r="K1605" s="224"/>
      <c r="L1605" s="224"/>
      <c r="M1605" s="224"/>
      <c r="N1605" s="223"/>
      <c r="O1605" s="223"/>
      <c r="P1605" s="223"/>
      <c r="Q1605" s="223"/>
      <c r="R1605" s="224"/>
      <c r="S1605" s="224"/>
      <c r="T1605" s="224"/>
      <c r="U1605" s="224"/>
      <c r="V1605" s="224"/>
      <c r="W1605" s="224"/>
      <c r="X1605" s="224"/>
      <c r="Y1605" s="224"/>
      <c r="Z1605" s="213"/>
      <c r="AA1605" s="213"/>
      <c r="AB1605" s="213"/>
      <c r="AC1605" s="213"/>
      <c r="AD1605" s="213"/>
      <c r="AE1605" s="213"/>
      <c r="AF1605" s="213"/>
      <c r="AG1605" s="213" t="s">
        <v>290</v>
      </c>
      <c r="AH1605" s="213">
        <v>0</v>
      </c>
      <c r="AI1605" s="213"/>
      <c r="AJ1605" s="213"/>
      <c r="AK1605" s="213"/>
      <c r="AL1605" s="213"/>
      <c r="AM1605" s="213"/>
      <c r="AN1605" s="213"/>
      <c r="AO1605" s="213"/>
      <c r="AP1605" s="213"/>
      <c r="AQ1605" s="213"/>
      <c r="AR1605" s="213"/>
      <c r="AS1605" s="213"/>
      <c r="AT1605" s="213"/>
      <c r="AU1605" s="213"/>
      <c r="AV1605" s="213"/>
      <c r="AW1605" s="213"/>
      <c r="AX1605" s="213"/>
      <c r="AY1605" s="213"/>
      <c r="AZ1605" s="213"/>
      <c r="BA1605" s="213"/>
      <c r="BB1605" s="213"/>
      <c r="BC1605" s="213"/>
      <c r="BD1605" s="213"/>
      <c r="BE1605" s="213"/>
      <c r="BF1605" s="213"/>
      <c r="BG1605" s="213"/>
      <c r="BH1605" s="213"/>
    </row>
    <row r="1606" spans="1:60" outlineLevel="1" x14ac:dyDescent="0.2">
      <c r="A1606" s="241">
        <v>155</v>
      </c>
      <c r="B1606" s="242" t="s">
        <v>1229</v>
      </c>
      <c r="C1606" s="259" t="s">
        <v>1230</v>
      </c>
      <c r="D1606" s="243" t="s">
        <v>737</v>
      </c>
      <c r="E1606" s="244">
        <v>1348.61016</v>
      </c>
      <c r="F1606" s="245"/>
      <c r="G1606" s="246">
        <f>ROUND(E1606*F1606,2)</f>
        <v>0</v>
      </c>
      <c r="H1606" s="245"/>
      <c r="I1606" s="246">
        <f>ROUND(E1606*H1606,2)</f>
        <v>0</v>
      </c>
      <c r="J1606" s="245"/>
      <c r="K1606" s="246">
        <f>ROUND(E1606*J1606,2)</f>
        <v>0</v>
      </c>
      <c r="L1606" s="246">
        <v>21</v>
      </c>
      <c r="M1606" s="246">
        <f>G1606*(1+L1606/100)</f>
        <v>0</v>
      </c>
      <c r="N1606" s="244">
        <v>0</v>
      </c>
      <c r="O1606" s="244">
        <f>ROUND(E1606*N1606,2)</f>
        <v>0</v>
      </c>
      <c r="P1606" s="244">
        <v>0</v>
      </c>
      <c r="Q1606" s="244">
        <f>ROUND(E1606*P1606,2)</f>
        <v>0</v>
      </c>
      <c r="R1606" s="246" t="s">
        <v>838</v>
      </c>
      <c r="S1606" s="246" t="s">
        <v>298</v>
      </c>
      <c r="T1606" s="247" t="s">
        <v>364</v>
      </c>
      <c r="U1606" s="224">
        <v>0</v>
      </c>
      <c r="V1606" s="224">
        <f>ROUND(E1606*U1606,2)</f>
        <v>0</v>
      </c>
      <c r="W1606" s="224"/>
      <c r="X1606" s="224" t="s">
        <v>1216</v>
      </c>
      <c r="Y1606" s="224" t="s">
        <v>768</v>
      </c>
      <c r="Z1606" s="213"/>
      <c r="AA1606" s="213"/>
      <c r="AB1606" s="213"/>
      <c r="AC1606" s="213"/>
      <c r="AD1606" s="213"/>
      <c r="AE1606" s="213"/>
      <c r="AF1606" s="213"/>
      <c r="AG1606" s="213" t="s">
        <v>1217</v>
      </c>
      <c r="AH1606" s="213"/>
      <c r="AI1606" s="213"/>
      <c r="AJ1606" s="213"/>
      <c r="AK1606" s="213"/>
      <c r="AL1606" s="213"/>
      <c r="AM1606" s="213"/>
      <c r="AN1606" s="213"/>
      <c r="AO1606" s="213"/>
      <c r="AP1606" s="213"/>
      <c r="AQ1606" s="213"/>
      <c r="AR1606" s="213"/>
      <c r="AS1606" s="213"/>
      <c r="AT1606" s="213"/>
      <c r="AU1606" s="213"/>
      <c r="AV1606" s="213"/>
      <c r="AW1606" s="213"/>
      <c r="AX1606" s="213"/>
      <c r="AY1606" s="213"/>
      <c r="AZ1606" s="213"/>
      <c r="BA1606" s="213"/>
      <c r="BB1606" s="213"/>
      <c r="BC1606" s="213"/>
      <c r="BD1606" s="213"/>
      <c r="BE1606" s="213"/>
      <c r="BF1606" s="213"/>
      <c r="BG1606" s="213"/>
      <c r="BH1606" s="213"/>
    </row>
    <row r="1607" spans="1:60" outlineLevel="2" x14ac:dyDescent="0.2">
      <c r="A1607" s="220"/>
      <c r="B1607" s="221"/>
      <c r="C1607" s="262" t="s">
        <v>1223</v>
      </c>
      <c r="D1607" s="229"/>
      <c r="E1607" s="230"/>
      <c r="F1607" s="224"/>
      <c r="G1607" s="224"/>
      <c r="H1607" s="224"/>
      <c r="I1607" s="224"/>
      <c r="J1607" s="224"/>
      <c r="K1607" s="224"/>
      <c r="L1607" s="224"/>
      <c r="M1607" s="224"/>
      <c r="N1607" s="223"/>
      <c r="O1607" s="223"/>
      <c r="P1607" s="223"/>
      <c r="Q1607" s="223"/>
      <c r="R1607" s="224"/>
      <c r="S1607" s="224"/>
      <c r="T1607" s="224"/>
      <c r="U1607" s="224"/>
      <c r="V1607" s="224"/>
      <c r="W1607" s="224"/>
      <c r="X1607" s="224"/>
      <c r="Y1607" s="224"/>
      <c r="Z1607" s="213"/>
      <c r="AA1607" s="213"/>
      <c r="AB1607" s="213"/>
      <c r="AC1607" s="213"/>
      <c r="AD1607" s="213"/>
      <c r="AE1607" s="213"/>
      <c r="AF1607" s="213"/>
      <c r="AG1607" s="213" t="s">
        <v>290</v>
      </c>
      <c r="AH1607" s="213">
        <v>0</v>
      </c>
      <c r="AI1607" s="213"/>
      <c r="AJ1607" s="213"/>
      <c r="AK1607" s="213"/>
      <c r="AL1607" s="213"/>
      <c r="AM1607" s="213"/>
      <c r="AN1607" s="213"/>
      <c r="AO1607" s="213"/>
      <c r="AP1607" s="213"/>
      <c r="AQ1607" s="213"/>
      <c r="AR1607" s="213"/>
      <c r="AS1607" s="213"/>
      <c r="AT1607" s="213"/>
      <c r="AU1607" s="213"/>
      <c r="AV1607" s="213"/>
      <c r="AW1607" s="213"/>
      <c r="AX1607" s="213"/>
      <c r="AY1607" s="213"/>
      <c r="AZ1607" s="213"/>
      <c r="BA1607" s="213"/>
      <c r="BB1607" s="213"/>
      <c r="BC1607" s="213"/>
      <c r="BD1607" s="213"/>
      <c r="BE1607" s="213"/>
      <c r="BF1607" s="213"/>
      <c r="BG1607" s="213"/>
      <c r="BH1607" s="213"/>
    </row>
    <row r="1608" spans="1:60" outlineLevel="3" x14ac:dyDescent="0.2">
      <c r="A1608" s="220"/>
      <c r="B1608" s="221"/>
      <c r="C1608" s="262" t="s">
        <v>3145</v>
      </c>
      <c r="D1608" s="229"/>
      <c r="E1608" s="230"/>
      <c r="F1608" s="224"/>
      <c r="G1608" s="224"/>
      <c r="H1608" s="224"/>
      <c r="I1608" s="224"/>
      <c r="J1608" s="224"/>
      <c r="K1608" s="224"/>
      <c r="L1608" s="224"/>
      <c r="M1608" s="224"/>
      <c r="N1608" s="223"/>
      <c r="O1608" s="223"/>
      <c r="P1608" s="223"/>
      <c r="Q1608" s="223"/>
      <c r="R1608" s="224"/>
      <c r="S1608" s="224"/>
      <c r="T1608" s="224"/>
      <c r="U1608" s="224"/>
      <c r="V1608" s="224"/>
      <c r="W1608" s="224"/>
      <c r="X1608" s="224"/>
      <c r="Y1608" s="224"/>
      <c r="Z1608" s="213"/>
      <c r="AA1608" s="213"/>
      <c r="AB1608" s="213"/>
      <c r="AC1608" s="213"/>
      <c r="AD1608" s="213"/>
      <c r="AE1608" s="213"/>
      <c r="AF1608" s="213"/>
      <c r="AG1608" s="213" t="s">
        <v>290</v>
      </c>
      <c r="AH1608" s="213">
        <v>0</v>
      </c>
      <c r="AI1608" s="213"/>
      <c r="AJ1608" s="213"/>
      <c r="AK1608" s="213"/>
      <c r="AL1608" s="213"/>
      <c r="AM1608" s="213"/>
      <c r="AN1608" s="213"/>
      <c r="AO1608" s="213"/>
      <c r="AP1608" s="213"/>
      <c r="AQ1608" s="213"/>
      <c r="AR1608" s="213"/>
      <c r="AS1608" s="213"/>
      <c r="AT1608" s="213"/>
      <c r="AU1608" s="213"/>
      <c r="AV1608" s="213"/>
      <c r="AW1608" s="213"/>
      <c r="AX1608" s="213"/>
      <c r="AY1608" s="213"/>
      <c r="AZ1608" s="213"/>
      <c r="BA1608" s="213"/>
      <c r="BB1608" s="213"/>
      <c r="BC1608" s="213"/>
      <c r="BD1608" s="213"/>
      <c r="BE1608" s="213"/>
      <c r="BF1608" s="213"/>
      <c r="BG1608" s="213"/>
      <c r="BH1608" s="213"/>
    </row>
    <row r="1609" spans="1:60" outlineLevel="3" x14ac:dyDescent="0.2">
      <c r="A1609" s="220"/>
      <c r="B1609" s="221"/>
      <c r="C1609" s="262" t="s">
        <v>3150</v>
      </c>
      <c r="D1609" s="229"/>
      <c r="E1609" s="230">
        <v>1348.61016</v>
      </c>
      <c r="F1609" s="224"/>
      <c r="G1609" s="224"/>
      <c r="H1609" s="224"/>
      <c r="I1609" s="224"/>
      <c r="J1609" s="224"/>
      <c r="K1609" s="224"/>
      <c r="L1609" s="224"/>
      <c r="M1609" s="224"/>
      <c r="N1609" s="223"/>
      <c r="O1609" s="223"/>
      <c r="P1609" s="223"/>
      <c r="Q1609" s="223"/>
      <c r="R1609" s="224"/>
      <c r="S1609" s="224"/>
      <c r="T1609" s="224"/>
      <c r="U1609" s="224"/>
      <c r="V1609" s="224"/>
      <c r="W1609" s="224"/>
      <c r="X1609" s="224"/>
      <c r="Y1609" s="224"/>
      <c r="Z1609" s="213"/>
      <c r="AA1609" s="213"/>
      <c r="AB1609" s="213"/>
      <c r="AC1609" s="213"/>
      <c r="AD1609" s="213"/>
      <c r="AE1609" s="213"/>
      <c r="AF1609" s="213"/>
      <c r="AG1609" s="213" t="s">
        <v>290</v>
      </c>
      <c r="AH1609" s="213">
        <v>0</v>
      </c>
      <c r="AI1609" s="213"/>
      <c r="AJ1609" s="213"/>
      <c r="AK1609" s="213"/>
      <c r="AL1609" s="213"/>
      <c r="AM1609" s="213"/>
      <c r="AN1609" s="213"/>
      <c r="AO1609" s="213"/>
      <c r="AP1609" s="213"/>
      <c r="AQ1609" s="213"/>
      <c r="AR1609" s="213"/>
      <c r="AS1609" s="213"/>
      <c r="AT1609" s="213"/>
      <c r="AU1609" s="213"/>
      <c r="AV1609" s="213"/>
      <c r="AW1609" s="213"/>
      <c r="AX1609" s="213"/>
      <c r="AY1609" s="213"/>
      <c r="AZ1609" s="213"/>
      <c r="BA1609" s="213"/>
      <c r="BB1609" s="213"/>
      <c r="BC1609" s="213"/>
      <c r="BD1609" s="213"/>
      <c r="BE1609" s="213"/>
      <c r="BF1609" s="213"/>
      <c r="BG1609" s="213"/>
      <c r="BH1609" s="213"/>
    </row>
    <row r="1610" spans="1:60" outlineLevel="1" x14ac:dyDescent="0.2">
      <c r="A1610" s="241">
        <v>156</v>
      </c>
      <c r="B1610" s="242" t="s">
        <v>1232</v>
      </c>
      <c r="C1610" s="259" t="s">
        <v>1233</v>
      </c>
      <c r="D1610" s="243" t="s">
        <v>737</v>
      </c>
      <c r="E1610" s="244">
        <v>46.503799999999998</v>
      </c>
      <c r="F1610" s="245"/>
      <c r="G1610" s="246">
        <f>ROUND(E1610*F1610,2)</f>
        <v>0</v>
      </c>
      <c r="H1610" s="245"/>
      <c r="I1610" s="246">
        <f>ROUND(E1610*H1610,2)</f>
        <v>0</v>
      </c>
      <c r="J1610" s="245"/>
      <c r="K1610" s="246">
        <f>ROUND(E1610*J1610,2)</f>
        <v>0</v>
      </c>
      <c r="L1610" s="246">
        <v>21</v>
      </c>
      <c r="M1610" s="246">
        <f>G1610*(1+L1610/100)</f>
        <v>0</v>
      </c>
      <c r="N1610" s="244">
        <v>0</v>
      </c>
      <c r="O1610" s="244">
        <f>ROUND(E1610*N1610,2)</f>
        <v>0</v>
      </c>
      <c r="P1610" s="244">
        <v>0</v>
      </c>
      <c r="Q1610" s="244">
        <f>ROUND(E1610*P1610,2)</f>
        <v>0</v>
      </c>
      <c r="R1610" s="246" t="s">
        <v>838</v>
      </c>
      <c r="S1610" s="246" t="s">
        <v>298</v>
      </c>
      <c r="T1610" s="247" t="s">
        <v>364</v>
      </c>
      <c r="U1610" s="224">
        <v>0.94199999999999995</v>
      </c>
      <c r="V1610" s="224">
        <f>ROUND(E1610*U1610,2)</f>
        <v>43.81</v>
      </c>
      <c r="W1610" s="224"/>
      <c r="X1610" s="224" t="s">
        <v>1216</v>
      </c>
      <c r="Y1610" s="224" t="s">
        <v>768</v>
      </c>
      <c r="Z1610" s="213"/>
      <c r="AA1610" s="213"/>
      <c r="AB1610" s="213"/>
      <c r="AC1610" s="213"/>
      <c r="AD1610" s="213"/>
      <c r="AE1610" s="213"/>
      <c r="AF1610" s="213"/>
      <c r="AG1610" s="213" t="s">
        <v>1217</v>
      </c>
      <c r="AH1610" s="213"/>
      <c r="AI1610" s="213"/>
      <c r="AJ1610" s="213"/>
      <c r="AK1610" s="213"/>
      <c r="AL1610" s="213"/>
      <c r="AM1610" s="213"/>
      <c r="AN1610" s="213"/>
      <c r="AO1610" s="213"/>
      <c r="AP1610" s="213"/>
      <c r="AQ1610" s="213"/>
      <c r="AR1610" s="213"/>
      <c r="AS1610" s="213"/>
      <c r="AT1610" s="213"/>
      <c r="AU1610" s="213"/>
      <c r="AV1610" s="213"/>
      <c r="AW1610" s="213"/>
      <c r="AX1610" s="213"/>
      <c r="AY1610" s="213"/>
      <c r="AZ1610" s="213"/>
      <c r="BA1610" s="213"/>
      <c r="BB1610" s="213"/>
      <c r="BC1610" s="213"/>
      <c r="BD1610" s="213"/>
      <c r="BE1610" s="213"/>
      <c r="BF1610" s="213"/>
      <c r="BG1610" s="213"/>
      <c r="BH1610" s="213"/>
    </row>
    <row r="1611" spans="1:60" outlineLevel="2" x14ac:dyDescent="0.2">
      <c r="A1611" s="220"/>
      <c r="B1611" s="221"/>
      <c r="C1611" s="262" t="s">
        <v>1223</v>
      </c>
      <c r="D1611" s="229"/>
      <c r="E1611" s="230"/>
      <c r="F1611" s="224"/>
      <c r="G1611" s="224"/>
      <c r="H1611" s="224"/>
      <c r="I1611" s="224"/>
      <c r="J1611" s="224"/>
      <c r="K1611" s="224"/>
      <c r="L1611" s="224"/>
      <c r="M1611" s="224"/>
      <c r="N1611" s="223"/>
      <c r="O1611" s="223"/>
      <c r="P1611" s="223"/>
      <c r="Q1611" s="223"/>
      <c r="R1611" s="224"/>
      <c r="S1611" s="224"/>
      <c r="T1611" s="224"/>
      <c r="U1611" s="224"/>
      <c r="V1611" s="224"/>
      <c r="W1611" s="224"/>
      <c r="X1611" s="224"/>
      <c r="Y1611" s="224"/>
      <c r="Z1611" s="213"/>
      <c r="AA1611" s="213"/>
      <c r="AB1611" s="213"/>
      <c r="AC1611" s="213"/>
      <c r="AD1611" s="213"/>
      <c r="AE1611" s="213"/>
      <c r="AF1611" s="213"/>
      <c r="AG1611" s="213" t="s">
        <v>290</v>
      </c>
      <c r="AH1611" s="213">
        <v>0</v>
      </c>
      <c r="AI1611" s="213"/>
      <c r="AJ1611" s="213"/>
      <c r="AK1611" s="213"/>
      <c r="AL1611" s="213"/>
      <c r="AM1611" s="213"/>
      <c r="AN1611" s="213"/>
      <c r="AO1611" s="213"/>
      <c r="AP1611" s="213"/>
      <c r="AQ1611" s="213"/>
      <c r="AR1611" s="213"/>
      <c r="AS1611" s="213"/>
      <c r="AT1611" s="213"/>
      <c r="AU1611" s="213"/>
      <c r="AV1611" s="213"/>
      <c r="AW1611" s="213"/>
      <c r="AX1611" s="213"/>
      <c r="AY1611" s="213"/>
      <c r="AZ1611" s="213"/>
      <c r="BA1611" s="213"/>
      <c r="BB1611" s="213"/>
      <c r="BC1611" s="213"/>
      <c r="BD1611" s="213"/>
      <c r="BE1611" s="213"/>
      <c r="BF1611" s="213"/>
      <c r="BG1611" s="213"/>
      <c r="BH1611" s="213"/>
    </row>
    <row r="1612" spans="1:60" outlineLevel="3" x14ac:dyDescent="0.2">
      <c r="A1612" s="220"/>
      <c r="B1612" s="221"/>
      <c r="C1612" s="262" t="s">
        <v>3145</v>
      </c>
      <c r="D1612" s="229"/>
      <c r="E1612" s="230"/>
      <c r="F1612" s="224"/>
      <c r="G1612" s="224"/>
      <c r="H1612" s="224"/>
      <c r="I1612" s="224"/>
      <c r="J1612" s="224"/>
      <c r="K1612" s="224"/>
      <c r="L1612" s="224"/>
      <c r="M1612" s="224"/>
      <c r="N1612" s="223"/>
      <c r="O1612" s="223"/>
      <c r="P1612" s="223"/>
      <c r="Q1612" s="223"/>
      <c r="R1612" s="224"/>
      <c r="S1612" s="224"/>
      <c r="T1612" s="224"/>
      <c r="U1612" s="224"/>
      <c r="V1612" s="224"/>
      <c r="W1612" s="224"/>
      <c r="X1612" s="224"/>
      <c r="Y1612" s="224"/>
      <c r="Z1612" s="213"/>
      <c r="AA1612" s="213"/>
      <c r="AB1612" s="213"/>
      <c r="AC1612" s="213"/>
      <c r="AD1612" s="213"/>
      <c r="AE1612" s="213"/>
      <c r="AF1612" s="213"/>
      <c r="AG1612" s="213" t="s">
        <v>290</v>
      </c>
      <c r="AH1612" s="213">
        <v>0</v>
      </c>
      <c r="AI1612" s="213"/>
      <c r="AJ1612" s="213"/>
      <c r="AK1612" s="213"/>
      <c r="AL1612" s="213"/>
      <c r="AM1612" s="213"/>
      <c r="AN1612" s="213"/>
      <c r="AO1612" s="213"/>
      <c r="AP1612" s="213"/>
      <c r="AQ1612" s="213"/>
      <c r="AR1612" s="213"/>
      <c r="AS1612" s="213"/>
      <c r="AT1612" s="213"/>
      <c r="AU1612" s="213"/>
      <c r="AV1612" s="213"/>
      <c r="AW1612" s="213"/>
      <c r="AX1612" s="213"/>
      <c r="AY1612" s="213"/>
      <c r="AZ1612" s="213"/>
      <c r="BA1612" s="213"/>
      <c r="BB1612" s="213"/>
      <c r="BC1612" s="213"/>
      <c r="BD1612" s="213"/>
      <c r="BE1612" s="213"/>
      <c r="BF1612" s="213"/>
      <c r="BG1612" s="213"/>
      <c r="BH1612" s="213"/>
    </row>
    <row r="1613" spans="1:60" outlineLevel="3" x14ac:dyDescent="0.2">
      <c r="A1613" s="220"/>
      <c r="B1613" s="221"/>
      <c r="C1613" s="262" t="s">
        <v>3146</v>
      </c>
      <c r="D1613" s="229"/>
      <c r="E1613" s="230">
        <v>46.503799999999998</v>
      </c>
      <c r="F1613" s="224"/>
      <c r="G1613" s="224"/>
      <c r="H1613" s="224"/>
      <c r="I1613" s="224"/>
      <c r="J1613" s="224"/>
      <c r="K1613" s="224"/>
      <c r="L1613" s="224"/>
      <c r="M1613" s="224"/>
      <c r="N1613" s="223"/>
      <c r="O1613" s="223"/>
      <c r="P1613" s="223"/>
      <c r="Q1613" s="223"/>
      <c r="R1613" s="224"/>
      <c r="S1613" s="224"/>
      <c r="T1613" s="224"/>
      <c r="U1613" s="224"/>
      <c r="V1613" s="224"/>
      <c r="W1613" s="224"/>
      <c r="X1613" s="224"/>
      <c r="Y1613" s="224"/>
      <c r="Z1613" s="213"/>
      <c r="AA1613" s="213"/>
      <c r="AB1613" s="213"/>
      <c r="AC1613" s="213"/>
      <c r="AD1613" s="213"/>
      <c r="AE1613" s="213"/>
      <c r="AF1613" s="213"/>
      <c r="AG1613" s="213" t="s">
        <v>290</v>
      </c>
      <c r="AH1613" s="213">
        <v>0</v>
      </c>
      <c r="AI1613" s="213"/>
      <c r="AJ1613" s="213"/>
      <c r="AK1613" s="213"/>
      <c r="AL1613" s="213"/>
      <c r="AM1613" s="213"/>
      <c r="AN1613" s="213"/>
      <c r="AO1613" s="213"/>
      <c r="AP1613" s="213"/>
      <c r="AQ1613" s="213"/>
      <c r="AR1613" s="213"/>
      <c r="AS1613" s="213"/>
      <c r="AT1613" s="213"/>
      <c r="AU1613" s="213"/>
      <c r="AV1613" s="213"/>
      <c r="AW1613" s="213"/>
      <c r="AX1613" s="213"/>
      <c r="AY1613" s="213"/>
      <c r="AZ1613" s="213"/>
      <c r="BA1613" s="213"/>
      <c r="BB1613" s="213"/>
      <c r="BC1613" s="213"/>
      <c r="BD1613" s="213"/>
      <c r="BE1613" s="213"/>
      <c r="BF1613" s="213"/>
      <c r="BG1613" s="213"/>
      <c r="BH1613" s="213"/>
    </row>
    <row r="1614" spans="1:60" ht="22.5" outlineLevel="1" x14ac:dyDescent="0.2">
      <c r="A1614" s="241">
        <v>157</v>
      </c>
      <c r="B1614" s="242" t="s">
        <v>1234</v>
      </c>
      <c r="C1614" s="259" t="s">
        <v>1235</v>
      </c>
      <c r="D1614" s="243" t="s">
        <v>737</v>
      </c>
      <c r="E1614" s="244">
        <v>186.01518999999999</v>
      </c>
      <c r="F1614" s="245"/>
      <c r="G1614" s="246">
        <f>ROUND(E1614*F1614,2)</f>
        <v>0</v>
      </c>
      <c r="H1614" s="245"/>
      <c r="I1614" s="246">
        <f>ROUND(E1614*H1614,2)</f>
        <v>0</v>
      </c>
      <c r="J1614" s="245"/>
      <c r="K1614" s="246">
        <f>ROUND(E1614*J1614,2)</f>
        <v>0</v>
      </c>
      <c r="L1614" s="246">
        <v>21</v>
      </c>
      <c r="M1614" s="246">
        <f>G1614*(1+L1614/100)</f>
        <v>0</v>
      </c>
      <c r="N1614" s="244">
        <v>0</v>
      </c>
      <c r="O1614" s="244">
        <f>ROUND(E1614*N1614,2)</f>
        <v>0</v>
      </c>
      <c r="P1614" s="244">
        <v>0</v>
      </c>
      <c r="Q1614" s="244">
        <f>ROUND(E1614*P1614,2)</f>
        <v>0</v>
      </c>
      <c r="R1614" s="246" t="s">
        <v>838</v>
      </c>
      <c r="S1614" s="246" t="s">
        <v>298</v>
      </c>
      <c r="T1614" s="247" t="s">
        <v>364</v>
      </c>
      <c r="U1614" s="224">
        <v>0.105</v>
      </c>
      <c r="V1614" s="224">
        <f>ROUND(E1614*U1614,2)</f>
        <v>19.53</v>
      </c>
      <c r="W1614" s="224"/>
      <c r="X1614" s="224" t="s">
        <v>1216</v>
      </c>
      <c r="Y1614" s="224" t="s">
        <v>768</v>
      </c>
      <c r="Z1614" s="213"/>
      <c r="AA1614" s="213"/>
      <c r="AB1614" s="213"/>
      <c r="AC1614" s="213"/>
      <c r="AD1614" s="213"/>
      <c r="AE1614" s="213"/>
      <c r="AF1614" s="213"/>
      <c r="AG1614" s="213" t="s">
        <v>1217</v>
      </c>
      <c r="AH1614" s="213"/>
      <c r="AI1614" s="213"/>
      <c r="AJ1614" s="213"/>
      <c r="AK1614" s="213"/>
      <c r="AL1614" s="213"/>
      <c r="AM1614" s="213"/>
      <c r="AN1614" s="213"/>
      <c r="AO1614" s="213"/>
      <c r="AP1614" s="213"/>
      <c r="AQ1614" s="213"/>
      <c r="AR1614" s="213"/>
      <c r="AS1614" s="213"/>
      <c r="AT1614" s="213"/>
      <c r="AU1614" s="213"/>
      <c r="AV1614" s="213"/>
      <c r="AW1614" s="213"/>
      <c r="AX1614" s="213"/>
      <c r="AY1614" s="213"/>
      <c r="AZ1614" s="213"/>
      <c r="BA1614" s="213"/>
      <c r="BB1614" s="213"/>
      <c r="BC1614" s="213"/>
      <c r="BD1614" s="213"/>
      <c r="BE1614" s="213"/>
      <c r="BF1614" s="213"/>
      <c r="BG1614" s="213"/>
      <c r="BH1614" s="213"/>
    </row>
    <row r="1615" spans="1:60" outlineLevel="2" x14ac:dyDescent="0.2">
      <c r="A1615" s="220"/>
      <c r="B1615" s="221"/>
      <c r="C1615" s="262" t="s">
        <v>1223</v>
      </c>
      <c r="D1615" s="229"/>
      <c r="E1615" s="230"/>
      <c r="F1615" s="224"/>
      <c r="G1615" s="224"/>
      <c r="H1615" s="224"/>
      <c r="I1615" s="224"/>
      <c r="J1615" s="224"/>
      <c r="K1615" s="224"/>
      <c r="L1615" s="224"/>
      <c r="M1615" s="224"/>
      <c r="N1615" s="223"/>
      <c r="O1615" s="223"/>
      <c r="P1615" s="223"/>
      <c r="Q1615" s="223"/>
      <c r="R1615" s="224"/>
      <c r="S1615" s="224"/>
      <c r="T1615" s="224"/>
      <c r="U1615" s="224"/>
      <c r="V1615" s="224"/>
      <c r="W1615" s="224"/>
      <c r="X1615" s="224"/>
      <c r="Y1615" s="224"/>
      <c r="Z1615" s="213"/>
      <c r="AA1615" s="213"/>
      <c r="AB1615" s="213"/>
      <c r="AC1615" s="213"/>
      <c r="AD1615" s="213"/>
      <c r="AE1615" s="213"/>
      <c r="AF1615" s="213"/>
      <c r="AG1615" s="213" t="s">
        <v>290</v>
      </c>
      <c r="AH1615" s="213">
        <v>0</v>
      </c>
      <c r="AI1615" s="213"/>
      <c r="AJ1615" s="213"/>
      <c r="AK1615" s="213"/>
      <c r="AL1615" s="213"/>
      <c r="AM1615" s="213"/>
      <c r="AN1615" s="213"/>
      <c r="AO1615" s="213"/>
      <c r="AP1615" s="213"/>
      <c r="AQ1615" s="213"/>
      <c r="AR1615" s="213"/>
      <c r="AS1615" s="213"/>
      <c r="AT1615" s="213"/>
      <c r="AU1615" s="213"/>
      <c r="AV1615" s="213"/>
      <c r="AW1615" s="213"/>
      <c r="AX1615" s="213"/>
      <c r="AY1615" s="213"/>
      <c r="AZ1615" s="213"/>
      <c r="BA1615" s="213"/>
      <c r="BB1615" s="213"/>
      <c r="BC1615" s="213"/>
      <c r="BD1615" s="213"/>
      <c r="BE1615" s="213"/>
      <c r="BF1615" s="213"/>
      <c r="BG1615" s="213"/>
      <c r="BH1615" s="213"/>
    </row>
    <row r="1616" spans="1:60" outlineLevel="3" x14ac:dyDescent="0.2">
      <c r="A1616" s="220"/>
      <c r="B1616" s="221"/>
      <c r="C1616" s="262" t="s">
        <v>3145</v>
      </c>
      <c r="D1616" s="229"/>
      <c r="E1616" s="230"/>
      <c r="F1616" s="224"/>
      <c r="G1616" s="224"/>
      <c r="H1616" s="224"/>
      <c r="I1616" s="224"/>
      <c r="J1616" s="224"/>
      <c r="K1616" s="224"/>
      <c r="L1616" s="224"/>
      <c r="M1616" s="224"/>
      <c r="N1616" s="223"/>
      <c r="O1616" s="223"/>
      <c r="P1616" s="223"/>
      <c r="Q1616" s="223"/>
      <c r="R1616" s="224"/>
      <c r="S1616" s="224"/>
      <c r="T1616" s="224"/>
      <c r="U1616" s="224"/>
      <c r="V1616" s="224"/>
      <c r="W1616" s="224"/>
      <c r="X1616" s="224"/>
      <c r="Y1616" s="224"/>
      <c r="Z1616" s="213"/>
      <c r="AA1616" s="213"/>
      <c r="AB1616" s="213"/>
      <c r="AC1616" s="213"/>
      <c r="AD1616" s="213"/>
      <c r="AE1616" s="213"/>
      <c r="AF1616" s="213"/>
      <c r="AG1616" s="213" t="s">
        <v>290</v>
      </c>
      <c r="AH1616" s="213">
        <v>0</v>
      </c>
      <c r="AI1616" s="213"/>
      <c r="AJ1616" s="213"/>
      <c r="AK1616" s="213"/>
      <c r="AL1616" s="213"/>
      <c r="AM1616" s="213"/>
      <c r="AN1616" s="213"/>
      <c r="AO1616" s="213"/>
      <c r="AP1616" s="213"/>
      <c r="AQ1616" s="213"/>
      <c r="AR1616" s="213"/>
      <c r="AS1616" s="213"/>
      <c r="AT1616" s="213"/>
      <c r="AU1616" s="213"/>
      <c r="AV1616" s="213"/>
      <c r="AW1616" s="213"/>
      <c r="AX1616" s="213"/>
      <c r="AY1616" s="213"/>
      <c r="AZ1616" s="213"/>
      <c r="BA1616" s="213"/>
      <c r="BB1616" s="213"/>
      <c r="BC1616" s="213"/>
      <c r="BD1616" s="213"/>
      <c r="BE1616" s="213"/>
      <c r="BF1616" s="213"/>
      <c r="BG1616" s="213"/>
      <c r="BH1616" s="213"/>
    </row>
    <row r="1617" spans="1:60" outlineLevel="3" x14ac:dyDescent="0.2">
      <c r="A1617" s="220"/>
      <c r="B1617" s="221"/>
      <c r="C1617" s="262" t="s">
        <v>3151</v>
      </c>
      <c r="D1617" s="229"/>
      <c r="E1617" s="230">
        <v>186.01518999999999</v>
      </c>
      <c r="F1617" s="224"/>
      <c r="G1617" s="224"/>
      <c r="H1617" s="224"/>
      <c r="I1617" s="224"/>
      <c r="J1617" s="224"/>
      <c r="K1617" s="224"/>
      <c r="L1617" s="224"/>
      <c r="M1617" s="224"/>
      <c r="N1617" s="223"/>
      <c r="O1617" s="223"/>
      <c r="P1617" s="223"/>
      <c r="Q1617" s="223"/>
      <c r="R1617" s="224"/>
      <c r="S1617" s="224"/>
      <c r="T1617" s="224"/>
      <c r="U1617" s="224"/>
      <c r="V1617" s="224"/>
      <c r="W1617" s="224"/>
      <c r="X1617" s="224"/>
      <c r="Y1617" s="224"/>
      <c r="Z1617" s="213"/>
      <c r="AA1617" s="213"/>
      <c r="AB1617" s="213"/>
      <c r="AC1617" s="213"/>
      <c r="AD1617" s="213"/>
      <c r="AE1617" s="213"/>
      <c r="AF1617" s="213"/>
      <c r="AG1617" s="213" t="s">
        <v>290</v>
      </c>
      <c r="AH1617" s="213">
        <v>0</v>
      </c>
      <c r="AI1617" s="213"/>
      <c r="AJ1617" s="213"/>
      <c r="AK1617" s="213"/>
      <c r="AL1617" s="213"/>
      <c r="AM1617" s="213"/>
      <c r="AN1617" s="213"/>
      <c r="AO1617" s="213"/>
      <c r="AP1617" s="213"/>
      <c r="AQ1617" s="213"/>
      <c r="AR1617" s="213"/>
      <c r="AS1617" s="213"/>
      <c r="AT1617" s="213"/>
      <c r="AU1617" s="213"/>
      <c r="AV1617" s="213"/>
      <c r="AW1617" s="213"/>
      <c r="AX1617" s="213"/>
      <c r="AY1617" s="213"/>
      <c r="AZ1617" s="213"/>
      <c r="BA1617" s="213"/>
      <c r="BB1617" s="213"/>
      <c r="BC1617" s="213"/>
      <c r="BD1617" s="213"/>
      <c r="BE1617" s="213"/>
      <c r="BF1617" s="213"/>
      <c r="BG1617" s="213"/>
      <c r="BH1617" s="213"/>
    </row>
    <row r="1618" spans="1:60" ht="22.5" outlineLevel="1" x14ac:dyDescent="0.2">
      <c r="A1618" s="241">
        <v>158</v>
      </c>
      <c r="B1618" s="242" t="s">
        <v>3152</v>
      </c>
      <c r="C1618" s="259" t="s">
        <v>3153</v>
      </c>
      <c r="D1618" s="243" t="s">
        <v>737</v>
      </c>
      <c r="E1618" s="244">
        <v>46.503799999999998</v>
      </c>
      <c r="F1618" s="245"/>
      <c r="G1618" s="246">
        <f>ROUND(E1618*F1618,2)</f>
        <v>0</v>
      </c>
      <c r="H1618" s="245"/>
      <c r="I1618" s="246">
        <f>ROUND(E1618*H1618,2)</f>
        <v>0</v>
      </c>
      <c r="J1618" s="245"/>
      <c r="K1618" s="246">
        <f>ROUND(E1618*J1618,2)</f>
        <v>0</v>
      </c>
      <c r="L1618" s="246">
        <v>21</v>
      </c>
      <c r="M1618" s="246">
        <f>G1618*(1+L1618/100)</f>
        <v>0</v>
      </c>
      <c r="N1618" s="244">
        <v>0</v>
      </c>
      <c r="O1618" s="244">
        <f>ROUND(E1618*N1618,2)</f>
        <v>0</v>
      </c>
      <c r="P1618" s="244">
        <v>0</v>
      </c>
      <c r="Q1618" s="244">
        <f>ROUND(E1618*P1618,2)</f>
        <v>0</v>
      </c>
      <c r="R1618" s="246" t="s">
        <v>838</v>
      </c>
      <c r="S1618" s="246" t="s">
        <v>298</v>
      </c>
      <c r="T1618" s="247" t="s">
        <v>364</v>
      </c>
      <c r="U1618" s="224">
        <v>0</v>
      </c>
      <c r="V1618" s="224">
        <f>ROUND(E1618*U1618,2)</f>
        <v>0</v>
      </c>
      <c r="W1618" s="224"/>
      <c r="X1618" s="224" t="s">
        <v>1216</v>
      </c>
      <c r="Y1618" s="224" t="s">
        <v>768</v>
      </c>
      <c r="Z1618" s="213"/>
      <c r="AA1618" s="213"/>
      <c r="AB1618" s="213"/>
      <c r="AC1618" s="213"/>
      <c r="AD1618" s="213"/>
      <c r="AE1618" s="213"/>
      <c r="AF1618" s="213"/>
      <c r="AG1618" s="213" t="s">
        <v>1217</v>
      </c>
      <c r="AH1618" s="213"/>
      <c r="AI1618" s="213"/>
      <c r="AJ1618" s="213"/>
      <c r="AK1618" s="213"/>
      <c r="AL1618" s="213"/>
      <c r="AM1618" s="213"/>
      <c r="AN1618" s="213"/>
      <c r="AO1618" s="213"/>
      <c r="AP1618" s="213"/>
      <c r="AQ1618" s="213"/>
      <c r="AR1618" s="213"/>
      <c r="AS1618" s="213"/>
      <c r="AT1618" s="213"/>
      <c r="AU1618" s="213"/>
      <c r="AV1618" s="213"/>
      <c r="AW1618" s="213"/>
      <c r="AX1618" s="213"/>
      <c r="AY1618" s="213"/>
      <c r="AZ1618" s="213"/>
      <c r="BA1618" s="213"/>
      <c r="BB1618" s="213"/>
      <c r="BC1618" s="213"/>
      <c r="BD1618" s="213"/>
      <c r="BE1618" s="213"/>
      <c r="BF1618" s="213"/>
      <c r="BG1618" s="213"/>
      <c r="BH1618" s="213"/>
    </row>
    <row r="1619" spans="1:60" outlineLevel="2" x14ac:dyDescent="0.2">
      <c r="A1619" s="220"/>
      <c r="B1619" s="221"/>
      <c r="C1619" s="262" t="s">
        <v>1223</v>
      </c>
      <c r="D1619" s="229"/>
      <c r="E1619" s="230"/>
      <c r="F1619" s="224"/>
      <c r="G1619" s="224"/>
      <c r="H1619" s="224"/>
      <c r="I1619" s="224"/>
      <c r="J1619" s="224"/>
      <c r="K1619" s="224"/>
      <c r="L1619" s="224"/>
      <c r="M1619" s="224"/>
      <c r="N1619" s="223"/>
      <c r="O1619" s="223"/>
      <c r="P1619" s="223"/>
      <c r="Q1619" s="223"/>
      <c r="R1619" s="224"/>
      <c r="S1619" s="224"/>
      <c r="T1619" s="224"/>
      <c r="U1619" s="224"/>
      <c r="V1619" s="224"/>
      <c r="W1619" s="224"/>
      <c r="X1619" s="224"/>
      <c r="Y1619" s="224"/>
      <c r="Z1619" s="213"/>
      <c r="AA1619" s="213"/>
      <c r="AB1619" s="213"/>
      <c r="AC1619" s="213"/>
      <c r="AD1619" s="213"/>
      <c r="AE1619" s="213"/>
      <c r="AF1619" s="213"/>
      <c r="AG1619" s="213" t="s">
        <v>290</v>
      </c>
      <c r="AH1619" s="213">
        <v>0</v>
      </c>
      <c r="AI1619" s="213"/>
      <c r="AJ1619" s="213"/>
      <c r="AK1619" s="213"/>
      <c r="AL1619" s="213"/>
      <c r="AM1619" s="213"/>
      <c r="AN1619" s="213"/>
      <c r="AO1619" s="213"/>
      <c r="AP1619" s="213"/>
      <c r="AQ1619" s="213"/>
      <c r="AR1619" s="213"/>
      <c r="AS1619" s="213"/>
      <c r="AT1619" s="213"/>
      <c r="AU1619" s="213"/>
      <c r="AV1619" s="213"/>
      <c r="AW1619" s="213"/>
      <c r="AX1619" s="213"/>
      <c r="AY1619" s="213"/>
      <c r="AZ1619" s="213"/>
      <c r="BA1619" s="213"/>
      <c r="BB1619" s="213"/>
      <c r="BC1619" s="213"/>
      <c r="BD1619" s="213"/>
      <c r="BE1619" s="213"/>
      <c r="BF1619" s="213"/>
      <c r="BG1619" s="213"/>
      <c r="BH1619" s="213"/>
    </row>
    <row r="1620" spans="1:60" outlineLevel="3" x14ac:dyDescent="0.2">
      <c r="A1620" s="220"/>
      <c r="B1620" s="221"/>
      <c r="C1620" s="262" t="s">
        <v>3145</v>
      </c>
      <c r="D1620" s="229"/>
      <c r="E1620" s="230"/>
      <c r="F1620" s="224"/>
      <c r="G1620" s="224"/>
      <c r="H1620" s="224"/>
      <c r="I1620" s="224"/>
      <c r="J1620" s="224"/>
      <c r="K1620" s="224"/>
      <c r="L1620" s="224"/>
      <c r="M1620" s="224"/>
      <c r="N1620" s="223"/>
      <c r="O1620" s="223"/>
      <c r="P1620" s="223"/>
      <c r="Q1620" s="223"/>
      <c r="R1620" s="224"/>
      <c r="S1620" s="224"/>
      <c r="T1620" s="224"/>
      <c r="U1620" s="224"/>
      <c r="V1620" s="224"/>
      <c r="W1620" s="224"/>
      <c r="X1620" s="224"/>
      <c r="Y1620" s="224"/>
      <c r="Z1620" s="213"/>
      <c r="AA1620" s="213"/>
      <c r="AB1620" s="213"/>
      <c r="AC1620" s="213"/>
      <c r="AD1620" s="213"/>
      <c r="AE1620" s="213"/>
      <c r="AF1620" s="213"/>
      <c r="AG1620" s="213" t="s">
        <v>290</v>
      </c>
      <c r="AH1620" s="213">
        <v>0</v>
      </c>
      <c r="AI1620" s="213"/>
      <c r="AJ1620" s="213"/>
      <c r="AK1620" s="213"/>
      <c r="AL1620" s="213"/>
      <c r="AM1620" s="213"/>
      <c r="AN1620" s="213"/>
      <c r="AO1620" s="213"/>
      <c r="AP1620" s="213"/>
      <c r="AQ1620" s="213"/>
      <c r="AR1620" s="213"/>
      <c r="AS1620" s="213"/>
      <c r="AT1620" s="213"/>
      <c r="AU1620" s="213"/>
      <c r="AV1620" s="213"/>
      <c r="AW1620" s="213"/>
      <c r="AX1620" s="213"/>
      <c r="AY1620" s="213"/>
      <c r="AZ1620" s="213"/>
      <c r="BA1620" s="213"/>
      <c r="BB1620" s="213"/>
      <c r="BC1620" s="213"/>
      <c r="BD1620" s="213"/>
      <c r="BE1620" s="213"/>
      <c r="BF1620" s="213"/>
      <c r="BG1620" s="213"/>
      <c r="BH1620" s="213"/>
    </row>
    <row r="1621" spans="1:60" outlineLevel="3" x14ac:dyDescent="0.2">
      <c r="A1621" s="220"/>
      <c r="B1621" s="221"/>
      <c r="C1621" s="262" t="s">
        <v>3146</v>
      </c>
      <c r="D1621" s="229"/>
      <c r="E1621" s="230">
        <v>46.503799999999998</v>
      </c>
      <c r="F1621" s="224"/>
      <c r="G1621" s="224"/>
      <c r="H1621" s="224"/>
      <c r="I1621" s="224"/>
      <c r="J1621" s="224"/>
      <c r="K1621" s="224"/>
      <c r="L1621" s="224"/>
      <c r="M1621" s="224"/>
      <c r="N1621" s="223"/>
      <c r="O1621" s="223"/>
      <c r="P1621" s="223"/>
      <c r="Q1621" s="223"/>
      <c r="R1621" s="224"/>
      <c r="S1621" s="224"/>
      <c r="T1621" s="224"/>
      <c r="U1621" s="224"/>
      <c r="V1621" s="224"/>
      <c r="W1621" s="224"/>
      <c r="X1621" s="224"/>
      <c r="Y1621" s="224"/>
      <c r="Z1621" s="213"/>
      <c r="AA1621" s="213"/>
      <c r="AB1621" s="213"/>
      <c r="AC1621" s="213"/>
      <c r="AD1621" s="213"/>
      <c r="AE1621" s="213"/>
      <c r="AF1621" s="213"/>
      <c r="AG1621" s="213" t="s">
        <v>290</v>
      </c>
      <c r="AH1621" s="213">
        <v>0</v>
      </c>
      <c r="AI1621" s="213"/>
      <c r="AJ1621" s="213"/>
      <c r="AK1621" s="213"/>
      <c r="AL1621" s="213"/>
      <c r="AM1621" s="213"/>
      <c r="AN1621" s="213"/>
      <c r="AO1621" s="213"/>
      <c r="AP1621" s="213"/>
      <c r="AQ1621" s="213"/>
      <c r="AR1621" s="213"/>
      <c r="AS1621" s="213"/>
      <c r="AT1621" s="213"/>
      <c r="AU1621" s="213"/>
      <c r="AV1621" s="213"/>
      <c r="AW1621" s="213"/>
      <c r="AX1621" s="213"/>
      <c r="AY1621" s="213"/>
      <c r="AZ1621" s="213"/>
      <c r="BA1621" s="213"/>
      <c r="BB1621" s="213"/>
      <c r="BC1621" s="213"/>
      <c r="BD1621" s="213"/>
      <c r="BE1621" s="213"/>
      <c r="BF1621" s="213"/>
      <c r="BG1621" s="213"/>
      <c r="BH1621" s="213"/>
    </row>
    <row r="1622" spans="1:60" x14ac:dyDescent="0.2">
      <c r="A1622" s="234" t="s">
        <v>276</v>
      </c>
      <c r="B1622" s="235" t="s">
        <v>245</v>
      </c>
      <c r="C1622" s="258" t="s">
        <v>27</v>
      </c>
      <c r="D1622" s="236"/>
      <c r="E1622" s="237"/>
      <c r="F1622" s="238"/>
      <c r="G1622" s="238">
        <f>SUMIF(AG1623:AG1624,"&lt;&gt;NOR",G1623:G1624)</f>
        <v>0</v>
      </c>
      <c r="H1622" s="238"/>
      <c r="I1622" s="238">
        <f>SUM(I1623:I1624)</f>
        <v>0</v>
      </c>
      <c r="J1622" s="238"/>
      <c r="K1622" s="238">
        <f>SUM(K1623:K1624)</f>
        <v>0</v>
      </c>
      <c r="L1622" s="238"/>
      <c r="M1622" s="238">
        <f>SUM(M1623:M1624)</f>
        <v>0</v>
      </c>
      <c r="N1622" s="237"/>
      <c r="O1622" s="237">
        <f>SUM(O1623:O1624)</f>
        <v>0</v>
      </c>
      <c r="P1622" s="237"/>
      <c r="Q1622" s="237">
        <f>SUM(Q1623:Q1624)</f>
        <v>0</v>
      </c>
      <c r="R1622" s="238"/>
      <c r="S1622" s="238"/>
      <c r="T1622" s="239"/>
      <c r="U1622" s="233"/>
      <c r="V1622" s="233">
        <f>SUM(V1623:V1624)</f>
        <v>0</v>
      </c>
      <c r="W1622" s="233"/>
      <c r="X1622" s="233"/>
      <c r="Y1622" s="233"/>
      <c r="AG1622" t="s">
        <v>277</v>
      </c>
    </row>
    <row r="1623" spans="1:60" outlineLevel="1" x14ac:dyDescent="0.2">
      <c r="A1623" s="241">
        <v>159</v>
      </c>
      <c r="B1623" s="242" t="s">
        <v>295</v>
      </c>
      <c r="C1623" s="259" t="s">
        <v>296</v>
      </c>
      <c r="D1623" s="243" t="s">
        <v>297</v>
      </c>
      <c r="E1623" s="244">
        <v>1</v>
      </c>
      <c r="F1623" s="245"/>
      <c r="G1623" s="246">
        <f>ROUND(E1623*F1623,2)</f>
        <v>0</v>
      </c>
      <c r="H1623" s="245"/>
      <c r="I1623" s="246">
        <f>ROUND(E1623*H1623,2)</f>
        <v>0</v>
      </c>
      <c r="J1623" s="245"/>
      <c r="K1623" s="246">
        <f>ROUND(E1623*J1623,2)</f>
        <v>0</v>
      </c>
      <c r="L1623" s="246">
        <v>21</v>
      </c>
      <c r="M1623" s="246">
        <f>G1623*(1+L1623/100)</f>
        <v>0</v>
      </c>
      <c r="N1623" s="244">
        <v>0</v>
      </c>
      <c r="O1623" s="244">
        <f>ROUND(E1623*N1623,2)</f>
        <v>0</v>
      </c>
      <c r="P1623" s="244">
        <v>0</v>
      </c>
      <c r="Q1623" s="244">
        <f>ROUND(E1623*P1623,2)</f>
        <v>0</v>
      </c>
      <c r="R1623" s="246"/>
      <c r="S1623" s="246" t="s">
        <v>298</v>
      </c>
      <c r="T1623" s="247" t="s">
        <v>282</v>
      </c>
      <c r="U1623" s="224">
        <v>0</v>
      </c>
      <c r="V1623" s="224">
        <f>ROUND(E1623*U1623,2)</f>
        <v>0</v>
      </c>
      <c r="W1623" s="224"/>
      <c r="X1623" s="224" t="s">
        <v>299</v>
      </c>
      <c r="Y1623" s="224" t="s">
        <v>284</v>
      </c>
      <c r="Z1623" s="213"/>
      <c r="AA1623" s="213"/>
      <c r="AB1623" s="213"/>
      <c r="AC1623" s="213"/>
      <c r="AD1623" s="213"/>
      <c r="AE1623" s="213"/>
      <c r="AF1623" s="213"/>
      <c r="AG1623" s="213" t="s">
        <v>334</v>
      </c>
      <c r="AH1623" s="213"/>
      <c r="AI1623" s="213"/>
      <c r="AJ1623" s="213"/>
      <c r="AK1623" s="213"/>
      <c r="AL1623" s="213"/>
      <c r="AM1623" s="213"/>
      <c r="AN1623" s="213"/>
      <c r="AO1623" s="213"/>
      <c r="AP1623" s="213"/>
      <c r="AQ1623" s="213"/>
      <c r="AR1623" s="213"/>
      <c r="AS1623" s="213"/>
      <c r="AT1623" s="213"/>
      <c r="AU1623" s="213"/>
      <c r="AV1623" s="213"/>
      <c r="AW1623" s="213"/>
      <c r="AX1623" s="213"/>
      <c r="AY1623" s="213"/>
      <c r="AZ1623" s="213"/>
      <c r="BA1623" s="213"/>
      <c r="BB1623" s="213"/>
      <c r="BC1623" s="213"/>
      <c r="BD1623" s="213"/>
      <c r="BE1623" s="213"/>
      <c r="BF1623" s="213"/>
      <c r="BG1623" s="213"/>
      <c r="BH1623" s="213"/>
    </row>
    <row r="1624" spans="1:60" outlineLevel="2" x14ac:dyDescent="0.2">
      <c r="A1624" s="220"/>
      <c r="B1624" s="221"/>
      <c r="C1624" s="260" t="s">
        <v>301</v>
      </c>
      <c r="D1624" s="248"/>
      <c r="E1624" s="248"/>
      <c r="F1624" s="248"/>
      <c r="G1624" s="248"/>
      <c r="H1624" s="224"/>
      <c r="I1624" s="224"/>
      <c r="J1624" s="224"/>
      <c r="K1624" s="224"/>
      <c r="L1624" s="224"/>
      <c r="M1624" s="224"/>
      <c r="N1624" s="223"/>
      <c r="O1624" s="223"/>
      <c r="P1624" s="223"/>
      <c r="Q1624" s="223"/>
      <c r="R1624" s="224"/>
      <c r="S1624" s="224"/>
      <c r="T1624" s="224"/>
      <c r="U1624" s="224"/>
      <c r="V1624" s="224"/>
      <c r="W1624" s="224"/>
      <c r="X1624" s="224"/>
      <c r="Y1624" s="224"/>
      <c r="Z1624" s="213"/>
      <c r="AA1624" s="213"/>
      <c r="AB1624" s="213"/>
      <c r="AC1624" s="213"/>
      <c r="AD1624" s="213"/>
      <c r="AE1624" s="213"/>
      <c r="AF1624" s="213"/>
      <c r="AG1624" s="213" t="s">
        <v>287</v>
      </c>
      <c r="AH1624" s="213"/>
      <c r="AI1624" s="213"/>
      <c r="AJ1624" s="213"/>
      <c r="AK1624" s="213"/>
      <c r="AL1624" s="213"/>
      <c r="AM1624" s="213"/>
      <c r="AN1624" s="213"/>
      <c r="AO1624" s="213"/>
      <c r="AP1624" s="213"/>
      <c r="AQ1624" s="213"/>
      <c r="AR1624" s="213"/>
      <c r="AS1624" s="213"/>
      <c r="AT1624" s="213"/>
      <c r="AU1624" s="213"/>
      <c r="AV1624" s="213"/>
      <c r="AW1624" s="213"/>
      <c r="AX1624" s="213"/>
      <c r="AY1624" s="213"/>
      <c r="AZ1624" s="213"/>
      <c r="BA1624" s="249" t="str">
        <f>C1624</f>
        <v>Zaměření a vytýčení stávajících inženýrských sítí v místě stavby z hlediska jejich ochrany při provádění stavby.</v>
      </c>
      <c r="BB1624" s="213"/>
      <c r="BC1624" s="213"/>
      <c r="BD1624" s="213"/>
      <c r="BE1624" s="213"/>
      <c r="BF1624" s="213"/>
      <c r="BG1624" s="213"/>
      <c r="BH1624" s="213"/>
    </row>
    <row r="1625" spans="1:60" x14ac:dyDescent="0.2">
      <c r="A1625" s="234" t="s">
        <v>276</v>
      </c>
      <c r="B1625" s="235" t="s">
        <v>246</v>
      </c>
      <c r="C1625" s="258" t="s">
        <v>28</v>
      </c>
      <c r="D1625" s="236"/>
      <c r="E1625" s="237"/>
      <c r="F1625" s="238"/>
      <c r="G1625" s="238">
        <f>SUMIF(AG1626:AG1642,"&lt;&gt;NOR",G1626:G1642)</f>
        <v>0</v>
      </c>
      <c r="H1625" s="238"/>
      <c r="I1625" s="238">
        <f>SUM(I1626:I1642)</f>
        <v>0</v>
      </c>
      <c r="J1625" s="238"/>
      <c r="K1625" s="238">
        <f>SUM(K1626:K1642)</f>
        <v>0</v>
      </c>
      <c r="L1625" s="238"/>
      <c r="M1625" s="238">
        <f>SUM(M1626:M1642)</f>
        <v>0</v>
      </c>
      <c r="N1625" s="237"/>
      <c r="O1625" s="237">
        <f>SUM(O1626:O1642)</f>
        <v>0</v>
      </c>
      <c r="P1625" s="237"/>
      <c r="Q1625" s="237">
        <f>SUM(Q1626:Q1642)</f>
        <v>0</v>
      </c>
      <c r="R1625" s="238"/>
      <c r="S1625" s="238"/>
      <c r="T1625" s="239"/>
      <c r="U1625" s="233"/>
      <c r="V1625" s="233">
        <f>SUM(V1626:V1642)</f>
        <v>0</v>
      </c>
      <c r="W1625" s="233"/>
      <c r="X1625" s="233"/>
      <c r="Y1625" s="233"/>
      <c r="AG1625" t="s">
        <v>277</v>
      </c>
    </row>
    <row r="1626" spans="1:60" outlineLevel="1" x14ac:dyDescent="0.2">
      <c r="A1626" s="241">
        <v>160</v>
      </c>
      <c r="B1626" s="242" t="s">
        <v>3154</v>
      </c>
      <c r="C1626" s="259" t="s">
        <v>3155</v>
      </c>
      <c r="D1626" s="243" t="s">
        <v>3156</v>
      </c>
      <c r="E1626" s="244">
        <v>29.547599999999999</v>
      </c>
      <c r="F1626" s="245"/>
      <c r="G1626" s="246">
        <f>ROUND(E1626*F1626,2)</f>
        <v>0</v>
      </c>
      <c r="H1626" s="245"/>
      <c r="I1626" s="246">
        <f>ROUND(E1626*H1626,2)</f>
        <v>0</v>
      </c>
      <c r="J1626" s="245"/>
      <c r="K1626" s="246">
        <f>ROUND(E1626*J1626,2)</f>
        <v>0</v>
      </c>
      <c r="L1626" s="246">
        <v>21</v>
      </c>
      <c r="M1626" s="246">
        <f>G1626*(1+L1626/100)</f>
        <v>0</v>
      </c>
      <c r="N1626" s="244">
        <v>0</v>
      </c>
      <c r="O1626" s="244">
        <f>ROUND(E1626*N1626,2)</f>
        <v>0</v>
      </c>
      <c r="P1626" s="244">
        <v>0</v>
      </c>
      <c r="Q1626" s="244">
        <f>ROUND(E1626*P1626,2)</f>
        <v>0</v>
      </c>
      <c r="R1626" s="246"/>
      <c r="S1626" s="246" t="s">
        <v>281</v>
      </c>
      <c r="T1626" s="247" t="s">
        <v>2810</v>
      </c>
      <c r="U1626" s="224">
        <v>0</v>
      </c>
      <c r="V1626" s="224">
        <f>ROUND(E1626*U1626,2)</f>
        <v>0</v>
      </c>
      <c r="W1626" s="224"/>
      <c r="X1626" s="224" t="s">
        <v>283</v>
      </c>
      <c r="Y1626" s="224" t="s">
        <v>284</v>
      </c>
      <c r="Z1626" s="213"/>
      <c r="AA1626" s="213"/>
      <c r="AB1626" s="213"/>
      <c r="AC1626" s="213"/>
      <c r="AD1626" s="213"/>
      <c r="AE1626" s="213"/>
      <c r="AF1626" s="213"/>
      <c r="AG1626" s="213" t="s">
        <v>285</v>
      </c>
      <c r="AH1626" s="213"/>
      <c r="AI1626" s="213"/>
      <c r="AJ1626" s="213"/>
      <c r="AK1626" s="213"/>
      <c r="AL1626" s="213"/>
      <c r="AM1626" s="213"/>
      <c r="AN1626" s="213"/>
      <c r="AO1626" s="213"/>
      <c r="AP1626" s="213"/>
      <c r="AQ1626" s="213"/>
      <c r="AR1626" s="213"/>
      <c r="AS1626" s="213"/>
      <c r="AT1626" s="213"/>
      <c r="AU1626" s="213"/>
      <c r="AV1626" s="213"/>
      <c r="AW1626" s="213"/>
      <c r="AX1626" s="213"/>
      <c r="AY1626" s="213"/>
      <c r="AZ1626" s="213"/>
      <c r="BA1626" s="213"/>
      <c r="BB1626" s="213"/>
      <c r="BC1626" s="213"/>
      <c r="BD1626" s="213"/>
      <c r="BE1626" s="213"/>
      <c r="BF1626" s="213"/>
      <c r="BG1626" s="213"/>
      <c r="BH1626" s="213"/>
    </row>
    <row r="1627" spans="1:60" outlineLevel="2" x14ac:dyDescent="0.2">
      <c r="A1627" s="220"/>
      <c r="B1627" s="221"/>
      <c r="C1627" s="262" t="s">
        <v>2448</v>
      </c>
      <c r="D1627" s="229"/>
      <c r="E1627" s="230">
        <v>29.547599999999999</v>
      </c>
      <c r="F1627" s="224"/>
      <c r="G1627" s="224"/>
      <c r="H1627" s="224"/>
      <c r="I1627" s="224"/>
      <c r="J1627" s="224"/>
      <c r="K1627" s="224"/>
      <c r="L1627" s="224"/>
      <c r="M1627" s="224"/>
      <c r="N1627" s="223"/>
      <c r="O1627" s="223"/>
      <c r="P1627" s="223"/>
      <c r="Q1627" s="223"/>
      <c r="R1627" s="224"/>
      <c r="S1627" s="224"/>
      <c r="T1627" s="224"/>
      <c r="U1627" s="224"/>
      <c r="V1627" s="224"/>
      <c r="W1627" s="224"/>
      <c r="X1627" s="224"/>
      <c r="Y1627" s="224"/>
      <c r="Z1627" s="213"/>
      <c r="AA1627" s="213"/>
      <c r="AB1627" s="213"/>
      <c r="AC1627" s="213"/>
      <c r="AD1627" s="213"/>
      <c r="AE1627" s="213"/>
      <c r="AF1627" s="213"/>
      <c r="AG1627" s="213" t="s">
        <v>290</v>
      </c>
      <c r="AH1627" s="213">
        <v>5</v>
      </c>
      <c r="AI1627" s="213"/>
      <c r="AJ1627" s="213"/>
      <c r="AK1627" s="213"/>
      <c r="AL1627" s="213"/>
      <c r="AM1627" s="213"/>
      <c r="AN1627" s="213"/>
      <c r="AO1627" s="213"/>
      <c r="AP1627" s="213"/>
      <c r="AQ1627" s="213"/>
      <c r="AR1627" s="213"/>
      <c r="AS1627" s="213"/>
      <c r="AT1627" s="213"/>
      <c r="AU1627" s="213"/>
      <c r="AV1627" s="213"/>
      <c r="AW1627" s="213"/>
      <c r="AX1627" s="213"/>
      <c r="AY1627" s="213"/>
      <c r="AZ1627" s="213"/>
      <c r="BA1627" s="213"/>
      <c r="BB1627" s="213"/>
      <c r="BC1627" s="213"/>
      <c r="BD1627" s="213"/>
      <c r="BE1627" s="213"/>
      <c r="BF1627" s="213"/>
      <c r="BG1627" s="213"/>
      <c r="BH1627" s="213"/>
    </row>
    <row r="1628" spans="1:60" outlineLevel="1" x14ac:dyDescent="0.2">
      <c r="A1628" s="241">
        <v>161</v>
      </c>
      <c r="B1628" s="242" t="s">
        <v>3157</v>
      </c>
      <c r="C1628" s="259" t="s">
        <v>3158</v>
      </c>
      <c r="D1628" s="243" t="s">
        <v>473</v>
      </c>
      <c r="E1628" s="244">
        <v>241.17</v>
      </c>
      <c r="F1628" s="245"/>
      <c r="G1628" s="246">
        <f>ROUND(E1628*F1628,2)</f>
        <v>0</v>
      </c>
      <c r="H1628" s="245"/>
      <c r="I1628" s="246">
        <f>ROUND(E1628*H1628,2)</f>
        <v>0</v>
      </c>
      <c r="J1628" s="245"/>
      <c r="K1628" s="246">
        <f>ROUND(E1628*J1628,2)</f>
        <v>0</v>
      </c>
      <c r="L1628" s="246">
        <v>21</v>
      </c>
      <c r="M1628" s="246">
        <f>G1628*(1+L1628/100)</f>
        <v>0</v>
      </c>
      <c r="N1628" s="244">
        <v>0</v>
      </c>
      <c r="O1628" s="244">
        <f>ROUND(E1628*N1628,2)</f>
        <v>0</v>
      </c>
      <c r="P1628" s="244">
        <v>0</v>
      </c>
      <c r="Q1628" s="244">
        <f>ROUND(E1628*P1628,2)</f>
        <v>0</v>
      </c>
      <c r="R1628" s="246"/>
      <c r="S1628" s="246" t="s">
        <v>281</v>
      </c>
      <c r="T1628" s="247" t="s">
        <v>282</v>
      </c>
      <c r="U1628" s="224">
        <v>0</v>
      </c>
      <c r="V1628" s="224">
        <f>ROUND(E1628*U1628,2)</f>
        <v>0</v>
      </c>
      <c r="W1628" s="224"/>
      <c r="X1628" s="224" t="s">
        <v>283</v>
      </c>
      <c r="Y1628" s="224" t="s">
        <v>284</v>
      </c>
      <c r="Z1628" s="213"/>
      <c r="AA1628" s="213"/>
      <c r="AB1628" s="213"/>
      <c r="AC1628" s="213"/>
      <c r="AD1628" s="213"/>
      <c r="AE1628" s="213"/>
      <c r="AF1628" s="213"/>
      <c r="AG1628" s="213" t="s">
        <v>285</v>
      </c>
      <c r="AH1628" s="213"/>
      <c r="AI1628" s="213"/>
      <c r="AJ1628" s="213"/>
      <c r="AK1628" s="213"/>
      <c r="AL1628" s="213"/>
      <c r="AM1628" s="213"/>
      <c r="AN1628" s="213"/>
      <c r="AO1628" s="213"/>
      <c r="AP1628" s="213"/>
      <c r="AQ1628" s="213"/>
      <c r="AR1628" s="213"/>
      <c r="AS1628" s="213"/>
      <c r="AT1628" s="213"/>
      <c r="AU1628" s="213"/>
      <c r="AV1628" s="213"/>
      <c r="AW1628" s="213"/>
      <c r="AX1628" s="213"/>
      <c r="AY1628" s="213"/>
      <c r="AZ1628" s="213"/>
      <c r="BA1628" s="213"/>
      <c r="BB1628" s="213"/>
      <c r="BC1628" s="213"/>
      <c r="BD1628" s="213"/>
      <c r="BE1628" s="213"/>
      <c r="BF1628" s="213"/>
      <c r="BG1628" s="213"/>
      <c r="BH1628" s="213"/>
    </row>
    <row r="1629" spans="1:60" outlineLevel="2" x14ac:dyDescent="0.2">
      <c r="A1629" s="220"/>
      <c r="B1629" s="221"/>
      <c r="C1629" s="260" t="s">
        <v>286</v>
      </c>
      <c r="D1629" s="248"/>
      <c r="E1629" s="248"/>
      <c r="F1629" s="248"/>
      <c r="G1629" s="248"/>
      <c r="H1629" s="224"/>
      <c r="I1629" s="224"/>
      <c r="J1629" s="224"/>
      <c r="K1629" s="224"/>
      <c r="L1629" s="224"/>
      <c r="M1629" s="224"/>
      <c r="N1629" s="223"/>
      <c r="O1629" s="223"/>
      <c r="P1629" s="223"/>
      <c r="Q1629" s="223"/>
      <c r="R1629" s="224"/>
      <c r="S1629" s="224"/>
      <c r="T1629" s="224"/>
      <c r="U1629" s="224"/>
      <c r="V1629" s="224"/>
      <c r="W1629" s="224"/>
      <c r="X1629" s="224"/>
      <c r="Y1629" s="224"/>
      <c r="Z1629" s="213"/>
      <c r="AA1629" s="213"/>
      <c r="AB1629" s="213"/>
      <c r="AC1629" s="213"/>
      <c r="AD1629" s="213"/>
      <c r="AE1629" s="213"/>
      <c r="AF1629" s="213"/>
      <c r="AG1629" s="213" t="s">
        <v>287</v>
      </c>
      <c r="AH1629" s="213"/>
      <c r="AI1629" s="213"/>
      <c r="AJ1629" s="213"/>
      <c r="AK1629" s="213"/>
      <c r="AL1629" s="213"/>
      <c r="AM1629" s="213"/>
      <c r="AN1629" s="213"/>
      <c r="AO1629" s="213"/>
      <c r="AP1629" s="213"/>
      <c r="AQ1629" s="213"/>
      <c r="AR1629" s="213"/>
      <c r="AS1629" s="213"/>
      <c r="AT1629" s="213"/>
      <c r="AU1629" s="213"/>
      <c r="AV1629" s="213"/>
      <c r="AW1629" s="213"/>
      <c r="AX1629" s="213"/>
      <c r="AY1629" s="213"/>
      <c r="AZ1629" s="213"/>
      <c r="BA1629" s="213"/>
      <c r="BB1629" s="213"/>
      <c r="BC1629" s="213"/>
      <c r="BD1629" s="213"/>
      <c r="BE1629" s="213"/>
      <c r="BF1629" s="213"/>
      <c r="BG1629" s="213"/>
      <c r="BH1629" s="213"/>
    </row>
    <row r="1630" spans="1:60" outlineLevel="3" x14ac:dyDescent="0.2">
      <c r="A1630" s="220"/>
      <c r="B1630" s="221"/>
      <c r="C1630" s="261" t="s">
        <v>3159</v>
      </c>
      <c r="D1630" s="250"/>
      <c r="E1630" s="250"/>
      <c r="F1630" s="250"/>
      <c r="G1630" s="250"/>
      <c r="H1630" s="224"/>
      <c r="I1630" s="224"/>
      <c r="J1630" s="224"/>
      <c r="K1630" s="224"/>
      <c r="L1630" s="224"/>
      <c r="M1630" s="224"/>
      <c r="N1630" s="223"/>
      <c r="O1630" s="223"/>
      <c r="P1630" s="223"/>
      <c r="Q1630" s="223"/>
      <c r="R1630" s="224"/>
      <c r="S1630" s="224"/>
      <c r="T1630" s="224"/>
      <c r="U1630" s="224"/>
      <c r="V1630" s="224"/>
      <c r="W1630" s="224"/>
      <c r="X1630" s="224"/>
      <c r="Y1630" s="224"/>
      <c r="Z1630" s="213"/>
      <c r="AA1630" s="213"/>
      <c r="AB1630" s="213"/>
      <c r="AC1630" s="213"/>
      <c r="AD1630" s="213"/>
      <c r="AE1630" s="213"/>
      <c r="AF1630" s="213"/>
      <c r="AG1630" s="213" t="s">
        <v>287</v>
      </c>
      <c r="AH1630" s="213"/>
      <c r="AI1630" s="213"/>
      <c r="AJ1630" s="213"/>
      <c r="AK1630" s="213"/>
      <c r="AL1630" s="213"/>
      <c r="AM1630" s="213"/>
      <c r="AN1630" s="213"/>
      <c r="AO1630" s="213"/>
      <c r="AP1630" s="213"/>
      <c r="AQ1630" s="213"/>
      <c r="AR1630" s="213"/>
      <c r="AS1630" s="213"/>
      <c r="AT1630" s="213"/>
      <c r="AU1630" s="213"/>
      <c r="AV1630" s="213"/>
      <c r="AW1630" s="213"/>
      <c r="AX1630" s="213"/>
      <c r="AY1630" s="213"/>
      <c r="AZ1630" s="213"/>
      <c r="BA1630" s="213"/>
      <c r="BB1630" s="213"/>
      <c r="BC1630" s="213"/>
      <c r="BD1630" s="213"/>
      <c r="BE1630" s="213"/>
      <c r="BF1630" s="213"/>
      <c r="BG1630" s="213"/>
      <c r="BH1630" s="213"/>
    </row>
    <row r="1631" spans="1:60" ht="22.5" outlineLevel="3" x14ac:dyDescent="0.2">
      <c r="A1631" s="220"/>
      <c r="B1631" s="221"/>
      <c r="C1631" s="261" t="s">
        <v>355</v>
      </c>
      <c r="D1631" s="250"/>
      <c r="E1631" s="250"/>
      <c r="F1631" s="250"/>
      <c r="G1631" s="250"/>
      <c r="H1631" s="224"/>
      <c r="I1631" s="224"/>
      <c r="J1631" s="224"/>
      <c r="K1631" s="224"/>
      <c r="L1631" s="224"/>
      <c r="M1631" s="224"/>
      <c r="N1631" s="223"/>
      <c r="O1631" s="223"/>
      <c r="P1631" s="223"/>
      <c r="Q1631" s="223"/>
      <c r="R1631" s="224"/>
      <c r="S1631" s="224"/>
      <c r="T1631" s="224"/>
      <c r="U1631" s="224"/>
      <c r="V1631" s="224"/>
      <c r="W1631" s="224"/>
      <c r="X1631" s="224"/>
      <c r="Y1631" s="224"/>
      <c r="Z1631" s="213"/>
      <c r="AA1631" s="213"/>
      <c r="AB1631" s="213"/>
      <c r="AC1631" s="213"/>
      <c r="AD1631" s="213"/>
      <c r="AE1631" s="213"/>
      <c r="AF1631" s="213"/>
      <c r="AG1631" s="213" t="s">
        <v>287</v>
      </c>
      <c r="AH1631" s="213"/>
      <c r="AI1631" s="213"/>
      <c r="AJ1631" s="213"/>
      <c r="AK1631" s="213"/>
      <c r="AL1631" s="213"/>
      <c r="AM1631" s="213"/>
      <c r="AN1631" s="213"/>
      <c r="AO1631" s="213"/>
      <c r="AP1631" s="213"/>
      <c r="AQ1631" s="213"/>
      <c r="AR1631" s="213"/>
      <c r="AS1631" s="213"/>
      <c r="AT1631" s="213"/>
      <c r="AU1631" s="213"/>
      <c r="AV1631" s="213"/>
      <c r="AW1631" s="213"/>
      <c r="AX1631" s="213"/>
      <c r="AY1631" s="213"/>
      <c r="AZ1631" s="213"/>
      <c r="BA1631" s="249" t="str">
        <f>C1631</f>
        <v>Kompletní provedení dle veškerých informací obsažených v PD (textová i výkresová část, technologické postupy, restaurátorské záměry atd.).</v>
      </c>
      <c r="BB1631" s="213"/>
      <c r="BC1631" s="213"/>
      <c r="BD1631" s="213"/>
      <c r="BE1631" s="213"/>
      <c r="BF1631" s="213"/>
      <c r="BG1631" s="213"/>
      <c r="BH1631" s="213"/>
    </row>
    <row r="1632" spans="1:60" ht="22.5" outlineLevel="3" x14ac:dyDescent="0.2">
      <c r="A1632" s="220"/>
      <c r="B1632" s="221"/>
      <c r="C1632" s="261" t="s">
        <v>3165</v>
      </c>
      <c r="D1632" s="250"/>
      <c r="E1632" s="250"/>
      <c r="F1632" s="250"/>
      <c r="G1632" s="250"/>
      <c r="H1632" s="224"/>
      <c r="I1632" s="224"/>
      <c r="J1632" s="224"/>
      <c r="K1632" s="224"/>
      <c r="L1632" s="224"/>
      <c r="M1632" s="224"/>
      <c r="N1632" s="223"/>
      <c r="O1632" s="223"/>
      <c r="P1632" s="223"/>
      <c r="Q1632" s="223"/>
      <c r="R1632" s="224"/>
      <c r="S1632" s="224"/>
      <c r="T1632" s="224"/>
      <c r="U1632" s="224"/>
      <c r="V1632" s="224"/>
      <c r="W1632" s="224"/>
      <c r="X1632" s="224"/>
      <c r="Y1632" s="224"/>
      <c r="Z1632" s="213"/>
      <c r="AA1632" s="213"/>
      <c r="AB1632" s="213"/>
      <c r="AC1632" s="213"/>
      <c r="AD1632" s="213"/>
      <c r="AE1632" s="213"/>
      <c r="AF1632" s="213"/>
      <c r="AG1632" s="213" t="s">
        <v>287</v>
      </c>
      <c r="AH1632" s="213"/>
      <c r="AI1632" s="213"/>
      <c r="AJ1632" s="213"/>
      <c r="AK1632" s="213"/>
      <c r="AL1632" s="213"/>
      <c r="AM1632" s="213"/>
      <c r="AN1632" s="213"/>
      <c r="AO1632" s="213"/>
      <c r="AP1632" s="213"/>
      <c r="AQ1632" s="213"/>
      <c r="AR1632" s="213"/>
      <c r="AS1632" s="213"/>
      <c r="AT1632" s="213"/>
      <c r="AU1632" s="213"/>
      <c r="AV1632" s="213"/>
      <c r="AW1632" s="213"/>
      <c r="AX1632" s="213"/>
      <c r="AY1632" s="213"/>
      <c r="AZ1632" s="213"/>
      <c r="BA1632" s="249" t="str">
        <f>C1632</f>
        <v>Provedení je včetně montáže, demontáže původních konstrukcí, dodávky, přesunu hmot, přesunu a likvidace suti, povrchové úpravy, repasí, restaurátorských záměrů,</v>
      </c>
      <c r="BB1632" s="213"/>
      <c r="BC1632" s="213"/>
      <c r="BD1632" s="213"/>
      <c r="BE1632" s="213"/>
      <c r="BF1632" s="213"/>
      <c r="BG1632" s="213"/>
      <c r="BH1632" s="213"/>
    </row>
    <row r="1633" spans="1:60" ht="22.5" outlineLevel="3" x14ac:dyDescent="0.2">
      <c r="A1633" s="220"/>
      <c r="B1633" s="221"/>
      <c r="C1633" s="261" t="s">
        <v>288</v>
      </c>
      <c r="D1633" s="250"/>
      <c r="E1633" s="250"/>
      <c r="F1633" s="250"/>
      <c r="G1633" s="250"/>
      <c r="H1633" s="224"/>
      <c r="I1633" s="224"/>
      <c r="J1633" s="224"/>
      <c r="K1633" s="224"/>
      <c r="L1633" s="224"/>
      <c r="M1633" s="224"/>
      <c r="N1633" s="223"/>
      <c r="O1633" s="223"/>
      <c r="P1633" s="223"/>
      <c r="Q1633" s="223"/>
      <c r="R1633" s="224"/>
      <c r="S1633" s="224"/>
      <c r="T1633" s="224"/>
      <c r="U1633" s="224"/>
      <c r="V1633" s="224"/>
      <c r="W1633" s="224"/>
      <c r="X1633" s="224"/>
      <c r="Y1633" s="224"/>
      <c r="Z1633" s="213"/>
      <c r="AA1633" s="213"/>
      <c r="AB1633" s="213"/>
      <c r="AC1633" s="213"/>
      <c r="AD1633" s="213"/>
      <c r="AE1633" s="213"/>
      <c r="AF1633" s="213"/>
      <c r="AG1633" s="213" t="s">
        <v>287</v>
      </c>
      <c r="AH1633" s="213"/>
      <c r="AI1633" s="213"/>
      <c r="AJ1633" s="213"/>
      <c r="AK1633" s="213"/>
      <c r="AL1633" s="213"/>
      <c r="AM1633" s="213"/>
      <c r="AN1633" s="213"/>
      <c r="AO1633" s="213"/>
      <c r="AP1633" s="213"/>
      <c r="AQ1633" s="213"/>
      <c r="AR1633" s="213"/>
      <c r="AS1633" s="213"/>
      <c r="AT1633" s="213"/>
      <c r="AU1633" s="213"/>
      <c r="AV1633" s="213"/>
      <c r="AW1633" s="213"/>
      <c r="AX1633" s="213"/>
      <c r="AY1633" s="213"/>
      <c r="AZ1633" s="213"/>
      <c r="BA1633" s="249" t="str">
        <f>C1633</f>
        <v>restaurátorských závěrečných zpráv, dílenských dokumentací, vzorkování a veškerých dalších nutných souvisejících plnění a dodávek potřeb.</v>
      </c>
      <c r="BB1633" s="213"/>
      <c r="BC1633" s="213"/>
      <c r="BD1633" s="213"/>
      <c r="BE1633" s="213"/>
      <c r="BF1633" s="213"/>
      <c r="BG1633" s="213"/>
      <c r="BH1633" s="213"/>
    </row>
    <row r="1634" spans="1:60" outlineLevel="2" x14ac:dyDescent="0.2">
      <c r="A1634" s="220"/>
      <c r="B1634" s="221"/>
      <c r="C1634" s="262" t="s">
        <v>2675</v>
      </c>
      <c r="D1634" s="229"/>
      <c r="E1634" s="230"/>
      <c r="F1634" s="224"/>
      <c r="G1634" s="224"/>
      <c r="H1634" s="224"/>
      <c r="I1634" s="224"/>
      <c r="J1634" s="224"/>
      <c r="K1634" s="224"/>
      <c r="L1634" s="224"/>
      <c r="M1634" s="224"/>
      <c r="N1634" s="223"/>
      <c r="O1634" s="223"/>
      <c r="P1634" s="223"/>
      <c r="Q1634" s="223"/>
      <c r="R1634" s="224"/>
      <c r="S1634" s="224"/>
      <c r="T1634" s="224"/>
      <c r="U1634" s="224"/>
      <c r="V1634" s="224"/>
      <c r="W1634" s="224"/>
      <c r="X1634" s="224"/>
      <c r="Y1634" s="224"/>
      <c r="Z1634" s="213"/>
      <c r="AA1634" s="213"/>
      <c r="AB1634" s="213"/>
      <c r="AC1634" s="213"/>
      <c r="AD1634" s="213"/>
      <c r="AE1634" s="213"/>
      <c r="AF1634" s="213"/>
      <c r="AG1634" s="213" t="s">
        <v>290</v>
      </c>
      <c r="AH1634" s="213">
        <v>0</v>
      </c>
      <c r="AI1634" s="213"/>
      <c r="AJ1634" s="213"/>
      <c r="AK1634" s="213"/>
      <c r="AL1634" s="213"/>
      <c r="AM1634" s="213"/>
      <c r="AN1634" s="213"/>
      <c r="AO1634" s="213"/>
      <c r="AP1634" s="213"/>
      <c r="AQ1634" s="213"/>
      <c r="AR1634" s="213"/>
      <c r="AS1634" s="213"/>
      <c r="AT1634" s="213"/>
      <c r="AU1634" s="213"/>
      <c r="AV1634" s="213"/>
      <c r="AW1634" s="213"/>
      <c r="AX1634" s="213"/>
      <c r="AY1634" s="213"/>
      <c r="AZ1634" s="213"/>
      <c r="BA1634" s="213"/>
      <c r="BB1634" s="213"/>
      <c r="BC1634" s="213"/>
      <c r="BD1634" s="213"/>
      <c r="BE1634" s="213"/>
      <c r="BF1634" s="213"/>
      <c r="BG1634" s="213"/>
      <c r="BH1634" s="213"/>
    </row>
    <row r="1635" spans="1:60" outlineLevel="3" x14ac:dyDescent="0.2">
      <c r="A1635" s="220"/>
      <c r="B1635" s="221"/>
      <c r="C1635" s="262" t="s">
        <v>3160</v>
      </c>
      <c r="D1635" s="229"/>
      <c r="E1635" s="230">
        <v>69.900000000000006</v>
      </c>
      <c r="F1635" s="224"/>
      <c r="G1635" s="224"/>
      <c r="H1635" s="224"/>
      <c r="I1635" s="224"/>
      <c r="J1635" s="224"/>
      <c r="K1635" s="224"/>
      <c r="L1635" s="224"/>
      <c r="M1635" s="224"/>
      <c r="N1635" s="223"/>
      <c r="O1635" s="223"/>
      <c r="P1635" s="223"/>
      <c r="Q1635" s="223"/>
      <c r="R1635" s="224"/>
      <c r="S1635" s="224"/>
      <c r="T1635" s="224"/>
      <c r="U1635" s="224"/>
      <c r="V1635" s="224"/>
      <c r="W1635" s="224"/>
      <c r="X1635" s="224"/>
      <c r="Y1635" s="224"/>
      <c r="Z1635" s="213"/>
      <c r="AA1635" s="213"/>
      <c r="AB1635" s="213"/>
      <c r="AC1635" s="213"/>
      <c r="AD1635" s="213"/>
      <c r="AE1635" s="213"/>
      <c r="AF1635" s="213"/>
      <c r="AG1635" s="213" t="s">
        <v>290</v>
      </c>
      <c r="AH1635" s="213">
        <v>0</v>
      </c>
      <c r="AI1635" s="213"/>
      <c r="AJ1635" s="213"/>
      <c r="AK1635" s="213"/>
      <c r="AL1635" s="213"/>
      <c r="AM1635" s="213"/>
      <c r="AN1635" s="213"/>
      <c r="AO1635" s="213"/>
      <c r="AP1635" s="213"/>
      <c r="AQ1635" s="213"/>
      <c r="AR1635" s="213"/>
      <c r="AS1635" s="213"/>
      <c r="AT1635" s="213"/>
      <c r="AU1635" s="213"/>
      <c r="AV1635" s="213"/>
      <c r="AW1635" s="213"/>
      <c r="AX1635" s="213"/>
      <c r="AY1635" s="213"/>
      <c r="AZ1635" s="213"/>
      <c r="BA1635" s="213"/>
      <c r="BB1635" s="213"/>
      <c r="BC1635" s="213"/>
      <c r="BD1635" s="213"/>
      <c r="BE1635" s="213"/>
      <c r="BF1635" s="213"/>
      <c r="BG1635" s="213"/>
      <c r="BH1635" s="213"/>
    </row>
    <row r="1636" spans="1:60" outlineLevel="3" x14ac:dyDescent="0.2">
      <c r="A1636" s="220"/>
      <c r="B1636" s="221"/>
      <c r="C1636" s="262" t="s">
        <v>3161</v>
      </c>
      <c r="D1636" s="229"/>
      <c r="E1636" s="230">
        <v>89.91</v>
      </c>
      <c r="F1636" s="224"/>
      <c r="G1636" s="224"/>
      <c r="H1636" s="224"/>
      <c r="I1636" s="224"/>
      <c r="J1636" s="224"/>
      <c r="K1636" s="224"/>
      <c r="L1636" s="224"/>
      <c r="M1636" s="224"/>
      <c r="N1636" s="223"/>
      <c r="O1636" s="223"/>
      <c r="P1636" s="223"/>
      <c r="Q1636" s="223"/>
      <c r="R1636" s="224"/>
      <c r="S1636" s="224"/>
      <c r="T1636" s="224"/>
      <c r="U1636" s="224"/>
      <c r="V1636" s="224"/>
      <c r="W1636" s="224"/>
      <c r="X1636" s="224"/>
      <c r="Y1636" s="224"/>
      <c r="Z1636" s="213"/>
      <c r="AA1636" s="213"/>
      <c r="AB1636" s="213"/>
      <c r="AC1636" s="213"/>
      <c r="AD1636" s="213"/>
      <c r="AE1636" s="213"/>
      <c r="AF1636" s="213"/>
      <c r="AG1636" s="213" t="s">
        <v>290</v>
      </c>
      <c r="AH1636" s="213">
        <v>0</v>
      </c>
      <c r="AI1636" s="213"/>
      <c r="AJ1636" s="213"/>
      <c r="AK1636" s="213"/>
      <c r="AL1636" s="213"/>
      <c r="AM1636" s="213"/>
      <c r="AN1636" s="213"/>
      <c r="AO1636" s="213"/>
      <c r="AP1636" s="213"/>
      <c r="AQ1636" s="213"/>
      <c r="AR1636" s="213"/>
      <c r="AS1636" s="213"/>
      <c r="AT1636" s="213"/>
      <c r="AU1636" s="213"/>
      <c r="AV1636" s="213"/>
      <c r="AW1636" s="213"/>
      <c r="AX1636" s="213"/>
      <c r="AY1636" s="213"/>
      <c r="AZ1636" s="213"/>
      <c r="BA1636" s="213"/>
      <c r="BB1636" s="213"/>
      <c r="BC1636" s="213"/>
      <c r="BD1636" s="213"/>
      <c r="BE1636" s="213"/>
      <c r="BF1636" s="213"/>
      <c r="BG1636" s="213"/>
      <c r="BH1636" s="213"/>
    </row>
    <row r="1637" spans="1:60" outlineLevel="3" x14ac:dyDescent="0.2">
      <c r="A1637" s="220"/>
      <c r="B1637" s="221"/>
      <c r="C1637" s="262" t="s">
        <v>3162</v>
      </c>
      <c r="D1637" s="229"/>
      <c r="E1637" s="230">
        <v>13.2</v>
      </c>
      <c r="F1637" s="224"/>
      <c r="G1637" s="224"/>
      <c r="H1637" s="224"/>
      <c r="I1637" s="224"/>
      <c r="J1637" s="224"/>
      <c r="K1637" s="224"/>
      <c r="L1637" s="224"/>
      <c r="M1637" s="224"/>
      <c r="N1637" s="223"/>
      <c r="O1637" s="223"/>
      <c r="P1637" s="223"/>
      <c r="Q1637" s="223"/>
      <c r="R1637" s="224"/>
      <c r="S1637" s="224"/>
      <c r="T1637" s="224"/>
      <c r="U1637" s="224"/>
      <c r="V1637" s="224"/>
      <c r="W1637" s="224"/>
      <c r="X1637" s="224"/>
      <c r="Y1637" s="224"/>
      <c r="Z1637" s="213"/>
      <c r="AA1637" s="213"/>
      <c r="AB1637" s="213"/>
      <c r="AC1637" s="213"/>
      <c r="AD1637" s="213"/>
      <c r="AE1637" s="213"/>
      <c r="AF1637" s="213"/>
      <c r="AG1637" s="213" t="s">
        <v>290</v>
      </c>
      <c r="AH1637" s="213">
        <v>0</v>
      </c>
      <c r="AI1637" s="213"/>
      <c r="AJ1637" s="213"/>
      <c r="AK1637" s="213"/>
      <c r="AL1637" s="213"/>
      <c r="AM1637" s="213"/>
      <c r="AN1637" s="213"/>
      <c r="AO1637" s="213"/>
      <c r="AP1637" s="213"/>
      <c r="AQ1637" s="213"/>
      <c r="AR1637" s="213"/>
      <c r="AS1637" s="213"/>
      <c r="AT1637" s="213"/>
      <c r="AU1637" s="213"/>
      <c r="AV1637" s="213"/>
      <c r="AW1637" s="213"/>
      <c r="AX1637" s="213"/>
      <c r="AY1637" s="213"/>
      <c r="AZ1637" s="213"/>
      <c r="BA1637" s="213"/>
      <c r="BB1637" s="213"/>
      <c r="BC1637" s="213"/>
      <c r="BD1637" s="213"/>
      <c r="BE1637" s="213"/>
      <c r="BF1637" s="213"/>
      <c r="BG1637" s="213"/>
      <c r="BH1637" s="213"/>
    </row>
    <row r="1638" spans="1:60" outlineLevel="3" x14ac:dyDescent="0.2">
      <c r="A1638" s="220"/>
      <c r="B1638" s="221"/>
      <c r="C1638" s="262" t="s">
        <v>3163</v>
      </c>
      <c r="D1638" s="229"/>
      <c r="E1638" s="230">
        <v>35.1</v>
      </c>
      <c r="F1638" s="224"/>
      <c r="G1638" s="224"/>
      <c r="H1638" s="224"/>
      <c r="I1638" s="224"/>
      <c r="J1638" s="224"/>
      <c r="K1638" s="224"/>
      <c r="L1638" s="224"/>
      <c r="M1638" s="224"/>
      <c r="N1638" s="223"/>
      <c r="O1638" s="223"/>
      <c r="P1638" s="223"/>
      <c r="Q1638" s="223"/>
      <c r="R1638" s="224"/>
      <c r="S1638" s="224"/>
      <c r="T1638" s="224"/>
      <c r="U1638" s="224"/>
      <c r="V1638" s="224"/>
      <c r="W1638" s="224"/>
      <c r="X1638" s="224"/>
      <c r="Y1638" s="224"/>
      <c r="Z1638" s="213"/>
      <c r="AA1638" s="213"/>
      <c r="AB1638" s="213"/>
      <c r="AC1638" s="213"/>
      <c r="AD1638" s="213"/>
      <c r="AE1638" s="213"/>
      <c r="AF1638" s="213"/>
      <c r="AG1638" s="213" t="s">
        <v>290</v>
      </c>
      <c r="AH1638" s="213">
        <v>0</v>
      </c>
      <c r="AI1638" s="213"/>
      <c r="AJ1638" s="213"/>
      <c r="AK1638" s="213"/>
      <c r="AL1638" s="213"/>
      <c r="AM1638" s="213"/>
      <c r="AN1638" s="213"/>
      <c r="AO1638" s="213"/>
      <c r="AP1638" s="213"/>
      <c r="AQ1638" s="213"/>
      <c r="AR1638" s="213"/>
      <c r="AS1638" s="213"/>
      <c r="AT1638" s="213"/>
      <c r="AU1638" s="213"/>
      <c r="AV1638" s="213"/>
      <c r="AW1638" s="213"/>
      <c r="AX1638" s="213"/>
      <c r="AY1638" s="213"/>
      <c r="AZ1638" s="213"/>
      <c r="BA1638" s="213"/>
      <c r="BB1638" s="213"/>
      <c r="BC1638" s="213"/>
      <c r="BD1638" s="213"/>
      <c r="BE1638" s="213"/>
      <c r="BF1638" s="213"/>
      <c r="BG1638" s="213"/>
      <c r="BH1638" s="213"/>
    </row>
    <row r="1639" spans="1:60" outlineLevel="3" x14ac:dyDescent="0.2">
      <c r="A1639" s="220"/>
      <c r="B1639" s="221"/>
      <c r="C1639" s="262" t="s">
        <v>3164</v>
      </c>
      <c r="D1639" s="229"/>
      <c r="E1639" s="230">
        <v>33.06</v>
      </c>
      <c r="F1639" s="224"/>
      <c r="G1639" s="224"/>
      <c r="H1639" s="224"/>
      <c r="I1639" s="224"/>
      <c r="J1639" s="224"/>
      <c r="K1639" s="224"/>
      <c r="L1639" s="224"/>
      <c r="M1639" s="224"/>
      <c r="N1639" s="223"/>
      <c r="O1639" s="223"/>
      <c r="P1639" s="223"/>
      <c r="Q1639" s="223"/>
      <c r="R1639" s="224"/>
      <c r="S1639" s="224"/>
      <c r="T1639" s="224"/>
      <c r="U1639" s="224"/>
      <c r="V1639" s="224"/>
      <c r="W1639" s="224"/>
      <c r="X1639" s="224"/>
      <c r="Y1639" s="224"/>
      <c r="Z1639" s="213"/>
      <c r="AA1639" s="213"/>
      <c r="AB1639" s="213"/>
      <c r="AC1639" s="213"/>
      <c r="AD1639" s="213"/>
      <c r="AE1639" s="213"/>
      <c r="AF1639" s="213"/>
      <c r="AG1639" s="213" t="s">
        <v>290</v>
      </c>
      <c r="AH1639" s="213">
        <v>0</v>
      </c>
      <c r="AI1639" s="213"/>
      <c r="AJ1639" s="213"/>
      <c r="AK1639" s="213"/>
      <c r="AL1639" s="213"/>
      <c r="AM1639" s="213"/>
      <c r="AN1639" s="213"/>
      <c r="AO1639" s="213"/>
      <c r="AP1639" s="213"/>
      <c r="AQ1639" s="213"/>
      <c r="AR1639" s="213"/>
      <c r="AS1639" s="213"/>
      <c r="AT1639" s="213"/>
      <c r="AU1639" s="213"/>
      <c r="AV1639" s="213"/>
      <c r="AW1639" s="213"/>
      <c r="AX1639" s="213"/>
      <c r="AY1639" s="213"/>
      <c r="AZ1639" s="213"/>
      <c r="BA1639" s="213"/>
      <c r="BB1639" s="213"/>
      <c r="BC1639" s="213"/>
      <c r="BD1639" s="213"/>
      <c r="BE1639" s="213"/>
      <c r="BF1639" s="213"/>
      <c r="BG1639" s="213"/>
      <c r="BH1639" s="213"/>
    </row>
    <row r="1640" spans="1:60" outlineLevel="3" x14ac:dyDescent="0.2">
      <c r="A1640" s="220"/>
      <c r="B1640" s="221"/>
      <c r="C1640" s="263" t="s">
        <v>294</v>
      </c>
      <c r="D1640" s="231"/>
      <c r="E1640" s="232">
        <v>241.17</v>
      </c>
      <c r="F1640" s="224"/>
      <c r="G1640" s="224"/>
      <c r="H1640" s="224"/>
      <c r="I1640" s="224"/>
      <c r="J1640" s="224"/>
      <c r="K1640" s="224"/>
      <c r="L1640" s="224"/>
      <c r="M1640" s="224"/>
      <c r="N1640" s="223"/>
      <c r="O1640" s="223"/>
      <c r="P1640" s="223"/>
      <c r="Q1640" s="223"/>
      <c r="R1640" s="224"/>
      <c r="S1640" s="224"/>
      <c r="T1640" s="224"/>
      <c r="U1640" s="224"/>
      <c r="V1640" s="224"/>
      <c r="W1640" s="224"/>
      <c r="X1640" s="224"/>
      <c r="Y1640" s="224"/>
      <c r="Z1640" s="213"/>
      <c r="AA1640" s="213"/>
      <c r="AB1640" s="213"/>
      <c r="AC1640" s="213"/>
      <c r="AD1640" s="213"/>
      <c r="AE1640" s="213"/>
      <c r="AF1640" s="213"/>
      <c r="AG1640" s="213" t="s">
        <v>290</v>
      </c>
      <c r="AH1640" s="213">
        <v>1</v>
      </c>
      <c r="AI1640" s="213"/>
      <c r="AJ1640" s="213"/>
      <c r="AK1640" s="213"/>
      <c r="AL1640" s="213"/>
      <c r="AM1640" s="213"/>
      <c r="AN1640" s="213"/>
      <c r="AO1640" s="213"/>
      <c r="AP1640" s="213"/>
      <c r="AQ1640" s="213"/>
      <c r="AR1640" s="213"/>
      <c r="AS1640" s="213"/>
      <c r="AT1640" s="213"/>
      <c r="AU1640" s="213"/>
      <c r="AV1640" s="213"/>
      <c r="AW1640" s="213"/>
      <c r="AX1640" s="213"/>
      <c r="AY1640" s="213"/>
      <c r="AZ1640" s="213"/>
      <c r="BA1640" s="213"/>
      <c r="BB1640" s="213"/>
      <c r="BC1640" s="213"/>
      <c r="BD1640" s="213"/>
      <c r="BE1640" s="213"/>
      <c r="BF1640" s="213"/>
      <c r="BG1640" s="213"/>
      <c r="BH1640" s="213"/>
    </row>
    <row r="1641" spans="1:60" outlineLevel="1" x14ac:dyDescent="0.2">
      <c r="A1641" s="241">
        <v>162</v>
      </c>
      <c r="B1641" s="242" t="s">
        <v>315</v>
      </c>
      <c r="C1641" s="259" t="s">
        <v>316</v>
      </c>
      <c r="D1641" s="243" t="s">
        <v>297</v>
      </c>
      <c r="E1641" s="244">
        <v>1</v>
      </c>
      <c r="F1641" s="245"/>
      <c r="G1641" s="246">
        <f>ROUND(E1641*F1641,2)</f>
        <v>0</v>
      </c>
      <c r="H1641" s="245"/>
      <c r="I1641" s="246">
        <f>ROUND(E1641*H1641,2)</f>
        <v>0</v>
      </c>
      <c r="J1641" s="245"/>
      <c r="K1641" s="246">
        <f>ROUND(E1641*J1641,2)</f>
        <v>0</v>
      </c>
      <c r="L1641" s="246">
        <v>21</v>
      </c>
      <c r="M1641" s="246">
        <f>G1641*(1+L1641/100)</f>
        <v>0</v>
      </c>
      <c r="N1641" s="244">
        <v>0</v>
      </c>
      <c r="O1641" s="244">
        <f>ROUND(E1641*N1641,2)</f>
        <v>0</v>
      </c>
      <c r="P1641" s="244">
        <v>0</v>
      </c>
      <c r="Q1641" s="244">
        <f>ROUND(E1641*P1641,2)</f>
        <v>0</v>
      </c>
      <c r="R1641" s="246"/>
      <c r="S1641" s="246" t="s">
        <v>298</v>
      </c>
      <c r="T1641" s="247" t="s">
        <v>282</v>
      </c>
      <c r="U1641" s="224">
        <v>0</v>
      </c>
      <c r="V1641" s="224">
        <f>ROUND(E1641*U1641,2)</f>
        <v>0</v>
      </c>
      <c r="W1641" s="224"/>
      <c r="X1641" s="224" t="s">
        <v>299</v>
      </c>
      <c r="Y1641" s="224" t="s">
        <v>284</v>
      </c>
      <c r="Z1641" s="213"/>
      <c r="AA1641" s="213"/>
      <c r="AB1641" s="213"/>
      <c r="AC1641" s="213"/>
      <c r="AD1641" s="213"/>
      <c r="AE1641" s="213"/>
      <c r="AF1641" s="213"/>
      <c r="AG1641" s="213" t="s">
        <v>334</v>
      </c>
      <c r="AH1641" s="213"/>
      <c r="AI1641" s="213"/>
      <c r="AJ1641" s="213"/>
      <c r="AK1641" s="213"/>
      <c r="AL1641" s="213"/>
      <c r="AM1641" s="213"/>
      <c r="AN1641" s="213"/>
      <c r="AO1641" s="213"/>
      <c r="AP1641" s="213"/>
      <c r="AQ1641" s="213"/>
      <c r="AR1641" s="213"/>
      <c r="AS1641" s="213"/>
      <c r="AT1641" s="213"/>
      <c r="AU1641" s="213"/>
      <c r="AV1641" s="213"/>
      <c r="AW1641" s="213"/>
      <c r="AX1641" s="213"/>
      <c r="AY1641" s="213"/>
      <c r="AZ1641" s="213"/>
      <c r="BA1641" s="213"/>
      <c r="BB1641" s="213"/>
      <c r="BC1641" s="213"/>
      <c r="BD1641" s="213"/>
      <c r="BE1641" s="213"/>
      <c r="BF1641" s="213"/>
      <c r="BG1641" s="213"/>
      <c r="BH1641" s="213"/>
    </row>
    <row r="1642" spans="1:60" ht="22.5" outlineLevel="2" x14ac:dyDescent="0.2">
      <c r="A1642" s="220"/>
      <c r="B1642" s="221"/>
      <c r="C1642" s="260" t="s">
        <v>317</v>
      </c>
      <c r="D1642" s="248"/>
      <c r="E1642" s="248"/>
      <c r="F1642" s="248"/>
      <c r="G1642" s="248"/>
      <c r="H1642" s="224"/>
      <c r="I1642" s="224"/>
      <c r="J1642" s="224"/>
      <c r="K1642" s="224"/>
      <c r="L1642" s="224"/>
      <c r="M1642" s="224"/>
      <c r="N1642" s="223"/>
      <c r="O1642" s="223"/>
      <c r="P1642" s="223"/>
      <c r="Q1642" s="223"/>
      <c r="R1642" s="224"/>
      <c r="S1642" s="224"/>
      <c r="T1642" s="224"/>
      <c r="U1642" s="224"/>
      <c r="V1642" s="224"/>
      <c r="W1642" s="224"/>
      <c r="X1642" s="224"/>
      <c r="Y1642" s="224"/>
      <c r="Z1642" s="213"/>
      <c r="AA1642" s="213"/>
      <c r="AB1642" s="213"/>
      <c r="AC1642" s="213"/>
      <c r="AD1642" s="213"/>
      <c r="AE1642" s="213"/>
      <c r="AF1642" s="213"/>
      <c r="AG1642" s="213" t="s">
        <v>287</v>
      </c>
      <c r="AH1642" s="213"/>
      <c r="AI1642" s="213"/>
      <c r="AJ1642" s="213"/>
      <c r="AK1642" s="213"/>
      <c r="AL1642" s="213"/>
      <c r="AM1642" s="213"/>
      <c r="AN1642" s="213"/>
      <c r="AO1642" s="213"/>
      <c r="AP1642" s="213"/>
      <c r="AQ1642" s="213"/>
      <c r="AR1642" s="213"/>
      <c r="AS1642" s="213"/>
      <c r="AT1642" s="213"/>
      <c r="AU1642" s="213"/>
      <c r="AV1642" s="213"/>
      <c r="AW1642" s="213"/>
      <c r="AX1642" s="213"/>
      <c r="AY1642" s="213"/>
      <c r="AZ1642" s="213"/>
      <c r="BA1642" s="249" t="str">
        <f>C1642</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642" s="213"/>
      <c r="BC1642" s="213"/>
      <c r="BD1642" s="213"/>
      <c r="BE1642" s="213"/>
      <c r="BF1642" s="213"/>
      <c r="BG1642" s="213"/>
      <c r="BH1642" s="213"/>
    </row>
    <row r="1643" spans="1:60" x14ac:dyDescent="0.2">
      <c r="A1643" s="3"/>
      <c r="B1643" s="4"/>
      <c r="C1643" s="265"/>
      <c r="D1643" s="6"/>
      <c r="E1643" s="3"/>
      <c r="F1643" s="3"/>
      <c r="G1643" s="3"/>
      <c r="H1643" s="3"/>
      <c r="I1643" s="3"/>
      <c r="J1643" s="3"/>
      <c r="K1643" s="3"/>
      <c r="L1643" s="3"/>
      <c r="M1643" s="3"/>
      <c r="N1643" s="3"/>
      <c r="O1643" s="3"/>
      <c r="P1643" s="3"/>
      <c r="Q1643" s="3"/>
      <c r="R1643" s="3"/>
      <c r="S1643" s="3"/>
      <c r="T1643" s="3"/>
      <c r="U1643" s="3"/>
      <c r="V1643" s="3"/>
      <c r="W1643" s="3"/>
      <c r="X1643" s="3"/>
      <c r="Y1643" s="3"/>
      <c r="AE1643">
        <v>15</v>
      </c>
      <c r="AF1643">
        <v>21</v>
      </c>
      <c r="AG1643" t="s">
        <v>262</v>
      </c>
    </row>
    <row r="1644" spans="1:60" x14ac:dyDescent="0.2">
      <c r="A1644" s="216"/>
      <c r="B1644" s="217" t="s">
        <v>29</v>
      </c>
      <c r="C1644" s="266"/>
      <c r="D1644" s="218"/>
      <c r="E1644" s="219"/>
      <c r="F1644" s="219"/>
      <c r="G1644" s="240">
        <f>G8+G67+G112+G117+G123+G140+G144+G394+G406+G441+G537+G540+G546+G565+G590+G597+G734+G741+G1123+G1430+G1528+G1545+G1548+G1563+G1587+G1622+G1625</f>
        <v>0</v>
      </c>
      <c r="H1644" s="3"/>
      <c r="I1644" s="3"/>
      <c r="J1644" s="3"/>
      <c r="K1644" s="3"/>
      <c r="L1644" s="3"/>
      <c r="M1644" s="3"/>
      <c r="N1644" s="3"/>
      <c r="O1644" s="3"/>
      <c r="P1644" s="3"/>
      <c r="Q1644" s="3"/>
      <c r="R1644" s="3"/>
      <c r="S1644" s="3"/>
      <c r="T1644" s="3"/>
      <c r="U1644" s="3"/>
      <c r="V1644" s="3"/>
      <c r="W1644" s="3"/>
      <c r="X1644" s="3"/>
      <c r="Y1644" s="3"/>
      <c r="AE1644">
        <f>SUMIF(L7:L1642,AE1643,G7:G1642)</f>
        <v>0</v>
      </c>
      <c r="AF1644">
        <f>SUMIF(L7:L1642,AF1643,G7:G1642)</f>
        <v>0</v>
      </c>
      <c r="AG1644" t="s">
        <v>353</v>
      </c>
    </row>
    <row r="1645" spans="1:60" x14ac:dyDescent="0.2">
      <c r="C1645" s="267"/>
      <c r="D1645" s="10"/>
      <c r="AG1645" t="s">
        <v>359</v>
      </c>
    </row>
    <row r="1646" spans="1:60" x14ac:dyDescent="0.2">
      <c r="D1646" s="10"/>
    </row>
    <row r="1647" spans="1:60" x14ac:dyDescent="0.2">
      <c r="D1647" s="10"/>
    </row>
    <row r="1648" spans="1:60"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jy0LRKPXYpOv+evY7CMt2i4cFcU/O+Clo65dbvM5iUcZdb142ZqZeWhk+fiUFgZkOfKO4oUtlcQ7mFzjPJJZA==" saltValue="nEW9z6Rd6t0Z17Vae4MKUw==" spinCount="100000" sheet="1" formatRows="0"/>
  <mergeCells count="1019">
    <mergeCell ref="C1630:G1630"/>
    <mergeCell ref="C1631:G1631"/>
    <mergeCell ref="C1632:G1632"/>
    <mergeCell ref="C1633:G1633"/>
    <mergeCell ref="C1642:G1642"/>
    <mergeCell ref="C1591:G1591"/>
    <mergeCell ref="C1592:G1592"/>
    <mergeCell ref="C1593:G1593"/>
    <mergeCell ref="C1602:G1602"/>
    <mergeCell ref="C1624:G1624"/>
    <mergeCell ref="C1629:G1629"/>
    <mergeCell ref="C1582:G1582"/>
    <mergeCell ref="C1584:G1584"/>
    <mergeCell ref="C1585:G1585"/>
    <mergeCell ref="C1586:G1586"/>
    <mergeCell ref="C1589:G1589"/>
    <mergeCell ref="C1590:G1590"/>
    <mergeCell ref="C1576:G1576"/>
    <mergeCell ref="C1577:G1577"/>
    <mergeCell ref="C1578:G1578"/>
    <mergeCell ref="C1579:G1579"/>
    <mergeCell ref="C1580:G1580"/>
    <mergeCell ref="C1581:G1581"/>
    <mergeCell ref="C1569:G1569"/>
    <mergeCell ref="C1570:G1570"/>
    <mergeCell ref="C1571:G1571"/>
    <mergeCell ref="C1573:G1573"/>
    <mergeCell ref="C1574:G1574"/>
    <mergeCell ref="C1575:G1575"/>
    <mergeCell ref="C1561:G1561"/>
    <mergeCell ref="C1562:G1562"/>
    <mergeCell ref="C1565:G1565"/>
    <mergeCell ref="C1566:G1566"/>
    <mergeCell ref="C1567:G1567"/>
    <mergeCell ref="C1568:G1568"/>
    <mergeCell ref="C1555:G1555"/>
    <mergeCell ref="C1556:G1556"/>
    <mergeCell ref="C1557:G1557"/>
    <mergeCell ref="C1558:G1558"/>
    <mergeCell ref="C1559:G1559"/>
    <mergeCell ref="C1560:G1560"/>
    <mergeCell ref="C1543:G1543"/>
    <mergeCell ref="C1550:G1550"/>
    <mergeCell ref="C1551:G1551"/>
    <mergeCell ref="C1552:G1552"/>
    <mergeCell ref="C1553:G1553"/>
    <mergeCell ref="C1554:G1554"/>
    <mergeCell ref="C1536:G1536"/>
    <mergeCell ref="C1537:G1537"/>
    <mergeCell ref="C1538:G1538"/>
    <mergeCell ref="C1539:G1539"/>
    <mergeCell ref="C1541:G1541"/>
    <mergeCell ref="C1542:G1542"/>
    <mergeCell ref="C1530:G1530"/>
    <mergeCell ref="C1531:G1531"/>
    <mergeCell ref="C1532:G1532"/>
    <mergeCell ref="C1533:G1533"/>
    <mergeCell ref="C1534:G1534"/>
    <mergeCell ref="C1535:G1535"/>
    <mergeCell ref="C1521:G1521"/>
    <mergeCell ref="C1522:G1522"/>
    <mergeCell ref="C1523:G1523"/>
    <mergeCell ref="C1524:G1524"/>
    <mergeCell ref="C1525:G1525"/>
    <mergeCell ref="C1527:G1527"/>
    <mergeCell ref="C1512:G1512"/>
    <mergeCell ref="C1513:G1513"/>
    <mergeCell ref="C1517:G1517"/>
    <mergeCell ref="C1518:G1518"/>
    <mergeCell ref="C1519:G1519"/>
    <mergeCell ref="C1520:G1520"/>
    <mergeCell ref="C1506:G1506"/>
    <mergeCell ref="C1507:G1507"/>
    <mergeCell ref="C1508:G1508"/>
    <mergeCell ref="C1509:G1509"/>
    <mergeCell ref="C1510:G1510"/>
    <mergeCell ref="C1511:G1511"/>
    <mergeCell ref="C1497:G1497"/>
    <mergeCell ref="C1498:G1498"/>
    <mergeCell ref="C1499:G1499"/>
    <mergeCell ref="C1500:G1500"/>
    <mergeCell ref="C1501:G1501"/>
    <mergeCell ref="C1505:G1505"/>
    <mergeCell ref="C1490:G1490"/>
    <mergeCell ref="C1491:G1491"/>
    <mergeCell ref="C1493:G1493"/>
    <mergeCell ref="C1494:G1494"/>
    <mergeCell ref="C1495:G1495"/>
    <mergeCell ref="C1496:G1496"/>
    <mergeCell ref="C1484:G1484"/>
    <mergeCell ref="C1485:G1485"/>
    <mergeCell ref="C1486:G1486"/>
    <mergeCell ref="C1487:G1487"/>
    <mergeCell ref="C1488:G1488"/>
    <mergeCell ref="C1489:G1489"/>
    <mergeCell ref="C1477:G1477"/>
    <mergeCell ref="C1478:G1478"/>
    <mergeCell ref="C1479:G1479"/>
    <mergeCell ref="C1480:G1480"/>
    <mergeCell ref="C1481:G1481"/>
    <mergeCell ref="C1483:G1483"/>
    <mergeCell ref="C1470:G1470"/>
    <mergeCell ref="C1471:G1471"/>
    <mergeCell ref="C1473:G1473"/>
    <mergeCell ref="C1474:G1474"/>
    <mergeCell ref="C1475:G1475"/>
    <mergeCell ref="C1476:G1476"/>
    <mergeCell ref="C1464:G1464"/>
    <mergeCell ref="C1465:G1465"/>
    <mergeCell ref="C1466:G1466"/>
    <mergeCell ref="C1467:G1467"/>
    <mergeCell ref="C1468:G1468"/>
    <mergeCell ref="C1469:G1469"/>
    <mergeCell ref="C1455:G1455"/>
    <mergeCell ref="C1457:G1457"/>
    <mergeCell ref="C1458:G1458"/>
    <mergeCell ref="C1459:G1459"/>
    <mergeCell ref="C1462:G1462"/>
    <mergeCell ref="C1463:G1463"/>
    <mergeCell ref="C1449:G1449"/>
    <mergeCell ref="C1450:G1450"/>
    <mergeCell ref="C1451:G1451"/>
    <mergeCell ref="C1452:G1452"/>
    <mergeCell ref="C1453:G1453"/>
    <mergeCell ref="C1454:G1454"/>
    <mergeCell ref="C1441:G1441"/>
    <mergeCell ref="C1442:G1442"/>
    <mergeCell ref="C1443:G1443"/>
    <mergeCell ref="C1446:G1446"/>
    <mergeCell ref="C1447:G1447"/>
    <mergeCell ref="C1448:G1448"/>
    <mergeCell ref="C1434:G1434"/>
    <mergeCell ref="C1435:G1435"/>
    <mergeCell ref="C1436:G1436"/>
    <mergeCell ref="C1437:G1437"/>
    <mergeCell ref="C1438:G1438"/>
    <mergeCell ref="C1439:G1439"/>
    <mergeCell ref="C1422:G1422"/>
    <mergeCell ref="C1423:G1423"/>
    <mergeCell ref="C1424:G1424"/>
    <mergeCell ref="C1429:G1429"/>
    <mergeCell ref="C1432:G1432"/>
    <mergeCell ref="C1433:G1433"/>
    <mergeCell ref="C1416:G1416"/>
    <mergeCell ref="C1417:G1417"/>
    <mergeCell ref="C1418:G1418"/>
    <mergeCell ref="C1419:G1419"/>
    <mergeCell ref="C1420:G1420"/>
    <mergeCell ref="C1421:G1421"/>
    <mergeCell ref="C1409:G1409"/>
    <mergeCell ref="C1410:G1410"/>
    <mergeCell ref="C1412:G1412"/>
    <mergeCell ref="C1413:G1413"/>
    <mergeCell ref="C1414:G1414"/>
    <mergeCell ref="C1415:G1415"/>
    <mergeCell ref="C1403:G1403"/>
    <mergeCell ref="C1404:G1404"/>
    <mergeCell ref="C1405:G1405"/>
    <mergeCell ref="C1406:G1406"/>
    <mergeCell ref="C1407:G1407"/>
    <mergeCell ref="C1408:G1408"/>
    <mergeCell ref="C1397:G1397"/>
    <mergeCell ref="C1398:G1398"/>
    <mergeCell ref="C1399:G1399"/>
    <mergeCell ref="C1400:G1400"/>
    <mergeCell ref="C1401:G1401"/>
    <mergeCell ref="C1402:G1402"/>
    <mergeCell ref="C1390:G1390"/>
    <mergeCell ref="C1391:G1391"/>
    <mergeCell ref="C1392:G1392"/>
    <mergeCell ref="C1393:G1393"/>
    <mergeCell ref="C1394:G1394"/>
    <mergeCell ref="C1396:G1396"/>
    <mergeCell ref="C1384:G1384"/>
    <mergeCell ref="C1385:G1385"/>
    <mergeCell ref="C1386:G1386"/>
    <mergeCell ref="C1387:G1387"/>
    <mergeCell ref="C1388:G1388"/>
    <mergeCell ref="C1389:G1389"/>
    <mergeCell ref="C1377:G1377"/>
    <mergeCell ref="C1378:G1378"/>
    <mergeCell ref="C1379:G1379"/>
    <mergeCell ref="C1380:G1380"/>
    <mergeCell ref="C1382:G1382"/>
    <mergeCell ref="C1383:G1383"/>
    <mergeCell ref="C1371:G1371"/>
    <mergeCell ref="C1372:G1372"/>
    <mergeCell ref="C1373:G1373"/>
    <mergeCell ref="C1374:G1374"/>
    <mergeCell ref="C1375:G1375"/>
    <mergeCell ref="C1376:G1376"/>
    <mergeCell ref="C1364:G1364"/>
    <mergeCell ref="C1365:G1365"/>
    <mergeCell ref="C1366:G1366"/>
    <mergeCell ref="C1368:G1368"/>
    <mergeCell ref="C1369:G1369"/>
    <mergeCell ref="C1370:G1370"/>
    <mergeCell ref="C1358:G1358"/>
    <mergeCell ref="C1359:G1359"/>
    <mergeCell ref="C1360:G1360"/>
    <mergeCell ref="C1361:G1361"/>
    <mergeCell ref="C1362:G1362"/>
    <mergeCell ref="C1363:G1363"/>
    <mergeCell ref="C1351:G1351"/>
    <mergeCell ref="C1352:G1352"/>
    <mergeCell ref="C1354:G1354"/>
    <mergeCell ref="C1355:G1355"/>
    <mergeCell ref="C1356:G1356"/>
    <mergeCell ref="C1357:G1357"/>
    <mergeCell ref="C1345:G1345"/>
    <mergeCell ref="C1346:G1346"/>
    <mergeCell ref="C1347:G1347"/>
    <mergeCell ref="C1348:G1348"/>
    <mergeCell ref="C1349:G1349"/>
    <mergeCell ref="C1350:G1350"/>
    <mergeCell ref="C1339:G1339"/>
    <mergeCell ref="C1340:G1340"/>
    <mergeCell ref="C1341:G1341"/>
    <mergeCell ref="C1342:G1342"/>
    <mergeCell ref="C1343:G1343"/>
    <mergeCell ref="C1344:G1344"/>
    <mergeCell ref="C1332:G1332"/>
    <mergeCell ref="C1333:G1333"/>
    <mergeCell ref="C1334:G1334"/>
    <mergeCell ref="C1335:G1335"/>
    <mergeCell ref="C1336:G1336"/>
    <mergeCell ref="C1337:G1337"/>
    <mergeCell ref="C1326:G1326"/>
    <mergeCell ref="C1327:G1327"/>
    <mergeCell ref="C1328:G1328"/>
    <mergeCell ref="C1329:G1329"/>
    <mergeCell ref="C1330:G1330"/>
    <mergeCell ref="C1331:G1331"/>
    <mergeCell ref="C1319:G1319"/>
    <mergeCell ref="C1321:G1321"/>
    <mergeCell ref="C1322:G1322"/>
    <mergeCell ref="C1323:G1323"/>
    <mergeCell ref="C1324:G1324"/>
    <mergeCell ref="C1325:G1325"/>
    <mergeCell ref="C1312:G1312"/>
    <mergeCell ref="C1313:G1313"/>
    <mergeCell ref="C1314:G1314"/>
    <mergeCell ref="C1315:G1315"/>
    <mergeCell ref="C1317:G1317"/>
    <mergeCell ref="C1318:G1318"/>
    <mergeCell ref="C1306:G1306"/>
    <mergeCell ref="C1307:G1307"/>
    <mergeCell ref="C1308:G1308"/>
    <mergeCell ref="C1309:G1309"/>
    <mergeCell ref="C1310:G1310"/>
    <mergeCell ref="C1311:G1311"/>
    <mergeCell ref="C1299:G1299"/>
    <mergeCell ref="C1300:G1300"/>
    <mergeCell ref="C1302:G1302"/>
    <mergeCell ref="C1303:G1303"/>
    <mergeCell ref="C1304:G1304"/>
    <mergeCell ref="C1305:G1305"/>
    <mergeCell ref="C1293:G1293"/>
    <mergeCell ref="C1294:G1294"/>
    <mergeCell ref="C1295:G1295"/>
    <mergeCell ref="C1296:G1296"/>
    <mergeCell ref="C1297:G1297"/>
    <mergeCell ref="C1298:G1298"/>
    <mergeCell ref="C1287:G1287"/>
    <mergeCell ref="C1288:G1288"/>
    <mergeCell ref="C1289:G1289"/>
    <mergeCell ref="C1290:G1290"/>
    <mergeCell ref="C1291:G1291"/>
    <mergeCell ref="C1292:G1292"/>
    <mergeCell ref="C1280:G1280"/>
    <mergeCell ref="C1281:G1281"/>
    <mergeCell ref="C1283:G1283"/>
    <mergeCell ref="C1284:G1284"/>
    <mergeCell ref="C1285:G1285"/>
    <mergeCell ref="C1286:G1286"/>
    <mergeCell ref="C1273:G1273"/>
    <mergeCell ref="C1274:G1274"/>
    <mergeCell ref="C1275:G1275"/>
    <mergeCell ref="C1276:G1276"/>
    <mergeCell ref="C1277:G1277"/>
    <mergeCell ref="C1279:G1279"/>
    <mergeCell ref="C1267:G1267"/>
    <mergeCell ref="C1268:G1268"/>
    <mergeCell ref="C1269:G1269"/>
    <mergeCell ref="C1270:G1270"/>
    <mergeCell ref="C1271:G1271"/>
    <mergeCell ref="C1272:G1272"/>
    <mergeCell ref="C1260:G1260"/>
    <mergeCell ref="C1261:G1261"/>
    <mergeCell ref="C1262:G1262"/>
    <mergeCell ref="C1263:G1263"/>
    <mergeCell ref="C1264:G1264"/>
    <mergeCell ref="C1266:G1266"/>
    <mergeCell ref="C1254:G1254"/>
    <mergeCell ref="C1255:G1255"/>
    <mergeCell ref="C1256:G1256"/>
    <mergeCell ref="C1257:G1257"/>
    <mergeCell ref="C1258:G1258"/>
    <mergeCell ref="C1259:G1259"/>
    <mergeCell ref="C1247:G1247"/>
    <mergeCell ref="C1248:G1248"/>
    <mergeCell ref="C1249:G1249"/>
    <mergeCell ref="C1251:G1251"/>
    <mergeCell ref="C1252:G1252"/>
    <mergeCell ref="C1253:G1253"/>
    <mergeCell ref="C1241:G1241"/>
    <mergeCell ref="C1242:G1242"/>
    <mergeCell ref="C1243:G1243"/>
    <mergeCell ref="C1244:G1244"/>
    <mergeCell ref="C1245:G1245"/>
    <mergeCell ref="C1246:G1246"/>
    <mergeCell ref="C1234:G1234"/>
    <mergeCell ref="C1236:G1236"/>
    <mergeCell ref="C1237:G1237"/>
    <mergeCell ref="C1238:G1238"/>
    <mergeCell ref="C1239:G1239"/>
    <mergeCell ref="C1240:G1240"/>
    <mergeCell ref="C1228:G1228"/>
    <mergeCell ref="C1229:G1229"/>
    <mergeCell ref="C1230:G1230"/>
    <mergeCell ref="C1231:G1231"/>
    <mergeCell ref="C1232:G1232"/>
    <mergeCell ref="C1233:G1233"/>
    <mergeCell ref="C1222:G1222"/>
    <mergeCell ref="C1223:G1223"/>
    <mergeCell ref="C1224:G1224"/>
    <mergeCell ref="C1225:G1225"/>
    <mergeCell ref="C1226:G1226"/>
    <mergeCell ref="C1227:G1227"/>
    <mergeCell ref="C1215:G1215"/>
    <mergeCell ref="C1216:G1216"/>
    <mergeCell ref="C1217:G1217"/>
    <mergeCell ref="C1218:G1218"/>
    <mergeCell ref="C1219:G1219"/>
    <mergeCell ref="C1221:G1221"/>
    <mergeCell ref="C1209:G1209"/>
    <mergeCell ref="C1210:G1210"/>
    <mergeCell ref="C1211:G1211"/>
    <mergeCell ref="C1212:G1212"/>
    <mergeCell ref="C1213:G1213"/>
    <mergeCell ref="C1214:G1214"/>
    <mergeCell ref="C1202:G1202"/>
    <mergeCell ref="C1203:G1203"/>
    <mergeCell ref="C1204:G1204"/>
    <mergeCell ref="C1206:G1206"/>
    <mergeCell ref="C1207:G1207"/>
    <mergeCell ref="C1208:G1208"/>
    <mergeCell ref="C1196:G1196"/>
    <mergeCell ref="C1197:G1197"/>
    <mergeCell ref="C1198:G1198"/>
    <mergeCell ref="C1199:G1199"/>
    <mergeCell ref="C1200:G1200"/>
    <mergeCell ref="C1201:G1201"/>
    <mergeCell ref="C1189:G1189"/>
    <mergeCell ref="C1191:G1191"/>
    <mergeCell ref="C1192:G1192"/>
    <mergeCell ref="C1193:G1193"/>
    <mergeCell ref="C1194:G1194"/>
    <mergeCell ref="C1195:G1195"/>
    <mergeCell ref="C1183:G1183"/>
    <mergeCell ref="C1184:G1184"/>
    <mergeCell ref="C1185:G1185"/>
    <mergeCell ref="C1186:G1186"/>
    <mergeCell ref="C1187:G1187"/>
    <mergeCell ref="C1188:G1188"/>
    <mergeCell ref="C1177:G1177"/>
    <mergeCell ref="C1178:G1178"/>
    <mergeCell ref="C1179:G1179"/>
    <mergeCell ref="C1180:G1180"/>
    <mergeCell ref="C1181:G1181"/>
    <mergeCell ref="C1182:G1182"/>
    <mergeCell ref="C1170:G1170"/>
    <mergeCell ref="C1172:G1172"/>
    <mergeCell ref="C1173:G1173"/>
    <mergeCell ref="C1174:G1174"/>
    <mergeCell ref="C1175:G1175"/>
    <mergeCell ref="C1176:G1176"/>
    <mergeCell ref="C1164:G1164"/>
    <mergeCell ref="C1165:G1165"/>
    <mergeCell ref="C1166:G1166"/>
    <mergeCell ref="C1167:G1167"/>
    <mergeCell ref="C1168:G1168"/>
    <mergeCell ref="C1169:G1169"/>
    <mergeCell ref="C1158:G1158"/>
    <mergeCell ref="C1159:G1159"/>
    <mergeCell ref="C1160:G1160"/>
    <mergeCell ref="C1161:G1161"/>
    <mergeCell ref="C1162:G1162"/>
    <mergeCell ref="C1163:G1163"/>
    <mergeCell ref="C1148:G1148"/>
    <mergeCell ref="C1149:G1149"/>
    <mergeCell ref="C1150:G1150"/>
    <mergeCell ref="C1151:G1151"/>
    <mergeCell ref="C1156:G1156"/>
    <mergeCell ref="C1157:G1157"/>
    <mergeCell ref="C1142:G1142"/>
    <mergeCell ref="C1143:G1143"/>
    <mergeCell ref="C1144:G1144"/>
    <mergeCell ref="C1145:G1145"/>
    <mergeCell ref="C1146:G1146"/>
    <mergeCell ref="C1147:G1147"/>
    <mergeCell ref="C1135:G1135"/>
    <mergeCell ref="C1136:G1136"/>
    <mergeCell ref="C1137:G1137"/>
    <mergeCell ref="C1139:G1139"/>
    <mergeCell ref="C1140:G1140"/>
    <mergeCell ref="C1141:G1141"/>
    <mergeCell ref="C1129:G1129"/>
    <mergeCell ref="C1130:G1130"/>
    <mergeCell ref="C1131:G1131"/>
    <mergeCell ref="C1132:G1132"/>
    <mergeCell ref="C1133:G1133"/>
    <mergeCell ref="C1134:G1134"/>
    <mergeCell ref="C1117:G1117"/>
    <mergeCell ref="C1118:G1118"/>
    <mergeCell ref="C1119:G1119"/>
    <mergeCell ref="C1120:G1120"/>
    <mergeCell ref="C1122:G1122"/>
    <mergeCell ref="C1128:G1128"/>
    <mergeCell ref="C1111:G1111"/>
    <mergeCell ref="C1112:G1112"/>
    <mergeCell ref="C1113:G1113"/>
    <mergeCell ref="C1114:G1114"/>
    <mergeCell ref="C1115:G1115"/>
    <mergeCell ref="C1116:G1116"/>
    <mergeCell ref="C1105:G1105"/>
    <mergeCell ref="C1106:G1106"/>
    <mergeCell ref="C1107:G1107"/>
    <mergeCell ref="C1108:G1108"/>
    <mergeCell ref="C1109:G1109"/>
    <mergeCell ref="C1110:G1110"/>
    <mergeCell ref="C1098:G1098"/>
    <mergeCell ref="C1099:G1099"/>
    <mergeCell ref="C1101:G1101"/>
    <mergeCell ref="C1102:G1102"/>
    <mergeCell ref="C1103:G1103"/>
    <mergeCell ref="C1104:G1104"/>
    <mergeCell ref="C1092:G1092"/>
    <mergeCell ref="C1093:G1093"/>
    <mergeCell ref="C1094:G1094"/>
    <mergeCell ref="C1095:G1095"/>
    <mergeCell ref="C1096:G1096"/>
    <mergeCell ref="C1097:G1097"/>
    <mergeCell ref="C1086:G1086"/>
    <mergeCell ref="C1087:G1087"/>
    <mergeCell ref="C1088:G1088"/>
    <mergeCell ref="C1089:G1089"/>
    <mergeCell ref="C1090:G1090"/>
    <mergeCell ref="C1091:G1091"/>
    <mergeCell ref="C1080:G1080"/>
    <mergeCell ref="C1081:G1081"/>
    <mergeCell ref="C1082:G1082"/>
    <mergeCell ref="C1083:G1083"/>
    <mergeCell ref="C1084:G1084"/>
    <mergeCell ref="C1085:G1085"/>
    <mergeCell ref="C1073:G1073"/>
    <mergeCell ref="C1074:G1074"/>
    <mergeCell ref="C1075:G1075"/>
    <mergeCell ref="C1076:G1076"/>
    <mergeCell ref="C1077:G1077"/>
    <mergeCell ref="C1079:G1079"/>
    <mergeCell ref="C1067:G1067"/>
    <mergeCell ref="C1068:G1068"/>
    <mergeCell ref="C1069:G1069"/>
    <mergeCell ref="C1070:G1070"/>
    <mergeCell ref="C1071:G1071"/>
    <mergeCell ref="C1072:G1072"/>
    <mergeCell ref="C1061:G1061"/>
    <mergeCell ref="C1062:G1062"/>
    <mergeCell ref="C1063:G1063"/>
    <mergeCell ref="C1064:G1064"/>
    <mergeCell ref="C1065:G1065"/>
    <mergeCell ref="C1066:G1066"/>
    <mergeCell ref="C1054:G1054"/>
    <mergeCell ref="C1055:G1055"/>
    <mergeCell ref="C1056:G1056"/>
    <mergeCell ref="C1057:G1057"/>
    <mergeCell ref="C1059:G1059"/>
    <mergeCell ref="C1060:G1060"/>
    <mergeCell ref="C1048:G1048"/>
    <mergeCell ref="C1049:G1049"/>
    <mergeCell ref="C1050:G1050"/>
    <mergeCell ref="C1051:G1051"/>
    <mergeCell ref="C1052:G1052"/>
    <mergeCell ref="C1053:G1053"/>
    <mergeCell ref="C1042:G1042"/>
    <mergeCell ref="C1043:G1043"/>
    <mergeCell ref="C1044:G1044"/>
    <mergeCell ref="C1045:G1045"/>
    <mergeCell ref="C1046:G1046"/>
    <mergeCell ref="C1047:G1047"/>
    <mergeCell ref="C1034:G1034"/>
    <mergeCell ref="C1036:G1036"/>
    <mergeCell ref="C1037:G1037"/>
    <mergeCell ref="C1038:G1038"/>
    <mergeCell ref="C1040:G1040"/>
    <mergeCell ref="C1041:G1041"/>
    <mergeCell ref="C1028:G1028"/>
    <mergeCell ref="C1029:G1029"/>
    <mergeCell ref="C1030:G1030"/>
    <mergeCell ref="C1031:G1031"/>
    <mergeCell ref="C1032:G1032"/>
    <mergeCell ref="C1033:G1033"/>
    <mergeCell ref="C1022:G1022"/>
    <mergeCell ref="C1023:G1023"/>
    <mergeCell ref="C1024:G1024"/>
    <mergeCell ref="C1025:G1025"/>
    <mergeCell ref="C1026:G1026"/>
    <mergeCell ref="C1027:G1027"/>
    <mergeCell ref="C1014:G1014"/>
    <mergeCell ref="C1015:G1015"/>
    <mergeCell ref="C1017:G1017"/>
    <mergeCell ref="C1018:G1018"/>
    <mergeCell ref="C1019:G1019"/>
    <mergeCell ref="C1021:G1021"/>
    <mergeCell ref="C1008:G1008"/>
    <mergeCell ref="C1009:G1009"/>
    <mergeCell ref="C1010:G1010"/>
    <mergeCell ref="C1011:G1011"/>
    <mergeCell ref="C1012:G1012"/>
    <mergeCell ref="C1013:G1013"/>
    <mergeCell ref="C1001:G1001"/>
    <mergeCell ref="C1003:G1003"/>
    <mergeCell ref="C1004:G1004"/>
    <mergeCell ref="C1005:G1005"/>
    <mergeCell ref="C1006:G1006"/>
    <mergeCell ref="C1007:G1007"/>
    <mergeCell ref="C993:G993"/>
    <mergeCell ref="C994:G994"/>
    <mergeCell ref="C996:G996"/>
    <mergeCell ref="C997:G997"/>
    <mergeCell ref="C999:G999"/>
    <mergeCell ref="C1000:G1000"/>
    <mergeCell ref="C987:G987"/>
    <mergeCell ref="C988:G988"/>
    <mergeCell ref="C989:G989"/>
    <mergeCell ref="C990:G990"/>
    <mergeCell ref="C991:G991"/>
    <mergeCell ref="C992:G992"/>
    <mergeCell ref="C981:G981"/>
    <mergeCell ref="C982:G982"/>
    <mergeCell ref="C983:G983"/>
    <mergeCell ref="C984:G984"/>
    <mergeCell ref="C985:G985"/>
    <mergeCell ref="C986:G986"/>
    <mergeCell ref="C973:G973"/>
    <mergeCell ref="C974:G974"/>
    <mergeCell ref="C976:G976"/>
    <mergeCell ref="C977:G977"/>
    <mergeCell ref="C978:G978"/>
    <mergeCell ref="C980:G980"/>
    <mergeCell ref="C966:G966"/>
    <mergeCell ref="C967:G967"/>
    <mergeCell ref="C968:G968"/>
    <mergeCell ref="C969:G969"/>
    <mergeCell ref="C970:G970"/>
    <mergeCell ref="C971:G971"/>
    <mergeCell ref="C959:G959"/>
    <mergeCell ref="C961:G961"/>
    <mergeCell ref="C962:G962"/>
    <mergeCell ref="C963:G963"/>
    <mergeCell ref="C964:G964"/>
    <mergeCell ref="C965:G965"/>
    <mergeCell ref="C952:G952"/>
    <mergeCell ref="C953:G953"/>
    <mergeCell ref="C954:G954"/>
    <mergeCell ref="C955:G955"/>
    <mergeCell ref="C957:G957"/>
    <mergeCell ref="C958:G958"/>
    <mergeCell ref="C946:G946"/>
    <mergeCell ref="C947:G947"/>
    <mergeCell ref="C948:G948"/>
    <mergeCell ref="C949:G949"/>
    <mergeCell ref="C950:G950"/>
    <mergeCell ref="C951:G951"/>
    <mergeCell ref="C940:G940"/>
    <mergeCell ref="C941:G941"/>
    <mergeCell ref="C942:G942"/>
    <mergeCell ref="C943:G943"/>
    <mergeCell ref="C944:G944"/>
    <mergeCell ref="C945:G945"/>
    <mergeCell ref="C932:G932"/>
    <mergeCell ref="C934:G934"/>
    <mergeCell ref="C935:G935"/>
    <mergeCell ref="C936:G936"/>
    <mergeCell ref="C938:G938"/>
    <mergeCell ref="C939:G939"/>
    <mergeCell ref="C925:G925"/>
    <mergeCell ref="C926:G926"/>
    <mergeCell ref="C927:G927"/>
    <mergeCell ref="C928:G928"/>
    <mergeCell ref="C929:G929"/>
    <mergeCell ref="C930:G930"/>
    <mergeCell ref="C918:G918"/>
    <mergeCell ref="C919:G919"/>
    <mergeCell ref="C920:G920"/>
    <mergeCell ref="C921:G921"/>
    <mergeCell ref="C923:G923"/>
    <mergeCell ref="C924:G924"/>
    <mergeCell ref="C911:G911"/>
    <mergeCell ref="C913:G913"/>
    <mergeCell ref="C914:G914"/>
    <mergeCell ref="C915:G915"/>
    <mergeCell ref="C916:G916"/>
    <mergeCell ref="C917:G917"/>
    <mergeCell ref="C903:G903"/>
    <mergeCell ref="C904:G904"/>
    <mergeCell ref="C905:G905"/>
    <mergeCell ref="C907:G907"/>
    <mergeCell ref="C909:G909"/>
    <mergeCell ref="C910:G910"/>
    <mergeCell ref="C897:G897"/>
    <mergeCell ref="C898:G898"/>
    <mergeCell ref="C899:G899"/>
    <mergeCell ref="C900:G900"/>
    <mergeCell ref="C901:G901"/>
    <mergeCell ref="C902:G902"/>
    <mergeCell ref="C891:G891"/>
    <mergeCell ref="C892:G892"/>
    <mergeCell ref="C893:G893"/>
    <mergeCell ref="C894:G894"/>
    <mergeCell ref="C895:G895"/>
    <mergeCell ref="C896:G896"/>
    <mergeCell ref="C884:G884"/>
    <mergeCell ref="C885:G885"/>
    <mergeCell ref="C886:G886"/>
    <mergeCell ref="C888:G888"/>
    <mergeCell ref="C889:G889"/>
    <mergeCell ref="C890:G890"/>
    <mergeCell ref="C877:G877"/>
    <mergeCell ref="C878:G878"/>
    <mergeCell ref="C879:G879"/>
    <mergeCell ref="C880:G880"/>
    <mergeCell ref="C881:G881"/>
    <mergeCell ref="C882:G882"/>
    <mergeCell ref="C871:G871"/>
    <mergeCell ref="C872:G872"/>
    <mergeCell ref="C873:G873"/>
    <mergeCell ref="C874:G874"/>
    <mergeCell ref="C875:G875"/>
    <mergeCell ref="C876:G876"/>
    <mergeCell ref="C865:G865"/>
    <mergeCell ref="C866:G866"/>
    <mergeCell ref="C867:G867"/>
    <mergeCell ref="C868:G868"/>
    <mergeCell ref="C869:G869"/>
    <mergeCell ref="C870:G870"/>
    <mergeCell ref="C858:G858"/>
    <mergeCell ref="C859:G859"/>
    <mergeCell ref="C860:G860"/>
    <mergeCell ref="C861:G861"/>
    <mergeCell ref="C862:G862"/>
    <mergeCell ref="C863:G863"/>
    <mergeCell ref="C852:G852"/>
    <mergeCell ref="C853:G853"/>
    <mergeCell ref="C854:G854"/>
    <mergeCell ref="C855:G855"/>
    <mergeCell ref="C856:G856"/>
    <mergeCell ref="C857:G857"/>
    <mergeCell ref="C845:G845"/>
    <mergeCell ref="C846:G846"/>
    <mergeCell ref="C847:G847"/>
    <mergeCell ref="C848:G848"/>
    <mergeCell ref="C850:G850"/>
    <mergeCell ref="C851:G851"/>
    <mergeCell ref="C839:G839"/>
    <mergeCell ref="C840:G840"/>
    <mergeCell ref="C841:G841"/>
    <mergeCell ref="C842:G842"/>
    <mergeCell ref="C843:G843"/>
    <mergeCell ref="C844:G844"/>
    <mergeCell ref="C832:G832"/>
    <mergeCell ref="C833:G833"/>
    <mergeCell ref="C834:G834"/>
    <mergeCell ref="C836:G836"/>
    <mergeCell ref="C837:G837"/>
    <mergeCell ref="C838:G838"/>
    <mergeCell ref="C826:G826"/>
    <mergeCell ref="C827:G827"/>
    <mergeCell ref="C828:G828"/>
    <mergeCell ref="C829:G829"/>
    <mergeCell ref="C830:G830"/>
    <mergeCell ref="C831:G831"/>
    <mergeCell ref="C819:G819"/>
    <mergeCell ref="C820:G820"/>
    <mergeCell ref="C822:G822"/>
    <mergeCell ref="C823:G823"/>
    <mergeCell ref="C824:G824"/>
    <mergeCell ref="C825:G825"/>
    <mergeCell ref="C812:G812"/>
    <mergeCell ref="C813:G813"/>
    <mergeCell ref="C814:G814"/>
    <mergeCell ref="C815:G815"/>
    <mergeCell ref="C816:G816"/>
    <mergeCell ref="C818:G818"/>
    <mergeCell ref="C805:G805"/>
    <mergeCell ref="C806:G806"/>
    <mergeCell ref="C808:G808"/>
    <mergeCell ref="C809:G809"/>
    <mergeCell ref="C810:G810"/>
    <mergeCell ref="C811:G811"/>
    <mergeCell ref="C799:G799"/>
    <mergeCell ref="C800:G800"/>
    <mergeCell ref="C801:G801"/>
    <mergeCell ref="C802:G802"/>
    <mergeCell ref="C803:G803"/>
    <mergeCell ref="C804:G804"/>
    <mergeCell ref="C792:G792"/>
    <mergeCell ref="C793:G793"/>
    <mergeCell ref="C794:G794"/>
    <mergeCell ref="C796:G796"/>
    <mergeCell ref="C797:G797"/>
    <mergeCell ref="C798:G798"/>
    <mergeCell ref="C786:G786"/>
    <mergeCell ref="C787:G787"/>
    <mergeCell ref="C788:G788"/>
    <mergeCell ref="C789:G789"/>
    <mergeCell ref="C790:G790"/>
    <mergeCell ref="C791:G791"/>
    <mergeCell ref="C779:G779"/>
    <mergeCell ref="C780:G780"/>
    <mergeCell ref="C782:G782"/>
    <mergeCell ref="C783:G783"/>
    <mergeCell ref="C784:G784"/>
    <mergeCell ref="C785:G785"/>
    <mergeCell ref="C772:G772"/>
    <mergeCell ref="C773:G773"/>
    <mergeCell ref="C774:G774"/>
    <mergeCell ref="C775:G775"/>
    <mergeCell ref="C777:G777"/>
    <mergeCell ref="C778:G778"/>
    <mergeCell ref="C765:G765"/>
    <mergeCell ref="C766:G766"/>
    <mergeCell ref="C767:G767"/>
    <mergeCell ref="C769:G769"/>
    <mergeCell ref="C770:G770"/>
    <mergeCell ref="C771:G771"/>
    <mergeCell ref="C759:G759"/>
    <mergeCell ref="C760:G760"/>
    <mergeCell ref="C761:G761"/>
    <mergeCell ref="C762:G762"/>
    <mergeCell ref="C763:G763"/>
    <mergeCell ref="C764:G764"/>
    <mergeCell ref="C753:G753"/>
    <mergeCell ref="C754:G754"/>
    <mergeCell ref="C755:G755"/>
    <mergeCell ref="C756:G756"/>
    <mergeCell ref="C757:G757"/>
    <mergeCell ref="C758:G758"/>
    <mergeCell ref="C747:G747"/>
    <mergeCell ref="C748:G748"/>
    <mergeCell ref="C749:G749"/>
    <mergeCell ref="C750:G750"/>
    <mergeCell ref="C751:G751"/>
    <mergeCell ref="C752:G752"/>
    <mergeCell ref="C733:G733"/>
    <mergeCell ref="C740:G740"/>
    <mergeCell ref="C743:G743"/>
    <mergeCell ref="C744:G744"/>
    <mergeCell ref="C745:G745"/>
    <mergeCell ref="C746:G746"/>
    <mergeCell ref="C723:G723"/>
    <mergeCell ref="C726:G726"/>
    <mergeCell ref="C727:G727"/>
    <mergeCell ref="C729:G729"/>
    <mergeCell ref="C730:G730"/>
    <mergeCell ref="C731:G731"/>
    <mergeCell ref="C716:G716"/>
    <mergeCell ref="C717:G717"/>
    <mergeCell ref="C718:G718"/>
    <mergeCell ref="C719:G719"/>
    <mergeCell ref="C721:G721"/>
    <mergeCell ref="C722:G722"/>
    <mergeCell ref="C708:G708"/>
    <mergeCell ref="C709:G709"/>
    <mergeCell ref="C712:G712"/>
    <mergeCell ref="C713:G713"/>
    <mergeCell ref="C714:G714"/>
    <mergeCell ref="C715:G715"/>
    <mergeCell ref="C701:G701"/>
    <mergeCell ref="C702:G702"/>
    <mergeCell ref="C703:G703"/>
    <mergeCell ref="C704:G704"/>
    <mergeCell ref="C705:G705"/>
    <mergeCell ref="C707:G707"/>
    <mergeCell ref="C693:G693"/>
    <mergeCell ref="C694:G694"/>
    <mergeCell ref="C695:G695"/>
    <mergeCell ref="C698:G698"/>
    <mergeCell ref="C699:G699"/>
    <mergeCell ref="C700:G700"/>
    <mergeCell ref="C685:G685"/>
    <mergeCell ref="C686:G686"/>
    <mergeCell ref="C687:G687"/>
    <mergeCell ref="C688:G688"/>
    <mergeCell ref="C689:G689"/>
    <mergeCell ref="C691:G691"/>
    <mergeCell ref="C676:G676"/>
    <mergeCell ref="C679:G679"/>
    <mergeCell ref="C680:G680"/>
    <mergeCell ref="C681:G681"/>
    <mergeCell ref="C683:G683"/>
    <mergeCell ref="C684:G684"/>
    <mergeCell ref="C668:G668"/>
    <mergeCell ref="C670:G670"/>
    <mergeCell ref="C671:G671"/>
    <mergeCell ref="C673:G673"/>
    <mergeCell ref="C674:G674"/>
    <mergeCell ref="C675:G675"/>
    <mergeCell ref="C660:G660"/>
    <mergeCell ref="C661:G661"/>
    <mergeCell ref="C662:G662"/>
    <mergeCell ref="C663:G663"/>
    <mergeCell ref="C666:G666"/>
    <mergeCell ref="C667:G667"/>
    <mergeCell ref="C651:G651"/>
    <mergeCell ref="C653:G653"/>
    <mergeCell ref="C654:G654"/>
    <mergeCell ref="C655:G655"/>
    <mergeCell ref="C657:G657"/>
    <mergeCell ref="C658:G658"/>
    <mergeCell ref="C643:G643"/>
    <mergeCell ref="C645:G645"/>
    <mergeCell ref="C646:G646"/>
    <mergeCell ref="C648:G648"/>
    <mergeCell ref="C649:G649"/>
    <mergeCell ref="C650:G650"/>
    <mergeCell ref="C634:G634"/>
    <mergeCell ref="C636:G636"/>
    <mergeCell ref="C638:G638"/>
    <mergeCell ref="C639:G639"/>
    <mergeCell ref="C641:G641"/>
    <mergeCell ref="C642:G642"/>
    <mergeCell ref="C626:G626"/>
    <mergeCell ref="C627:G627"/>
    <mergeCell ref="C628:G628"/>
    <mergeCell ref="C630:G630"/>
    <mergeCell ref="C631:G631"/>
    <mergeCell ref="C632:G632"/>
    <mergeCell ref="C618:G618"/>
    <mergeCell ref="C620:G620"/>
    <mergeCell ref="C621:G621"/>
    <mergeCell ref="C622:G622"/>
    <mergeCell ref="C624:G624"/>
    <mergeCell ref="C625:G625"/>
    <mergeCell ref="C610:G610"/>
    <mergeCell ref="C611:G611"/>
    <mergeCell ref="C613:G613"/>
    <mergeCell ref="C615:G615"/>
    <mergeCell ref="C616:G616"/>
    <mergeCell ref="C617:G617"/>
    <mergeCell ref="C586:G586"/>
    <mergeCell ref="C589:G589"/>
    <mergeCell ref="C596:G596"/>
    <mergeCell ref="C607:G607"/>
    <mergeCell ref="C608:G608"/>
    <mergeCell ref="C609:G609"/>
    <mergeCell ref="C580:G580"/>
    <mergeCell ref="C581:G581"/>
    <mergeCell ref="C582:G582"/>
    <mergeCell ref="C583:G583"/>
    <mergeCell ref="C584:G584"/>
    <mergeCell ref="C585:G585"/>
    <mergeCell ref="C564:G564"/>
    <mergeCell ref="C567:G567"/>
    <mergeCell ref="C568:G568"/>
    <mergeCell ref="C571:G571"/>
    <mergeCell ref="C574:G574"/>
    <mergeCell ref="C575:G575"/>
    <mergeCell ref="C532:G532"/>
    <mergeCell ref="C533:G533"/>
    <mergeCell ref="C534:G534"/>
    <mergeCell ref="C535:G535"/>
    <mergeCell ref="C542:G542"/>
    <mergeCell ref="C548:G548"/>
    <mergeCell ref="C524:G524"/>
    <mergeCell ref="C525:G525"/>
    <mergeCell ref="C526:G526"/>
    <mergeCell ref="C529:G529"/>
    <mergeCell ref="C530:G530"/>
    <mergeCell ref="C531:G531"/>
    <mergeCell ref="C418:G418"/>
    <mergeCell ref="C439:G439"/>
    <mergeCell ref="C520:G520"/>
    <mergeCell ref="C521:G521"/>
    <mergeCell ref="C522:G522"/>
    <mergeCell ref="C523:G523"/>
    <mergeCell ref="C397:G397"/>
    <mergeCell ref="C398:G398"/>
    <mergeCell ref="C399:G399"/>
    <mergeCell ref="C403:G403"/>
    <mergeCell ref="C408:G408"/>
    <mergeCell ref="C409:G409"/>
    <mergeCell ref="C388:G388"/>
    <mergeCell ref="C389:G389"/>
    <mergeCell ref="C390:G390"/>
    <mergeCell ref="C391:G391"/>
    <mergeCell ref="C392:G392"/>
    <mergeCell ref="C396:G396"/>
    <mergeCell ref="C382:G382"/>
    <mergeCell ref="C383:G383"/>
    <mergeCell ref="C384:G384"/>
    <mergeCell ref="C385:G385"/>
    <mergeCell ref="C386:G386"/>
    <mergeCell ref="C387:G387"/>
    <mergeCell ref="C373:G373"/>
    <mergeCell ref="C375:G375"/>
    <mergeCell ref="C376:G376"/>
    <mergeCell ref="C377:G377"/>
    <mergeCell ref="C380:G380"/>
    <mergeCell ref="C381:G381"/>
    <mergeCell ref="C367:G367"/>
    <mergeCell ref="C368:G368"/>
    <mergeCell ref="C369:G369"/>
    <mergeCell ref="C370:G370"/>
    <mergeCell ref="C371:G371"/>
    <mergeCell ref="C372:G372"/>
    <mergeCell ref="C359:G359"/>
    <mergeCell ref="C360:G360"/>
    <mergeCell ref="C361:G361"/>
    <mergeCell ref="C364:G364"/>
    <mergeCell ref="C365:G365"/>
    <mergeCell ref="C366:G366"/>
    <mergeCell ref="C352:G352"/>
    <mergeCell ref="C353:G353"/>
    <mergeCell ref="C354:G354"/>
    <mergeCell ref="C355:G355"/>
    <mergeCell ref="C356:G356"/>
    <mergeCell ref="C357:G357"/>
    <mergeCell ref="C344:G344"/>
    <mergeCell ref="C345:G345"/>
    <mergeCell ref="C346:G346"/>
    <mergeCell ref="C349:G349"/>
    <mergeCell ref="C350:G350"/>
    <mergeCell ref="C351:G351"/>
    <mergeCell ref="C337:G337"/>
    <mergeCell ref="C338:G338"/>
    <mergeCell ref="C339:G339"/>
    <mergeCell ref="C340:G340"/>
    <mergeCell ref="C341:G341"/>
    <mergeCell ref="C342:G342"/>
    <mergeCell ref="C328:G328"/>
    <mergeCell ref="C329:G329"/>
    <mergeCell ref="C330:G330"/>
    <mergeCell ref="C334:G334"/>
    <mergeCell ref="C335:G335"/>
    <mergeCell ref="C336:G336"/>
    <mergeCell ref="C318:G318"/>
    <mergeCell ref="C319:G319"/>
    <mergeCell ref="C320:G320"/>
    <mergeCell ref="C321:G321"/>
    <mergeCell ref="C326:G326"/>
    <mergeCell ref="C327:G327"/>
    <mergeCell ref="C310:G310"/>
    <mergeCell ref="C311:G311"/>
    <mergeCell ref="C312:G312"/>
    <mergeCell ref="C313:G313"/>
    <mergeCell ref="C316:G316"/>
    <mergeCell ref="C317:G317"/>
    <mergeCell ref="C179:G179"/>
    <mergeCell ref="C182:G182"/>
    <mergeCell ref="C301:G301"/>
    <mergeCell ref="C305:G305"/>
    <mergeCell ref="C306:G306"/>
    <mergeCell ref="C309:G309"/>
    <mergeCell ref="C137:G137"/>
    <mergeCell ref="C142:G142"/>
    <mergeCell ref="C146:G146"/>
    <mergeCell ref="C147:G147"/>
    <mergeCell ref="C151:G151"/>
    <mergeCell ref="C176:G176"/>
    <mergeCell ref="C128:G128"/>
    <mergeCell ref="C129:G129"/>
    <mergeCell ref="C133:G133"/>
    <mergeCell ref="C134:G134"/>
    <mergeCell ref="C135:G135"/>
    <mergeCell ref="C136:G136"/>
    <mergeCell ref="C104:G104"/>
    <mergeCell ref="C106:G106"/>
    <mergeCell ref="C114:G114"/>
    <mergeCell ref="C125:G125"/>
    <mergeCell ref="C126:G126"/>
    <mergeCell ref="C127:G127"/>
    <mergeCell ref="C97:G97"/>
    <mergeCell ref="C98:G98"/>
    <mergeCell ref="C100:G100"/>
    <mergeCell ref="C101:G101"/>
    <mergeCell ref="C102:G102"/>
    <mergeCell ref="C103:G103"/>
    <mergeCell ref="C90:G90"/>
    <mergeCell ref="C91:G91"/>
    <mergeCell ref="C92:G92"/>
    <mergeCell ref="C94:G94"/>
    <mergeCell ref="C95:G95"/>
    <mergeCell ref="C96:G96"/>
    <mergeCell ref="C69:G69"/>
    <mergeCell ref="C70:G70"/>
    <mergeCell ref="C71:G71"/>
    <mergeCell ref="C84:G84"/>
    <mergeCell ref="C88:G88"/>
    <mergeCell ref="C89:G89"/>
    <mergeCell ref="C52:G52"/>
    <mergeCell ref="C58:G58"/>
    <mergeCell ref="C59:G59"/>
    <mergeCell ref="C60:G60"/>
    <mergeCell ref="C61:G61"/>
    <mergeCell ref="C62:G62"/>
    <mergeCell ref="C22:G22"/>
    <mergeCell ref="C28:G28"/>
    <mergeCell ref="C34:G34"/>
    <mergeCell ref="C37:G37"/>
    <mergeCell ref="C41:G41"/>
    <mergeCell ref="C46:G46"/>
    <mergeCell ref="A1:G1"/>
    <mergeCell ref="C2:G2"/>
    <mergeCell ref="C3:G3"/>
    <mergeCell ref="C4:G4"/>
    <mergeCell ref="C10:G10"/>
    <mergeCell ref="C19:G1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15</vt:i4>
      </vt:variant>
      <vt:variant>
        <vt:lpstr>Pojmenované oblasti</vt:lpstr>
      </vt:variant>
      <vt:variant>
        <vt:i4>70</vt:i4>
      </vt:variant>
    </vt:vector>
  </HeadingPairs>
  <TitlesOfParts>
    <vt:vector size="85" baseType="lpstr">
      <vt:lpstr>Pokyny pro vyplnění</vt:lpstr>
      <vt:lpstr>Stavba</vt:lpstr>
      <vt:lpstr>VzorPolozky</vt:lpstr>
      <vt:lpstr>00 OVN001 Naklady</vt:lpstr>
      <vt:lpstr>01 D.1.1 Pol</vt:lpstr>
      <vt:lpstr>01 D.1.1m Pol</vt:lpstr>
      <vt:lpstr>01 D.1.2a Pol</vt:lpstr>
      <vt:lpstr>01 D.1.2b Pol</vt:lpstr>
      <vt:lpstr>01 D.1.4a Pol</vt:lpstr>
      <vt:lpstr>01 D.1.4b Pol</vt:lpstr>
      <vt:lpstr>01 D.2.1-001 Pol</vt:lpstr>
      <vt:lpstr>01 D.2.1-001.1 Pol</vt:lpstr>
      <vt:lpstr>01 D.2.1-001.2 Pol</vt:lpstr>
      <vt:lpstr>01 D.2.2 Pol</vt:lpstr>
      <vt:lpstr>02 D.1.1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OVN001 Naklady'!Názvy_tisku</vt:lpstr>
      <vt:lpstr>'01 D.1.1 Pol'!Názvy_tisku</vt:lpstr>
      <vt:lpstr>'01 D.1.1m Pol'!Názvy_tisku</vt:lpstr>
      <vt:lpstr>'01 D.1.2a Pol'!Názvy_tisku</vt:lpstr>
      <vt:lpstr>'01 D.1.2b Pol'!Názvy_tisku</vt:lpstr>
      <vt:lpstr>'01 D.1.4a Pol'!Názvy_tisku</vt:lpstr>
      <vt:lpstr>'01 D.1.4b Pol'!Názvy_tisku</vt:lpstr>
      <vt:lpstr>'01 D.2.1-001 Pol'!Názvy_tisku</vt:lpstr>
      <vt:lpstr>'01 D.2.1-001.1 Pol'!Názvy_tisku</vt:lpstr>
      <vt:lpstr>'01 D.2.1-001.2 Pol'!Názvy_tisku</vt:lpstr>
      <vt:lpstr>'01 D.2.2 Pol'!Názvy_tisku</vt:lpstr>
      <vt:lpstr>'02 D.1.1 Pol'!Názvy_tisku</vt:lpstr>
      <vt:lpstr>oadresa</vt:lpstr>
      <vt:lpstr>Stavba!Objednatel</vt:lpstr>
      <vt:lpstr>Stavba!Objekt</vt:lpstr>
      <vt:lpstr>'00 OVN001 Naklady'!Oblast_tisku</vt:lpstr>
      <vt:lpstr>'01 D.1.1 Pol'!Oblast_tisku</vt:lpstr>
      <vt:lpstr>'01 D.1.1m Pol'!Oblast_tisku</vt:lpstr>
      <vt:lpstr>'01 D.1.2a Pol'!Oblast_tisku</vt:lpstr>
      <vt:lpstr>'01 D.1.2b Pol'!Oblast_tisku</vt:lpstr>
      <vt:lpstr>'01 D.1.4a Pol'!Oblast_tisku</vt:lpstr>
      <vt:lpstr>'01 D.1.4b Pol'!Oblast_tisku</vt:lpstr>
      <vt:lpstr>'01 D.2.1-001 Pol'!Oblast_tisku</vt:lpstr>
      <vt:lpstr>'01 D.2.1-001.1 Pol'!Oblast_tisku</vt:lpstr>
      <vt:lpstr>'01 D.2.1-001.2 Pol'!Oblast_tisku</vt:lpstr>
      <vt:lpstr>'01 D.2.2 Pol'!Oblast_tisku</vt:lpstr>
      <vt:lpstr>'02 D.1.1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2019-03-19T12:27:02Z</cp:lastPrinted>
  <dcterms:created xsi:type="dcterms:W3CDTF">2009-04-08T07:15:50Z</dcterms:created>
  <dcterms:modified xsi:type="dcterms:W3CDTF">2025-01-14T10:12:13Z</dcterms:modified>
</cp:coreProperties>
</file>