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20 - Příprava území" sheetId="2" r:id="rId2"/>
    <sheet name="SO 182 - DIO" sheetId="3" r:id="rId3"/>
    <sheet name="SO 186 - Stavební úpravy ..." sheetId="4" r:id="rId4"/>
    <sheet name="SO 201 - Most ev. č. 33353-1" sheetId="5" r:id="rId5"/>
    <sheet name="SO 320 - Úprava vodoteče" sheetId="6" r:id="rId6"/>
    <sheet name="SO 330 - Provizorní přelo..." sheetId="7" r:id="rId7"/>
    <sheet name="SO 331 - Definitivní polo..." sheetId="8" r:id="rId8"/>
    <sheet name="Pokyny pro vyplnění" sheetId="9" r:id="rId9"/>
  </sheets>
  <definedNames>
    <definedName name="_xlnm.Print_Area" localSheetId="0">'Rekapitulace stavby'!$D$4:$AO$33,'Rekapitulace stavby'!$C$39:$AQ$59</definedName>
    <definedName name="_xlnm._FilterDatabase" localSheetId="1" hidden="1">'SO 020 - Příprava území'!$C$80:$K$122</definedName>
    <definedName name="_xlnm.Print_Area" localSheetId="1">'SO 020 - Příprava území'!$C$4:$J$36,'SO 020 - Příprava území'!$C$42:$J$62,'SO 020 - Příprava území'!$C$68:$K$122</definedName>
    <definedName name="_xlnm._FilterDatabase" localSheetId="2" hidden="1">'SO 182 - DIO'!$C$77:$K$106</definedName>
    <definedName name="_xlnm.Print_Area" localSheetId="2">'SO 182 - DIO'!$C$4:$J$36,'SO 182 - DIO'!$C$42:$J$59,'SO 182 - DIO'!$C$65:$K$106</definedName>
    <definedName name="_xlnm._FilterDatabase" localSheetId="3" hidden="1">'SO 186 - Stavební úpravy ...'!$C$83:$K$131</definedName>
    <definedName name="_xlnm.Print_Area" localSheetId="3">'SO 186 - Stavební úpravy ...'!$C$4:$J$36,'SO 186 - Stavební úpravy ...'!$C$42:$J$65,'SO 186 - Stavební úpravy ...'!$C$71:$K$131</definedName>
    <definedName name="_xlnm._FilterDatabase" localSheetId="4" hidden="1">'SO 201 - Most ev. č. 33353-1'!$C$94:$K$852</definedName>
    <definedName name="_xlnm.Print_Area" localSheetId="4">'SO 201 - Most ev. č. 33353-1'!$C$4:$J$36,'SO 201 - Most ev. č. 33353-1'!$C$42:$J$76,'SO 201 - Most ev. č. 33353-1'!$C$82:$K$852</definedName>
    <definedName name="_xlnm._FilterDatabase" localSheetId="5" hidden="1">'SO 320 - Úprava vodoteče'!$C$77:$K$116</definedName>
    <definedName name="_xlnm.Print_Area" localSheetId="5">'SO 320 - Úprava vodoteče'!$C$4:$J$36,'SO 320 - Úprava vodoteče'!$C$42:$J$59,'SO 320 - Úprava vodoteče'!$C$65:$K$116</definedName>
    <definedName name="_xlnm._FilterDatabase" localSheetId="6" hidden="1">'SO 330 - Provizorní přelo...'!$C$82:$K$117</definedName>
    <definedName name="_xlnm.Print_Area" localSheetId="6">'SO 330 - Provizorní přelo...'!$C$4:$J$36,'SO 330 - Provizorní přelo...'!$C$42:$J$64,'SO 330 - Provizorní přelo...'!$C$70:$K$117</definedName>
    <definedName name="_xlnm._FilterDatabase" localSheetId="7" hidden="1">'SO 331 - Definitivní polo...'!$C$86:$K$163</definedName>
    <definedName name="_xlnm.Print_Area" localSheetId="7">'SO 331 - Definitivní polo...'!$C$4:$J$36,'SO 331 - Definitivní polo...'!$C$42:$J$68,'SO 331 - Definitivní polo...'!$C$74:$K$163</definedName>
    <definedName name="_xlnm.Print_Area" localSheetId="8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'SO 020 - Příprava území'!$80:$80</definedName>
    <definedName name="_xlnm.Print_Titles" localSheetId="2">'SO 182 - DIO'!$77:$77</definedName>
    <definedName name="_xlnm.Print_Titles" localSheetId="3">'SO 186 - Stavební úpravy ...'!$83:$83</definedName>
    <definedName name="_xlnm.Print_Titles" localSheetId="4">'SO 201 - Most ev. č. 33353-1'!$94:$94</definedName>
    <definedName name="_xlnm.Print_Titles" localSheetId="5">'SO 320 - Úprava vodoteče'!$77:$77</definedName>
    <definedName name="_xlnm.Print_Titles" localSheetId="6">'SO 330 - Provizorní přelo...'!$82:$82</definedName>
    <definedName name="_xlnm.Print_Titles" localSheetId="7">'SO 331 - Definitivní polo...'!$86:$86</definedName>
  </definedNames>
  <calcPr fullCalcOnLoad="1"/>
</workbook>
</file>

<file path=xl/sharedStrings.xml><?xml version="1.0" encoding="utf-8"?>
<sst xmlns="http://schemas.openxmlformats.org/spreadsheetml/2006/main" count="11342" uniqueCount="1935">
  <si>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</si>
  <si>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</si>
  <si>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</si>
  <si>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</si>
  <si>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</si>
  <si>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</si>
  <si>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</si>
  <si>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{50979583-efb5-4644-825f-fc484413b00c}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</si>
  <si>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</si>
  <si>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</si>
  <si>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</si>
  <si>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</si>
  <si>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</si>
  <si>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</si>
  <si>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</si>
  <si>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</si>
  <si>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Pritoky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</si>
  <si>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</si>
  <si>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</si>
  <si>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III/33353-1 Přítoky, most ev. č. 33353-1</t>
  </si>
  <si>
    <t>KSO:</t>
  </si>
  <si>
    <t/>
  </si>
  <si>
    <t>CC-CZ:</t>
  </si>
  <si>
    <t>Místo:</t>
  </si>
  <si>
    <t>Miskovice, část Přítoky</t>
  </si>
  <si>
    <t>Datum:</t>
  </si>
  <si>
    <t>10. 1. 2018</t>
  </si>
  <si>
    <t>Zadavatel:</t>
  </si>
  <si>
    <t>IČ:</t>
  </si>
  <si>
    <t>Středočeský kraj</t>
  </si>
  <si>
    <t>DIČ:</t>
  </si>
  <si>
    <t>Uchazeč:</t>
  </si>
  <si>
    <t>Vyplň údaj</t>
  </si>
  <si>
    <t>Projektant:</t>
  </si>
  <si>
    <t>60193280</t>
  </si>
  <si>
    <t>VPÚ DECO PRAHA  a.s.</t>
  </si>
  <si>
    <t xml:space="preserve">CZ60193280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</si>
  <si>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</si>
  <si>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</si>
  <si>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</si>
  <si>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</si>
  <si>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</si>
  <si>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</si>
  <si>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</si>
  <si>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</si>
  <si>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</si>
  <si>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</si>
  <si>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</si>
  <si>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</si>
  <si>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</si>
  <si>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</si>
  <si>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</si>
  <si>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</si>
  <si>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</si>
  <si>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</si>
  <si>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</si>
  <si>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</si>
  <si>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</si>
  <si>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</si>
  <si>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</si>
  <si>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</si>
  <si>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</si>
  <si>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</si>
  <si>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</si>
  <si>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</si>
  <si>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</si>
  <si>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</si>
  <si>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</si>
  <si>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</si>
  <si>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</si>
  <si>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</si>
  <si>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</si>
  <si>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</si>
  <si>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</si>
  <si>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</si>
  <si>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</si>
  <si>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</si>
  <si>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</si>
  <si>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020</t>
  </si>
  <si>
    <t>Příprava území</t>
  </si>
  <si>
    <t>STA</t>
  </si>
  <si>
    <t>1</t>
  </si>
  <si>
    <t>{d7f98662-c3cd-4a76-8c4a-47ed4cf198ed}</t>
  </si>
  <si>
    <t>823 29</t>
  </si>
  <si>
    <t>2</t>
  </si>
  <si>
    <t>SO 182</t>
  </si>
  <si>
    <t>DIO</t>
  </si>
  <si>
    <t>{734865fd-5226-4b26-adc5-fe7e623aeb5f}</t>
  </si>
  <si>
    <t>SO 186</t>
  </si>
  <si>
    <t>Stavební úpravy objízdných tras</t>
  </si>
  <si>
    <t>{34023297-cc61-44f9-ac13-57eacef7ff73}</t>
  </si>
  <si>
    <t>SO 201</t>
  </si>
  <si>
    <t>Most ev. č. 33353-1</t>
  </si>
  <si>
    <t>{069907fa-d474-4206-9035-15d6c791b2c5}</t>
  </si>
  <si>
    <t>821 11 2</t>
  </si>
  <si>
    <t>SO 320</t>
  </si>
  <si>
    <t>Úprava vodoteče</t>
  </si>
  <si>
    <t>{42f49fd6-a943-41b6-a6dd-929fbadbbc50}</t>
  </si>
  <si>
    <t>833 21</t>
  </si>
  <si>
    <t>SO 330</t>
  </si>
  <si>
    <t>Provizorní přeložka kanalizace</t>
  </si>
  <si>
    <t>{4984be3c-ef0c-4309-880b-4b1855bce19b}</t>
  </si>
  <si>
    <t>827 29</t>
  </si>
  <si>
    <t>SO 331</t>
  </si>
  <si>
    <t>Definitivní poloha kanalizace</t>
  </si>
  <si>
    <t>{a77c5e2b-8674-4573-b71b-5237e13533e5}</t>
  </si>
  <si>
    <t>827 21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</si>
  <si>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</si>
  <si>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</si>
  <si>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</si>
  <si>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</si>
  <si>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</si>
  <si>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</si>
  <si>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</si>
  <si>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020 - Příprava území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</si>
  <si>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</si>
  <si>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</si>
  <si>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</si>
  <si>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</si>
  <si>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</si>
  <si>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</si>
  <si>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</si>
  <si>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998 - Přesun hmot</t>
  </si>
  <si>
    <t>VRN - Vedlejší rozpočtové náklady</t>
  </si>
  <si>
    <t xml:space="preserve">    VRN4 - Inženýrská činnost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</si>
  <si>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</si>
  <si>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</si>
  <si>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</si>
  <si>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</si>
  <si>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</si>
  <si>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</si>
  <si>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</si>
  <si>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</si>
  <si>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</si>
  <si>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</si>
  <si>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</si>
  <si>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</si>
  <si>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</si>
  <si>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</si>
  <si>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</si>
  <si>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</si>
  <si>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</si>
  <si>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</si>
  <si>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</si>
  <si>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</si>
  <si>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</si>
  <si>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m2</t>
  </si>
  <si>
    <t>CS ÚRS 2017 01</t>
  </si>
  <si>
    <t>4</t>
  </si>
  <si>
    <t>1103847084</t>
  </si>
  <si>
    <t>P</t>
  </si>
  <si>
    <t>Poznámka k položce:
vč. naložení na dopravní prostředek</t>
  </si>
  <si>
    <t>111201401</t>
  </si>
  <si>
    <t>Spálení křovin a stromů průměru kmene do 100 mm</t>
  </si>
  <si>
    <t>-1910739952</t>
  </si>
  <si>
    <t>3</t>
  </si>
  <si>
    <t>121101102</t>
  </si>
  <si>
    <t>Sejmutí ornice s přemístěním na vzdálenost do 100 m</t>
  </si>
  <si>
    <t>m3</t>
  </si>
  <si>
    <t>-436800347</t>
  </si>
  <si>
    <t>Poznámka k položce:
Odhumusování v rozsahu dočasného záboru tl. 150 mm a složení na hromady</t>
  </si>
  <si>
    <t>VV</t>
  </si>
  <si>
    <t>662,0*0,15    "odměř. plocha x tl.</t>
  </si>
  <si>
    <t>122101401</t>
  </si>
  <si>
    <t>Vykopávky v zemníku na suchu v hornině tř. 1 a 2 objem do 100 m3</t>
  </si>
  <si>
    <t>-1655635303</t>
  </si>
  <si>
    <t>Poznámka k položce:
vykopávky ornice pro zpětné ohumusování z hromad po dokončení stavby</t>
  </si>
  <si>
    <t>5</t>
  </si>
  <si>
    <t>129203101</t>
  </si>
  <si>
    <t>Čištění otevřených koryt vodotečí š dna do 5 m hl do 2,5 m v hornině tř. 3</t>
  </si>
  <si>
    <t>-1678343490</t>
  </si>
  <si>
    <t>Poznámka k položce:
s naložením na dopravní prostředek</t>
  </si>
  <si>
    <t>(25+18)*0,2      "Pročištění koryta před a za vtokem tl. 0,2 m, plochy x tl.</t>
  </si>
  <si>
    <t>21*0,2      "pročištění příkopu - plocha x tl. nánosu</t>
  </si>
  <si>
    <t>Součet</t>
  </si>
  <si>
    <t>6</t>
  </si>
  <si>
    <t>129203109</t>
  </si>
  <si>
    <t>Příplatek k čištění otevřených koryt vodotečí v hornině tř. 3 za lepivost</t>
  </si>
  <si>
    <t>1820401448</t>
  </si>
  <si>
    <t>7</t>
  </si>
  <si>
    <t>162201211</t>
  </si>
  <si>
    <t>Vodorovné přemístění výkopku z horniny tř. 1 až 4 stavebním kolečkem do 10 m</t>
  </si>
  <si>
    <t>1544567381</t>
  </si>
  <si>
    <t>Poznámka k položce:
přemístění ornice z hromad ke zpětnému ohumusování po dokončení stavby</t>
  </si>
  <si>
    <t>8</t>
  </si>
  <si>
    <t>162201219</t>
  </si>
  <si>
    <t>Příplatek k vodorovnému přemístění výkopku z horniny tř. 1 až 4 stavebním kolečkem ZKD 10 m</t>
  </si>
  <si>
    <t>-541479897</t>
  </si>
  <si>
    <t>Poznámka k položce:
celková vzdálenost do cca 100 m - množství dle pol.  162201211  násobené koef. 9,0</t>
  </si>
  <si>
    <t>99,3*9 'Přepočtené koeficientem množství</t>
  </si>
  <si>
    <t>9</t>
  </si>
  <si>
    <t>162701105</t>
  </si>
  <si>
    <t>Vodorovné přemístění do 10000 m výkopku/sypaniny z horniny tř. 1 až 4</t>
  </si>
  <si>
    <t>1183156930</t>
  </si>
  <si>
    <t>Poznámka k položce:
odvoz nevhodného výkopku z čištění koryt a příkopů na skládku</t>
  </si>
  <si>
    <t>10</t>
  </si>
  <si>
    <t>162701109</t>
  </si>
  <si>
    <t>Příplatek k vodorovnému přemístění výkopku/sypaniny z horniny tř. 1 až 4 ZKD 1000 m přes 10000 m</t>
  </si>
  <si>
    <t>-1393796780</t>
  </si>
  <si>
    <t>Poznámka k položce:
odvoz nevhodného výkopku na skládku do vzd. cca 20 km - množství dle pol. 129203101 x koef. 10,0</t>
  </si>
  <si>
    <t>12,8*10 'Přepočtené koeficientem množství</t>
  </si>
  <si>
    <t>11</t>
  </si>
  <si>
    <t>171201201</t>
  </si>
  <si>
    <t>Uložení sypaniny na skládky</t>
  </si>
  <si>
    <t>-584101464</t>
  </si>
  <si>
    <t>12</t>
  </si>
  <si>
    <t>171201211</t>
  </si>
  <si>
    <t>Poplatek za uložení odpadu ze sypaniny na skládce (skládkovné)</t>
  </si>
  <si>
    <t>t</t>
  </si>
  <si>
    <t>336539509</t>
  </si>
  <si>
    <t>Poznámka k položce:
množství dle pol. 129203101 x hmotnost zeminy 2 t/m3 (násobeno koef. 2,0)</t>
  </si>
  <si>
    <t>12,8*2 'Přepočtené koeficientem množství</t>
  </si>
  <si>
    <t>13</t>
  </si>
  <si>
    <t>181301102</t>
  </si>
  <si>
    <t>Rozprostření ornice tl vrstvy do 150 mm pl do 500 m2 v rovině nebo ve svahu do 1:5</t>
  </si>
  <si>
    <t>1382765113</t>
  </si>
  <si>
    <t>Poznámka k položce:
zpětné ohumusování tl. 150 mm v rozsahu dočasného záboru dle pol. 121101102</t>
  </si>
  <si>
    <t>14</t>
  </si>
  <si>
    <t>181305111</t>
  </si>
  <si>
    <t>Převrstvení ornice na skládce</t>
  </si>
  <si>
    <t>-1058257693</t>
  </si>
  <si>
    <t>Poznámka k položce:
na hromadách</t>
  </si>
  <si>
    <t>190000000</t>
  </si>
  <si>
    <t>Přesun a obnova holubníku</t>
  </si>
  <si>
    <t>kpl</t>
  </si>
  <si>
    <t>23107322</t>
  </si>
  <si>
    <t>998</t>
  </si>
  <si>
    <t>Přesun hmot</t>
  </si>
  <si>
    <t>16</t>
  </si>
  <si>
    <t>998231411</t>
  </si>
  <si>
    <t>Ruční přesun hmot pro sadovnické a krajinářské úpravy do100 m</t>
  </si>
  <si>
    <t>1759834883</t>
  </si>
  <si>
    <t>VRN</t>
  </si>
  <si>
    <t>Vedlejší rozpočtové náklady</t>
  </si>
  <si>
    <t>VRN4</t>
  </si>
  <si>
    <t>Inženýrská činnost</t>
  </si>
  <si>
    <t>17</t>
  </si>
  <si>
    <t>045303000</t>
  </si>
  <si>
    <t>Koordinační činnost</t>
  </si>
  <si>
    <t>soubor</t>
  </si>
  <si>
    <t>1024</t>
  </si>
  <si>
    <t>1436414100</t>
  </si>
  <si>
    <t>Poznámka k položce:
Koordinace stavby se stavebními objekty SO 460 a SO 461</t>
  </si>
  <si>
    <t>SO 182 - DIO</t>
  </si>
  <si>
    <t xml:space="preserve"> </t>
  </si>
  <si>
    <t xml:space="preserve">    9 - Ostatní konstrukce a práce, bourání</t>
  </si>
  <si>
    <t>Ostatní konstrukce a práce, bourání</t>
  </si>
  <si>
    <t>913121111</t>
  </si>
  <si>
    <t>Montáž a demontáž dočasné dopravní značky kompletní základní</t>
  </si>
  <si>
    <t>kus</t>
  </si>
  <si>
    <t>1855474616</t>
  </si>
  <si>
    <t>Poznámka k položce:
značky dle situace</t>
  </si>
  <si>
    <t>2   "B1</t>
  </si>
  <si>
    <t>2   "IS11a</t>
  </si>
  <si>
    <t>14   "IS11b</t>
  </si>
  <si>
    <t>11   "IS11c</t>
  </si>
  <si>
    <t>3   "IP10a</t>
  </si>
  <si>
    <t>3   "IP10b</t>
  </si>
  <si>
    <t>8   "IP22</t>
  </si>
  <si>
    <t>3   "E3a</t>
  </si>
  <si>
    <t>10   "značky nezakreslené v situaci</t>
  </si>
  <si>
    <t>913121212</t>
  </si>
  <si>
    <t>Příplatek k dočasné dopravní značce kompletní zvětšené za první a ZKD den použití</t>
  </si>
  <si>
    <t>828109672</t>
  </si>
  <si>
    <t>Poznámka k položce:
dle pol. č. 913121111 x koef. 180 (počet dní - 6 měsíců á 30 dnů)</t>
  </si>
  <si>
    <t>56*180 'Přepočtené koeficientem množství</t>
  </si>
  <si>
    <t>913221111</t>
  </si>
  <si>
    <t>Montáž a demontáž dočasné dopravní zábrany Z2 světelné šířky 1,5 m se 3 světly</t>
  </si>
  <si>
    <t>977877076</t>
  </si>
  <si>
    <t>Poznámka k položce:
Z2+ 3x S7 typ 1, osazené na sloupkách a podstavcích, které jsou součástí této položky, dle situace</t>
  </si>
  <si>
    <t>913221211</t>
  </si>
  <si>
    <t>Příplatek k dočasné dopravní zábraně Z2 světelné šířky 1,5m se 3 světly za první a ZKD den použití</t>
  </si>
  <si>
    <t>122982960</t>
  </si>
  <si>
    <t>Poznámka k položce:
dle pol. č. 913221111 x koef. 180 (počet dní - 6 měsíců á 30 dnů)</t>
  </si>
  <si>
    <t>2*180 'Přepočtené koeficientem množství</t>
  </si>
  <si>
    <t>913921131</t>
  </si>
  <si>
    <t>Dočasné omezení platnosti zakrytí základní dopravní značky</t>
  </si>
  <si>
    <t>-290293555</t>
  </si>
  <si>
    <t>2     "IS 3c - dle situace</t>
  </si>
  <si>
    <t>1     "IS 3d - dle situace</t>
  </si>
  <si>
    <t>913921132</t>
  </si>
  <si>
    <t>Dočasné omezení platnosti odkrytí základní dopravní značky</t>
  </si>
  <si>
    <t>-1282288370</t>
  </si>
  <si>
    <t xml:space="preserve">Poznámka k položce:
dle pol. č. 913921131
</t>
  </si>
  <si>
    <t>SO 186 - Stavební úpravy objízdných tras</t>
  </si>
  <si>
    <t xml:space="preserve">    5 - Komunikace pozemní</t>
  </si>
  <si>
    <t xml:space="preserve">    997 - Přesun sutě</t>
  </si>
  <si>
    <t xml:space="preserve">    VRN3 - Zařízení staveniště</t>
  </si>
  <si>
    <t xml:space="preserve">    VRN9 - Ostatní náklady</t>
  </si>
  <si>
    <t>113154334</t>
  </si>
  <si>
    <t>Frézování živičného krytu tl 100 mm pruh š 2 m pl do 10000 m2 bez překážek v trase</t>
  </si>
  <si>
    <t>-832087384</t>
  </si>
  <si>
    <t>Poznámka k položce:
Frézování vozovky v tl. 100 mm na vybraných úsecích, kompletní provedení včetně všech souvisejících prací, odfrézovaný materiál odkoupí zhotovitel (bude čerpáno dle skutečnosti, dle pasportu)</t>
  </si>
  <si>
    <t>9000*5,5*0,05   "délka objízdné trasy dle TZ * odhad šířky trasy * 5% odhad plochy</t>
  </si>
  <si>
    <t>Komunikace pozemní</t>
  </si>
  <si>
    <t>569831111</t>
  </si>
  <si>
    <t>Zpevnění krajnic štěrkodrtí tl 100 mm</t>
  </si>
  <si>
    <t>540135394</t>
  </si>
  <si>
    <t>9000*0,75*2*0,10   "délka objízdné trasy dle TZ * šířka krajnice * na obou stranách komunikace * cca na 10% (dle pol. č. 113154334)</t>
  </si>
  <si>
    <t>572213111</t>
  </si>
  <si>
    <t>Vyspravení výtluků na krajnicích a komunikacích recyklátem</t>
  </si>
  <si>
    <t>1301449882</t>
  </si>
  <si>
    <t>Poznámka k položce:
vyspravení jednotlivých výtluků, kompletní provedení včetně všech souvisejících prací, (bude čerpáno dle skutečnosti, dle pasportu)</t>
  </si>
  <si>
    <t>9000*5,5*0,10*0,3   "délka objízdné trasy * odhad šířky trasy * odhad tl. výtluků * 30% odhad vysprávek</t>
  </si>
  <si>
    <t>572531122</t>
  </si>
  <si>
    <t>Ošetření trhlin asfaltovou sanační hmotou š do 30 mm</t>
  </si>
  <si>
    <t>m</t>
  </si>
  <si>
    <t>1686818985</t>
  </si>
  <si>
    <t>Poznámka k položce:
ošetření trhlin na vozovce či po odfrézování, kompletní provedení včetně všech souvisejících prací, odhad 0,5 m trhliny na 1 m trasy (bude čerpáno dle skutečnosti, dle pasportu)</t>
  </si>
  <si>
    <t>573231107</t>
  </si>
  <si>
    <t>Postřik živičný spojovací ze silniční emulze v množství 0,40 kg/m2</t>
  </si>
  <si>
    <t>-855270539</t>
  </si>
  <si>
    <t>Poznámka k položce:
nad vrstvou ACL - dle pol. č. 577155122</t>
  </si>
  <si>
    <t>573231109</t>
  </si>
  <si>
    <t>Postřik živičný spojovací ze silniční emulze v množství 0,60 kg/m2</t>
  </si>
  <si>
    <t>-220453985</t>
  </si>
  <si>
    <t>Poznámka k položce:
pod vrstvou ACL - dle pol. č. 577155122</t>
  </si>
  <si>
    <t>577134121</t>
  </si>
  <si>
    <t>Asfaltový beton vrstva obrusná ACO 11 (ABS) tř. I tl 40 mm š přes 3 m z nemodifikovaného asfaltu</t>
  </si>
  <si>
    <t>-1796939985</t>
  </si>
  <si>
    <t>Poznámka k položce:
dle pol. č. 113154334 (bude čerpáno dle skutečnosti, dle pasportu)</t>
  </si>
  <si>
    <t>577155122</t>
  </si>
  <si>
    <t>Asfaltový beton vrstva ložní ACL 16 (ABH) tl 60 mm š přes 3 m z nemodifikovaného asfaltu</t>
  </si>
  <si>
    <t>1349838919</t>
  </si>
  <si>
    <t>Poznámka k položce:
dle pol. č. 577134121 x koef. rozšíření vrstvy</t>
  </si>
  <si>
    <t>2475*1,03 'Přepočtené koeficientem množství</t>
  </si>
  <si>
    <t>915111112</t>
  </si>
  <si>
    <t>Vodorovné dopravní značení dělící čáry souvislé š 125 mm retroreflexní bílá barva</t>
  </si>
  <si>
    <t>1445937187</t>
  </si>
  <si>
    <t xml:space="preserve">Poznámka k položce:
Obnova VDZ - I. fáze </t>
  </si>
  <si>
    <t>9000*2*0,10   "délka objízdné trasy dle TZ * na obou stranách komunikace * cca na 10% (dle pol. č. 113154334)</t>
  </si>
  <si>
    <t>915211112</t>
  </si>
  <si>
    <t>Vodorovné dopravní značení dělící čáry souvislé š 125 mm retroreflexní bílý plast</t>
  </si>
  <si>
    <t>-723563117</t>
  </si>
  <si>
    <t xml:space="preserve">Poznámka k položce:
Obnova VDZ - II. fáze, dle pol. č. 915111112
</t>
  </si>
  <si>
    <t>938908411</t>
  </si>
  <si>
    <t>Čištění vozovek splachováním vodou</t>
  </si>
  <si>
    <t>1542655119</t>
  </si>
  <si>
    <t>9000*5,5      "délka objízdné trasy dle TZ * odhadnutá šířka</t>
  </si>
  <si>
    <t>938909612</t>
  </si>
  <si>
    <t>Odstranění nánosu na krajnicích tl do 200 mm</t>
  </si>
  <si>
    <t>-1797623330</t>
  </si>
  <si>
    <t>Poznámka k položce:
dle pol. č. 569831111</t>
  </si>
  <si>
    <t>997</t>
  </si>
  <si>
    <t>Přesun sutě</t>
  </si>
  <si>
    <t>997221551</t>
  </si>
  <si>
    <t>Vodorovná doprava suti ze sypkých materiálů do 1 km</t>
  </si>
  <si>
    <t>-384885854</t>
  </si>
  <si>
    <t>1350*0,2*2,0   "dle pol. č. 938909612 x tl. 0,2 m x koef. přepočtu na tuny</t>
  </si>
  <si>
    <t>997221559</t>
  </si>
  <si>
    <t>Příplatek ZKD 1 km u vodorovné dopravy suti ze sypkých materiálů</t>
  </si>
  <si>
    <t>-773549952</t>
  </si>
  <si>
    <t>Poznámka k položce:
dle pol. č. 997221551 x koef. 19 (odvoz do 20 km)</t>
  </si>
  <si>
    <t>540*19 'Přepočtené koeficientem množství</t>
  </si>
  <si>
    <t>997221855</t>
  </si>
  <si>
    <t>Poplatek za uložení odpadu z kameniva na skládce (skládkovné)</t>
  </si>
  <si>
    <t>638656589</t>
  </si>
  <si>
    <t>Poznámka k položce:
dle pol. č. 997221551</t>
  </si>
  <si>
    <t>VRN3</t>
  </si>
  <si>
    <t>Zařízení staveniště</t>
  </si>
  <si>
    <t>031002000</t>
  </si>
  <si>
    <t>Související práce pro zařízení staveniště</t>
  </si>
  <si>
    <t>54370404</t>
  </si>
  <si>
    <t>Poznámka k položce:
Pasport objízdné trasy - stav trasy bude před uzavírkou zmapován</t>
  </si>
  <si>
    <t>VRN9</t>
  </si>
  <si>
    <t>Ostatní náklady</t>
  </si>
  <si>
    <t>092002000</t>
  </si>
  <si>
    <t>Ostatní náklady související s provozem</t>
  </si>
  <si>
    <t>1981237758</t>
  </si>
  <si>
    <t>Poznámka k položce:
Kontrola v celé délce objízdné trasy po ukončení uzavírky</t>
  </si>
  <si>
    <t>SO 201 - Most ev. č. 33353-1</t>
  </si>
  <si>
    <t>2141</t>
  </si>
  <si>
    <t>CZ-CPA:</t>
  </si>
  <si>
    <t>42.13.20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</si>
  <si>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</si>
  <si>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</si>
  <si>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</si>
  <si>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</si>
  <si>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</si>
  <si>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>PSV - Práce a dodávky PSV</t>
  </si>
  <si>
    <t xml:space="preserve">    711 - Izolace proti vodě, vlhkosti a plynům</t>
  </si>
  <si>
    <t xml:space="preserve">    VRN1 - Průzkumné, geodetické a projektové práce</t>
  </si>
  <si>
    <t xml:space="preserve">    VRN6 - Územní vlivy</t>
  </si>
  <si>
    <t xml:space="preserve">    VRN7 - Provozní vlivy</t>
  </si>
  <si>
    <t>112151315</t>
  </si>
  <si>
    <t>Kácení stromu bez postupného spouštění koruny a kmene D do 0,6 m</t>
  </si>
  <si>
    <t>-1189193734</t>
  </si>
  <si>
    <t>Poznámka k položce:
dle koordinační situace
vč.naložení větví a kmene na dopravní prostředek</t>
  </si>
  <si>
    <t>112201155</t>
  </si>
  <si>
    <t>Odstranění pařezů D do 0,6 m ve svahu do 1:1 s odklizením do 20 m a zasypáním jámy</t>
  </si>
  <si>
    <t>239793571</t>
  </si>
  <si>
    <t>113107141</t>
  </si>
  <si>
    <t>Odstranění podkladu pl do 50 m2 živičných tl 50 mm</t>
  </si>
  <si>
    <t>-1120149313</t>
  </si>
  <si>
    <t>Poznámka k položce:
odstranění starších (pravděpodobně živičných) podkladních vrstev vozovky v tl. 50 mm na mostě po odfrézování obrusné vrstvy</t>
  </si>
  <si>
    <t>"odměřeno z půdorysu bourání</t>
  </si>
  <si>
    <t>3,0*4,3    "na mostě - kolmá š. x šikmá dl.</t>
  </si>
  <si>
    <t>113107183</t>
  </si>
  <si>
    <t>Odstranění podkladu pl přes 50 do 200 m2 živičných tl 150 mm</t>
  </si>
  <si>
    <t>-1069618146</t>
  </si>
  <si>
    <t>Poznámka k položce:
odstranění starších (pravděpodobně živičných) podkladních vrstev vozovky na předpolí v tl. 150 mm po odfrézování obrusné vrstvy</t>
  </si>
  <si>
    <t>126    "za O1 (směr Přítoky)</t>
  </si>
  <si>
    <t>130    "za O2 (směr Bylany)</t>
  </si>
  <si>
    <t>113107223</t>
  </si>
  <si>
    <t>Odstranění podkladu pl přes 200 m2 z kameniva drceného tl 300 mm</t>
  </si>
  <si>
    <t>-144123097</t>
  </si>
  <si>
    <t>Poznámka k položce:
odstranění podkl. vrstev komunikace na předpolí v tl. 260 mm (dle pol. 113107183)</t>
  </si>
  <si>
    <t>113154124</t>
  </si>
  <si>
    <t>Frézování živičného krytu tl 100 mm pruh š 1 m pl do 500 m2 bez překážek v trase</t>
  </si>
  <si>
    <t>501298046</t>
  </si>
  <si>
    <t xml:space="preserve">Poznámka k položce:
Vyfrézovaný materiál bude podrcen a použit k úpravě sjezdů ve směru na Bylany, zbytek odkoupí zhotovitel včetně odvozu   </t>
  </si>
  <si>
    <t>"odfrézování asfaltobet. vrstev komunikace v místě úprav - odměřeno z půdorysu bourání</t>
  </si>
  <si>
    <t>115001106</t>
  </si>
  <si>
    <t>Převedení vody potrubím DN do 900</t>
  </si>
  <si>
    <t>-1661831980</t>
  </si>
  <si>
    <t>Poznámka k položce:
Dočasné zatrubnění příkopů - zřízení a odstranění, potrubí bude položeno na upravené dno nebo vhodnou konstrukci ve výkopu pro most.
Zemní práce jsou součástí výkopů pro most a výkopů pro upravené koryto potoka</t>
  </si>
  <si>
    <t>15    "odměřeno z půdorysu bourání</t>
  </si>
  <si>
    <t>122201402</t>
  </si>
  <si>
    <t>Vykopávky v zemníku na suchu v hornině tř. 3 objem do 1000 m3</t>
  </si>
  <si>
    <t>1515390797</t>
  </si>
  <si>
    <t>Poznámka k položce:
natěžení vhodné zeminy pro zásypy a násypy</t>
  </si>
  <si>
    <t>23,832    "pro zásyp za opěrou nad těsněním dle pol. 174101101</t>
  </si>
  <si>
    <t xml:space="preserve">225,896    "pro zásypy základů dle pol. 174101101 </t>
  </si>
  <si>
    <t>33,829    "pro násypy kuželů dle pol. 171101103</t>
  </si>
  <si>
    <t>122201409</t>
  </si>
  <si>
    <t>Příplatek za lepivost u vykopávek v zemníku na suchu v hornině tř. 3</t>
  </si>
  <si>
    <t>-1728629876</t>
  </si>
  <si>
    <t>122202001R</t>
  </si>
  <si>
    <t>Poplatek za zemník - zemina pro zásyp a násyp</t>
  </si>
  <si>
    <t>-921615492</t>
  </si>
  <si>
    <t xml:space="preserve">Poznámka k položce:
velmi vhodná zemina pro zásyp za opěrami dle ČSN 72 1002, množství vynásobeno koef. 2,0 (2,0 t/m3)  </t>
  </si>
  <si>
    <t>249,728    "pro zásyp za opěrou nad těsněním a zásypy základů dle pol. 174101101</t>
  </si>
  <si>
    <t>283,557*2 'Přepočtené koeficientem množství</t>
  </si>
  <si>
    <t>122202002R</t>
  </si>
  <si>
    <t>Poplatek za zemník - ornice</t>
  </si>
  <si>
    <t>1828570355</t>
  </si>
  <si>
    <t xml:space="preserve">Poznámka k položce:
ornice pro ohumusování dle položky 167101102, vynásobeno koef. 2,0 (2,0 t/m3)  </t>
  </si>
  <si>
    <t>50,965*2 'Přepočtené koeficientem množství</t>
  </si>
  <si>
    <t>125703312</t>
  </si>
  <si>
    <t>Čištění melioračních kanálů naplaveniny tl přes 250 do 500 mm dno zpevněné kamenem</t>
  </si>
  <si>
    <t>-581732141</t>
  </si>
  <si>
    <t>Poznámka k položce:
odstranění naplavenin a usazenin uvnitř mostu a v korytě přítoku Bylanky na vtoku a výtoku 
vč. naložení na dopravní prostředek</t>
  </si>
  <si>
    <t>"dle výkresů bourání a koordinační situace</t>
  </si>
  <si>
    <t xml:space="preserve">0,3*2,0*6,7    "uvnitř mostu - tl. x š. kolmá na osu potoka x dl. osou potoka </t>
  </si>
  <si>
    <t>0,5*1,0*(6,3+6,0+5,0*2)    "koryto na vtoku a výtoku - tl. x š. x součet dl.</t>
  </si>
  <si>
    <t>0,5*2,0*1,414 *(6,3+6,0+5,0*2)    "břehy koryta - tl. x š. x koef. sklonu x součet dl.</t>
  </si>
  <si>
    <t>131201201</t>
  </si>
  <si>
    <t>Hloubení jam zapažených v hornině tř. 3 objemu do 100 m3</t>
  </si>
  <si>
    <t>124778773</t>
  </si>
  <si>
    <t>"výkop pro konstrukci mostu - dle podélného a příčného řezu</t>
  </si>
  <si>
    <t>(27,2-8,8)*11,5    "plocha výkopu kolmá na osu potoka - odečtena plocha konstrukcí stáv.mostu x dl. výkopu v ose potoka</t>
  </si>
  <si>
    <t>"výkop pro křídla - dle výkresů tvaru</t>
  </si>
  <si>
    <t>14,3*(3,3*3+2,3)    "plocha výkopu v řezu kolmém na křídla x součet délek křídel</t>
  </si>
  <si>
    <t>131201209</t>
  </si>
  <si>
    <t>Příplatek za lepivost u hloubení jam zapažených v hornině tř. 3</t>
  </si>
  <si>
    <t>-1625529863</t>
  </si>
  <si>
    <t>132201101</t>
  </si>
  <si>
    <t>Hloubení rýh š do 600 mm v hornině tř. 3 objemu do 100 m3</t>
  </si>
  <si>
    <t>-1974330641</t>
  </si>
  <si>
    <t>Poznámka k položce:
rýhy pro betonové prahy pro zakončení dlažby v korytě přítoku Bylanky</t>
  </si>
  <si>
    <t>"odměřeno z půdorysu a příč. řezů</t>
  </si>
  <si>
    <t xml:space="preserve">0,5*1,0*5,3*1,414    "práh na vtokové straně - š. x v. x dl. x koef. sklonu   </t>
  </si>
  <si>
    <t xml:space="preserve">0,5*1,0*5,3*1,414    "práh na výtokové straně - dtto   </t>
  </si>
  <si>
    <t>132201109</t>
  </si>
  <si>
    <t>Příplatek za lepivost k hloubení rýh š do 600 mm v hornině tř. 3</t>
  </si>
  <si>
    <t>1854724442</t>
  </si>
  <si>
    <t>132201201</t>
  </si>
  <si>
    <t>Hloubení rýh š do 2000 mm v hornině tř. 3 objemu do 100 m3</t>
  </si>
  <si>
    <t>1325726004</t>
  </si>
  <si>
    <t>Poznámka k položce:
hloubení rýhy pro zatrubnění silničního příkopu vpravo ve směru na Bylany 
vč. naložení na dopravní prostředek</t>
  </si>
  <si>
    <t>"odměřeno z půdorysu a z příčného řezu - rýha pod dnem stáv. příkopu</t>
  </si>
  <si>
    <t>1,0*0,6*20,5    "š. x cca v. x dl.</t>
  </si>
  <si>
    <t>18</t>
  </si>
  <si>
    <t>132201209</t>
  </si>
  <si>
    <t>Příplatek za lepivost k hloubení rýh š do 2000 mm v hornině tř. 3</t>
  </si>
  <si>
    <t>1898858279</t>
  </si>
  <si>
    <t>19</t>
  </si>
  <si>
    <t>161101102</t>
  </si>
  <si>
    <t>Svislé přemístění výkopku z horniny tř. 1 až 4 hl výkopu do 4 m</t>
  </si>
  <si>
    <t>770144481</t>
  </si>
  <si>
    <t>20</t>
  </si>
  <si>
    <t>162301403</t>
  </si>
  <si>
    <t>Vodorovné přemístění větví stromů listnatých do 5 km D kmene do 700 mm</t>
  </si>
  <si>
    <t>1331461885</t>
  </si>
  <si>
    <t>162301413</t>
  </si>
  <si>
    <t>Vodorovné přemístění kmenů stromů listnatých do 5 km D kmene do 700 mm</t>
  </si>
  <si>
    <t>-1335808490</t>
  </si>
  <si>
    <t>22</t>
  </si>
  <si>
    <t>162301423</t>
  </si>
  <si>
    <t>Vodorovné přemístění pařezů do 5 km D do 700 mm</t>
  </si>
  <si>
    <t>-250486887</t>
  </si>
  <si>
    <t>23</t>
  </si>
  <si>
    <t>162301903</t>
  </si>
  <si>
    <t>Příplatek k vodorovnému přemístění větví stromů listnatých D kmene do 700 mm ZKD 5 km</t>
  </si>
  <si>
    <t>-85988255</t>
  </si>
  <si>
    <t>Poznámka k položce:
na skládku celkem do 20 km - násobeno koef. 3,0</t>
  </si>
  <si>
    <t>2*3 'Přepočtené koeficientem množství</t>
  </si>
  <si>
    <t>24</t>
  </si>
  <si>
    <t>162301913</t>
  </si>
  <si>
    <t>Příplatek k vodorovnému přemístění kmenů stromů listnatých D kmene do 700 mm ZKD 5 km</t>
  </si>
  <si>
    <t>-305733173</t>
  </si>
  <si>
    <t>25</t>
  </si>
  <si>
    <t>162301923</t>
  </si>
  <si>
    <t>Příplatek k vodorovnému přemístění pařezů D 700 mm ZKD 5 km</t>
  </si>
  <si>
    <t>-515344472</t>
  </si>
  <si>
    <t>26</t>
  </si>
  <si>
    <t>1970129562</t>
  </si>
  <si>
    <t>Poznámka k položce:
odvoz nevhodného výkopu na skládku</t>
  </si>
  <si>
    <t xml:space="preserve">"zemina   </t>
  </si>
  <si>
    <t xml:space="preserve">386,06    "zemina z výkopu dle pol. 131201201   </t>
  </si>
  <si>
    <t xml:space="preserve">7,494    "zemina z rýh dle pol. 132201101   </t>
  </si>
  <si>
    <t xml:space="preserve">12,3    "zemina z rýh dle pol. 132201201   </t>
  </si>
  <si>
    <t xml:space="preserve">46,702    "nános zeminy z čištění koryt dle pol. 125703312   </t>
  </si>
  <si>
    <t>Mezisoučet</t>
  </si>
  <si>
    <t xml:space="preserve">"podkladní vrstvy komunikace pravděpodobně z MZK   </t>
  </si>
  <si>
    <t xml:space="preserve">256,0*0,26    "podkl. vrstva komunikace tl. 260 mm dle pol. 113107223  </t>
  </si>
  <si>
    <t>27</t>
  </si>
  <si>
    <t>-1770628621</t>
  </si>
  <si>
    <t>Poznámka k položce:
odvoz výkopů na skládku do celk. vzdálenosti 20 km (násobeno koef. 10)</t>
  </si>
  <si>
    <t>519,116*10 'Přepočtené koeficientem množství</t>
  </si>
  <si>
    <t>28</t>
  </si>
  <si>
    <t>167101101</t>
  </si>
  <si>
    <t>Nakládání výkopku z hornin tř. 1 až 4 do 100 m3</t>
  </si>
  <si>
    <t>-390812092</t>
  </si>
  <si>
    <t>Poznámka k položce:
nakládání zeminy pro ohumusování ze zemníku - množství (plocha) dle pol. 182301121 x tl. 100 mm - násobeno koef. 0,1</t>
  </si>
  <si>
    <t>509,648*0,1 'Přepočtené koeficientem množství</t>
  </si>
  <si>
    <t>29</t>
  </si>
  <si>
    <t>167101103</t>
  </si>
  <si>
    <t>Nakládání nebo překládání výkopku z horniny tř. 1 až 4</t>
  </si>
  <si>
    <t>-1582874749</t>
  </si>
  <si>
    <t>Poznámka k položce:
složení zeminy pro ohumusování na stavbě</t>
  </si>
  <si>
    <t>30</t>
  </si>
  <si>
    <t>171101103</t>
  </si>
  <si>
    <t>Uložení sypaniny z hornin soudržných do násypů zhutněných do 100 % PS</t>
  </si>
  <si>
    <t>1707309518</t>
  </si>
  <si>
    <t>Poznámka k položce:
Násypy kuželů na bocích křídel - nakoupený materiál - zemina velmi vhodná do násypů dle ČSN 72 1002, míra zhutnění min. D=100%, hutněno po vrstvách max. 300 mm</t>
  </si>
  <si>
    <t>"odměřeno z výkresu pohledů</t>
  </si>
  <si>
    <t>(1/3*3,1416*3,8*3,8*2,1)/4    "násyp kužele na vtoku vlevo (1/4 kužele)</t>
  </si>
  <si>
    <t>(1/3*3,1416*2,1*2,1*2,1)/4    "násyp kužele na vtoku vpravo</t>
  </si>
  <si>
    <t>(1/3*3,1416*3,8*3,8*1,9)/4    "násyp kužele na výtoku vlevo</t>
  </si>
  <si>
    <t>(1/3*3,1416*4,4*4,4*2,1)/4    "násyp kužele na výtoku vpravo</t>
  </si>
  <si>
    <t>28,191*0,2    "rezerva</t>
  </si>
  <si>
    <t>31</t>
  </si>
  <si>
    <t>-802690378</t>
  </si>
  <si>
    <t>Poznámka k položce:
uložení přebytku zeminy a nevhodného výkopu na skládku</t>
  </si>
  <si>
    <t>32</t>
  </si>
  <si>
    <t>1605096111</t>
  </si>
  <si>
    <t>Poznámka k položce:
celková kubatura vynásobena koef. 1,9 (hmotnost vytěžené zeminy 1,9 t/m3)</t>
  </si>
  <si>
    <t>519,116*1,9 'Přepočtené koeficientem množství</t>
  </si>
  <si>
    <t>33</t>
  </si>
  <si>
    <t>174101101</t>
  </si>
  <si>
    <t>Zásyp jam, šachet rýh nebo kolem objektů sypaninou se zhutněním</t>
  </si>
  <si>
    <t>-237687860</t>
  </si>
  <si>
    <t>Poznámka k položce:
1/ Zásyp za opěrou nad těsnící vrstvou - nakoupený materiál - zemina velmi vhodná do násypů dle ČSN 72 1002, míra zhutnění min. D=100%, hutněno po vrstvách max. 300 mm
2/ ostatní zásypy - nakoupený materiál - zemina velmi vhodná do násypů dle ČSN 72 1002, min. míra zhutnění I=0,75-0,80 nebo D=95%, hutněno po vrstvách max. 300 mm</t>
  </si>
  <si>
    <t xml:space="preserve">"odměřeno z půdorysu a výkresů tvaru NK   </t>
  </si>
  <si>
    <t xml:space="preserve">" 1/ zásyp nad těsněním za opěrou  </t>
  </si>
  <si>
    <t>1,7*6,62    "za O1 - plocha z podélného řezu x šikmá délka</t>
  </si>
  <si>
    <t>1,9*6,62    "za O2 - dtto</t>
  </si>
  <si>
    <t>" 2/ zásypy ostatní</t>
  </si>
  <si>
    <t xml:space="preserve">"zásyp základů pod těsněním opěr a základů křídel   </t>
  </si>
  <si>
    <t>3,9*6,62    "zásyp základů mezi křídly O1 - plocha z podélného řezu x šikmá délka</t>
  </si>
  <si>
    <t>3,9*6,62    "zásyp základů mezi křídly O2 - dtto</t>
  </si>
  <si>
    <t>1,8*11,5    "zásyp základů opěr uvnitř mostu - plocha z podélného řezu x šikmá délka výkopu</t>
  </si>
  <si>
    <t>"zásyp základů lícových stran opěr a křídel</t>
  </si>
  <si>
    <t>2,2*(3,3*3+2,3)    "zásyp základů líce křídel - plocha řezu kolmého na křídlo x součet délek křídel</t>
  </si>
  <si>
    <t>2,2*(2,3*3+1,3)    "zásyp základů rubu křídel - plocha řezu kolmého na křídlo x součet délek za zásypem opěr</t>
  </si>
  <si>
    <t>14,3*1,9*4    "zásyp čel křídel - plocha řezu kolmého na křídlo x dl. x 4 křídla</t>
  </si>
  <si>
    <t>"zásyp zatrubněného příkopu vpravu ve směru na Bylany</t>
  </si>
  <si>
    <t>0,35*2,0*20,0    "v. x š. x dl. - zásyp nad obsypem potrubí</t>
  </si>
  <si>
    <t>34</t>
  </si>
  <si>
    <t>175111101</t>
  </si>
  <si>
    <t>Obsypání potrubí ručně sypaninou bez prohození, uloženou do 3 m</t>
  </si>
  <si>
    <t>478479296</t>
  </si>
  <si>
    <t>Poznámka k položce:
obsyp ze ŠP potrubí pro zatrubnění příkopu vpravo ve směru na Bylany</t>
  </si>
  <si>
    <t xml:space="preserve">(0,5*1,0-(3,14*0,15*0,15))*20,5    "odměřeno z půdorysu - tl. x š. (odečten průměr potrubí) x dl. </t>
  </si>
  <si>
    <t>35</t>
  </si>
  <si>
    <t>M</t>
  </si>
  <si>
    <t>583313490</t>
  </si>
  <si>
    <t>kamenivo těžené drobné (Hulín) frakce 0-4</t>
  </si>
  <si>
    <t>-1714250757</t>
  </si>
  <si>
    <t>8,802*2 'Přepočtené koeficientem množství</t>
  </si>
  <si>
    <t>36</t>
  </si>
  <si>
    <t>181951102</t>
  </si>
  <si>
    <t>Úprava pláně v hornině tř. 1 až 4 se zhutněním</t>
  </si>
  <si>
    <t>-888784465</t>
  </si>
  <si>
    <t>Poznámka k položce:
úprava základové spáry před betonáží podkladního betonu pod základy opěr a křídel se zhutněním</t>
  </si>
  <si>
    <t xml:space="preserve">85,0    "odměřeno z půdorysu tvaru NK   </t>
  </si>
  <si>
    <t>37</t>
  </si>
  <si>
    <t>182101101</t>
  </si>
  <si>
    <t>Svahování v zářezech v hornině tř. 1 až 4</t>
  </si>
  <si>
    <t>-1618800368</t>
  </si>
  <si>
    <t>Poznámka k položce:
vyrovnání šikmých stěn koryta vodoteče po odstranění nánosů - příprava před odlážděním</t>
  </si>
  <si>
    <t xml:space="preserve">"dle půdorysu   </t>
  </si>
  <si>
    <t xml:space="preserve">27,9*1,202    "stěny a dno koryta vodoteče na vtoku - plocha x koef. sklonu   </t>
  </si>
  <si>
    <t xml:space="preserve">23,1*1,202    "stěny a dno koryta vodoteče na výtoku - dtto   </t>
  </si>
  <si>
    <t>3,4*8,33    "stěny a dno koryta vodoteče uvnitř mostu - rozvinutá kolmá š. x šikmá dl.</t>
  </si>
  <si>
    <t>38</t>
  </si>
  <si>
    <t>182301121</t>
  </si>
  <si>
    <t>Rozprostření ornice pl do 500 m2 ve svahu přes 1:5 tl vrstvy do 100 mm</t>
  </si>
  <si>
    <t>1865347795</t>
  </si>
  <si>
    <t>Poznámka k položce:
zpětné ohumusování ploch dočasného záboru po dokončneí stavby mostu</t>
  </si>
  <si>
    <t>"odměřeno z koordinační situace - půdorysná plocha x koef. sklonu svahů</t>
  </si>
  <si>
    <t>134*1,202    "levý břeh na vtoku</t>
  </si>
  <si>
    <t>(59+20)*1,202    "levý břeh na výtoku</t>
  </si>
  <si>
    <t>(17+36)*1,202    "pravý břeh na vtoku</t>
  </si>
  <si>
    <t>(7+116+35)*1,202    "pravý břeh na výtoku</t>
  </si>
  <si>
    <t>39</t>
  </si>
  <si>
    <t>183405211</t>
  </si>
  <si>
    <t>Výsev trávníku hydroosevem na ornici</t>
  </si>
  <si>
    <t>-1819584169</t>
  </si>
  <si>
    <t>40</t>
  </si>
  <si>
    <t>005724100</t>
  </si>
  <si>
    <t>osivo směs travní parková</t>
  </si>
  <si>
    <t>kg</t>
  </si>
  <si>
    <t>-1832564999</t>
  </si>
  <si>
    <t>509,648*0,025 'Přepočtené koeficientem množství</t>
  </si>
  <si>
    <t>41</t>
  </si>
  <si>
    <t>184802311</t>
  </si>
  <si>
    <t>Chemické odplevelení před založením kultury nad 20 m2 postřikem na široko ve svahu do 1:1</t>
  </si>
  <si>
    <t>860844720</t>
  </si>
  <si>
    <t>42</t>
  </si>
  <si>
    <t>185803113</t>
  </si>
  <si>
    <t>Ošetření trávníku shrabáním ve svahu do 1:1</t>
  </si>
  <si>
    <t>-1712822168</t>
  </si>
  <si>
    <t>Poznámka k položce:
Pokosení se shrabáním, naložením shrabu na dopravní prostředek s odvezením do vzdálenosti 20 km a vyložením shrabu</t>
  </si>
  <si>
    <t>43</t>
  </si>
  <si>
    <t>185804312</t>
  </si>
  <si>
    <t>Zalití rostlin vodou plocha přes 20 m2</t>
  </si>
  <si>
    <t>478987237</t>
  </si>
  <si>
    <t>Poznámka k položce:
zalití nově vysazených trávníků - 10 l/m2 - 3x zálivka (plocha x koef. 0,03)</t>
  </si>
  <si>
    <t>509,648*0,03 'Přepočtené koeficientem množství</t>
  </si>
  <si>
    <t>Zakládání</t>
  </si>
  <si>
    <t>44</t>
  </si>
  <si>
    <t>212341111</t>
  </si>
  <si>
    <t>Obetonování drenážních trub mezerovitým betonem</t>
  </si>
  <si>
    <t>-1814729366</t>
  </si>
  <si>
    <t>"obetonování drenážních trub za opěrami</t>
  </si>
  <si>
    <t>0,3*0,3*13,26     "š. x v. x celk. dl. dle pol. 212792212</t>
  </si>
  <si>
    <t>45</t>
  </si>
  <si>
    <t>212792212</t>
  </si>
  <si>
    <t>Odvodnění mostní opěry - drenážní flexibilní plastové potrubí DN 160</t>
  </si>
  <si>
    <t>-5906784</t>
  </si>
  <si>
    <t>Poznámka k položce:
perforovaná drenážní flexibilní trubka DN 150</t>
  </si>
  <si>
    <t>"odvodnění rubu opěr a křídel - odměřeno z půdorysu</t>
  </si>
  <si>
    <t>6,63*2    "dl. rubu opěry x 2 opěry</t>
  </si>
  <si>
    <t>46</t>
  </si>
  <si>
    <t>212792312</t>
  </si>
  <si>
    <t>Odvodnění mostní opěry - drenážní plastové potrubí HDPE DN 160</t>
  </si>
  <si>
    <t>1097482647</t>
  </si>
  <si>
    <t>Poznámka k položce:
vyústění drenáže za opěrami z trub plast hladkých vč. napojení na flexibilní potrubí</t>
  </si>
  <si>
    <t>0,65*2    "prostup odvodnění rubu opěr křídlem - dl. x 2 opěry</t>
  </si>
  <si>
    <t>47</t>
  </si>
  <si>
    <t>212972113</t>
  </si>
  <si>
    <t>Opláštění drenážních trub filtrační textilií DN 160</t>
  </si>
  <si>
    <t>1920026238</t>
  </si>
  <si>
    <t>48</t>
  </si>
  <si>
    <t>226213111</t>
  </si>
  <si>
    <t>Vrty velkoprofilové svislé zapažené D do 1050 mm hl do 5 m hor. I</t>
  </si>
  <si>
    <t>964049187</t>
  </si>
  <si>
    <t>Poznámka k položce:
vrty pro piloty prům. 900 mm dl. 3,0 m ve tř. I - vrtáno z úrovně základové spáry</t>
  </si>
  <si>
    <t>3,0*12    "dl. x ks</t>
  </si>
  <si>
    <t>49</t>
  </si>
  <si>
    <t>226213112</t>
  </si>
  <si>
    <t>Vrty velkoprofilové svislé zapažené D do 1050 mm hl do 5 m hor. II</t>
  </si>
  <si>
    <t>-1410516489</t>
  </si>
  <si>
    <t>Poznámka k položce:
vrty pro piloty prům. 900 mm dl. 1,0 m ve tř. II (celková dl. 1 vrtu 4,0 m) - vrtáno z úrovně základové spáry</t>
  </si>
  <si>
    <t>1,0*12    "dl. x ks</t>
  </si>
  <si>
    <t>50</t>
  </si>
  <si>
    <t>227211115</t>
  </si>
  <si>
    <t>Odpažení velkoprofilových vrtů průměru do 1050 mm</t>
  </si>
  <si>
    <t>2101122961</t>
  </si>
  <si>
    <t>4,0*12    "dl. x ks</t>
  </si>
  <si>
    <t>51</t>
  </si>
  <si>
    <t>231212113</t>
  </si>
  <si>
    <t>Zřízení pilot svislých zapažených D do 1250 mm hl do 10 m s vytažením pažnic z betonu železového</t>
  </si>
  <si>
    <t>1502521930</t>
  </si>
  <si>
    <t>Poznámka k položce:
piloty prům. 900 mm dl. 4,0 m</t>
  </si>
  <si>
    <t>(3,1416*0,45*0,45)*4,0*12    "piloty -průřez x dl. x ks</t>
  </si>
  <si>
    <t>(3,1416*0,45*0,45)*0,5*12    "nadbetonování - průřez x dl. x ks</t>
  </si>
  <si>
    <t>52</t>
  </si>
  <si>
    <t>589329350</t>
  </si>
  <si>
    <t>směs pro beton třída C25-30 XF1, XA1 frakce do 8 mm</t>
  </si>
  <si>
    <t>-767450365</t>
  </si>
  <si>
    <t>53</t>
  </si>
  <si>
    <t>231611114</t>
  </si>
  <si>
    <t>Výztuž pilot betonovaných do země ocel z betonářské oceli 10 505</t>
  </si>
  <si>
    <t>911463273</t>
  </si>
  <si>
    <t>Poznámka k položce:
výztuž pilot cca 100 kg/m3 betonu - množství dle pol. 231212113 násobeno koef. 0,1</t>
  </si>
  <si>
    <t>34,353*0,1 'Přepočtené koeficientem množství</t>
  </si>
  <si>
    <t>54</t>
  </si>
  <si>
    <t>239111113</t>
  </si>
  <si>
    <t>Odbourání vrchní části znehodnocené výplně pilot D piloty do 1250 mm</t>
  </si>
  <si>
    <t>1428125027</t>
  </si>
  <si>
    <t>55</t>
  </si>
  <si>
    <t>274311127</t>
  </si>
  <si>
    <t>Základové pasy, prahy, věnce a ostruhy z betonu prostého C 25/30</t>
  </si>
  <si>
    <t>-503272973</t>
  </si>
  <si>
    <t>Poznámka k položce:
betonové prahy pro zakončení dlažby v korytě příkopu</t>
  </si>
  <si>
    <t>56</t>
  </si>
  <si>
    <t>275311124</t>
  </si>
  <si>
    <t>Základové patky a bloky z betonu prostého C 12/15</t>
  </si>
  <si>
    <t>171097793</t>
  </si>
  <si>
    <t xml:space="preserve">"podkladní beton pod drenáží za opěrou - dle podél. řezu a výkresu tvaru NK   </t>
  </si>
  <si>
    <t xml:space="preserve">0,3*1,3*6,62*2*1,1    "tl. x v. x dl. x 2 opěry + rezerva na vyspádování   </t>
  </si>
  <si>
    <t>57</t>
  </si>
  <si>
    <t>275321118</t>
  </si>
  <si>
    <t>Základové patky a bloky ze ŽB C 30/37</t>
  </si>
  <si>
    <t>1080237433</t>
  </si>
  <si>
    <t>Poznámka k položce:
základy ze želbet. C 30/37-XC4,XD2,XF3</t>
  </si>
  <si>
    <t xml:space="preserve">"odměřeno z výkresu tvaru NK   </t>
  </si>
  <si>
    <t>21,8*0,6    "základy opěry a křídel O1 (směr Přítoky) - plocha z půdorysu x v. základů</t>
  </si>
  <si>
    <t>20,3*0,6    "základy opěry a křídel O2 (směr Bylany) - dtto</t>
  </si>
  <si>
    <t>58</t>
  </si>
  <si>
    <t>275354111</t>
  </si>
  <si>
    <t>Bednění základových patek - zřízení</t>
  </si>
  <si>
    <t>344812021</t>
  </si>
  <si>
    <t>Poznámka k položce:
bednění základů opěr a křídel</t>
  </si>
  <si>
    <t xml:space="preserve">31,7*0,6    "základy pod O1 - odměřeno z půdorysu - dl. po obvodu x v. základu   </t>
  </si>
  <si>
    <t xml:space="preserve">29,7*0,6    "základy pod O2 - odměřeno z půdorysu - dtto   </t>
  </si>
  <si>
    <t>59</t>
  </si>
  <si>
    <t>275354211</t>
  </si>
  <si>
    <t>Bednění základových patek - odstranění</t>
  </si>
  <si>
    <t>-1036259896</t>
  </si>
  <si>
    <t>60</t>
  </si>
  <si>
    <t>275361116</t>
  </si>
  <si>
    <t>Výztuž základových patek a bloků z betonářské oceli 10 505</t>
  </si>
  <si>
    <t>28862096</t>
  </si>
  <si>
    <t>Poznámka k položce:
výztuž základů opěr a křídel cca 180 kg/m3 betonu (množství vynásobeno koef. 0,18)
B 500B</t>
  </si>
  <si>
    <t>25,26*0,18 'Přepočtené koeficientem množství</t>
  </si>
  <si>
    <t>Svislé a kompletní konstrukce</t>
  </si>
  <si>
    <t>61</t>
  </si>
  <si>
    <t>317171126</t>
  </si>
  <si>
    <t>Kotvení monolitického betonu římsy do mostovky kotvou do vývrtu</t>
  </si>
  <si>
    <t>-1320475070</t>
  </si>
  <si>
    <t>Poznámka k položce:
kotvy říms vč. vrtů, výplně kapsy a podlití kotvy</t>
  </si>
  <si>
    <t xml:space="preserve">8*2    "kotvy říms na mostovce - cca po 0,5 m   </t>
  </si>
  <si>
    <t>62</t>
  </si>
  <si>
    <t>548792020R</t>
  </si>
  <si>
    <t>kotva pro uchycení římsy do vývrtu</t>
  </si>
  <si>
    <t>-1525749725</t>
  </si>
  <si>
    <t>63</t>
  </si>
  <si>
    <t>317321118</t>
  </si>
  <si>
    <t>Mostní římsy ze ŽB C 30/37</t>
  </si>
  <si>
    <t>-70875960</t>
  </si>
  <si>
    <t>0,341*10,612    "římsa ny výtoku na NK a křídlech - plocha kolmá x dl. rovnoběžná s osou komunikace</t>
  </si>
  <si>
    <t>0,323*9,612    "římsa ny vtoku na NK a křídlech - dtto</t>
  </si>
  <si>
    <t>64</t>
  </si>
  <si>
    <t>317353121</t>
  </si>
  <si>
    <t>Bednění mostních říms všech tvarů - zřízení</t>
  </si>
  <si>
    <t>-1803741250</t>
  </si>
  <si>
    <t xml:space="preserve">(0,3+0,6+0,3)*9,612    "římsa na vtoku - (š.vyložení + v. + v.) x dl.  </t>
  </si>
  <si>
    <t xml:space="preserve">(0,3+0,6+0,3)*10,612    "římsa na výtoku - dtto </t>
  </si>
  <si>
    <t>0,323*4    "římsa ny vtoku - čela říms a pracovních spár nad rubem opěry</t>
  </si>
  <si>
    <t>0,341*4    "římsa ny výtoku - dtto</t>
  </si>
  <si>
    <t>65</t>
  </si>
  <si>
    <t>317353221</t>
  </si>
  <si>
    <t>Bednění mostních říms všech tvarů - odstranění</t>
  </si>
  <si>
    <t>-119714235</t>
  </si>
  <si>
    <t>66</t>
  </si>
  <si>
    <t>317353311</t>
  </si>
  <si>
    <t>Vložení matrice do bednění mostních říms</t>
  </si>
  <si>
    <t>-21730712</t>
  </si>
  <si>
    <t>Poznámka k položce:
matrice v bednění s vyznačením letopočtu dokončení stavby mostu je možné umístit i do bednění mostních křídel</t>
  </si>
  <si>
    <t xml:space="preserve">(0,35*0,8)*2    "2 ks - přibližný rozměr,  upřesní se v dalším stupni PD   </t>
  </si>
  <si>
    <t>67</t>
  </si>
  <si>
    <t>317361116</t>
  </si>
  <si>
    <t>Výztuž mostních říms z betonářské oceli 10 505</t>
  </si>
  <si>
    <t>1897683514</t>
  </si>
  <si>
    <t>Poznámka k položce:
výztuž říms cca 170 kg/m3 betonu (množství vynásobeno koef. 0,17)
B 500B</t>
  </si>
  <si>
    <t>6,724*0,17 'Přepočtené koeficientem množství</t>
  </si>
  <si>
    <t>68</t>
  </si>
  <si>
    <t>317661141</t>
  </si>
  <si>
    <t>Výplň spár monolitické římsy tmelem polyuretanovým šířky spáry do 15 mm</t>
  </si>
  <si>
    <t>954173383</t>
  </si>
  <si>
    <t>Poznámka k položce:
výplň pracovních spár říms vč. penetračního nátěru pro zvýšení přilnavosti tmelu, spára bude provedena vložením lišty</t>
  </si>
  <si>
    <t xml:space="preserve">2,02*2    "napojení říms na křídlech na vtoku - dl. x 2 ks   </t>
  </si>
  <si>
    <t xml:space="preserve">2,00*2    "napojení říms na křídlech na výtoku - dl. x 2 ks   </t>
  </si>
  <si>
    <t>69</t>
  </si>
  <si>
    <t>334323118</t>
  </si>
  <si>
    <t>Mostní opěry a úložné prahy ze ŽB C 30/37</t>
  </si>
  <si>
    <t>-1329958076</t>
  </si>
  <si>
    <t xml:space="preserve">Poznámka k položce:
stěny rámu ze železobetonu C 30/37-XC4,XD1,XF4 </t>
  </si>
  <si>
    <t>"odměřeno z výkresu tvaru NK</t>
  </si>
  <si>
    <t>0,5*16,3*2    "kolmá tl. x plocha z řezu osou koryta x 2 opěry</t>
  </si>
  <si>
    <t>70</t>
  </si>
  <si>
    <t>334323218</t>
  </si>
  <si>
    <t>Mostní křídla a závěrné zídky ze ŽB C 30/37</t>
  </si>
  <si>
    <t>1342227935</t>
  </si>
  <si>
    <t>Poznámka k položce:
křídla rámu z betonu C 30/37-XC4,XD1,XF4</t>
  </si>
  <si>
    <t>0,55*3,3*(2,55+2,52+2,47)    "levé křídlo na vtoku a obě křídla na výtoku - tl. x dl. x součet v.</t>
  </si>
  <si>
    <t>0,55*2,3*2,60    "pravé křídlo na vtoku - tl. x dl. x v.</t>
  </si>
  <si>
    <t>0,02*0,55*4    "zkosení u NK - plocha x tl. křídla x 4 křídla</t>
  </si>
  <si>
    <t>71</t>
  </si>
  <si>
    <t>334351112</t>
  </si>
  <si>
    <t>Bednění systémové mostních opěr a úložných prahů z překližek pro ŽB - zřízení</t>
  </si>
  <si>
    <t>-437667146</t>
  </si>
  <si>
    <t xml:space="preserve">Poznámka k položce:
bednění opěr </t>
  </si>
  <si>
    <t xml:space="preserve">16,3*2*2    "opěry - plocha z řezu osou koryta x oboustranné bednění x 2 opěry   </t>
  </si>
  <si>
    <t>0,502*2,2*2    "boky opěr na vtoku - šikmá š. x v. x 2 strany</t>
  </si>
  <si>
    <t>0,502*2,03*2    "boky opěr na vtoku - šikmá š. x v. x 2 strany</t>
  </si>
  <si>
    <t>72</t>
  </si>
  <si>
    <t>334351211</t>
  </si>
  <si>
    <t>Bednění systémové mostních opěr a úložných prahů z překližek - odstranění</t>
  </si>
  <si>
    <t>-55858570</t>
  </si>
  <si>
    <t>73</t>
  </si>
  <si>
    <t>334352111</t>
  </si>
  <si>
    <t>Bednění mostních křídel a závěrných zídek ze systémového bednění s výplní z překližek - zřízení</t>
  </si>
  <si>
    <t>1150929226</t>
  </si>
  <si>
    <t>Poznámka k položce:
bednění křídel</t>
  </si>
  <si>
    <t>3,3*(2,55+2,52+2,47)*2    "levé křídlo na vtoku a obě křídla na výtoku - dl. x součet v. x oboustranné bednění</t>
  </si>
  <si>
    <t xml:space="preserve">2,3*2,60*2   "pravé křídlo na vtoku - dl. x v. x oboustranné bednění </t>
  </si>
  <si>
    <t>0,55*( 2,55+2,52+2,47+2,60)     "boky křídel - tl. křídla x součet výšek</t>
  </si>
  <si>
    <t>67,301*0,1    "přirážka na ozub a nerovnosti (spádování) - 10 %</t>
  </si>
  <si>
    <t>74</t>
  </si>
  <si>
    <t>334352211</t>
  </si>
  <si>
    <t>Bednění mostních křídel a závěrných zídek ze systémového bednění s výplní z překližek - odstranění</t>
  </si>
  <si>
    <t>1145681381</t>
  </si>
  <si>
    <t>75</t>
  </si>
  <si>
    <t>334359112</t>
  </si>
  <si>
    <t>Výřez bednění pro prostup trub betonovou konstrukcí DN 300</t>
  </si>
  <si>
    <t>959695987</t>
  </si>
  <si>
    <t xml:space="preserve">2*2   "prostup chráničky DN 180 křídlem O1 a O2 (odvodnění rubu opěry)   </t>
  </si>
  <si>
    <t>76</t>
  </si>
  <si>
    <t>334361216</t>
  </si>
  <si>
    <t>Výztuž dříků opěr z betonářské oceli 10 505</t>
  </si>
  <si>
    <t>1060430443</t>
  </si>
  <si>
    <t>Poznámka k položce:
výztuž stěn rámu cca 180 kg/m3 betonu  (množství vynásobeno koef. 0,18)
B 500B</t>
  </si>
  <si>
    <t>16,3*0,18 'Přepočtené koeficientem množství</t>
  </si>
  <si>
    <t>77</t>
  </si>
  <si>
    <t>334361226</t>
  </si>
  <si>
    <t>Výztuž křídel, závěrných zdí z betonářské oceli 10 505</t>
  </si>
  <si>
    <t>-342197147</t>
  </si>
  <si>
    <t>Poznámka k položce:
výztuž křídel cca 180 kg/m3 betonu  (množství vynásobeno koef. 0,18)
B 500B</t>
  </si>
  <si>
    <t>17,018*0,18 'Přepočtené koeficientem množství</t>
  </si>
  <si>
    <t>78</t>
  </si>
  <si>
    <t>334791114</t>
  </si>
  <si>
    <t>Prostup v betonových zdech z plastových trub DN do 200</t>
  </si>
  <si>
    <t>115603821</t>
  </si>
  <si>
    <t>Poznámka k položce:
vč. těsnění</t>
  </si>
  <si>
    <t>"odměřeno z výkresu tvaru</t>
  </si>
  <si>
    <t xml:space="preserve">0,55*2    "prostup chráničky DN 180 pro vyústění drenáže křídlem O1 a O2   </t>
  </si>
  <si>
    <t>Vodorovné konstrukce</t>
  </si>
  <si>
    <t>79</t>
  </si>
  <si>
    <t>421321128</t>
  </si>
  <si>
    <t>Mostní nosné konstrukce deskové ze ŽB C 30/37</t>
  </si>
  <si>
    <t>215733794</t>
  </si>
  <si>
    <t>Poznámka k položce:
horní deska rámu z betonu C 30/37-XC4,XD1,XF2</t>
  </si>
  <si>
    <t>1,4*7,4     "průřez v podél.řezu šikmý x dl. mostu kolmá</t>
  </si>
  <si>
    <t>0,3*4,0     "zvýšení pod římsou na výtoku -plocha x dl. římsy na NK</t>
  </si>
  <si>
    <t>80</t>
  </si>
  <si>
    <t>421351131</t>
  </si>
  <si>
    <t>Bednění boční stěny konstrukcí mostů výšky do 350 mm - zřízení</t>
  </si>
  <si>
    <t>-788457913</t>
  </si>
  <si>
    <t xml:space="preserve">"bednění svislých stěn horní desky rámu - odměřeno z výkresu tvaru   </t>
  </si>
  <si>
    <t>0,35*4,012*2    "čela desky - v. x šikmá š. x 2 ks</t>
  </si>
  <si>
    <t xml:space="preserve">(0,15+0,3)*7,724*2    "boky stěny rámu (část stěny po prac.spáru a zkosení)   </t>
  </si>
  <si>
    <t>81</t>
  </si>
  <si>
    <t>421351231</t>
  </si>
  <si>
    <t>Bednění stěny boční konstrukcí mostů výšky do 350 mm - odstranění</t>
  </si>
  <si>
    <t>485479739</t>
  </si>
  <si>
    <t>82</t>
  </si>
  <si>
    <t>421361226</t>
  </si>
  <si>
    <t>Výztuž ŽB deskového mostu z betonářské oceli 10 505</t>
  </si>
  <si>
    <t>-610678183</t>
  </si>
  <si>
    <t>Poznámka k položce:
výztuž horní nosné desky rámu - cca 220 kg/m3 betonu (množství vynásobeno koef. 0,22)
B 500B</t>
  </si>
  <si>
    <t>11,56*0,22 'Přepočtené koeficientem množství</t>
  </si>
  <si>
    <t>83</t>
  </si>
  <si>
    <t>421955112</t>
  </si>
  <si>
    <t>Bednění z překližek na mostní skruži - zřízení</t>
  </si>
  <si>
    <t>-356161801</t>
  </si>
  <si>
    <t>23,2    "bednění pro desku NK - odměřeno z výkresu tvaru NK</t>
  </si>
  <si>
    <t>84</t>
  </si>
  <si>
    <t>421955212</t>
  </si>
  <si>
    <t>Bednění z překližek na mostní skruži - odstranění</t>
  </si>
  <si>
    <t>1066433071</t>
  </si>
  <si>
    <t>85</t>
  </si>
  <si>
    <t>451315114</t>
  </si>
  <si>
    <t>Podkladní nebo výplňová vrstva z betonu C 12/15 tl do 100 mm</t>
  </si>
  <si>
    <t>-1793922040</t>
  </si>
  <si>
    <t xml:space="preserve">"podkladní beton C 12/15-X0 </t>
  </si>
  <si>
    <t>38,6    "pod základovou deskou opěry O1 a křídel (směr Přítoky) - odměřeno z půdorysu tvaru NK</t>
  </si>
  <si>
    <t>36,1    "pod základovou deskou opěry O2 a křídel (směr Bylany) - dtto</t>
  </si>
  <si>
    <t>86</t>
  </si>
  <si>
    <t>451317777</t>
  </si>
  <si>
    <t>Podklad nebo lože pod dlažbu vodorovný nebo do sklonu 1:5 z betonu prostého tl do 100 mm</t>
  </si>
  <si>
    <t>1046719921</t>
  </si>
  <si>
    <t>Poznámka k položce:
bet. lože tl. 100 mm pod zámkovou dlažbou na koncích říms - dle pol. 596211110</t>
  </si>
  <si>
    <t>87</t>
  </si>
  <si>
    <t>451541111</t>
  </si>
  <si>
    <t>Lože pod potrubí otevřený výkop ze štěrkodrtě</t>
  </si>
  <si>
    <t>111614587</t>
  </si>
  <si>
    <t>Poznámka k položce:
lože ze ŠD tl. 150 mm pod potrubí pro zatrubnění příkopu vpravo ve směru na Bylany</t>
  </si>
  <si>
    <t>0,15*1,0*20,5    "odměřeno z půdorysu - tl. x š. x dl.</t>
  </si>
  <si>
    <t>88</t>
  </si>
  <si>
    <t>451576121</t>
  </si>
  <si>
    <t>Podkladní a výplňová vrstva ze štěrkopísku tl do 200 mm</t>
  </si>
  <si>
    <t>-1101816835</t>
  </si>
  <si>
    <t xml:space="preserve">Poznámka k položce:
těsnění za opěrami - podsyp a vrchní drenážní vrstva ze ŠP tl. 150 mm   </t>
  </si>
  <si>
    <t>"odměřeno z podélného a příčného řezu</t>
  </si>
  <si>
    <t>3,6*6,63*2*2    "za O1 a O2 - š. x dl. x 2 vrstvy x 2 opěry</t>
  </si>
  <si>
    <t>89</t>
  </si>
  <si>
    <t>451577877</t>
  </si>
  <si>
    <t>Podklad nebo lože pod dlažbu vodorovný nebo do sklonu 1:5 ze štěrkopísku tl do 100 mm</t>
  </si>
  <si>
    <t>181604170</t>
  </si>
  <si>
    <t>Poznámka k položce:
ŠP podklad v celk. tl. 100 mm pod zámkovou dlažbou na koncích říms - část lože přesahující tloušťku 40 mm - dle pol. 596211110</t>
  </si>
  <si>
    <t>90</t>
  </si>
  <si>
    <t>458501112</t>
  </si>
  <si>
    <t>Výplňové klíny za opěrou z kameniva drceného hutněného po vrstvách</t>
  </si>
  <si>
    <t>-315818252</t>
  </si>
  <si>
    <t>Poznámka k položce:
ochranný zásyp rubu opěr ze ŠD 0-32, míra zhutnění I=0,85, hutněno po vrstvách max. 300 mm</t>
  </si>
  <si>
    <t xml:space="preserve">"ochranný zásyp rubu opěr a křídel s drenážní funkcí   </t>
  </si>
  <si>
    <t>0,6*6,63*2    "plocha z podélného řezu x šikmá délka x 2 opěry</t>
  </si>
  <si>
    <t>91</t>
  </si>
  <si>
    <t>465513157</t>
  </si>
  <si>
    <t>Dlažba svahu u opěr z upraveného lomového žulového kamene tl 200 mm do lože C 25/30 pl přes 10 m2</t>
  </si>
  <si>
    <t>57270583</t>
  </si>
  <si>
    <t>Poznámka k položce:
úprava koryta vodoteče vč. bet. lože tl. 100 mm</t>
  </si>
  <si>
    <t>92</t>
  </si>
  <si>
    <t>564831111</t>
  </si>
  <si>
    <t>Podklad ze štěrkodrtě ŠD tl 100 mm</t>
  </si>
  <si>
    <t>715105698</t>
  </si>
  <si>
    <t>Poznámka k položce:
úpravy sjezdů ve směru na Bylany</t>
  </si>
  <si>
    <t>"odměřeno z koordinační situace</t>
  </si>
  <si>
    <t>12,4    "vpravo</t>
  </si>
  <si>
    <t>44,0    "vlevo - sjezd na pozemek parc. č. 719</t>
  </si>
  <si>
    <t>93</t>
  </si>
  <si>
    <t>564861111</t>
  </si>
  <si>
    <t>Podklad ze štěrkodrtě ŠD tl 200 mm</t>
  </si>
  <si>
    <t>1633643552</t>
  </si>
  <si>
    <t>Poznámka k položce:
podkladní vrstva vozovky ze ŠDa 0/45G na předpolí u O1 a O2</t>
  </si>
  <si>
    <t xml:space="preserve">"odměřeno z koordinační situace   </t>
  </si>
  <si>
    <t>(330,0-26,559)*1,15    "celková plocha - odečtena plocha voz. na mostě, násobeno koef. na rozšíření spodních vrstev</t>
  </si>
  <si>
    <t>94</t>
  </si>
  <si>
    <t>564951413</t>
  </si>
  <si>
    <t>Podklad z asfaltového recyklátu tl 150 mm</t>
  </si>
  <si>
    <t>1901927716</t>
  </si>
  <si>
    <t>Poznámka k položce:
úpravy sjezdů ve směru na Bylany - kryt sjezdů z recyklátu z odfrézovaného krytu silnice</t>
  </si>
  <si>
    <t>95</t>
  </si>
  <si>
    <t>564952111</t>
  </si>
  <si>
    <t>Podklad z mechanicky zpevněného kameniva MZK tl 150 mm</t>
  </si>
  <si>
    <t>1998161130</t>
  </si>
  <si>
    <t>Poznámka k položce:
podkladní vrstva vozovky z MZK 0/32 Gc na předpolí u O1 a O2</t>
  </si>
  <si>
    <t>(330,0-26,559)*1,09    "celková plocha - odečtena plocha voz. na mostě, násobeno koef. na rozšíření spodních vrstev</t>
  </si>
  <si>
    <t>96</t>
  </si>
  <si>
    <t>565145121</t>
  </si>
  <si>
    <t>Asfaltový beton vrstva podkladní ACP 16 (obalované kamenivo OKS) tl 60 mm š přes 3 m</t>
  </si>
  <si>
    <t>1839543938</t>
  </si>
  <si>
    <t>Poznámka k položce:
podkladní vrstva vozovky z ACP 16+ na předpolí u O1 a O2</t>
  </si>
  <si>
    <t>(330,0-26,559)    "celková plocha - odečtena plocha voz. na mostě</t>
  </si>
  <si>
    <t>97</t>
  </si>
  <si>
    <t>793657950</t>
  </si>
  <si>
    <t>Poznámka k položce:
podél úpravy komunikace</t>
  </si>
  <si>
    <t>(22,5+21)*0,75    "směr Přítoky od odláždění (skluzu) za římsou na konec úpravy vozovky - součet dl. x š.</t>
  </si>
  <si>
    <t>(3,5+12,5+4,0+7,5)*0,75    "směr Bylany od odláždění (skluzu) za římsou na konec úpravy vozovky - dtto</t>
  </si>
  <si>
    <t>98</t>
  </si>
  <si>
    <t>569903311</t>
  </si>
  <si>
    <t>Zřízení zemních krajnic se zhutněním</t>
  </si>
  <si>
    <t>1365620702</t>
  </si>
  <si>
    <t>Poznámka k položce:
dosypávka krajnice v místě úpravy komunikace a po výkopech pro křídla mostu</t>
  </si>
  <si>
    <t>99</t>
  </si>
  <si>
    <t>573111111</t>
  </si>
  <si>
    <t>Postřik živičný infiltrační s posypem z asfaltu množství 0,60 kg/m2</t>
  </si>
  <si>
    <t>1978321632</t>
  </si>
  <si>
    <t>330,751    "na vrstvě MZK (na předpolí) dle pol. 564952111</t>
  </si>
  <si>
    <t>100</t>
  </si>
  <si>
    <t>573231108</t>
  </si>
  <si>
    <t>Postřik živičný spojovací ze silniční emulze v množství 0,50 kg/m2</t>
  </si>
  <si>
    <t>-1052330831</t>
  </si>
  <si>
    <t>"dle koordinační situace</t>
  </si>
  <si>
    <t>330,0    "plocha celé vozovky (most + silnice) - pod vrstvou SMA 11+ dle pol. 576133221</t>
  </si>
  <si>
    <t>330,0    "plocha celé vozovky (most + silnice) - pod vrstvou ACL 16+ dle pol. 577145142 a 577155142</t>
  </si>
  <si>
    <t>101</t>
  </si>
  <si>
    <t>576133221</t>
  </si>
  <si>
    <t>Asfaltový koberec mastixový SMA 11 (AKMS) tl 40 mm š přes 3 m</t>
  </si>
  <si>
    <t>1391306235</t>
  </si>
  <si>
    <t>6,62*4,012    "vozovka na mostě - obrusná vrstva SMA 11 + , šikmá š. x kolmá dl.</t>
  </si>
  <si>
    <t xml:space="preserve">330,0-26,559    "vozovka za opěrami - obrusná vrstva SMA 11+ PMB 45/80-60, odečtena plocha voz. na mostě  </t>
  </si>
  <si>
    <t>102</t>
  </si>
  <si>
    <t>577145142</t>
  </si>
  <si>
    <t>Asfaltový beton vrstva ložní ACL 16 (ABH) tl 50 mm š přes 3 m z modifikovaného asfaltu</t>
  </si>
  <si>
    <t>-383765687</t>
  </si>
  <si>
    <t>6,62*4,012    "vozovka na mostě - ložná vrstva ACL 16 +  , šikmá š. x kolmá dl.</t>
  </si>
  <si>
    <t>103</t>
  </si>
  <si>
    <t>577155142</t>
  </si>
  <si>
    <t>Asfaltový beton vrstva ložní ACL 16 (ABH) tl 60 mm š přes 3 m z modifikovaného asfaltu</t>
  </si>
  <si>
    <t>-1159592914</t>
  </si>
  <si>
    <t>Poznámka k položce:
ložná vrstva vozovky z ACL 16+ PMB 25/55-60 na předpolí u O1 a O2</t>
  </si>
  <si>
    <t xml:space="preserve">330,0-26,559    "celková plocha - odečtena plocha voz. na mostě  </t>
  </si>
  <si>
    <t>104</t>
  </si>
  <si>
    <t>578149991R</t>
  </si>
  <si>
    <t>Litý asfalt MA 16 IV tl 40 mm š přes 3 m z modifikovaného asfaltu</t>
  </si>
  <si>
    <t>919170770</t>
  </si>
  <si>
    <t>"vozovka na mostě - ochrana izolace mostovky</t>
  </si>
  <si>
    <t>6,62*4,012    "plocha mostu - šikmá š. x kolmá dl.</t>
  </si>
  <si>
    <t>105</t>
  </si>
  <si>
    <t>596211110</t>
  </si>
  <si>
    <t>Kladení zámkové dlažby komunikací pro pěší tl 60 mm skupiny A pl do 50 m2</t>
  </si>
  <si>
    <t>228978855</t>
  </si>
  <si>
    <t>Poznámka k položce:
dlažba bude provedena do betonového lože s podsypem ze ŠP</t>
  </si>
  <si>
    <t xml:space="preserve">"odláždění chodníků a za koncem říms - odměřeno z půdorysu   </t>
  </si>
  <si>
    <t>2,5*0,9*2     "dlažba za římsami na vtoku - dl. x š. x 2 ks</t>
  </si>
  <si>
    <t xml:space="preserve">2,5*0,9*2    "dlažba za římsami na výtoku - dtto   </t>
  </si>
  <si>
    <t xml:space="preserve">"odláždění podél křídel š. 0,5 m - odměřeno z půdorysu </t>
  </si>
  <si>
    <t>0,5*(2,3+0,9)*1,202    "dlažba podél křídel na vtoku - š. x součet dl. x koef. sklonu</t>
  </si>
  <si>
    <t>0,5*(3,9+3,8)*1,202    "dtto na výtoku</t>
  </si>
  <si>
    <t>106</t>
  </si>
  <si>
    <t>592450380</t>
  </si>
  <si>
    <t>dlažba zámková přírodní</t>
  </si>
  <si>
    <t>-155731519</t>
  </si>
  <si>
    <t>Poznámka k položce:
spotřeba: 36 kus/m2</t>
  </si>
  <si>
    <t>Úpravy povrchů, podlahy a osazování výplní</t>
  </si>
  <si>
    <t>107</t>
  </si>
  <si>
    <t>628611101</t>
  </si>
  <si>
    <t>Nátěr betonu mostu epoxidový 1x impregnační OS-A</t>
  </si>
  <si>
    <t>-152560893</t>
  </si>
  <si>
    <t xml:space="preserve">Poznámka k položce:
penetrační nátěr na betonových obrubnících říms a odláždění za římsami na styku s vozovkou   </t>
  </si>
  <si>
    <t xml:space="preserve">"podél říms - odměřeno z výkresu tvaru NK   </t>
  </si>
  <si>
    <t xml:space="preserve">0,12*9,612    "římsa na vtoku na NK a křídlech - š. x dl.   </t>
  </si>
  <si>
    <t xml:space="preserve">0,12*10,612    "římsa na výtoku na NK a křídlech - dtto   </t>
  </si>
  <si>
    <t>"podél obrubníků za římsami - odměřeno z půdorysu</t>
  </si>
  <si>
    <t>0,16*2,5*4    "v. x dl. x 4 ks</t>
  </si>
  <si>
    <t>108</t>
  </si>
  <si>
    <t>628611131</t>
  </si>
  <si>
    <t>Nátěr betonu mostu akrylátový 2x ochranný pružný OS-C</t>
  </si>
  <si>
    <t>-2075412516</t>
  </si>
  <si>
    <t>Poznámka k položce:
ochranný pružný polymerový povlak nebo impregnační nátěr typu S4  betonových obrubníků říms a odláždění za římsami nad vozovkou</t>
  </si>
  <si>
    <t>"římsy - odměřeno z příčných řezů a půdorysu</t>
  </si>
  <si>
    <t xml:space="preserve">0,35*9,612    "římsa na vtoku na NK a křídlech - š. x dl.   </t>
  </si>
  <si>
    <t xml:space="preserve">0,35*10,612    "římsa na výtoku na NK a křídlech - dtto   </t>
  </si>
  <si>
    <t>"obrubníky pro odláždění za římsami - odměřeno z příčných řezů a půdorysu</t>
  </si>
  <si>
    <t>0,35*2,5*4    "v. x dl. x 4 ks</t>
  </si>
  <si>
    <t>109</t>
  </si>
  <si>
    <t>628611151</t>
  </si>
  <si>
    <t>Nátěr betonu mostu akrylátový 1x pružný ochranný + 1x vrchní OS-DII</t>
  </si>
  <si>
    <t>140242268</t>
  </si>
  <si>
    <t>Poznámka k položce:
ukotvení sloupků zábradelního svodidla do říms - pružný nátěr spáry mezi betonem a sloupkem</t>
  </si>
  <si>
    <t>"dle pohledů</t>
  </si>
  <si>
    <t>0,3*0,3*(5+6)    "š. x dl. x součet ks</t>
  </si>
  <si>
    <t>110</t>
  </si>
  <si>
    <t>632664114R</t>
  </si>
  <si>
    <t>Nátěr betonu mostu epoxidový OS-E</t>
  </si>
  <si>
    <t>832576097</t>
  </si>
  <si>
    <t>Poznámka k položce:
nátěr mezi římsou a NK</t>
  </si>
  <si>
    <t>"odměřeno z příčných řezů a tvaru NK</t>
  </si>
  <si>
    <t>(0,40+0,25)*4,012    "na vtoku - součet š. x šikmá š. NK</t>
  </si>
  <si>
    <t>(0,42+0,25)*4,012    "na výtoku - dtto</t>
  </si>
  <si>
    <t>Trubní vedení</t>
  </si>
  <si>
    <t>111</t>
  </si>
  <si>
    <t>822372111</t>
  </si>
  <si>
    <t>Montáž potrubí z trub TZH s integrovaným těsněním otevřený výkop sklon do 20 % DN 300</t>
  </si>
  <si>
    <t>883641050</t>
  </si>
  <si>
    <t>Poznámka k položce:
zatrubnění příkopu pod vjezdem vpravo ve směru na Bylany</t>
  </si>
  <si>
    <t>20,0    "odměřeno z půdorysu</t>
  </si>
  <si>
    <t>112</t>
  </si>
  <si>
    <t>592225440</t>
  </si>
  <si>
    <t>trouba hrdlová přímá železobetonová s integrovaným těsněním TZH-Q 300/2500 integro 30 x 250 x 7 cm</t>
  </si>
  <si>
    <t>-1342973288</t>
  </si>
  <si>
    <t>Poznámka k položce:
potrubí pro zatrubnění příkopu vč. šikmých tvarovek pro vyústění na vtoku a výtoku</t>
  </si>
  <si>
    <t>113</t>
  </si>
  <si>
    <t>911331111</t>
  </si>
  <si>
    <t>Svodidlo ocelové jednostranné zádržnosti N2 typ JSNH4/N2 se zaberaněním sloupků v rozmezí do 2 m</t>
  </si>
  <si>
    <t>-1808481754</t>
  </si>
  <si>
    <t>2,0*4    "svodidla za římsami</t>
  </si>
  <si>
    <t>114</t>
  </si>
  <si>
    <t>911331411</t>
  </si>
  <si>
    <t>Náběh ocelového svodidla jednostranný délky do 4 m se zaberaněním sloupků v rozmezí do 2 m</t>
  </si>
  <si>
    <t>2123128676</t>
  </si>
  <si>
    <t>4,0*4    "náběhy za odlážděním za římsami - dl. x 4 ks</t>
  </si>
  <si>
    <t>115</t>
  </si>
  <si>
    <t>911334122</t>
  </si>
  <si>
    <t>Svodidlo ocelové zábradelní zádržnosti H2 typ ZSNH4/H2 kotvené do římsy s výplní ze svislých tyčí</t>
  </si>
  <si>
    <t>120686736</t>
  </si>
  <si>
    <t xml:space="preserve">Poznámka k položce:
Ocelové zábradelní svodidlo na NK a křídlech se svislou výplní vč. kompletní PKO, ukotvení přes patní desky do říms a podlití patních desek a zalití otvorů plastbetonem a vč. ostatních potřebných prací a materiálů
</t>
  </si>
  <si>
    <t>8,0    "na vtoku</t>
  </si>
  <si>
    <t>10,0    "na výtoku</t>
  </si>
  <si>
    <t>116</t>
  </si>
  <si>
    <t>911334411</t>
  </si>
  <si>
    <t>Ukončení ocelového zábradelního madla</t>
  </si>
  <si>
    <t>667971846</t>
  </si>
  <si>
    <t>117</t>
  </si>
  <si>
    <t>914111111</t>
  </si>
  <si>
    <t>Montáž svislé dopravní značky do velikosti 1 m2 objímkami na sloupek nebo konzolu</t>
  </si>
  <si>
    <t>1808967738</t>
  </si>
  <si>
    <t>Poznámka k položce:
značky pro začátek a konec obce</t>
  </si>
  <si>
    <t>118</t>
  </si>
  <si>
    <t>404454001R</t>
  </si>
  <si>
    <t>značka dopravní svislá nereflexní FeZn prolis</t>
  </si>
  <si>
    <t>-1712900969</t>
  </si>
  <si>
    <t>119</t>
  </si>
  <si>
    <t>914112111</t>
  </si>
  <si>
    <t>Tabulka s označením evidenčního čísla mostu</t>
  </si>
  <si>
    <t>-1492837115</t>
  </si>
  <si>
    <t>Poznámka k položce:
vč. sloupku a upevnění k zábradlí mostu</t>
  </si>
  <si>
    <t>120</t>
  </si>
  <si>
    <t>914511112</t>
  </si>
  <si>
    <t>Montáž sloupku dopravních značek délky do 3,5 m s betonovým základem a patkou</t>
  </si>
  <si>
    <t>1177269183</t>
  </si>
  <si>
    <t>121</t>
  </si>
  <si>
    <t>404452250</t>
  </si>
  <si>
    <t>sloupek Zn 60 - 350</t>
  </si>
  <si>
    <t>-1442746734</t>
  </si>
  <si>
    <t>122</t>
  </si>
  <si>
    <t>404452400</t>
  </si>
  <si>
    <t>patka hliníková HP 60</t>
  </si>
  <si>
    <t>944510160</t>
  </si>
  <si>
    <t>123</t>
  </si>
  <si>
    <t>404452530</t>
  </si>
  <si>
    <t>víčko plastové na sloupek 60</t>
  </si>
  <si>
    <t>-210281859</t>
  </si>
  <si>
    <t>124</t>
  </si>
  <si>
    <t>404452560</t>
  </si>
  <si>
    <t>upínací svorka na sloupek US 60</t>
  </si>
  <si>
    <t>-490827080</t>
  </si>
  <si>
    <t>125</t>
  </si>
  <si>
    <t>915211122</t>
  </si>
  <si>
    <t>Vodorovné dopravní značení dělící čáry přerušované š 125 mm retroreflexní bílý plast</t>
  </si>
  <si>
    <t>-1725805117</t>
  </si>
  <si>
    <t>126</t>
  </si>
  <si>
    <t>915221112</t>
  </si>
  <si>
    <t>Vodorovné dopravní značení vodící čáry souvislé š 250 mm retroreflexní bílý plast</t>
  </si>
  <si>
    <t>-1859695846</t>
  </si>
  <si>
    <t>60*2    "dl. úpravy vozovky x 2</t>
  </si>
  <si>
    <t>127</t>
  </si>
  <si>
    <t>915611111</t>
  </si>
  <si>
    <t>Předznačení vodorovného liniového značení</t>
  </si>
  <si>
    <t>1847978992</t>
  </si>
  <si>
    <t>128</t>
  </si>
  <si>
    <t>916131213</t>
  </si>
  <si>
    <t>Osazení silničního obrubníku betonového stojatého s boční opěrou do lože z betonu prostého</t>
  </si>
  <si>
    <t>1699411332</t>
  </si>
  <si>
    <t xml:space="preserve">2,5*4    "obrubníky mezi zámkovou dlažbou a vozovkou - odměřeno z půdorysu - dl. x 4 dlažby </t>
  </si>
  <si>
    <t>129</t>
  </si>
  <si>
    <t>592174650</t>
  </si>
  <si>
    <t>obrubník betonový silniční 100x15x25 cm</t>
  </si>
  <si>
    <t>-550374322</t>
  </si>
  <si>
    <t>130</t>
  </si>
  <si>
    <t>592174640</t>
  </si>
  <si>
    <t>obrubník betonový silniční Standard 50x15x25 cm</t>
  </si>
  <si>
    <t>55662650</t>
  </si>
  <si>
    <t>131</t>
  </si>
  <si>
    <t>916231213</t>
  </si>
  <si>
    <t>Osazení chodníkového obrubníku betonového stojatého s boční opěrou do lože z betonu prostého</t>
  </si>
  <si>
    <t>1459585751</t>
  </si>
  <si>
    <t xml:space="preserve">"obrubníky mezi zámkovou dlažbou a terénem (mimo vozovku) - odměřeno z půdorysu   </t>
  </si>
  <si>
    <t xml:space="preserve">(2,5+1,0)*2*2    "obrubníky na vtokové a výtokové straně za římsami   </t>
  </si>
  <si>
    <t>1,2*2    "podél skluzů na výtokové straně</t>
  </si>
  <si>
    <t>(2,3+0,9)*1,202    "podél odláždění křídel na vtoku - součet dl. x koef. sklonu</t>
  </si>
  <si>
    <t>(3,9+3,8)*1,202    "dtto na výtoku</t>
  </si>
  <si>
    <t>132</t>
  </si>
  <si>
    <t>592174150</t>
  </si>
  <si>
    <t>obrubník betonový chodníkový 100x10x25 cm</t>
  </si>
  <si>
    <t>-2056055559</t>
  </si>
  <si>
    <t>Poznámka k položce:
vč. ztratného 3%</t>
  </si>
  <si>
    <t>9    "na vtoku</t>
  </si>
  <si>
    <t>9+4+4    "na výtoku</t>
  </si>
  <si>
    <t>133</t>
  </si>
  <si>
    <t>592174130</t>
  </si>
  <si>
    <t>obrubník betonový chodníkový Standard 25x10x25 cm</t>
  </si>
  <si>
    <t>941676517</t>
  </si>
  <si>
    <t>4    "na výtokové straně podél skluzů + doplnění</t>
  </si>
  <si>
    <t>134</t>
  </si>
  <si>
    <t>592174140</t>
  </si>
  <si>
    <t>obrubník betonový chodníkový Standard 50x10x25 cm</t>
  </si>
  <si>
    <t>1459495970</t>
  </si>
  <si>
    <t>3    "na vtoku</t>
  </si>
  <si>
    <t>2    "na výtoku</t>
  </si>
  <si>
    <t>135</t>
  </si>
  <si>
    <t>919112111</t>
  </si>
  <si>
    <t>Řezání dilatačních spár š 4 mm hl do 60 mm příčných nebo podélných v živičném krytu</t>
  </si>
  <si>
    <t>-2106742074</t>
  </si>
  <si>
    <t xml:space="preserve">6,62*2    "dilatační spára nad opěrami NK - š. vozovky x 2 spáry - dle příčných řezů   </t>
  </si>
  <si>
    <t>4,5+5,0    "spára pro napojení nové obrusné vrstvy na stávající vozovku - dle koord. situace</t>
  </si>
  <si>
    <t>136</t>
  </si>
  <si>
    <t>919112222</t>
  </si>
  <si>
    <t>Řezání spár pro vytvoření komůrky š 15 mm hl 25 mm pro těsnící zálivku v živičném krytu</t>
  </si>
  <si>
    <t>-991384924</t>
  </si>
  <si>
    <t>Poznámka k položce:
dle pol. 919112111</t>
  </si>
  <si>
    <t>137</t>
  </si>
  <si>
    <t>919112233</t>
  </si>
  <si>
    <t>Řezání spár pro vytvoření komůrky š 20 mm hl 40 mm pro těsnící zálivku v živičném krytu</t>
  </si>
  <si>
    <t>1292026115</t>
  </si>
  <si>
    <t>Poznámka k položce:
spáry pro těsnící zálivky podél obrubníků - pro obrusnou vrstvu</t>
  </si>
  <si>
    <t>9,612    "římsa na vtoku na NK a křídlech</t>
  </si>
  <si>
    <t>10,612    "římsa na výtoku na NK a křídlech</t>
  </si>
  <si>
    <t>138</t>
  </si>
  <si>
    <t>919112234R</t>
  </si>
  <si>
    <t>Řezání spár pro vytvoření komůrky š 20 mm hl do 60 mm pro těsnící zálivku v živičném krytu</t>
  </si>
  <si>
    <t>-2131831655</t>
  </si>
  <si>
    <t>Poznámka k položce:
spáry pro těsnící zálivky podél obrubníků - pro ložnou vrstvu hl. 50 a 60 mm
dle pol.  919112233</t>
  </si>
  <si>
    <t>139</t>
  </si>
  <si>
    <t>919121121</t>
  </si>
  <si>
    <t>Těsnění spár zálivkou za studena pro komůrky š 15 mm hl 25 mm s těsnicím profilem</t>
  </si>
  <si>
    <t>-1394602183</t>
  </si>
  <si>
    <t>140</t>
  </si>
  <si>
    <t>919122132</t>
  </si>
  <si>
    <t>Těsnění spár zálivkou za tepla pro komůrky š 20 mm hl 40 mm s těsnicím profilem</t>
  </si>
  <si>
    <t>-1549322111</t>
  </si>
  <si>
    <t>Poznámka k položce:
těsnící zálivky podél obrubníků - pro obrusnou vrstvu dle pol. 919112233</t>
  </si>
  <si>
    <t>141</t>
  </si>
  <si>
    <t>919122133R</t>
  </si>
  <si>
    <t>Těsnění spár zálivkou za tepla pro komůrky š 20 mm hl do 60 mm s těsnicím profilem</t>
  </si>
  <si>
    <t>-859930717</t>
  </si>
  <si>
    <t>Poznámka k položce:
těsnící zálivky podél obrubníků - pro ložnou vrstvu dle pol. 919112234R</t>
  </si>
  <si>
    <t>142</t>
  </si>
  <si>
    <t>919441211</t>
  </si>
  <si>
    <t>Čelo propustku z lomového kamene pro propustek z trub DN 300 až 500</t>
  </si>
  <si>
    <t>1058328127</t>
  </si>
  <si>
    <t>Poznámka k položce:
zatrubnění silničního příkopu DN 300 vpravo ve směru na Bylany - zpevnění na vtoku z lomového kamene do bet. lože vč. základu</t>
  </si>
  <si>
    <t>143</t>
  </si>
  <si>
    <t>931994171</t>
  </si>
  <si>
    <t>Těsnění pracovní spáry betonové konstrukce asfaltovým izolačním pásem š do 500 mm</t>
  </si>
  <si>
    <t>-2031376641</t>
  </si>
  <si>
    <t>Poznámka k položce:
povrchové těsnění pracovní spáry opěr a křídel</t>
  </si>
  <si>
    <t>"odměřeno z výkresů tvaru NK</t>
  </si>
  <si>
    <t xml:space="preserve">7,724*2    "mezi nosnou deskou a opěrou - rub  </t>
  </si>
  <si>
    <t xml:space="preserve">(7,724+0,502)*2*2   "mezi opěrami a základy opěr </t>
  </si>
  <si>
    <t xml:space="preserve">3,3*3*2+2,3*2+0,55*4    "mezi křídly a základy křídel   </t>
  </si>
  <si>
    <t>144</t>
  </si>
  <si>
    <t>935112211</t>
  </si>
  <si>
    <t>Osazení příkopového žlabu do betonu tl 100 mm z betonových tvárnic š 800 mm</t>
  </si>
  <si>
    <t>-1195344672</t>
  </si>
  <si>
    <t>Poznámka k položce:
skluzy pro odvodnění mostu za odlážděním za římsami na výtoku</t>
  </si>
  <si>
    <t>"odměřeno z půdorysu</t>
  </si>
  <si>
    <t>(8,6+7,3)*1,202    "součet dl. v ose x koef. sklonu</t>
  </si>
  <si>
    <t>145</t>
  </si>
  <si>
    <t>592274960</t>
  </si>
  <si>
    <t>žlabovka betonová 33x59x8 cm</t>
  </si>
  <si>
    <t>1138976051</t>
  </si>
  <si>
    <t>146</t>
  </si>
  <si>
    <t>936560001R</t>
  </si>
  <si>
    <t>Nivelační značka na konstrukci</t>
  </si>
  <si>
    <t>-2018800226</t>
  </si>
  <si>
    <t xml:space="preserve">2*2    "na opěrách   </t>
  </si>
  <si>
    <t xml:space="preserve">3*2    "na římsách na NK   </t>
  </si>
  <si>
    <t>147</t>
  </si>
  <si>
    <t>938902113</t>
  </si>
  <si>
    <t>Čištění příkopů komunikací příkopovým rypadlem objem nánosu do 0,5 m3/m</t>
  </si>
  <si>
    <t>312579079</t>
  </si>
  <si>
    <t>Poznámka k položce:
čištění silničního příkopu vpravo ve směru na Bylany za budoucím zatrubněním v dl. cca 10 m</t>
  </si>
  <si>
    <t>10,0    "odměřeno z koordinační situace</t>
  </si>
  <si>
    <t>148</t>
  </si>
  <si>
    <t>546519818</t>
  </si>
  <si>
    <t>Poznámka k položce:
po dokončení stavby před provedením vodorovného dopravního značení - množství dle pol. 576133221</t>
  </si>
  <si>
    <t>149</t>
  </si>
  <si>
    <t>-1948414874</t>
  </si>
  <si>
    <t>(22,5+21)*1,0    "směr Přítoky od odláždění (skluzu) za římsou na konec úpravy vozovky - součet dl. x š.</t>
  </si>
  <si>
    <t>(3,5+12,5+4,0+7,5)*1,0    "směr Bylany od odláždění (skluzu) za římsou na konec úpravy vozovky - dtto</t>
  </si>
  <si>
    <t>150</t>
  </si>
  <si>
    <t>948411111</t>
  </si>
  <si>
    <t>Zřízení podpěrné skruže dočasné kovové výšky do 10 m</t>
  </si>
  <si>
    <t>313442205</t>
  </si>
  <si>
    <t>23,2*2,1    "skruž pro betonáž horní nosné desky rámu - půdorys. plocha x v.</t>
  </si>
  <si>
    <t>151</t>
  </si>
  <si>
    <t>948411211</t>
  </si>
  <si>
    <t>Odstranění podpěrné skruže dočasné kovové výšky do 10 m</t>
  </si>
  <si>
    <t>-2009858537</t>
  </si>
  <si>
    <t>152</t>
  </si>
  <si>
    <t>948411911</t>
  </si>
  <si>
    <t>Měsíční nájemné podpěrné skruže dočasné kovové výšky do 10 m</t>
  </si>
  <si>
    <t>-2054500052</t>
  </si>
  <si>
    <t>Poznámka k položce:
předpoklad cca 2 měsíce - násobeno koef. 2,0</t>
  </si>
  <si>
    <t>48,72*2 'Přepočtené koeficientem množství</t>
  </si>
  <si>
    <t>153</t>
  </si>
  <si>
    <t>961021112</t>
  </si>
  <si>
    <t>Bourání mostních základů z kamene</t>
  </si>
  <si>
    <t>-232561170</t>
  </si>
  <si>
    <t>"bourání stávajících základů z kamenného zdiva - dle výkresů bourání</t>
  </si>
  <si>
    <t>0,5*1,1*7,0    "základ stáv. O1 - v. x š. kolmá na osu potoka x dl. osou potoka</t>
  </si>
  <si>
    <t>0,5*1,2*7,0    "základ stáv. O2 - v. x š. kolmá na osu potoka x dl. osou potoka</t>
  </si>
  <si>
    <t>0,2*2,0*7,0    "kamenná dlažba koryta uvnitř mostu - dto</t>
  </si>
  <si>
    <t>0,5*0,8*(2,9+1,5)    "základy křídel na vtoku - v. x š. x dl. z půdorysu</t>
  </si>
  <si>
    <t>0,5*0,8*(2,1+2,5)    "základy křídel na výtoku - v. x š. x dl. z půdorysu</t>
  </si>
  <si>
    <t>154</t>
  </si>
  <si>
    <t>961041211</t>
  </si>
  <si>
    <t>Bourání mostních základů z betonu prostého</t>
  </si>
  <si>
    <t>-1274265598</t>
  </si>
  <si>
    <t>0,2*0,7*7,0*2    "šikmá dlažba u opěr uvnitř mostu - tl. x š. kolmá na osu potoka x dl. osou potoka x 2 opěry</t>
  </si>
  <si>
    <t>155</t>
  </si>
  <si>
    <t>963021112</t>
  </si>
  <si>
    <t>Bourání mostní nosné konstrukce z kamene</t>
  </si>
  <si>
    <t>-230793648</t>
  </si>
  <si>
    <t>"bourání stávajících opěr z kamenného zdiva - dle výkresů bourání</t>
  </si>
  <si>
    <t>0,7*2,1*6,6    "O1 (směr Přítoky) - š. kolmá na osu potoka x v. x dl. osou potoka</t>
  </si>
  <si>
    <t>0,8*2,1*6,6    "O2 (směr Bylany) - dtto</t>
  </si>
  <si>
    <t>0,4*1,9*(2,9+1,5)    "křídla na vtoku - š. x v. x dl. z půdorysu</t>
  </si>
  <si>
    <t>0,4*1,9*(2,1+2,5)    "křídla na výtoku - dtto</t>
  </si>
  <si>
    <t>156</t>
  </si>
  <si>
    <t>963051111</t>
  </si>
  <si>
    <t>Bourání mostní nosné konstrukce z ŽB</t>
  </si>
  <si>
    <t>-733252194</t>
  </si>
  <si>
    <t>"bourání stávajících želbet. konstrukcí - odměřeno z výkresů bourání</t>
  </si>
  <si>
    <t>0,23*4,5*6,7    "nosná deska mostu - v. x š. kolmá na osu potoka x dl. osou potoka</t>
  </si>
  <si>
    <t>0,3*0,75*4,5*2    "římsy - v. x š. x dl. z půdorysu  x 2 římsy</t>
  </si>
  <si>
    <t>157</t>
  </si>
  <si>
    <t>963071112</t>
  </si>
  <si>
    <t>Demontáž ocelových prvků mostů šroubovaných nebo svařovaných přes 100 kg</t>
  </si>
  <si>
    <t>-1905699210</t>
  </si>
  <si>
    <t>Poznámka k položce:
demontáž stávajících ocelových nosných konstrukcí mostu - odkoupí zhotovitel vč. odvozu</t>
  </si>
  <si>
    <t>"dle výkresů bourání</t>
  </si>
  <si>
    <t>3,8*6,7*20,8   "ocelové profily - š. kolmá na osu potoka x dl. osou potoka x hmotnost 20,8 kg/m2</t>
  </si>
  <si>
    <t xml:space="preserve">3,8*5*31,1    "ocelové nosníky I 220 - dl. kolmá na osu potoka x ks x hmotnost 31,1 kg/m </t>
  </si>
  <si>
    <t xml:space="preserve">3,8*1*26,2    "ocel. nosník I 200 - dl. kolmá na osu potoka x ks x hmotnost 26,2 kg/m </t>
  </si>
  <si>
    <t>158</t>
  </si>
  <si>
    <t>966003810</t>
  </si>
  <si>
    <t>Rozebrání oplocení s příčníky a dřevěnými sloupky z prken a latí</t>
  </si>
  <si>
    <t>-229002932</t>
  </si>
  <si>
    <t>Poznámka k položce:
stávající zábradlí dřevěné podle fotodokumentace na výtoku - materiál odvezen do bioodpadu nebo na skládku</t>
  </si>
  <si>
    <t>159</t>
  </si>
  <si>
    <t>966006132</t>
  </si>
  <si>
    <t>Odstranění značek dopravních nebo orientačních se sloupky s betonovými patkami</t>
  </si>
  <si>
    <t>1801315324</t>
  </si>
  <si>
    <t>Poznámka k položce:
odstranění stávajících sloupků a jejich ukotvení do bet. patky resp. do říms - materiál odkoupí zhotovitel vč. odvozu
a demontáž značek souvisejících s posunem začátku/konce obce</t>
  </si>
  <si>
    <t>1*2    "1 sloupek v obou směrech</t>
  </si>
  <si>
    <t>160</t>
  </si>
  <si>
    <t>966006211</t>
  </si>
  <si>
    <t>Odstranění svislých dopravních značek ze sloupů, sloupků nebo konzol</t>
  </si>
  <si>
    <t>1704054789</t>
  </si>
  <si>
    <t>Poznámka k položce:
demontáž stávajících dopravních značek vč. tabulky s č. mostu a demontáž značek souvisejících s posunem začátku/konce obce - materiál odkoupí zhotovitel vč. odvozu</t>
  </si>
  <si>
    <t>4*2    "4 značky na 1 sloupku  v obou směrech</t>
  </si>
  <si>
    <t xml:space="preserve">2*1    </t>
  </si>
  <si>
    <t>161</t>
  </si>
  <si>
    <t>966075141</t>
  </si>
  <si>
    <t>Odstranění kovového zábradlí vcelku</t>
  </si>
  <si>
    <t>508860376</t>
  </si>
  <si>
    <t>Poznámka k položce:
kovové zábradlí odkoupí zhotovitel vč. odvozu</t>
  </si>
  <si>
    <t>4,0*2    "odměřeno z půdorysu bourání</t>
  </si>
  <si>
    <t>162</t>
  </si>
  <si>
    <t>997211211</t>
  </si>
  <si>
    <t>Svislá doprava vybouraných hmot na v 3,5 m</t>
  </si>
  <si>
    <t>1494492630</t>
  </si>
  <si>
    <t xml:space="preserve">"vybourané konstrukce stávajícího mostu   </t>
  </si>
  <si>
    <t>35,981    "stávající kamenné základy a dlažba dle pol. 961021112</t>
  </si>
  <si>
    <t>68,799    "stávající kamenné opěry dle pol. 963021112</t>
  </si>
  <si>
    <t>4,312    "stávající bet. dlažba z koryta dle pol. 961041211</t>
  </si>
  <si>
    <t>6,485    "vrchní část znehodnocené výplně pilot dle pol. 239111113</t>
  </si>
  <si>
    <t>163</t>
  </si>
  <si>
    <t>1424969452</t>
  </si>
  <si>
    <t>Poznámka k položce:
na skládku</t>
  </si>
  <si>
    <t>1,264    "podkladní vrstva vozovky (živičná) dle pol. 113107141</t>
  </si>
  <si>
    <t>80,896    " dtto dle pol. 113107183</t>
  </si>
  <si>
    <t>3,24    "nevhodný výkop z čištění silnič.příkopů dle pol. 938902113</t>
  </si>
  <si>
    <t>17,892    "čištění stáv. krajnic pravděpodobně s příměsí živice dle pol. 938909612</t>
  </si>
  <si>
    <t>164</t>
  </si>
  <si>
    <t>944523523</t>
  </si>
  <si>
    <t>Poznámka k položce:
na skládku - celková vzdálenost skládky 20 km (koef. 19)</t>
  </si>
  <si>
    <t>103,292*19 'Přepočtené koeficientem množství</t>
  </si>
  <si>
    <t>165</t>
  </si>
  <si>
    <t>997221571</t>
  </si>
  <si>
    <t>Vodorovná doprava vybouraných hmot do 1 km</t>
  </si>
  <si>
    <t>-288612749</t>
  </si>
  <si>
    <t>35,981    "stávající kamenné základy dle pol. 961021112</t>
  </si>
  <si>
    <t>21,504    "ŽB deska mostu a římsy dle pol. 9633051111</t>
  </si>
  <si>
    <t>4,312    "stávající bet. dlažba dle pol. 961041211</t>
  </si>
  <si>
    <t>166</t>
  </si>
  <si>
    <t>997221579</t>
  </si>
  <si>
    <t>Příplatek ZKD 1 km u vodorovné dopravy vybouraných hmot</t>
  </si>
  <si>
    <t>1073894032</t>
  </si>
  <si>
    <t>137,081*19 'Přepočtené koeficientem množství</t>
  </si>
  <si>
    <t>167</t>
  </si>
  <si>
    <t>997221612</t>
  </si>
  <si>
    <t>Nakládání vybouraných hmot na dopravní prostředky pro vodorovnou dopravu</t>
  </si>
  <si>
    <t>-1500148010</t>
  </si>
  <si>
    <t>Poznámka k položce:
dle pol. 997221571</t>
  </si>
  <si>
    <t>168</t>
  </si>
  <si>
    <t>997221815</t>
  </si>
  <si>
    <t>Poplatek za uložení betonového odpadu na skládce (skládkovné)</t>
  </si>
  <si>
    <t>-744714088</t>
  </si>
  <si>
    <t>169</t>
  </si>
  <si>
    <t>997221825</t>
  </si>
  <si>
    <t>Poplatek za uložení železobetonového odpadu na skládce (skládkovné)</t>
  </si>
  <si>
    <t>1079510497</t>
  </si>
  <si>
    <t>170</t>
  </si>
  <si>
    <t>997221845</t>
  </si>
  <si>
    <t>Poplatek za uložení odpadu z asfaltových povrchů na skládce (skládkovné)</t>
  </si>
  <si>
    <t>2091930825</t>
  </si>
  <si>
    <t>Poznámka k položce:
živiční podklad z vybourané stávající komunikace dle pol. 113107141 a 113107183</t>
  </si>
  <si>
    <t>171</t>
  </si>
  <si>
    <t>-630592974</t>
  </si>
  <si>
    <t>172</t>
  </si>
  <si>
    <t>998212112</t>
  </si>
  <si>
    <t>Přesun hmot pro mosty zděné, monolitické betonové nebo ocelové v do 45 m</t>
  </si>
  <si>
    <t>-817471614</t>
  </si>
  <si>
    <t>173</t>
  </si>
  <si>
    <t>998212191</t>
  </si>
  <si>
    <t>Příplatek k přesunu hmot pro mosty zděné nebo monolitické za zvětšený přesun do 1000 m</t>
  </si>
  <si>
    <t>-1269831111</t>
  </si>
  <si>
    <t>PSV</t>
  </si>
  <si>
    <t>Práce a dodávky PSV</t>
  </si>
  <si>
    <t>711</t>
  </si>
  <si>
    <t>Izolace proti vodě, vlhkosti a plynům</t>
  </si>
  <si>
    <t>174</t>
  </si>
  <si>
    <t>711111001</t>
  </si>
  <si>
    <t>Provedení izolace proti zemní vlhkosti vodorovné za studena nátěrem penetračním</t>
  </si>
  <si>
    <t>489950331</t>
  </si>
  <si>
    <t>Poznámka k položce:
izolace vodorovných zasypaných částí konstrukce mostu 1x ALP</t>
  </si>
  <si>
    <t xml:space="preserve">"vodorovné části základů opěr a křídel  </t>
  </si>
  <si>
    <t xml:space="preserve">21,8-7,5    "O1 - odměřeno z půdorysu tvaru NK (půdorys základu - půd. rámu a křídel)   </t>
  </si>
  <si>
    <t>20,2-7,0    "O2 - dtto</t>
  </si>
  <si>
    <t>27,5*0,05    "přirážka 5% na sešikmení</t>
  </si>
  <si>
    <t>175</t>
  </si>
  <si>
    <t>111631500</t>
  </si>
  <si>
    <t>lak asfaltový ALP/9 bal 9 kg</t>
  </si>
  <si>
    <t>1495620202</t>
  </si>
  <si>
    <t>Poznámka k položce:
Spotřeba 0,3-0,4kg/m2 dle povrchu, ředidlo technický benzín</t>
  </si>
  <si>
    <t>28,875*0,0003 'Přepočtené koeficientem množství</t>
  </si>
  <si>
    <t>176</t>
  </si>
  <si>
    <t>711111002</t>
  </si>
  <si>
    <t>Provedení izolace proti zemní vlhkosti vodorovné za studena lakem asfaltovým</t>
  </si>
  <si>
    <t>-1279990783</t>
  </si>
  <si>
    <t>Poznámka k položce:
izolace vodorovných zasypaných částí konstrukce mostu 2x ALN</t>
  </si>
  <si>
    <t xml:space="preserve">"vodorovné části základů opěr a křídel - 2x nátěr   </t>
  </si>
  <si>
    <t xml:space="preserve">28,875*2    "dle pol. 711111001   </t>
  </si>
  <si>
    <t>177</t>
  </si>
  <si>
    <t>111631520</t>
  </si>
  <si>
    <t>lak asfaltový ALN bal. 160 kg</t>
  </si>
  <si>
    <t>414362990</t>
  </si>
  <si>
    <t>Poznámka k položce:
Spotřeba: 0,3-0,5 kg/m2. Pro vytvoření hydroizolační vrstvy, na napenetrovaný podklad jsou nutné nejméně 3 nátěry. Není vhodný na šikmé střechy a tam, kde je předpoklad vysokých teplot.</t>
  </si>
  <si>
    <t>57,75*0,00035 'Přepočtené koeficientem množství</t>
  </si>
  <si>
    <t>178</t>
  </si>
  <si>
    <t>711111002a</t>
  </si>
  <si>
    <t>-109424027</t>
  </si>
  <si>
    <t>Poznámka k položce:
uzavírací nátěr na obrusné vrstvě</t>
  </si>
  <si>
    <t xml:space="preserve">"podél říms - odměřeno z tvaru NK   </t>
  </si>
  <si>
    <t>0,5*9,612     "na vtoku - š. x dl.</t>
  </si>
  <si>
    <t>0,5*10,612    "na výtoku - dtto</t>
  </si>
  <si>
    <t xml:space="preserve">"podél obrubníků - odměřeno z půdorysu   </t>
  </si>
  <si>
    <t>0,5*2,5*2    "na vtoku - š. x dl.</t>
  </si>
  <si>
    <t>0,5*3,2*2    "na výtoku - dtto</t>
  </si>
  <si>
    <t>179</t>
  </si>
  <si>
    <t>-539867136</t>
  </si>
  <si>
    <t>15,812*0,00035 'Přepočtené koeficientem množství</t>
  </si>
  <si>
    <t>180</t>
  </si>
  <si>
    <t>711112001</t>
  </si>
  <si>
    <t>Provedení izolace proti zemní vlhkosti svislé za studena nátěrem penetračním</t>
  </si>
  <si>
    <t>-255890378</t>
  </si>
  <si>
    <t>Poznámka k položce:
izolace svislých zasypaných částí konstrukce mostu 1x ALP</t>
  </si>
  <si>
    <t xml:space="preserve">31,7*0,55    "O1 - svislé části základů opěr a křídel - dl. po obvodu x v. základu   </t>
  </si>
  <si>
    <t>29,7*0,55    "O2 - dtto</t>
  </si>
  <si>
    <t>16,3*2    "rub opěr O1 a O2</t>
  </si>
  <si>
    <t>1,0*7,724*2    "část líce opěr uvnitř mostu do v. cca 1,0 m - v. x dl. x 2 opěry</t>
  </si>
  <si>
    <t>(3,3+0,55)*(2,55+2,52+2,47)    "rub a boky křídel - levé křídlo na vtoku a obě křídla na výtoku - (dl. + tl. ) x součet v.</t>
  </si>
  <si>
    <t>(2,3+0,55)*2,60    "rub a boky křídel - pravé křídlo na vtoku - (dl. + tl.)  x v.</t>
  </si>
  <si>
    <t>7,3+5,6    "líce křídel na vtoku - odměř. plocha</t>
  </si>
  <si>
    <t>6,8+6,8    "líce křídel na výtoku - dtto</t>
  </si>
  <si>
    <t>181</t>
  </si>
  <si>
    <t>828916943</t>
  </si>
  <si>
    <t>144,757*0,00035 'Přepočtené koeficientem množství</t>
  </si>
  <si>
    <t>182</t>
  </si>
  <si>
    <t>711112002</t>
  </si>
  <si>
    <t>Provedení izolace proti zemní vlhkosti svislé za studena lakem asfaltovým</t>
  </si>
  <si>
    <t>-723331911</t>
  </si>
  <si>
    <t>Poznámka k položce:
izolace svislých zasypaných částí konstrukce mostu 2x ALN</t>
  </si>
  <si>
    <t xml:space="preserve">144,757*2    "2x nátěr - dle pol. 711112001   </t>
  </si>
  <si>
    <t>183</t>
  </si>
  <si>
    <t>764189076</t>
  </si>
  <si>
    <t>289,514*0,00045 'Přepočtené koeficientem množství</t>
  </si>
  <si>
    <t>184</t>
  </si>
  <si>
    <t>711311001</t>
  </si>
  <si>
    <t>Provedení hydroizolace mostovek za studena lakem asfaltovým penetračním</t>
  </si>
  <si>
    <t>1472122738</t>
  </si>
  <si>
    <t xml:space="preserve">Poznámka k položce:
vč. pečetící vrstvy   </t>
  </si>
  <si>
    <t>4,0*7,724    "základní penetrační nátěr - kolmá š. x šikmá dl.</t>
  </si>
  <si>
    <t xml:space="preserve">4,0*7,724    "provedení pečetící vrstvy - dtto   </t>
  </si>
  <si>
    <t>185</t>
  </si>
  <si>
    <t>-1242254803</t>
  </si>
  <si>
    <t>30,896*0,0003 'Přepočtené koeficientem množství</t>
  </si>
  <si>
    <t>186</t>
  </si>
  <si>
    <t>111600001R</t>
  </si>
  <si>
    <t>pečetící vrstva</t>
  </si>
  <si>
    <t>737259304</t>
  </si>
  <si>
    <t>187</t>
  </si>
  <si>
    <t>711341564</t>
  </si>
  <si>
    <t>Provedení hydroizolace mostovek pásy přitavením NAIP</t>
  </si>
  <si>
    <t>1077356089</t>
  </si>
  <si>
    <t>Poznámka k položce:
provedení izolace na NK a pod římsami</t>
  </si>
  <si>
    <t xml:space="preserve">"odměřeno z výkresu tvaru NK a podél. řezu   </t>
  </si>
  <si>
    <t>4,0*7,724    "izolace mostovky na pečetící vrstvu - kolmá š. x šikmá dl.</t>
  </si>
  <si>
    <t xml:space="preserve">1,6*6,63*2    "přetažení izolace mostovky na rub opěr (pod úroveň drenáže) - v. x dl. x 2 stěny   </t>
  </si>
  <si>
    <t xml:space="preserve">0,8*2*4,012    "ochrana izolace pod římsou na NK na vtoku a výtoku - součet š. x dl.   </t>
  </si>
  <si>
    <t>188</t>
  </si>
  <si>
    <t>628311160</t>
  </si>
  <si>
    <t>pás těžký asfaltovaný 400/H-PE S40</t>
  </si>
  <si>
    <t>937111302</t>
  </si>
  <si>
    <t>30,896    "izolace mostovky na pečetící vrstvu</t>
  </si>
  <si>
    <t>21,216    "přetažení izolace mostovky na rub opěr</t>
  </si>
  <si>
    <t>52,112*1,15 'Přepočtené koeficientem množství</t>
  </si>
  <si>
    <t>189</t>
  </si>
  <si>
    <t>628361100</t>
  </si>
  <si>
    <t>pás těžký asfaltovaný  Al S 40</t>
  </si>
  <si>
    <t>-565297102</t>
  </si>
  <si>
    <t xml:space="preserve">6,419    "pod římsami - asfaltový pás s výztužnou vložkou   </t>
  </si>
  <si>
    <t>6,419*1,15 'Přepočtené koeficientem množství</t>
  </si>
  <si>
    <t>190</t>
  </si>
  <si>
    <t>711471053</t>
  </si>
  <si>
    <t>Provedení vodorovné izolace proti tlakové vodě termoplasty volně položenou fólií z nízkolehčeného PE</t>
  </si>
  <si>
    <t>-365581576</t>
  </si>
  <si>
    <t>Poznámka k položce:
provedení těsnící vrstvy za opěrami ze 2 vrstev fólie</t>
  </si>
  <si>
    <t>191</t>
  </si>
  <si>
    <t>693410240</t>
  </si>
  <si>
    <t>geomembrány hydroizolační hladké /tl. 2,5 mm/</t>
  </si>
  <si>
    <t>-2142052465</t>
  </si>
  <si>
    <t>192</t>
  </si>
  <si>
    <t>711491272</t>
  </si>
  <si>
    <t>Provedení izolace proti tlakové vodě svislé z textilií vrstva ochranná</t>
  </si>
  <si>
    <t>149126622</t>
  </si>
  <si>
    <t>Poznámka k položce:
2x ochranná geotextilie - ochrana izolace rubu opěr zavedena pod úroveň drenážního potrubí</t>
  </si>
  <si>
    <t xml:space="preserve">1,6*6,63*2*2    "rub opěr O1 a O2 pod úroveň drenáže - v. x dl. x 2 vrstvy x 2 stěny   </t>
  </si>
  <si>
    <t>193</t>
  </si>
  <si>
    <t>693110410</t>
  </si>
  <si>
    <t>geotextilie netkaná min. 300 g/m2</t>
  </si>
  <si>
    <t>-1488890171</t>
  </si>
  <si>
    <t>Poznámka k položce:
Plošná hmotnost: 300 g/m2, Pevnost v tahu (podélně/příčně): 3,0/3,5 kN/m, Statické protržení (CBR): 600 N, Funkce: F, F+S  Šířka: 2 m, Délka nábalu: 50 m</t>
  </si>
  <si>
    <t>42,432*1,05 'Přepočtené koeficientem množství</t>
  </si>
  <si>
    <t>194</t>
  </si>
  <si>
    <t>998711101</t>
  </si>
  <si>
    <t>Přesun hmot tonážní pro izolace proti vodě, vlhkosti a plynům v objektech výšky do 6 m</t>
  </si>
  <si>
    <t>-1892218146</t>
  </si>
  <si>
    <t>195</t>
  </si>
  <si>
    <t>998711192</t>
  </si>
  <si>
    <t>Příplatek k přesunu hmot tonážní 711 za zvětšený přesun do 100 m</t>
  </si>
  <si>
    <t>-1139595767</t>
  </si>
  <si>
    <t>VRN1</t>
  </si>
  <si>
    <t>Průzkumné, geodetické a projektové práce</t>
  </si>
  <si>
    <t>196</t>
  </si>
  <si>
    <t>011314000</t>
  </si>
  <si>
    <t>Archeologický dohled</t>
  </si>
  <si>
    <t>Kč</t>
  </si>
  <si>
    <t>379843275</t>
  </si>
  <si>
    <t>197</t>
  </si>
  <si>
    <t>012103000a</t>
  </si>
  <si>
    <t>Geodetické práce před výstavbou</t>
  </si>
  <si>
    <t>571531162</t>
  </si>
  <si>
    <t>Poznámka k položce:
zaměření a a ochrana inženýrských sítí před výstavbou a v průběhu výstavby a zaměření před vybouráním mostu</t>
  </si>
  <si>
    <t>198</t>
  </si>
  <si>
    <t>012203000</t>
  </si>
  <si>
    <t>Geodetické práce při provádění stavby</t>
  </si>
  <si>
    <t>625761831</t>
  </si>
  <si>
    <t>199</t>
  </si>
  <si>
    <t>012303000</t>
  </si>
  <si>
    <t>Geodetické práce po výstavbě</t>
  </si>
  <si>
    <t>634104685</t>
  </si>
  <si>
    <t>Poznámka k položce:
včetně zhotovení geometrického plánu dle skutečného provedení stavby pro oddělení pozemků</t>
  </si>
  <si>
    <t>200</t>
  </si>
  <si>
    <t>013244000</t>
  </si>
  <si>
    <t>Dokumentace pro provádění stavby</t>
  </si>
  <si>
    <t>-1287504153</t>
  </si>
  <si>
    <t>Poznámka k položce:
vč. určení zatížitelnosti mostu do ML
Určení zatížitelnosti bude provedeno výpočtem. Určení zatížitelnosti zajistí zhotovitel v rámci RDS jako podklad pro mostní list.</t>
  </si>
  <si>
    <t>201</t>
  </si>
  <si>
    <t>030001000</t>
  </si>
  <si>
    <t>-1283326569</t>
  </si>
  <si>
    <t>202</t>
  </si>
  <si>
    <t>034503000</t>
  </si>
  <si>
    <t>Informační tabule na staveništi</t>
  </si>
  <si>
    <t>808168234</t>
  </si>
  <si>
    <t xml:space="preserve">Poznámka k položce:
Informační tabule s názvem stavby, zhotovitele, projektanta, investora, s termínem začátku a dokončení stavby atp...   </t>
  </si>
  <si>
    <t>203</t>
  </si>
  <si>
    <t>013254000</t>
  </si>
  <si>
    <t>Dokumentace skutečného provedení stavby</t>
  </si>
  <si>
    <t>-1482428206</t>
  </si>
  <si>
    <t>204</t>
  </si>
  <si>
    <t>043002000</t>
  </si>
  <si>
    <t>Zkoušky a ostatní měření</t>
  </si>
  <si>
    <t>645586984</t>
  </si>
  <si>
    <t>Poznámka k položce:
Zkoušení konstrukcí a prací nezávislou zkušebnou</t>
  </si>
  <si>
    <t>VRN6</t>
  </si>
  <si>
    <t>Územní vlivy</t>
  </si>
  <si>
    <t>205</t>
  </si>
  <si>
    <t>060001000</t>
  </si>
  <si>
    <t>2024756773</t>
  </si>
  <si>
    <t>Poznámka k položce:
Stavba se nachází v intravilánu obce, z toho plynou omezení prostorové možnosti pro stavbu. S ohledem na hlubinné založení mostu a stísněné prostorové podmínky lze předpokládat nasazení nestandardní soupravy pro provádění pilot. Zohledňují i případnou proměnnou geologii.</t>
  </si>
  <si>
    <t>VRN7</t>
  </si>
  <si>
    <t>Provozní vlivy</t>
  </si>
  <si>
    <t>206</t>
  </si>
  <si>
    <t>070001000</t>
  </si>
  <si>
    <t>1859636700</t>
  </si>
  <si>
    <t>Poznámka k položce:
Předpokládá se případné zřízení dočasné provizorní lávky za účelem překonání vodního toku při realizaci stavby. Konstrukce by případně mohla být použita pro přechod chodců.</t>
  </si>
  <si>
    <t>SO 320 - Úprava vodoteče</t>
  </si>
  <si>
    <t>122201401</t>
  </si>
  <si>
    <t>Vykopávky v zemníku na suchu v hornině tř. 3 objem do 100 m3</t>
  </si>
  <si>
    <t>1610522051</t>
  </si>
  <si>
    <t>Poznámka k položce:
natěžení vhodné zeminy pro tvarovou úpravu koryta s naložením na dopravní prostředek
dle pol. 174101101</t>
  </si>
  <si>
    <t>711115276</t>
  </si>
  <si>
    <t>Poznámka k položce:
cca 50% - vynásobeno koef. 0,5</t>
  </si>
  <si>
    <t>111,6*0,5 'Přepočtené koeficientem množství</t>
  </si>
  <si>
    <t xml:space="preserve">Poplatek za zemník  </t>
  </si>
  <si>
    <t>-2080695651</t>
  </si>
  <si>
    <t>Poznámka k položce:
nákup vhodné zeminy pro tvarovou úpravu koryta - množství dle pol. 174101101 x  koef. 2,0 (2,0 t/m3)</t>
  </si>
  <si>
    <t>111,6*2 'Přepočtené koeficientem množství</t>
  </si>
  <si>
    <t>124203101</t>
  </si>
  <si>
    <t>Vykopávky do 1000 m3 pro koryta vodotečí v hornině tř. 3</t>
  </si>
  <si>
    <t>1739226149</t>
  </si>
  <si>
    <t>Poznámka k položce:
tvarová úprava koryta - výkop v tl. 300 mm vč. svislého přemístění a naložení na dopr.prostředek</t>
  </si>
  <si>
    <t>310*0,3*1,2    "plocha x tl. x koef. sklonu</t>
  </si>
  <si>
    <t>124203109</t>
  </si>
  <si>
    <t>Příplatek k vykopávkám pro koryta vodotečí v hornině tř. 3 za lepivost</t>
  </si>
  <si>
    <t>1304525549</t>
  </si>
  <si>
    <t>Poznámka k položce:
100%</t>
  </si>
  <si>
    <t>-439624732</t>
  </si>
  <si>
    <t>Poznámka k položce:
se složením</t>
  </si>
  <si>
    <t>111,6    "odvoz nevhodného výkopu dle pol. 124203101 na skládku</t>
  </si>
  <si>
    <t>111,6    "dovoz vhodné zeminy ze zemníku dle pol. 174101101</t>
  </si>
  <si>
    <t>-1436947074</t>
  </si>
  <si>
    <t>Poznámka k položce:
celk. vzdálenost skládky a zemníku 20 km - množství x koef. 10,0</t>
  </si>
  <si>
    <t>223,2*10 'Přepočtené koeficientem množství</t>
  </si>
  <si>
    <t>-1301598900</t>
  </si>
  <si>
    <t>-1400867071</t>
  </si>
  <si>
    <t>Poznámka k položce:
množství dle pol. 124203101 x hmotnost zeminy 2 t/m3 (násobeno koef. 2,0)</t>
  </si>
  <si>
    <t>-348300790</t>
  </si>
  <si>
    <t>Poznámka k položce:
tvarová úprava koryta – dosypání vhodného materiálu v tl. 300 mm
dle pol. 124203101</t>
  </si>
  <si>
    <t>181411133</t>
  </si>
  <si>
    <t>Založení parkového trávníku výsevem plochy do 1000 m2 ve svahu do 1:1</t>
  </si>
  <si>
    <t>1211412203</t>
  </si>
  <si>
    <t>Poznámka k položce:
zatravnění koryta</t>
  </si>
  <si>
    <t>310,0*1,2    "plocha x koef. sklonu</t>
  </si>
  <si>
    <t>100205336</t>
  </si>
  <si>
    <t>372*0,015 'Přepočtené koeficientem množství</t>
  </si>
  <si>
    <t>184802631</t>
  </si>
  <si>
    <t>Chemické odplevelení po založení kultury postřikem na široko ve svahu do 1:1</t>
  </si>
  <si>
    <t>-136300137</t>
  </si>
  <si>
    <t>Poznámka k položce:
dle pol. 181411133</t>
  </si>
  <si>
    <t>-1842633684</t>
  </si>
  <si>
    <t xml:space="preserve">372*10/1000*3    "plocha dle pol. 181411133 - 10 l/m2, celkem 3x   </t>
  </si>
  <si>
    <t>SO 330 - Provizorní přeložka kanalizace</t>
  </si>
  <si>
    <t>115201511</t>
  </si>
  <si>
    <t>Demontáž odpadního potrubí DN 150</t>
  </si>
  <si>
    <t>CS ÚRS 2018 01</t>
  </si>
  <si>
    <t>-106023582</t>
  </si>
  <si>
    <t xml:space="preserve">Poznámka k položce:
Demontáž stávajícího potrubí PE 110 </t>
  </si>
  <si>
    <t>-1608601555</t>
  </si>
  <si>
    <t>Poznámka k položce:
vč. uložení části výkopu pro zpětné použití na hromady</t>
  </si>
  <si>
    <t>28*1,5*0,5    "dl. x hl. x š.</t>
  </si>
  <si>
    <t>1324657874</t>
  </si>
  <si>
    <t>174102101</t>
  </si>
  <si>
    <t>Zásyp jam, šachet a rýh do 30 m3 sypaninou se zhutněním při překopech inženýrských sítí</t>
  </si>
  <si>
    <t>-1156153418</t>
  </si>
  <si>
    <t>Poznámka k položce:
zpětný zásyp rýhy z  vytěženého materiálu vč. výkopu a vodorovného přemístění z hromad</t>
  </si>
  <si>
    <t>21    "dle pol. 132201201</t>
  </si>
  <si>
    <t>871265211</t>
  </si>
  <si>
    <t>Kanalizační potrubí z tvrdého PVC jednovrstvé tuhost třídy SN4 DN 110</t>
  </si>
  <si>
    <t>-415026277</t>
  </si>
  <si>
    <t>Poznámka k položce:
PE 110</t>
  </si>
  <si>
    <t>892271111</t>
  </si>
  <si>
    <t>Tlaková zkouška vodou potrubí DN 100 nebo 125</t>
  </si>
  <si>
    <t>14878939</t>
  </si>
  <si>
    <t>892273922</t>
  </si>
  <si>
    <t>Proplach vodovodního potrubí jednoduchý DN od 80 do 125 při opravách</t>
  </si>
  <si>
    <t>-149553585</t>
  </si>
  <si>
    <t>892372111</t>
  </si>
  <si>
    <t>Zabezpečení konců potrubí DN do 300 při tlakových zkouškách vodou</t>
  </si>
  <si>
    <t>-1838989231</t>
  </si>
  <si>
    <t>997013813</t>
  </si>
  <si>
    <t>Poplatek za uložení stavebního odpadu z plastických hmot na skládce (skládkovné)</t>
  </si>
  <si>
    <t>673541035</t>
  </si>
  <si>
    <t>28*5*0,001   "délka x odhad hmotnosti 5kg/m x převod na tuny</t>
  </si>
  <si>
    <t>997211521</t>
  </si>
  <si>
    <t>Vodorovná doprava vybouraných hmot po suchu na vzdálenost do 1 km</t>
  </si>
  <si>
    <t>1920161590</t>
  </si>
  <si>
    <t>Poznámka k položce:
odvoz vybouraného kanalizačního potrubí na skládku</t>
  </si>
  <si>
    <t>997211529</t>
  </si>
  <si>
    <t>-1831482693</t>
  </si>
  <si>
    <t>Poznámka k položce:
odvoz vybouraného kanalizačního potrubí na skládku - do 20 km (násobeno koef. 19,0)</t>
  </si>
  <si>
    <t>0,14*19 'Přepočtené koeficientem množství</t>
  </si>
  <si>
    <t>997211612</t>
  </si>
  <si>
    <t>795140561</t>
  </si>
  <si>
    <t>Poznámka k položce:
dle pol. 997013813</t>
  </si>
  <si>
    <t>998276101</t>
  </si>
  <si>
    <t>Přesun hmot pro trubní vedení z trub z plastických hmot otevřený výkop</t>
  </si>
  <si>
    <t>-1734483468</t>
  </si>
  <si>
    <t>998276124</t>
  </si>
  <si>
    <t>Příplatek k přesunu hmot pro trubní vedení z trub z plastických hmot za zvětšený přesun do 500 m</t>
  </si>
  <si>
    <t>1525505890</t>
  </si>
  <si>
    <t>493312393</t>
  </si>
  <si>
    <t>SO 331 - Definitivní poloha kanalizace</t>
  </si>
  <si>
    <t>M - Práce a dodávky M</t>
  </si>
  <si>
    <t xml:space="preserve">    23-M - Montáže potrubí</t>
  </si>
  <si>
    <t>HZS - Hodinové zúčtovací sazby</t>
  </si>
  <si>
    <t>-1375804437</t>
  </si>
  <si>
    <t xml:space="preserve">Poznámka k položce:
Demontáž provizorního potrubí PE 110 </t>
  </si>
  <si>
    <t>-497459944</t>
  </si>
  <si>
    <t>Poznámka k položce:
natěžení vhodné zeminy pro zásyp rýhy s naložením na dopravní prostředek
dle pol. 174101101</t>
  </si>
  <si>
    <t>509162085</t>
  </si>
  <si>
    <t>12*0,5 'Přepočtené koeficientem množství</t>
  </si>
  <si>
    <t>-1676908220</t>
  </si>
  <si>
    <t>12*2 'Přepočtené koeficientem množství</t>
  </si>
  <si>
    <t>1072939963</t>
  </si>
  <si>
    <t>Poznámka k položce:
vč. uložení části výkopu pro zpětné použití na hromady (52 m3) a naložení přebytku výkopu na dopravní prostředek</t>
  </si>
  <si>
    <t>30*1,5*0,5    "dl. x hl. x š.</t>
  </si>
  <si>
    <t>1034221542</t>
  </si>
  <si>
    <t>955101579</t>
  </si>
  <si>
    <t>22,5   "odvoz vykopané zeminy na skládku</t>
  </si>
  <si>
    <t>12   "dovoz vhodného materiálu na zásyp</t>
  </si>
  <si>
    <t>-305860583</t>
  </si>
  <si>
    <t>34,5*10 'Přepočtené koeficientem množství</t>
  </si>
  <si>
    <t>940894714</t>
  </si>
  <si>
    <t>Poznámka k položce:
dle pol. 132201201 nevhodný výkop</t>
  </si>
  <si>
    <t>-948565144</t>
  </si>
  <si>
    <t>22,5*2 'Přepočtené koeficientem množství</t>
  </si>
  <si>
    <t>-967630943</t>
  </si>
  <si>
    <t>30*0,8*0,5    "zásyp vhodným materiálem - délka x hl. x š.</t>
  </si>
  <si>
    <t>175102101</t>
  </si>
  <si>
    <t>Obsypání potrubí při překopech inž sítí ručně objem do 10 m3 z hor tř. 1 až 4</t>
  </si>
  <si>
    <t>-2131655036</t>
  </si>
  <si>
    <t>0,5*0,5*30,0   "v. obsypu x š. x dl.</t>
  </si>
  <si>
    <t>-(3,14*0,055*0,055)*30,0   "odečet potrubí</t>
  </si>
  <si>
    <t>583373080</t>
  </si>
  <si>
    <t>štěrkopísek frakce 0-2 třída B</t>
  </si>
  <si>
    <t>355149273</t>
  </si>
  <si>
    <t>7,215*2 'Přepočtené koeficientem množství</t>
  </si>
  <si>
    <t>451573111</t>
  </si>
  <si>
    <t>Lože pod potrubí otevřený výkop ze štěrkopísku</t>
  </si>
  <si>
    <t>2091886306</t>
  </si>
  <si>
    <t>0,2*0,5*30    "hl. x š. x dl.</t>
  </si>
  <si>
    <t>-660504973</t>
  </si>
  <si>
    <t>284956468</t>
  </si>
  <si>
    <t>1793686406</t>
  </si>
  <si>
    <t>406192344</t>
  </si>
  <si>
    <t>899722114</t>
  </si>
  <si>
    <t>Krytí potrubí z plastů výstražnou fólií z PVC 40 cm</t>
  </si>
  <si>
    <t>-514867461</t>
  </si>
  <si>
    <t>899914112</t>
  </si>
  <si>
    <t>Montáž ocelové chráničky D 219 x 10 mm</t>
  </si>
  <si>
    <t>336094450</t>
  </si>
  <si>
    <t xml:space="preserve">Poznámka k položce:
Chránička DN 200 
</t>
  </si>
  <si>
    <t>14011106</t>
  </si>
  <si>
    <t>trubka ocelová bezešvá hladká jakost 11 353 219x6,3mm</t>
  </si>
  <si>
    <t>399513225</t>
  </si>
  <si>
    <t>-1151388774</t>
  </si>
  <si>
    <t>30*5*0,001   "délka x odhad hmotnosti 5kg/m x převod na tuny</t>
  </si>
  <si>
    <t>-1993977727</t>
  </si>
  <si>
    <t>1561592773</t>
  </si>
  <si>
    <t>0,15*19 'Přepočtené koeficientem množství</t>
  </si>
  <si>
    <t>-1401396793</t>
  </si>
  <si>
    <t>1498504931</t>
  </si>
  <si>
    <t>1128288867</t>
  </si>
  <si>
    <t>Práce a dodávky M</t>
  </si>
  <si>
    <t>23-M</t>
  </si>
  <si>
    <t>Montáže potrubí</t>
  </si>
  <si>
    <t>230200119</t>
  </si>
  <si>
    <t>Nasunutí potrubní sekce do ocelové chráničky DN do 125</t>
  </si>
  <si>
    <t>-590732709</t>
  </si>
  <si>
    <t>Poznámka k položce:
potrubí  DN 110</t>
  </si>
  <si>
    <t>HZS</t>
  </si>
  <si>
    <t>Hodinové zúčtovací sazby</t>
  </si>
  <si>
    <t>HZS4212</t>
  </si>
  <si>
    <t>Hodinová zúčtovací sazba revizní technik specialista</t>
  </si>
  <si>
    <t>hod</t>
  </si>
  <si>
    <t>512</t>
  </si>
  <si>
    <t>-817081783</t>
  </si>
  <si>
    <t>Poznámka k položce:
revize kanalizace po dokončení montáže vč. revizní zprávy</t>
  </si>
  <si>
    <t>1891882001</t>
  </si>
  <si>
    <t>Poznámka k položce:
zaměření skutečného stavu po dokončení stavby</t>
  </si>
  <si>
    <t>1698945163</t>
  </si>
  <si>
    <t>1182062709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</si>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</sst>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8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17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5" xfId="0" applyNumberFormat="1" applyFont="1" applyBorder="1" applyAlignment="1" applyProtection="1">
      <alignment/>
      <protection/>
    </xf>
    <xf numFmtId="166" fontId="34" fillId="0" borderId="16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30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4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3" xfId="0" applyFont="1" applyBorder="1" applyAlignment="1" applyProtection="1">
      <alignment horizontal="left" vertical="center"/>
      <protection locked="0"/>
    </xf>
    <xf numFmtId="0" fontId="30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4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30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30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" t="s">
        <v>16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17</v>
      </c>
      <c r="BS5" s="24" t="s">
        <v>8</v>
      </c>
    </row>
    <row r="6" spans="2:71" ht="36.95" customHeight="1">
      <c r="B6" s="28"/>
      <c r="C6" s="29"/>
      <c r="D6" s="37" t="s">
        <v>18</v>
      </c>
      <c r="E6" s="29"/>
      <c r="F6" s="29"/>
      <c r="G6" s="29"/>
      <c r="H6" s="29"/>
      <c r="I6" s="29"/>
      <c r="J6" s="29"/>
      <c r="K6" s="38" t="s">
        <v>19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8</v>
      </c>
    </row>
    <row r="7" spans="2:71" ht="14.4" customHeight="1">
      <c r="B7" s="28"/>
      <c r="C7" s="29"/>
      <c r="D7" s="40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22</v>
      </c>
      <c r="AL7" s="29"/>
      <c r="AM7" s="29"/>
      <c r="AN7" s="35" t="s">
        <v>21</v>
      </c>
      <c r="AO7" s="29"/>
      <c r="AP7" s="29"/>
      <c r="AQ7" s="31"/>
      <c r="BE7" s="39"/>
      <c r="BS7" s="24" t="s">
        <v>8</v>
      </c>
    </row>
    <row r="8" spans="2:71" ht="14.4" customHeight="1">
      <c r="B8" s="28"/>
      <c r="C8" s="29"/>
      <c r="D8" s="40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25</v>
      </c>
      <c r="AL8" s="29"/>
      <c r="AM8" s="29"/>
      <c r="AN8" s="41" t="s">
        <v>26</v>
      </c>
      <c r="AO8" s="29"/>
      <c r="AP8" s="29"/>
      <c r="AQ8" s="31"/>
      <c r="BE8" s="39"/>
      <c r="BS8" s="24" t="s">
        <v>8</v>
      </c>
    </row>
    <row r="9" spans="2:71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"/>
      <c r="BS9" s="24" t="s">
        <v>8</v>
      </c>
    </row>
    <row r="10" spans="2:71" ht="14.4" customHeight="1">
      <c r="B10" s="28"/>
      <c r="C10" s="29"/>
      <c r="D10" s="40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28</v>
      </c>
      <c r="AL10" s="29"/>
      <c r="AM10" s="29"/>
      <c r="AN10" s="35" t="s">
        <v>21</v>
      </c>
      <c r="AO10" s="29"/>
      <c r="AP10" s="29"/>
      <c r="AQ10" s="31"/>
      <c r="BE10" s="39"/>
      <c r="BS10" s="24" t="s">
        <v>8</v>
      </c>
    </row>
    <row r="11" spans="2:71" ht="18.45" customHeight="1">
      <c r="B11" s="28"/>
      <c r="C11" s="29"/>
      <c r="D11" s="29"/>
      <c r="E11" s="35" t="s">
        <v>29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30</v>
      </c>
      <c r="AL11" s="29"/>
      <c r="AM11" s="29"/>
      <c r="AN11" s="35" t="s">
        <v>21</v>
      </c>
      <c r="AO11" s="29"/>
      <c r="AP11" s="29"/>
      <c r="AQ11" s="31"/>
      <c r="BE11" s="39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8</v>
      </c>
    </row>
    <row r="13" spans="2:71" ht="14.4" customHeight="1">
      <c r="B13" s="28"/>
      <c r="C13" s="29"/>
      <c r="D13" s="40" t="s">
        <v>31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28</v>
      </c>
      <c r="AL13" s="29"/>
      <c r="AM13" s="29"/>
      <c r="AN13" s="42" t="s">
        <v>32</v>
      </c>
      <c r="AO13" s="29"/>
      <c r="AP13" s="29"/>
      <c r="AQ13" s="31"/>
      <c r="BE13" s="39"/>
      <c r="BS13" s="24" t="s">
        <v>8</v>
      </c>
    </row>
    <row r="14" spans="2:71" ht="13.5">
      <c r="B14" s="28"/>
      <c r="C14" s="29"/>
      <c r="D14" s="29"/>
      <c r="E14" s="42" t="s">
        <v>32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30</v>
      </c>
      <c r="AL14" s="29"/>
      <c r="AM14" s="29"/>
      <c r="AN14" s="42" t="s">
        <v>32</v>
      </c>
      <c r="AO14" s="29"/>
      <c r="AP14" s="29"/>
      <c r="AQ14" s="31"/>
      <c r="BE14" s="39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spans="2:71" ht="14.4" customHeight="1">
      <c r="B16" s="28"/>
      <c r="C16" s="29"/>
      <c r="D16" s="40" t="s">
        <v>33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28</v>
      </c>
      <c r="AL16" s="29"/>
      <c r="AM16" s="29"/>
      <c r="AN16" s="35" t="s">
        <v>34</v>
      </c>
      <c r="AO16" s="29"/>
      <c r="AP16" s="29"/>
      <c r="AQ16" s="31"/>
      <c r="BE16" s="39"/>
      <c r="BS16" s="24" t="s">
        <v>6</v>
      </c>
    </row>
    <row r="17" spans="2:71" ht="18.45" customHeight="1">
      <c r="B17" s="28"/>
      <c r="C17" s="29"/>
      <c r="D17" s="29"/>
      <c r="E17" s="35" t="s">
        <v>35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30</v>
      </c>
      <c r="AL17" s="29"/>
      <c r="AM17" s="29"/>
      <c r="AN17" s="35" t="s">
        <v>36</v>
      </c>
      <c r="AO17" s="29"/>
      <c r="AP17" s="29"/>
      <c r="AQ17" s="31"/>
      <c r="BE17" s="39"/>
      <c r="BS17" s="24" t="s">
        <v>37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8</v>
      </c>
    </row>
    <row r="19" spans="2:71" ht="14.4" customHeight="1">
      <c r="B19" s="28"/>
      <c r="C19" s="29"/>
      <c r="D19" s="40" t="s">
        <v>38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8</v>
      </c>
    </row>
    <row r="20" spans="2:71" ht="16.5" customHeight="1">
      <c r="B20" s="28"/>
      <c r="C20" s="29"/>
      <c r="D20" s="29"/>
      <c r="E20" s="44" t="s">
        <v>21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29"/>
      <c r="AP20" s="29"/>
      <c r="AQ20" s="31"/>
      <c r="BE20" s="39"/>
      <c r="BS20" s="24" t="s">
        <v>37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spans="2:57" ht="6.95" customHeight="1">
      <c r="B22" s="28"/>
      <c r="C22" s="29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29"/>
      <c r="AQ22" s="31"/>
      <c r="BE22" s="39"/>
    </row>
    <row r="23" spans="2:57" s="1" customFormat="1" ht="25.9" customHeight="1">
      <c r="B23" s="46"/>
      <c r="C23" s="47"/>
      <c r="D23" s="48" t="s">
        <v>39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>
        <f>ROUND(AG51,2)</f>
        <v>0</v>
      </c>
      <c r="AL23" s="49"/>
      <c r="AM23" s="49"/>
      <c r="AN23" s="49"/>
      <c r="AO23" s="49"/>
      <c r="AP23" s="47"/>
      <c r="AQ23" s="51"/>
      <c r="BE23" s="39"/>
    </row>
    <row r="24" spans="2:57" s="1" customFormat="1" ht="6.95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51"/>
      <c r="BE24" s="39"/>
    </row>
    <row r="25" spans="2:57" s="1" customFormat="1" ht="13.5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52" t="s">
        <v>40</v>
      </c>
      <c r="M25" s="52"/>
      <c r="N25" s="52"/>
      <c r="O25" s="52"/>
      <c r="P25" s="47"/>
      <c r="Q25" s="47"/>
      <c r="R25" s="47"/>
      <c r="S25" s="47"/>
      <c r="T25" s="47"/>
      <c r="U25" s="47"/>
      <c r="V25" s="47"/>
      <c r="W25" s="52" t="s">
        <v>41</v>
      </c>
      <c r="X25" s="52"/>
      <c r="Y25" s="52"/>
      <c r="Z25" s="52"/>
      <c r="AA25" s="52"/>
      <c r="AB25" s="52"/>
      <c r="AC25" s="52"/>
      <c r="AD25" s="52"/>
      <c r="AE25" s="52"/>
      <c r="AF25" s="47"/>
      <c r="AG25" s="47"/>
      <c r="AH25" s="47"/>
      <c r="AI25" s="47"/>
      <c r="AJ25" s="47"/>
      <c r="AK25" s="52" t="s">
        <v>42</v>
      </c>
      <c r="AL25" s="52"/>
      <c r="AM25" s="52"/>
      <c r="AN25" s="52"/>
      <c r="AO25" s="52"/>
      <c r="AP25" s="47"/>
      <c r="AQ25" s="51"/>
      <c r="BE25" s="39"/>
    </row>
    <row r="26" spans="2:57" s="2" customFormat="1" ht="14.4" customHeight="1">
      <c r="B26" s="53"/>
      <c r="C26" s="54"/>
      <c r="D26" s="55" t="s">
        <v>43</v>
      </c>
      <c r="E26" s="54"/>
      <c r="F26" s="55" t="s">
        <v>44</v>
      </c>
      <c r="G26" s="54"/>
      <c r="H26" s="54"/>
      <c r="I26" s="54"/>
      <c r="J26" s="54"/>
      <c r="K26" s="54"/>
      <c r="L26" s="56">
        <v>0.21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7">
        <f>ROUND(AZ51,2)</f>
        <v>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7">
        <f>ROUND(AV51,2)</f>
        <v>0</v>
      </c>
      <c r="AL26" s="54"/>
      <c r="AM26" s="54"/>
      <c r="AN26" s="54"/>
      <c r="AO26" s="54"/>
      <c r="AP26" s="54"/>
      <c r="AQ26" s="58"/>
      <c r="BE26" s="39"/>
    </row>
    <row r="27" spans="2:57" s="2" customFormat="1" ht="14.4" customHeight="1">
      <c r="B27" s="53"/>
      <c r="C27" s="54"/>
      <c r="D27" s="54"/>
      <c r="E27" s="54"/>
      <c r="F27" s="55" t="s">
        <v>45</v>
      </c>
      <c r="G27" s="54"/>
      <c r="H27" s="54"/>
      <c r="I27" s="54"/>
      <c r="J27" s="54"/>
      <c r="K27" s="54"/>
      <c r="L27" s="56">
        <v>0.15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7">
        <f>ROUND(BA51,2)</f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7">
        <f>ROUND(AW51,2)</f>
        <v>0</v>
      </c>
      <c r="AL27" s="54"/>
      <c r="AM27" s="54"/>
      <c r="AN27" s="54"/>
      <c r="AO27" s="54"/>
      <c r="AP27" s="54"/>
      <c r="AQ27" s="58"/>
      <c r="BE27" s="39"/>
    </row>
    <row r="28" spans="2:57" s="2" customFormat="1" ht="14.4" customHeight="1" hidden="1">
      <c r="B28" s="53"/>
      <c r="C28" s="54"/>
      <c r="D28" s="54"/>
      <c r="E28" s="54"/>
      <c r="F28" s="55" t="s">
        <v>46</v>
      </c>
      <c r="G28" s="54"/>
      <c r="H28" s="54"/>
      <c r="I28" s="54"/>
      <c r="J28" s="54"/>
      <c r="K28" s="54"/>
      <c r="L28" s="56">
        <v>0.21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7">
        <f>ROUND(BB51,2)</f>
        <v>0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7">
        <v>0</v>
      </c>
      <c r="AL28" s="54"/>
      <c r="AM28" s="54"/>
      <c r="AN28" s="54"/>
      <c r="AO28" s="54"/>
      <c r="AP28" s="54"/>
      <c r="AQ28" s="58"/>
      <c r="BE28" s="39"/>
    </row>
    <row r="29" spans="2:57" s="2" customFormat="1" ht="14.4" customHeight="1" hidden="1">
      <c r="B29" s="53"/>
      <c r="C29" s="54"/>
      <c r="D29" s="54"/>
      <c r="E29" s="54"/>
      <c r="F29" s="55" t="s">
        <v>47</v>
      </c>
      <c r="G29" s="54"/>
      <c r="H29" s="54"/>
      <c r="I29" s="54"/>
      <c r="J29" s="54"/>
      <c r="K29" s="54"/>
      <c r="L29" s="56">
        <v>0.15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7">
        <f>ROUND(BC51,2)</f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7">
        <v>0</v>
      </c>
      <c r="AL29" s="54"/>
      <c r="AM29" s="54"/>
      <c r="AN29" s="54"/>
      <c r="AO29" s="54"/>
      <c r="AP29" s="54"/>
      <c r="AQ29" s="58"/>
      <c r="BE29" s="39"/>
    </row>
    <row r="30" spans="2:57" s="2" customFormat="1" ht="14.4" customHeight="1" hidden="1">
      <c r="B30" s="53"/>
      <c r="C30" s="54"/>
      <c r="D30" s="54"/>
      <c r="E30" s="54"/>
      <c r="F30" s="55" t="s">
        <v>48</v>
      </c>
      <c r="G30" s="54"/>
      <c r="H30" s="54"/>
      <c r="I30" s="54"/>
      <c r="J30" s="54"/>
      <c r="K30" s="54"/>
      <c r="L30" s="56">
        <v>0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7">
        <f>ROUND(BD51,2)</f>
        <v>0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7">
        <v>0</v>
      </c>
      <c r="AL30" s="54"/>
      <c r="AM30" s="54"/>
      <c r="AN30" s="54"/>
      <c r="AO30" s="54"/>
      <c r="AP30" s="54"/>
      <c r="AQ30" s="58"/>
      <c r="BE30" s="39"/>
    </row>
    <row r="31" spans="2:57" s="1" customFormat="1" ht="6.95" customHeight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51"/>
      <c r="BE31" s="39"/>
    </row>
    <row r="32" spans="2:57" s="1" customFormat="1" ht="25.9" customHeight="1">
      <c r="B32" s="46"/>
      <c r="C32" s="59"/>
      <c r="D32" s="60" t="s">
        <v>49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 t="s">
        <v>50</v>
      </c>
      <c r="U32" s="61"/>
      <c r="V32" s="61"/>
      <c r="W32" s="61"/>
      <c r="X32" s="63" t="s">
        <v>51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4">
        <f>SUM(AK23:AK30)</f>
        <v>0</v>
      </c>
      <c r="AL32" s="61"/>
      <c r="AM32" s="61"/>
      <c r="AN32" s="61"/>
      <c r="AO32" s="65"/>
      <c r="AP32" s="59"/>
      <c r="AQ32" s="66"/>
      <c r="BE32" s="39"/>
    </row>
    <row r="33" spans="2:43" s="1" customFormat="1" ht="6.95" customHeigh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51"/>
    </row>
    <row r="34" spans="2:43" s="1" customFormat="1" ht="6.95" customHeigh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9"/>
    </row>
    <row r="38" spans="2:44" s="1" customFormat="1" ht="6.95" customHeight="1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2"/>
    </row>
    <row r="39" spans="2:44" s="1" customFormat="1" ht="36.95" customHeight="1">
      <c r="B39" s="46"/>
      <c r="C39" s="73" t="s">
        <v>52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2"/>
    </row>
    <row r="40" spans="2:44" s="1" customFormat="1" ht="6.95" customHeight="1">
      <c r="B40" s="46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2"/>
    </row>
    <row r="41" spans="2:44" s="3" customFormat="1" ht="14.4" customHeight="1">
      <c r="B41" s="75"/>
      <c r="C41" s="76" t="s">
        <v>15</v>
      </c>
      <c r="D41" s="77"/>
      <c r="E41" s="77"/>
      <c r="F41" s="77"/>
      <c r="G41" s="77"/>
      <c r="H41" s="77"/>
      <c r="I41" s="77"/>
      <c r="J41" s="77"/>
      <c r="K41" s="77"/>
      <c r="L41" s="77" t="str">
        <f>K5</f>
        <v>Pritoky</v>
      </c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8"/>
    </row>
    <row r="42" spans="2:44" s="4" customFormat="1" ht="36.95" customHeight="1">
      <c r="B42" s="79"/>
      <c r="C42" s="80" t="s">
        <v>18</v>
      </c>
      <c r="D42" s="81"/>
      <c r="E42" s="81"/>
      <c r="F42" s="81"/>
      <c r="G42" s="81"/>
      <c r="H42" s="81"/>
      <c r="I42" s="81"/>
      <c r="J42" s="81"/>
      <c r="K42" s="81"/>
      <c r="L42" s="82" t="str">
        <f>K6</f>
        <v>III/33353-1 Přítoky, most ev. č. 33353-1</v>
      </c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3"/>
    </row>
    <row r="43" spans="2:44" s="1" customFormat="1" ht="6.95" customHeight="1">
      <c r="B43" s="46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2"/>
    </row>
    <row r="44" spans="2:44" s="1" customFormat="1" ht="13.5">
      <c r="B44" s="46"/>
      <c r="C44" s="76" t="s">
        <v>23</v>
      </c>
      <c r="D44" s="74"/>
      <c r="E44" s="74"/>
      <c r="F44" s="74"/>
      <c r="G44" s="74"/>
      <c r="H44" s="74"/>
      <c r="I44" s="74"/>
      <c r="J44" s="74"/>
      <c r="K44" s="74"/>
      <c r="L44" s="84" t="str">
        <f>IF(K8="","",K8)</f>
        <v>Miskovice, část Přítoky</v>
      </c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6" t="s">
        <v>25</v>
      </c>
      <c r="AJ44" s="74"/>
      <c r="AK44" s="74"/>
      <c r="AL44" s="74"/>
      <c r="AM44" s="85" t="str">
        <f>IF(AN8="","",AN8)</f>
        <v>10. 1. 2018</v>
      </c>
      <c r="AN44" s="85"/>
      <c r="AO44" s="74"/>
      <c r="AP44" s="74"/>
      <c r="AQ44" s="74"/>
      <c r="AR44" s="72"/>
    </row>
    <row r="45" spans="2:44" s="1" customFormat="1" ht="6.95" customHeight="1">
      <c r="B45" s="46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2"/>
    </row>
    <row r="46" spans="2:56" s="1" customFormat="1" ht="13.5">
      <c r="B46" s="46"/>
      <c r="C46" s="76" t="s">
        <v>27</v>
      </c>
      <c r="D46" s="74"/>
      <c r="E46" s="74"/>
      <c r="F46" s="74"/>
      <c r="G46" s="74"/>
      <c r="H46" s="74"/>
      <c r="I46" s="74"/>
      <c r="J46" s="74"/>
      <c r="K46" s="74"/>
      <c r="L46" s="77" t="str">
        <f>IF(E11="","",E11)</f>
        <v>Středočeský kraj</v>
      </c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6" t="s">
        <v>33</v>
      </c>
      <c r="AJ46" s="74"/>
      <c r="AK46" s="74"/>
      <c r="AL46" s="74"/>
      <c r="AM46" s="77" t="str">
        <f>IF(E17="","",E17)</f>
        <v xml:space="preserve">VPÚ DECO PRAHA  a.s.</v>
      </c>
      <c r="AN46" s="77"/>
      <c r="AO46" s="77"/>
      <c r="AP46" s="77"/>
      <c r="AQ46" s="74"/>
      <c r="AR46" s="72"/>
      <c r="AS46" s="86" t="s">
        <v>53</v>
      </c>
      <c r="AT46" s="87"/>
      <c r="AU46" s="88"/>
      <c r="AV46" s="88"/>
      <c r="AW46" s="88"/>
      <c r="AX46" s="88"/>
      <c r="AY46" s="88"/>
      <c r="AZ46" s="88"/>
      <c r="BA46" s="88"/>
      <c r="BB46" s="88"/>
      <c r="BC46" s="88"/>
      <c r="BD46" s="89"/>
    </row>
    <row r="47" spans="2:56" s="1" customFormat="1" ht="13.5">
      <c r="B47" s="46"/>
      <c r="C47" s="76" t="s">
        <v>31</v>
      </c>
      <c r="D47" s="74"/>
      <c r="E47" s="74"/>
      <c r="F47" s="74"/>
      <c r="G47" s="74"/>
      <c r="H47" s="74"/>
      <c r="I47" s="74"/>
      <c r="J47" s="74"/>
      <c r="K47" s="74"/>
      <c r="L47" s="77" t="str">
        <f>IF(E14="Vyplň údaj","",E14)</f>
        <v/>
      </c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2"/>
      <c r="AS47" s="90"/>
      <c r="AT47" s="91"/>
      <c r="AU47" s="92"/>
      <c r="AV47" s="92"/>
      <c r="AW47" s="92"/>
      <c r="AX47" s="92"/>
      <c r="AY47" s="92"/>
      <c r="AZ47" s="92"/>
      <c r="BA47" s="92"/>
      <c r="BB47" s="92"/>
      <c r="BC47" s="92"/>
      <c r="BD47" s="93"/>
    </row>
    <row r="48" spans="2:56" s="1" customFormat="1" ht="10.8" customHeight="1">
      <c r="B48" s="46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2"/>
      <c r="AS48" s="94"/>
      <c r="AT48" s="55"/>
      <c r="AU48" s="47"/>
      <c r="AV48" s="47"/>
      <c r="AW48" s="47"/>
      <c r="AX48" s="47"/>
      <c r="AY48" s="47"/>
      <c r="AZ48" s="47"/>
      <c r="BA48" s="47"/>
      <c r="BB48" s="47"/>
      <c r="BC48" s="47"/>
      <c r="BD48" s="95"/>
    </row>
    <row r="49" spans="2:56" s="1" customFormat="1" ht="29.25" customHeight="1">
      <c r="B49" s="46"/>
      <c r="C49" s="96" t="s">
        <v>54</v>
      </c>
      <c r="D49" s="97"/>
      <c r="E49" s="97"/>
      <c r="F49" s="97"/>
      <c r="G49" s="97"/>
      <c r="H49" s="98"/>
      <c r="I49" s="99" t="s">
        <v>55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100" t="s">
        <v>56</v>
      </c>
      <c r="AH49" s="97"/>
      <c r="AI49" s="97"/>
      <c r="AJ49" s="97"/>
      <c r="AK49" s="97"/>
      <c r="AL49" s="97"/>
      <c r="AM49" s="97"/>
      <c r="AN49" s="99" t="s">
        <v>57</v>
      </c>
      <c r="AO49" s="97"/>
      <c r="AP49" s="97"/>
      <c r="AQ49" s="101" t="s">
        <v>58</v>
      </c>
      <c r="AR49" s="72"/>
      <c r="AS49" s="102" t="s">
        <v>59</v>
      </c>
      <c r="AT49" s="103" t="s">
        <v>60</v>
      </c>
      <c r="AU49" s="103" t="s">
        <v>61</v>
      </c>
      <c r="AV49" s="103" t="s">
        <v>62</v>
      </c>
      <c r="AW49" s="103" t="s">
        <v>63</v>
      </c>
      <c r="AX49" s="103" t="s">
        <v>64</v>
      </c>
      <c r="AY49" s="103" t="s">
        <v>65</v>
      </c>
      <c r="AZ49" s="103" t="s">
        <v>66</v>
      </c>
      <c r="BA49" s="103" t="s">
        <v>67</v>
      </c>
      <c r="BB49" s="103" t="s">
        <v>68</v>
      </c>
      <c r="BC49" s="103" t="s">
        <v>69</v>
      </c>
      <c r="BD49" s="104" t="s">
        <v>70</v>
      </c>
    </row>
    <row r="50" spans="2:56" s="1" customFormat="1" ht="10.8" customHeight="1">
      <c r="B50" s="46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2"/>
      <c r="AS50" s="105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7"/>
    </row>
    <row r="51" spans="2:90" s="4" customFormat="1" ht="32.4" customHeight="1">
      <c r="B51" s="79"/>
      <c r="C51" s="108" t="s">
        <v>71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10">
        <f>ROUND(SUM(AG52:AG58),2)</f>
        <v>0</v>
      </c>
      <c r="AH51" s="110"/>
      <c r="AI51" s="110"/>
      <c r="AJ51" s="110"/>
      <c r="AK51" s="110"/>
      <c r="AL51" s="110"/>
      <c r="AM51" s="110"/>
      <c r="AN51" s="111">
        <f>SUM(AG51,AT51)</f>
        <v>0</v>
      </c>
      <c r="AO51" s="111"/>
      <c r="AP51" s="111"/>
      <c r="AQ51" s="112" t="s">
        <v>21</v>
      </c>
      <c r="AR51" s="83"/>
      <c r="AS51" s="113">
        <f>ROUND(SUM(AS52:AS58),2)</f>
        <v>0</v>
      </c>
      <c r="AT51" s="114">
        <f>ROUND(SUM(AV51:AW51),2)</f>
        <v>0</v>
      </c>
      <c r="AU51" s="115">
        <f>ROUND(SUM(AU52:AU58),5)</f>
        <v>0</v>
      </c>
      <c r="AV51" s="114">
        <f>ROUND(AZ51*L26,2)</f>
        <v>0</v>
      </c>
      <c r="AW51" s="114">
        <f>ROUND(BA51*L27,2)</f>
        <v>0</v>
      </c>
      <c r="AX51" s="114">
        <f>ROUND(BB51*L26,2)</f>
        <v>0</v>
      </c>
      <c r="AY51" s="114">
        <f>ROUND(BC51*L27,2)</f>
        <v>0</v>
      </c>
      <c r="AZ51" s="114">
        <f>ROUND(SUM(AZ52:AZ58),2)</f>
        <v>0</v>
      </c>
      <c r="BA51" s="114">
        <f>ROUND(SUM(BA52:BA58),2)</f>
        <v>0</v>
      </c>
      <c r="BB51" s="114">
        <f>ROUND(SUM(BB52:BB58),2)</f>
        <v>0</v>
      </c>
      <c r="BC51" s="114">
        <f>ROUND(SUM(BC52:BC58),2)</f>
        <v>0</v>
      </c>
      <c r="BD51" s="116">
        <f>ROUND(SUM(BD52:BD58),2)</f>
        <v>0</v>
      </c>
      <c r="BS51" s="117" t="s">
        <v>72</v>
      </c>
      <c r="BT51" s="117" t="s">
        <v>73</v>
      </c>
      <c r="BU51" s="118" t="s">
        <v>74</v>
      </c>
      <c r="BV51" s="117" t="s">
        <v>75</v>
      </c>
      <c r="BW51" s="117" t="s">
        <v>7</v>
      </c>
      <c r="BX51" s="117" t="s">
        <v>76</v>
      </c>
      <c r="CL51" s="117" t="s">
        <v>21</v>
      </c>
    </row>
    <row r="52" spans="1:91" s="5" customFormat="1" ht="16.5" customHeight="1">
      <c r="A52" s="119" t="s">
        <v>77</v>
      </c>
      <c r="B52" s="120"/>
      <c r="C52" s="121"/>
      <c r="D52" s="122" t="s">
        <v>78</v>
      </c>
      <c r="E52" s="122"/>
      <c r="F52" s="122"/>
      <c r="G52" s="122"/>
      <c r="H52" s="122"/>
      <c r="I52" s="123"/>
      <c r="J52" s="122" t="s">
        <v>79</v>
      </c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4">
        <f>'SO 020 - Příprava území'!J27</f>
        <v>0</v>
      </c>
      <c r="AH52" s="123"/>
      <c r="AI52" s="123"/>
      <c r="AJ52" s="123"/>
      <c r="AK52" s="123"/>
      <c r="AL52" s="123"/>
      <c r="AM52" s="123"/>
      <c r="AN52" s="124">
        <f>SUM(AG52,AT52)</f>
        <v>0</v>
      </c>
      <c r="AO52" s="123"/>
      <c r="AP52" s="123"/>
      <c r="AQ52" s="125" t="s">
        <v>80</v>
      </c>
      <c r="AR52" s="126"/>
      <c r="AS52" s="127">
        <v>0</v>
      </c>
      <c r="AT52" s="128">
        <f>ROUND(SUM(AV52:AW52),2)</f>
        <v>0</v>
      </c>
      <c r="AU52" s="129">
        <f>'SO 020 - Příprava území'!P81</f>
        <v>0</v>
      </c>
      <c r="AV52" s="128">
        <f>'SO 020 - Příprava území'!J30</f>
        <v>0</v>
      </c>
      <c r="AW52" s="128">
        <f>'SO 020 - Příprava území'!J31</f>
        <v>0</v>
      </c>
      <c r="AX52" s="128">
        <f>'SO 020 - Příprava území'!J32</f>
        <v>0</v>
      </c>
      <c r="AY52" s="128">
        <f>'SO 020 - Příprava území'!J33</f>
        <v>0</v>
      </c>
      <c r="AZ52" s="128">
        <f>'SO 020 - Příprava území'!F30</f>
        <v>0</v>
      </c>
      <c r="BA52" s="128">
        <f>'SO 020 - Příprava území'!F31</f>
        <v>0</v>
      </c>
      <c r="BB52" s="128">
        <f>'SO 020 - Příprava území'!F32</f>
        <v>0</v>
      </c>
      <c r="BC52" s="128">
        <f>'SO 020 - Příprava území'!F33</f>
        <v>0</v>
      </c>
      <c r="BD52" s="130">
        <f>'SO 020 - Příprava území'!F34</f>
        <v>0</v>
      </c>
      <c r="BT52" s="131" t="s">
        <v>81</v>
      </c>
      <c r="BV52" s="131" t="s">
        <v>75</v>
      </c>
      <c r="BW52" s="131" t="s">
        <v>82</v>
      </c>
      <c r="BX52" s="131" t="s">
        <v>7</v>
      </c>
      <c r="CL52" s="131" t="s">
        <v>83</v>
      </c>
      <c r="CM52" s="131" t="s">
        <v>84</v>
      </c>
    </row>
    <row r="53" spans="1:91" s="5" customFormat="1" ht="16.5" customHeight="1">
      <c r="A53" s="119" t="s">
        <v>77</v>
      </c>
      <c r="B53" s="120"/>
      <c r="C53" s="121"/>
      <c r="D53" s="122" t="s">
        <v>85</v>
      </c>
      <c r="E53" s="122"/>
      <c r="F53" s="122"/>
      <c r="G53" s="122"/>
      <c r="H53" s="122"/>
      <c r="I53" s="123"/>
      <c r="J53" s="122" t="s">
        <v>86</v>
      </c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4">
        <f>'SO 182 - DIO'!J27</f>
        <v>0</v>
      </c>
      <c r="AH53" s="123"/>
      <c r="AI53" s="123"/>
      <c r="AJ53" s="123"/>
      <c r="AK53" s="123"/>
      <c r="AL53" s="123"/>
      <c r="AM53" s="123"/>
      <c r="AN53" s="124">
        <f>SUM(AG53,AT53)</f>
        <v>0</v>
      </c>
      <c r="AO53" s="123"/>
      <c r="AP53" s="123"/>
      <c r="AQ53" s="125" t="s">
        <v>80</v>
      </c>
      <c r="AR53" s="126"/>
      <c r="AS53" s="127">
        <v>0</v>
      </c>
      <c r="AT53" s="128">
        <f>ROUND(SUM(AV53:AW53),2)</f>
        <v>0</v>
      </c>
      <c r="AU53" s="129">
        <f>'SO 182 - DIO'!P78</f>
        <v>0</v>
      </c>
      <c r="AV53" s="128">
        <f>'SO 182 - DIO'!J30</f>
        <v>0</v>
      </c>
      <c r="AW53" s="128">
        <f>'SO 182 - DIO'!J31</f>
        <v>0</v>
      </c>
      <c r="AX53" s="128">
        <f>'SO 182 - DIO'!J32</f>
        <v>0</v>
      </c>
      <c r="AY53" s="128">
        <f>'SO 182 - DIO'!J33</f>
        <v>0</v>
      </c>
      <c r="AZ53" s="128">
        <f>'SO 182 - DIO'!F30</f>
        <v>0</v>
      </c>
      <c r="BA53" s="128">
        <f>'SO 182 - DIO'!F31</f>
        <v>0</v>
      </c>
      <c r="BB53" s="128">
        <f>'SO 182 - DIO'!F32</f>
        <v>0</v>
      </c>
      <c r="BC53" s="128">
        <f>'SO 182 - DIO'!F33</f>
        <v>0</v>
      </c>
      <c r="BD53" s="130">
        <f>'SO 182 - DIO'!F34</f>
        <v>0</v>
      </c>
      <c r="BT53" s="131" t="s">
        <v>81</v>
      </c>
      <c r="BV53" s="131" t="s">
        <v>75</v>
      </c>
      <c r="BW53" s="131" t="s">
        <v>87</v>
      </c>
      <c r="BX53" s="131" t="s">
        <v>7</v>
      </c>
      <c r="CL53" s="131" t="s">
        <v>21</v>
      </c>
      <c r="CM53" s="131" t="s">
        <v>84</v>
      </c>
    </row>
    <row r="54" spans="1:91" s="5" customFormat="1" ht="16.5" customHeight="1">
      <c r="A54" s="119" t="s">
        <v>77</v>
      </c>
      <c r="B54" s="120"/>
      <c r="C54" s="121"/>
      <c r="D54" s="122" t="s">
        <v>88</v>
      </c>
      <c r="E54" s="122"/>
      <c r="F54" s="122"/>
      <c r="G54" s="122"/>
      <c r="H54" s="122"/>
      <c r="I54" s="123"/>
      <c r="J54" s="122" t="s">
        <v>89</v>
      </c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4">
        <f>'SO 186 - Stavební úpravy ...'!J27</f>
        <v>0</v>
      </c>
      <c r="AH54" s="123"/>
      <c r="AI54" s="123"/>
      <c r="AJ54" s="123"/>
      <c r="AK54" s="123"/>
      <c r="AL54" s="123"/>
      <c r="AM54" s="123"/>
      <c r="AN54" s="124">
        <f>SUM(AG54,AT54)</f>
        <v>0</v>
      </c>
      <c r="AO54" s="123"/>
      <c r="AP54" s="123"/>
      <c r="AQ54" s="125" t="s">
        <v>80</v>
      </c>
      <c r="AR54" s="126"/>
      <c r="AS54" s="127">
        <v>0</v>
      </c>
      <c r="AT54" s="128">
        <f>ROUND(SUM(AV54:AW54),2)</f>
        <v>0</v>
      </c>
      <c r="AU54" s="129">
        <f>'SO 186 - Stavební úpravy ...'!P84</f>
        <v>0</v>
      </c>
      <c r="AV54" s="128">
        <f>'SO 186 - Stavební úpravy ...'!J30</f>
        <v>0</v>
      </c>
      <c r="AW54" s="128">
        <f>'SO 186 - Stavební úpravy ...'!J31</f>
        <v>0</v>
      </c>
      <c r="AX54" s="128">
        <f>'SO 186 - Stavební úpravy ...'!J32</f>
        <v>0</v>
      </c>
      <c r="AY54" s="128">
        <f>'SO 186 - Stavební úpravy ...'!J33</f>
        <v>0</v>
      </c>
      <c r="AZ54" s="128">
        <f>'SO 186 - Stavební úpravy ...'!F30</f>
        <v>0</v>
      </c>
      <c r="BA54" s="128">
        <f>'SO 186 - Stavební úpravy ...'!F31</f>
        <v>0</v>
      </c>
      <c r="BB54" s="128">
        <f>'SO 186 - Stavební úpravy ...'!F32</f>
        <v>0</v>
      </c>
      <c r="BC54" s="128">
        <f>'SO 186 - Stavební úpravy ...'!F33</f>
        <v>0</v>
      </c>
      <c r="BD54" s="130">
        <f>'SO 186 - Stavební úpravy ...'!F34</f>
        <v>0</v>
      </c>
      <c r="BT54" s="131" t="s">
        <v>81</v>
      </c>
      <c r="BV54" s="131" t="s">
        <v>75</v>
      </c>
      <c r="BW54" s="131" t="s">
        <v>90</v>
      </c>
      <c r="BX54" s="131" t="s">
        <v>7</v>
      </c>
      <c r="CL54" s="131" t="s">
        <v>21</v>
      </c>
      <c r="CM54" s="131" t="s">
        <v>84</v>
      </c>
    </row>
    <row r="55" spans="1:91" s="5" customFormat="1" ht="16.5" customHeight="1">
      <c r="A55" s="119" t="s">
        <v>77</v>
      </c>
      <c r="B55" s="120"/>
      <c r="C55" s="121"/>
      <c r="D55" s="122" t="s">
        <v>91</v>
      </c>
      <c r="E55" s="122"/>
      <c r="F55" s="122"/>
      <c r="G55" s="122"/>
      <c r="H55" s="122"/>
      <c r="I55" s="123"/>
      <c r="J55" s="122" t="s">
        <v>92</v>
      </c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4">
        <f>'SO 201 - Most ev. č. 33353-1'!J27</f>
        <v>0</v>
      </c>
      <c r="AH55" s="123"/>
      <c r="AI55" s="123"/>
      <c r="AJ55" s="123"/>
      <c r="AK55" s="123"/>
      <c r="AL55" s="123"/>
      <c r="AM55" s="123"/>
      <c r="AN55" s="124">
        <f>SUM(AG55,AT55)</f>
        <v>0</v>
      </c>
      <c r="AO55" s="123"/>
      <c r="AP55" s="123"/>
      <c r="AQ55" s="125" t="s">
        <v>80</v>
      </c>
      <c r="AR55" s="126"/>
      <c r="AS55" s="127">
        <v>0</v>
      </c>
      <c r="AT55" s="128">
        <f>ROUND(SUM(AV55:AW55),2)</f>
        <v>0</v>
      </c>
      <c r="AU55" s="129">
        <f>'SO 201 - Most ev. č. 33353-1'!P95</f>
        <v>0</v>
      </c>
      <c r="AV55" s="128">
        <f>'SO 201 - Most ev. č. 33353-1'!J30</f>
        <v>0</v>
      </c>
      <c r="AW55" s="128">
        <f>'SO 201 - Most ev. č. 33353-1'!J31</f>
        <v>0</v>
      </c>
      <c r="AX55" s="128">
        <f>'SO 201 - Most ev. č. 33353-1'!J32</f>
        <v>0</v>
      </c>
      <c r="AY55" s="128">
        <f>'SO 201 - Most ev. č. 33353-1'!J33</f>
        <v>0</v>
      </c>
      <c r="AZ55" s="128">
        <f>'SO 201 - Most ev. č. 33353-1'!F30</f>
        <v>0</v>
      </c>
      <c r="BA55" s="128">
        <f>'SO 201 - Most ev. č. 33353-1'!F31</f>
        <v>0</v>
      </c>
      <c r="BB55" s="128">
        <f>'SO 201 - Most ev. č. 33353-1'!F32</f>
        <v>0</v>
      </c>
      <c r="BC55" s="128">
        <f>'SO 201 - Most ev. č. 33353-1'!F33</f>
        <v>0</v>
      </c>
      <c r="BD55" s="130">
        <f>'SO 201 - Most ev. č. 33353-1'!F34</f>
        <v>0</v>
      </c>
      <c r="BT55" s="131" t="s">
        <v>81</v>
      </c>
      <c r="BV55" s="131" t="s">
        <v>75</v>
      </c>
      <c r="BW55" s="131" t="s">
        <v>93</v>
      </c>
      <c r="BX55" s="131" t="s">
        <v>7</v>
      </c>
      <c r="CL55" s="131" t="s">
        <v>94</v>
      </c>
      <c r="CM55" s="131" t="s">
        <v>84</v>
      </c>
    </row>
    <row r="56" spans="1:91" s="5" customFormat="1" ht="16.5" customHeight="1">
      <c r="A56" s="119" t="s">
        <v>77</v>
      </c>
      <c r="B56" s="120"/>
      <c r="C56" s="121"/>
      <c r="D56" s="122" t="s">
        <v>95</v>
      </c>
      <c r="E56" s="122"/>
      <c r="F56" s="122"/>
      <c r="G56" s="122"/>
      <c r="H56" s="122"/>
      <c r="I56" s="123"/>
      <c r="J56" s="122" t="s">
        <v>96</v>
      </c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4">
        <f>'SO 320 - Úprava vodoteče'!J27</f>
        <v>0</v>
      </c>
      <c r="AH56" s="123"/>
      <c r="AI56" s="123"/>
      <c r="AJ56" s="123"/>
      <c r="AK56" s="123"/>
      <c r="AL56" s="123"/>
      <c r="AM56" s="123"/>
      <c r="AN56" s="124">
        <f>SUM(AG56,AT56)</f>
        <v>0</v>
      </c>
      <c r="AO56" s="123"/>
      <c r="AP56" s="123"/>
      <c r="AQ56" s="125" t="s">
        <v>80</v>
      </c>
      <c r="AR56" s="126"/>
      <c r="AS56" s="127">
        <v>0</v>
      </c>
      <c r="AT56" s="128">
        <f>ROUND(SUM(AV56:AW56),2)</f>
        <v>0</v>
      </c>
      <c r="AU56" s="129">
        <f>'SO 320 - Úprava vodoteče'!P78</f>
        <v>0</v>
      </c>
      <c r="AV56" s="128">
        <f>'SO 320 - Úprava vodoteče'!J30</f>
        <v>0</v>
      </c>
      <c r="AW56" s="128">
        <f>'SO 320 - Úprava vodoteče'!J31</f>
        <v>0</v>
      </c>
      <c r="AX56" s="128">
        <f>'SO 320 - Úprava vodoteče'!J32</f>
        <v>0</v>
      </c>
      <c r="AY56" s="128">
        <f>'SO 320 - Úprava vodoteče'!J33</f>
        <v>0</v>
      </c>
      <c r="AZ56" s="128">
        <f>'SO 320 - Úprava vodoteče'!F30</f>
        <v>0</v>
      </c>
      <c r="BA56" s="128">
        <f>'SO 320 - Úprava vodoteče'!F31</f>
        <v>0</v>
      </c>
      <c r="BB56" s="128">
        <f>'SO 320 - Úprava vodoteče'!F32</f>
        <v>0</v>
      </c>
      <c r="BC56" s="128">
        <f>'SO 320 - Úprava vodoteče'!F33</f>
        <v>0</v>
      </c>
      <c r="BD56" s="130">
        <f>'SO 320 - Úprava vodoteče'!F34</f>
        <v>0</v>
      </c>
      <c r="BT56" s="131" t="s">
        <v>81</v>
      </c>
      <c r="BV56" s="131" t="s">
        <v>75</v>
      </c>
      <c r="BW56" s="131" t="s">
        <v>97</v>
      </c>
      <c r="BX56" s="131" t="s">
        <v>7</v>
      </c>
      <c r="CL56" s="131" t="s">
        <v>98</v>
      </c>
      <c r="CM56" s="131" t="s">
        <v>84</v>
      </c>
    </row>
    <row r="57" spans="1:91" s="5" customFormat="1" ht="16.5" customHeight="1">
      <c r="A57" s="119" t="s">
        <v>77</v>
      </c>
      <c r="B57" s="120"/>
      <c r="C57" s="121"/>
      <c r="D57" s="122" t="s">
        <v>99</v>
      </c>
      <c r="E57" s="122"/>
      <c r="F57" s="122"/>
      <c r="G57" s="122"/>
      <c r="H57" s="122"/>
      <c r="I57" s="123"/>
      <c r="J57" s="122" t="s">
        <v>100</v>
      </c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4">
        <f>'SO 330 - Provizorní přelo...'!J27</f>
        <v>0</v>
      </c>
      <c r="AH57" s="123"/>
      <c r="AI57" s="123"/>
      <c r="AJ57" s="123"/>
      <c r="AK57" s="123"/>
      <c r="AL57" s="123"/>
      <c r="AM57" s="123"/>
      <c r="AN57" s="124">
        <f>SUM(AG57,AT57)</f>
        <v>0</v>
      </c>
      <c r="AO57" s="123"/>
      <c r="AP57" s="123"/>
      <c r="AQ57" s="125" t="s">
        <v>80</v>
      </c>
      <c r="AR57" s="126"/>
      <c r="AS57" s="127">
        <v>0</v>
      </c>
      <c r="AT57" s="128">
        <f>ROUND(SUM(AV57:AW57),2)</f>
        <v>0</v>
      </c>
      <c r="AU57" s="129">
        <f>'SO 330 - Provizorní přelo...'!P83</f>
        <v>0</v>
      </c>
      <c r="AV57" s="128">
        <f>'SO 330 - Provizorní přelo...'!J30</f>
        <v>0</v>
      </c>
      <c r="AW57" s="128">
        <f>'SO 330 - Provizorní přelo...'!J31</f>
        <v>0</v>
      </c>
      <c r="AX57" s="128">
        <f>'SO 330 - Provizorní přelo...'!J32</f>
        <v>0</v>
      </c>
      <c r="AY57" s="128">
        <f>'SO 330 - Provizorní přelo...'!J33</f>
        <v>0</v>
      </c>
      <c r="AZ57" s="128">
        <f>'SO 330 - Provizorní přelo...'!F30</f>
        <v>0</v>
      </c>
      <c r="BA57" s="128">
        <f>'SO 330 - Provizorní přelo...'!F31</f>
        <v>0</v>
      </c>
      <c r="BB57" s="128">
        <f>'SO 330 - Provizorní přelo...'!F32</f>
        <v>0</v>
      </c>
      <c r="BC57" s="128">
        <f>'SO 330 - Provizorní přelo...'!F33</f>
        <v>0</v>
      </c>
      <c r="BD57" s="130">
        <f>'SO 330 - Provizorní přelo...'!F34</f>
        <v>0</v>
      </c>
      <c r="BT57" s="131" t="s">
        <v>81</v>
      </c>
      <c r="BV57" s="131" t="s">
        <v>75</v>
      </c>
      <c r="BW57" s="131" t="s">
        <v>101</v>
      </c>
      <c r="BX57" s="131" t="s">
        <v>7</v>
      </c>
      <c r="CL57" s="131" t="s">
        <v>102</v>
      </c>
      <c r="CM57" s="131" t="s">
        <v>84</v>
      </c>
    </row>
    <row r="58" spans="1:91" s="5" customFormat="1" ht="16.5" customHeight="1">
      <c r="A58" s="119" t="s">
        <v>77</v>
      </c>
      <c r="B58" s="120"/>
      <c r="C58" s="121"/>
      <c r="D58" s="122" t="s">
        <v>103</v>
      </c>
      <c r="E58" s="122"/>
      <c r="F58" s="122"/>
      <c r="G58" s="122"/>
      <c r="H58" s="122"/>
      <c r="I58" s="123"/>
      <c r="J58" s="122" t="s">
        <v>104</v>
      </c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4">
        <f>'SO 331 - Definitivní polo...'!J27</f>
        <v>0</v>
      </c>
      <c r="AH58" s="123"/>
      <c r="AI58" s="123"/>
      <c r="AJ58" s="123"/>
      <c r="AK58" s="123"/>
      <c r="AL58" s="123"/>
      <c r="AM58" s="123"/>
      <c r="AN58" s="124">
        <f>SUM(AG58,AT58)</f>
        <v>0</v>
      </c>
      <c r="AO58" s="123"/>
      <c r="AP58" s="123"/>
      <c r="AQ58" s="125" t="s">
        <v>80</v>
      </c>
      <c r="AR58" s="126"/>
      <c r="AS58" s="132">
        <v>0</v>
      </c>
      <c r="AT58" s="133">
        <f>ROUND(SUM(AV58:AW58),2)</f>
        <v>0</v>
      </c>
      <c r="AU58" s="134">
        <f>'SO 331 - Definitivní polo...'!P87</f>
        <v>0</v>
      </c>
      <c r="AV58" s="133">
        <f>'SO 331 - Definitivní polo...'!J30</f>
        <v>0</v>
      </c>
      <c r="AW58" s="133">
        <f>'SO 331 - Definitivní polo...'!J31</f>
        <v>0</v>
      </c>
      <c r="AX58" s="133">
        <f>'SO 331 - Definitivní polo...'!J32</f>
        <v>0</v>
      </c>
      <c r="AY58" s="133">
        <f>'SO 331 - Definitivní polo...'!J33</f>
        <v>0</v>
      </c>
      <c r="AZ58" s="133">
        <f>'SO 331 - Definitivní polo...'!F30</f>
        <v>0</v>
      </c>
      <c r="BA58" s="133">
        <f>'SO 331 - Definitivní polo...'!F31</f>
        <v>0</v>
      </c>
      <c r="BB58" s="133">
        <f>'SO 331 - Definitivní polo...'!F32</f>
        <v>0</v>
      </c>
      <c r="BC58" s="133">
        <f>'SO 331 - Definitivní polo...'!F33</f>
        <v>0</v>
      </c>
      <c r="BD58" s="135">
        <f>'SO 331 - Definitivní polo...'!F34</f>
        <v>0</v>
      </c>
      <c r="BT58" s="131" t="s">
        <v>81</v>
      </c>
      <c r="BV58" s="131" t="s">
        <v>75</v>
      </c>
      <c r="BW58" s="131" t="s">
        <v>105</v>
      </c>
      <c r="BX58" s="131" t="s">
        <v>7</v>
      </c>
      <c r="CL58" s="131" t="s">
        <v>106</v>
      </c>
      <c r="CM58" s="131" t="s">
        <v>84</v>
      </c>
    </row>
    <row r="59" spans="2:44" s="1" customFormat="1" ht="30" customHeight="1">
      <c r="B59" s="46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2"/>
    </row>
    <row r="60" spans="2:44" s="1" customFormat="1" ht="6.95" customHeight="1">
      <c r="B60" s="67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72"/>
    </row>
  </sheetData>
  <sheetProtection password="CC35" sheet="1" objects="1" scenarios="1" formatColumns="0" formatRows="0"/>
  <mergeCells count="6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8:AP58"/>
    <mergeCell ref="AG58:AM58"/>
    <mergeCell ref="D58:H58"/>
    <mergeCell ref="J58:AF58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SO 020 - Příprava území'!C2" display="/"/>
    <hyperlink ref="A53" location="'SO 182 - DIO'!C2" display="/"/>
    <hyperlink ref="A54" location="'SO 186 - Stavební úpravy ...'!C2" display="/"/>
    <hyperlink ref="A55" location="'SO 201 - Most ev. č. 33353-1'!C2" display="/"/>
    <hyperlink ref="A56" location="'SO 320 - Úprava vodoteče'!C2" display="/"/>
    <hyperlink ref="A57" location="'SO 330 - Provizorní přelo...'!C2" display="/"/>
    <hyperlink ref="A58" location="'SO 331 - Definitivní polo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107</v>
      </c>
      <c r="G1" s="139" t="s">
        <v>108</v>
      </c>
      <c r="H1" s="139"/>
      <c r="I1" s="140"/>
      <c r="J1" s="139" t="s">
        <v>109</v>
      </c>
      <c r="K1" s="138" t="s">
        <v>110</v>
      </c>
      <c r="L1" s="139" t="s">
        <v>111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82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84</v>
      </c>
    </row>
    <row r="4" spans="2:46" ht="36.95" customHeight="1">
      <c r="B4" s="28"/>
      <c r="C4" s="29"/>
      <c r="D4" s="30" t="s">
        <v>112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III/33353-1 Přítoky, most ev. č. 33353-1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113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114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83</v>
      </c>
      <c r="G11" s="47"/>
      <c r="H11" s="47"/>
      <c r="I11" s="146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10. 1. 2018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">
        <v>21</v>
      </c>
      <c r="K14" s="51"/>
    </row>
    <row r="15" spans="2:11" s="1" customFormat="1" ht="18" customHeight="1">
      <c r="B15" s="46"/>
      <c r="C15" s="47"/>
      <c r="D15" s="47"/>
      <c r="E15" s="35" t="s">
        <v>29</v>
      </c>
      <c r="F15" s="47"/>
      <c r="G15" s="47"/>
      <c r="H15" s="47"/>
      <c r="I15" s="146" t="s">
        <v>30</v>
      </c>
      <c r="J15" s="35" t="s">
        <v>21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6" t="s">
        <v>28</v>
      </c>
      <c r="J20" s="35" t="s">
        <v>34</v>
      </c>
      <c r="K20" s="51"/>
    </row>
    <row r="21" spans="2:11" s="1" customFormat="1" ht="18" customHeight="1">
      <c r="B21" s="46"/>
      <c r="C21" s="47"/>
      <c r="D21" s="47"/>
      <c r="E21" s="35" t="s">
        <v>35</v>
      </c>
      <c r="F21" s="47"/>
      <c r="G21" s="47"/>
      <c r="H21" s="47"/>
      <c r="I21" s="146" t="s">
        <v>30</v>
      </c>
      <c r="J21" s="35" t="s">
        <v>36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38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21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39</v>
      </c>
      <c r="E27" s="47"/>
      <c r="F27" s="47"/>
      <c r="G27" s="47"/>
      <c r="H27" s="47"/>
      <c r="I27" s="144"/>
      <c r="J27" s="155">
        <f>ROUND(J81,2)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41</v>
      </c>
      <c r="G29" s="47"/>
      <c r="H29" s="47"/>
      <c r="I29" s="156" t="s">
        <v>40</v>
      </c>
      <c r="J29" s="52" t="s">
        <v>42</v>
      </c>
      <c r="K29" s="51"/>
    </row>
    <row r="30" spans="2:11" s="1" customFormat="1" ht="14.4" customHeight="1">
      <c r="B30" s="46"/>
      <c r="C30" s="47"/>
      <c r="D30" s="55" t="s">
        <v>43</v>
      </c>
      <c r="E30" s="55" t="s">
        <v>44</v>
      </c>
      <c r="F30" s="157">
        <f>ROUND(SUM(BE81:BE122),2)</f>
        <v>0</v>
      </c>
      <c r="G30" s="47"/>
      <c r="H30" s="47"/>
      <c r="I30" s="158">
        <v>0.21</v>
      </c>
      <c r="J30" s="157">
        <f>ROUND(ROUND((SUM(BE81:BE122)),2)*I30,2)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45</v>
      </c>
      <c r="F31" s="157">
        <f>ROUND(SUM(BF81:BF122),2)</f>
        <v>0</v>
      </c>
      <c r="G31" s="47"/>
      <c r="H31" s="47"/>
      <c r="I31" s="158">
        <v>0.15</v>
      </c>
      <c r="J31" s="157">
        <f>ROUND(ROUND((SUM(BF81:BF122)),2)*I31,2)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46</v>
      </c>
      <c r="F32" s="157">
        <f>ROUND(SUM(BG81:BG122),2)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47</v>
      </c>
      <c r="F33" s="157">
        <f>ROUND(SUM(BH81:BH122),2)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48</v>
      </c>
      <c r="F34" s="157">
        <f>ROUND(SUM(BI81:BI122),2)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49</v>
      </c>
      <c r="E36" s="98"/>
      <c r="F36" s="98"/>
      <c r="G36" s="161" t="s">
        <v>50</v>
      </c>
      <c r="H36" s="162" t="s">
        <v>51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115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III/33353-1 Přítoky, most ev. č. 33353-1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113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SO 020 - Příprava území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Miskovice, část Přítoky</v>
      </c>
      <c r="G49" s="47"/>
      <c r="H49" s="47"/>
      <c r="I49" s="146" t="s">
        <v>25</v>
      </c>
      <c r="J49" s="147" t="str">
        <f>IF(J12="","",J12)</f>
        <v>10. 1. 2018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>Středočeský kraj</v>
      </c>
      <c r="G51" s="47"/>
      <c r="H51" s="47"/>
      <c r="I51" s="146" t="s">
        <v>33</v>
      </c>
      <c r="J51" s="44" t="str">
        <f>E21</f>
        <v xml:space="preserve">VPÚ DECO PRAHA  a.s.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116</v>
      </c>
      <c r="D54" s="159"/>
      <c r="E54" s="159"/>
      <c r="F54" s="159"/>
      <c r="G54" s="159"/>
      <c r="H54" s="159"/>
      <c r="I54" s="173"/>
      <c r="J54" s="174" t="s">
        <v>117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118</v>
      </c>
      <c r="D56" s="47"/>
      <c r="E56" s="47"/>
      <c r="F56" s="47"/>
      <c r="G56" s="47"/>
      <c r="H56" s="47"/>
      <c r="I56" s="144"/>
      <c r="J56" s="155">
        <f>J81</f>
        <v>0</v>
      </c>
      <c r="K56" s="51"/>
      <c r="AU56" s="24" t="s">
        <v>119</v>
      </c>
    </row>
    <row r="57" spans="2:11" s="7" customFormat="1" ht="24.95" customHeight="1">
      <c r="B57" s="177"/>
      <c r="C57" s="178"/>
      <c r="D57" s="179" t="s">
        <v>120</v>
      </c>
      <c r="E57" s="180"/>
      <c r="F57" s="180"/>
      <c r="G57" s="180"/>
      <c r="H57" s="180"/>
      <c r="I57" s="181"/>
      <c r="J57" s="182">
        <f>J82</f>
        <v>0</v>
      </c>
      <c r="K57" s="183"/>
    </row>
    <row r="58" spans="2:11" s="8" customFormat="1" ht="19.9" customHeight="1">
      <c r="B58" s="184"/>
      <c r="C58" s="185"/>
      <c r="D58" s="186" t="s">
        <v>121</v>
      </c>
      <c r="E58" s="187"/>
      <c r="F58" s="187"/>
      <c r="G58" s="187"/>
      <c r="H58" s="187"/>
      <c r="I58" s="188"/>
      <c r="J58" s="189">
        <f>J83</f>
        <v>0</v>
      </c>
      <c r="K58" s="190"/>
    </row>
    <row r="59" spans="2:11" s="8" customFormat="1" ht="19.9" customHeight="1">
      <c r="B59" s="184"/>
      <c r="C59" s="185"/>
      <c r="D59" s="186" t="s">
        <v>122</v>
      </c>
      <c r="E59" s="187"/>
      <c r="F59" s="187"/>
      <c r="G59" s="187"/>
      <c r="H59" s="187"/>
      <c r="I59" s="188"/>
      <c r="J59" s="189">
        <f>J117</f>
        <v>0</v>
      </c>
      <c r="K59" s="190"/>
    </row>
    <row r="60" spans="2:11" s="7" customFormat="1" ht="24.95" customHeight="1">
      <c r="B60" s="177"/>
      <c r="C60" s="178"/>
      <c r="D60" s="179" t="s">
        <v>123</v>
      </c>
      <c r="E60" s="180"/>
      <c r="F60" s="180"/>
      <c r="G60" s="180"/>
      <c r="H60" s="180"/>
      <c r="I60" s="181"/>
      <c r="J60" s="182">
        <f>J119</f>
        <v>0</v>
      </c>
      <c r="K60" s="183"/>
    </row>
    <row r="61" spans="2:11" s="8" customFormat="1" ht="19.9" customHeight="1">
      <c r="B61" s="184"/>
      <c r="C61" s="185"/>
      <c r="D61" s="186" t="s">
        <v>124</v>
      </c>
      <c r="E61" s="187"/>
      <c r="F61" s="187"/>
      <c r="G61" s="187"/>
      <c r="H61" s="187"/>
      <c r="I61" s="188"/>
      <c r="J61" s="189">
        <f>J120</f>
        <v>0</v>
      </c>
      <c r="K61" s="190"/>
    </row>
    <row r="62" spans="2:11" s="1" customFormat="1" ht="21.8" customHeight="1">
      <c r="B62" s="46"/>
      <c r="C62" s="47"/>
      <c r="D62" s="47"/>
      <c r="E62" s="47"/>
      <c r="F62" s="47"/>
      <c r="G62" s="47"/>
      <c r="H62" s="47"/>
      <c r="I62" s="144"/>
      <c r="J62" s="47"/>
      <c r="K62" s="51"/>
    </row>
    <row r="63" spans="2:11" s="1" customFormat="1" ht="6.95" customHeight="1">
      <c r="B63" s="67"/>
      <c r="C63" s="68"/>
      <c r="D63" s="68"/>
      <c r="E63" s="68"/>
      <c r="F63" s="68"/>
      <c r="G63" s="68"/>
      <c r="H63" s="68"/>
      <c r="I63" s="166"/>
      <c r="J63" s="68"/>
      <c r="K63" s="69"/>
    </row>
    <row r="67" spans="2:12" s="1" customFormat="1" ht="6.95" customHeight="1">
      <c r="B67" s="70"/>
      <c r="C67" s="71"/>
      <c r="D67" s="71"/>
      <c r="E67" s="71"/>
      <c r="F67" s="71"/>
      <c r="G67" s="71"/>
      <c r="H67" s="71"/>
      <c r="I67" s="169"/>
      <c r="J67" s="71"/>
      <c r="K67" s="71"/>
      <c r="L67" s="72"/>
    </row>
    <row r="68" spans="2:12" s="1" customFormat="1" ht="36.95" customHeight="1">
      <c r="B68" s="46"/>
      <c r="C68" s="73" t="s">
        <v>125</v>
      </c>
      <c r="D68" s="74"/>
      <c r="E68" s="74"/>
      <c r="F68" s="74"/>
      <c r="G68" s="74"/>
      <c r="H68" s="74"/>
      <c r="I68" s="191"/>
      <c r="J68" s="74"/>
      <c r="K68" s="74"/>
      <c r="L68" s="72"/>
    </row>
    <row r="69" spans="2:12" s="1" customFormat="1" ht="6.95" customHeight="1">
      <c r="B69" s="46"/>
      <c r="C69" s="74"/>
      <c r="D69" s="74"/>
      <c r="E69" s="74"/>
      <c r="F69" s="74"/>
      <c r="G69" s="74"/>
      <c r="H69" s="74"/>
      <c r="I69" s="191"/>
      <c r="J69" s="74"/>
      <c r="K69" s="74"/>
      <c r="L69" s="72"/>
    </row>
    <row r="70" spans="2:12" s="1" customFormat="1" ht="14.4" customHeight="1">
      <c r="B70" s="46"/>
      <c r="C70" s="76" t="s">
        <v>18</v>
      </c>
      <c r="D70" s="74"/>
      <c r="E70" s="74"/>
      <c r="F70" s="74"/>
      <c r="G70" s="74"/>
      <c r="H70" s="74"/>
      <c r="I70" s="191"/>
      <c r="J70" s="74"/>
      <c r="K70" s="74"/>
      <c r="L70" s="72"/>
    </row>
    <row r="71" spans="2:12" s="1" customFormat="1" ht="16.5" customHeight="1">
      <c r="B71" s="46"/>
      <c r="C71" s="74"/>
      <c r="D71" s="74"/>
      <c r="E71" s="192" t="str">
        <f>E7</f>
        <v>III/33353-1 Přítoky, most ev. č. 33353-1</v>
      </c>
      <c r="F71" s="76"/>
      <c r="G71" s="76"/>
      <c r="H71" s="76"/>
      <c r="I71" s="191"/>
      <c r="J71" s="74"/>
      <c r="K71" s="74"/>
      <c r="L71" s="72"/>
    </row>
    <row r="72" spans="2:12" s="1" customFormat="1" ht="14.4" customHeight="1">
      <c r="B72" s="46"/>
      <c r="C72" s="76" t="s">
        <v>113</v>
      </c>
      <c r="D72" s="74"/>
      <c r="E72" s="74"/>
      <c r="F72" s="74"/>
      <c r="G72" s="74"/>
      <c r="H72" s="74"/>
      <c r="I72" s="191"/>
      <c r="J72" s="74"/>
      <c r="K72" s="74"/>
      <c r="L72" s="72"/>
    </row>
    <row r="73" spans="2:12" s="1" customFormat="1" ht="17.25" customHeight="1">
      <c r="B73" s="46"/>
      <c r="C73" s="74"/>
      <c r="D73" s="74"/>
      <c r="E73" s="82" t="str">
        <f>E9</f>
        <v>SO 020 - Příprava území</v>
      </c>
      <c r="F73" s="74"/>
      <c r="G73" s="74"/>
      <c r="H73" s="74"/>
      <c r="I73" s="191"/>
      <c r="J73" s="74"/>
      <c r="K73" s="74"/>
      <c r="L73" s="72"/>
    </row>
    <row r="74" spans="2:12" s="1" customFormat="1" ht="6.95" customHeight="1">
      <c r="B74" s="46"/>
      <c r="C74" s="74"/>
      <c r="D74" s="74"/>
      <c r="E74" s="74"/>
      <c r="F74" s="74"/>
      <c r="G74" s="74"/>
      <c r="H74" s="74"/>
      <c r="I74" s="191"/>
      <c r="J74" s="74"/>
      <c r="K74" s="74"/>
      <c r="L74" s="72"/>
    </row>
    <row r="75" spans="2:12" s="1" customFormat="1" ht="18" customHeight="1">
      <c r="B75" s="46"/>
      <c r="C75" s="76" t="s">
        <v>23</v>
      </c>
      <c r="D75" s="74"/>
      <c r="E75" s="74"/>
      <c r="F75" s="193" t="str">
        <f>F12</f>
        <v>Miskovice, část Přítoky</v>
      </c>
      <c r="G75" s="74"/>
      <c r="H75" s="74"/>
      <c r="I75" s="194" t="s">
        <v>25</v>
      </c>
      <c r="J75" s="85" t="str">
        <f>IF(J12="","",J12)</f>
        <v>10. 1. 2018</v>
      </c>
      <c r="K75" s="74"/>
      <c r="L75" s="72"/>
    </row>
    <row r="76" spans="2:12" s="1" customFormat="1" ht="6.95" customHeight="1">
      <c r="B76" s="46"/>
      <c r="C76" s="74"/>
      <c r="D76" s="74"/>
      <c r="E76" s="74"/>
      <c r="F76" s="74"/>
      <c r="G76" s="74"/>
      <c r="H76" s="74"/>
      <c r="I76" s="191"/>
      <c r="J76" s="74"/>
      <c r="K76" s="74"/>
      <c r="L76" s="72"/>
    </row>
    <row r="77" spans="2:12" s="1" customFormat="1" ht="13.5">
      <c r="B77" s="46"/>
      <c r="C77" s="76" t="s">
        <v>27</v>
      </c>
      <c r="D77" s="74"/>
      <c r="E77" s="74"/>
      <c r="F77" s="193" t="str">
        <f>E15</f>
        <v>Středočeský kraj</v>
      </c>
      <c r="G77" s="74"/>
      <c r="H77" s="74"/>
      <c r="I77" s="194" t="s">
        <v>33</v>
      </c>
      <c r="J77" s="193" t="str">
        <f>E21</f>
        <v xml:space="preserve">VPÚ DECO PRAHA  a.s.</v>
      </c>
      <c r="K77" s="74"/>
      <c r="L77" s="72"/>
    </row>
    <row r="78" spans="2:12" s="1" customFormat="1" ht="14.4" customHeight="1">
      <c r="B78" s="46"/>
      <c r="C78" s="76" t="s">
        <v>31</v>
      </c>
      <c r="D78" s="74"/>
      <c r="E78" s="74"/>
      <c r="F78" s="193" t="str">
        <f>IF(E18="","",E18)</f>
        <v/>
      </c>
      <c r="G78" s="74"/>
      <c r="H78" s="74"/>
      <c r="I78" s="191"/>
      <c r="J78" s="74"/>
      <c r="K78" s="74"/>
      <c r="L78" s="72"/>
    </row>
    <row r="79" spans="2:12" s="1" customFormat="1" ht="10.3" customHeight="1">
      <c r="B79" s="46"/>
      <c r="C79" s="74"/>
      <c r="D79" s="74"/>
      <c r="E79" s="74"/>
      <c r="F79" s="74"/>
      <c r="G79" s="74"/>
      <c r="H79" s="74"/>
      <c r="I79" s="191"/>
      <c r="J79" s="74"/>
      <c r="K79" s="74"/>
      <c r="L79" s="72"/>
    </row>
    <row r="80" spans="2:20" s="9" customFormat="1" ht="29.25" customHeight="1">
      <c r="B80" s="195"/>
      <c r="C80" s="196" t="s">
        <v>126</v>
      </c>
      <c r="D80" s="197" t="s">
        <v>58</v>
      </c>
      <c r="E80" s="197" t="s">
        <v>54</v>
      </c>
      <c r="F80" s="197" t="s">
        <v>127</v>
      </c>
      <c r="G80" s="197" t="s">
        <v>128</v>
      </c>
      <c r="H80" s="197" t="s">
        <v>129</v>
      </c>
      <c r="I80" s="198" t="s">
        <v>130</v>
      </c>
      <c r="J80" s="197" t="s">
        <v>117</v>
      </c>
      <c r="K80" s="199" t="s">
        <v>131</v>
      </c>
      <c r="L80" s="200"/>
      <c r="M80" s="102" t="s">
        <v>132</v>
      </c>
      <c r="N80" s="103" t="s">
        <v>43</v>
      </c>
      <c r="O80" s="103" t="s">
        <v>133</v>
      </c>
      <c r="P80" s="103" t="s">
        <v>134</v>
      </c>
      <c r="Q80" s="103" t="s">
        <v>135</v>
      </c>
      <c r="R80" s="103" t="s">
        <v>136</v>
      </c>
      <c r="S80" s="103" t="s">
        <v>137</v>
      </c>
      <c r="T80" s="104" t="s">
        <v>138</v>
      </c>
    </row>
    <row r="81" spans="2:63" s="1" customFormat="1" ht="29.25" customHeight="1">
      <c r="B81" s="46"/>
      <c r="C81" s="108" t="s">
        <v>118</v>
      </c>
      <c r="D81" s="74"/>
      <c r="E81" s="74"/>
      <c r="F81" s="74"/>
      <c r="G81" s="74"/>
      <c r="H81" s="74"/>
      <c r="I81" s="191"/>
      <c r="J81" s="201">
        <f>BK81</f>
        <v>0</v>
      </c>
      <c r="K81" s="74"/>
      <c r="L81" s="72"/>
      <c r="M81" s="105"/>
      <c r="N81" s="106"/>
      <c r="O81" s="106"/>
      <c r="P81" s="202">
        <f>P82+P119</f>
        <v>0</v>
      </c>
      <c r="Q81" s="106"/>
      <c r="R81" s="202">
        <f>R82+R119</f>
        <v>0.0198</v>
      </c>
      <c r="S81" s="106"/>
      <c r="T81" s="203">
        <f>T82+T119</f>
        <v>0</v>
      </c>
      <c r="AT81" s="24" t="s">
        <v>72</v>
      </c>
      <c r="AU81" s="24" t="s">
        <v>119</v>
      </c>
      <c r="BK81" s="204">
        <f>BK82+BK119</f>
        <v>0</v>
      </c>
    </row>
    <row r="82" spans="2:63" s="10" customFormat="1" ht="37.4" customHeight="1">
      <c r="B82" s="205"/>
      <c r="C82" s="206"/>
      <c r="D82" s="207" t="s">
        <v>72</v>
      </c>
      <c r="E82" s="208" t="s">
        <v>139</v>
      </c>
      <c r="F82" s="208" t="s">
        <v>140</v>
      </c>
      <c r="G82" s="206"/>
      <c r="H82" s="206"/>
      <c r="I82" s="209"/>
      <c r="J82" s="210">
        <f>BK82</f>
        <v>0</v>
      </c>
      <c r="K82" s="206"/>
      <c r="L82" s="211"/>
      <c r="M82" s="212"/>
      <c r="N82" s="213"/>
      <c r="O82" s="213"/>
      <c r="P82" s="214">
        <f>P83+P117</f>
        <v>0</v>
      </c>
      <c r="Q82" s="213"/>
      <c r="R82" s="214">
        <f>R83+R117</f>
        <v>0.0198</v>
      </c>
      <c r="S82" s="213"/>
      <c r="T82" s="215">
        <f>T83+T117</f>
        <v>0</v>
      </c>
      <c r="AR82" s="216" t="s">
        <v>81</v>
      </c>
      <c r="AT82" s="217" t="s">
        <v>72</v>
      </c>
      <c r="AU82" s="217" t="s">
        <v>73</v>
      </c>
      <c r="AY82" s="216" t="s">
        <v>141</v>
      </c>
      <c r="BK82" s="218">
        <f>BK83+BK117</f>
        <v>0</v>
      </c>
    </row>
    <row r="83" spans="2:63" s="10" customFormat="1" ht="19.9" customHeight="1">
      <c r="B83" s="205"/>
      <c r="C83" s="206"/>
      <c r="D83" s="207" t="s">
        <v>72</v>
      </c>
      <c r="E83" s="219" t="s">
        <v>81</v>
      </c>
      <c r="F83" s="219" t="s">
        <v>142</v>
      </c>
      <c r="G83" s="206"/>
      <c r="H83" s="206"/>
      <c r="I83" s="209"/>
      <c r="J83" s="220">
        <f>BK83</f>
        <v>0</v>
      </c>
      <c r="K83" s="206"/>
      <c r="L83" s="211"/>
      <c r="M83" s="212"/>
      <c r="N83" s="213"/>
      <c r="O83" s="213"/>
      <c r="P83" s="214">
        <f>SUM(P84:P116)</f>
        <v>0</v>
      </c>
      <c r="Q83" s="213"/>
      <c r="R83" s="214">
        <f>SUM(R84:R116)</f>
        <v>0.0198</v>
      </c>
      <c r="S83" s="213"/>
      <c r="T83" s="215">
        <f>SUM(T84:T116)</f>
        <v>0</v>
      </c>
      <c r="AR83" s="216" t="s">
        <v>81</v>
      </c>
      <c r="AT83" s="217" t="s">
        <v>72</v>
      </c>
      <c r="AU83" s="217" t="s">
        <v>81</v>
      </c>
      <c r="AY83" s="216" t="s">
        <v>141</v>
      </c>
      <c r="BK83" s="218">
        <f>SUM(BK84:BK116)</f>
        <v>0</v>
      </c>
    </row>
    <row r="84" spans="2:65" s="1" customFormat="1" ht="25.5" customHeight="1">
      <c r="B84" s="46"/>
      <c r="C84" s="221" t="s">
        <v>81</v>
      </c>
      <c r="D84" s="221" t="s">
        <v>143</v>
      </c>
      <c r="E84" s="222" t="s">
        <v>144</v>
      </c>
      <c r="F84" s="223" t="s">
        <v>145</v>
      </c>
      <c r="G84" s="224" t="s">
        <v>146</v>
      </c>
      <c r="H84" s="225">
        <v>110</v>
      </c>
      <c r="I84" s="226"/>
      <c r="J84" s="227">
        <f>ROUND(I84*H84,2)</f>
        <v>0</v>
      </c>
      <c r="K84" s="223" t="s">
        <v>147</v>
      </c>
      <c r="L84" s="72"/>
      <c r="M84" s="228" t="s">
        <v>21</v>
      </c>
      <c r="N84" s="229" t="s">
        <v>44</v>
      </c>
      <c r="O84" s="47"/>
      <c r="P84" s="230">
        <f>O84*H84</f>
        <v>0</v>
      </c>
      <c r="Q84" s="230">
        <v>0</v>
      </c>
      <c r="R84" s="230">
        <f>Q84*H84</f>
        <v>0</v>
      </c>
      <c r="S84" s="230">
        <v>0</v>
      </c>
      <c r="T84" s="231">
        <f>S84*H84</f>
        <v>0</v>
      </c>
      <c r="AR84" s="24" t="s">
        <v>148</v>
      </c>
      <c r="AT84" s="24" t="s">
        <v>143</v>
      </c>
      <c r="AU84" s="24" t="s">
        <v>84</v>
      </c>
      <c r="AY84" s="24" t="s">
        <v>141</v>
      </c>
      <c r="BE84" s="232">
        <f>IF(N84="základní",J84,0)</f>
        <v>0</v>
      </c>
      <c r="BF84" s="232">
        <f>IF(N84="snížená",J84,0)</f>
        <v>0</v>
      </c>
      <c r="BG84" s="232">
        <f>IF(N84="zákl. přenesená",J84,0)</f>
        <v>0</v>
      </c>
      <c r="BH84" s="232">
        <f>IF(N84="sníž. přenesená",J84,0)</f>
        <v>0</v>
      </c>
      <c r="BI84" s="232">
        <f>IF(N84="nulová",J84,0)</f>
        <v>0</v>
      </c>
      <c r="BJ84" s="24" t="s">
        <v>81</v>
      </c>
      <c r="BK84" s="232">
        <f>ROUND(I84*H84,2)</f>
        <v>0</v>
      </c>
      <c r="BL84" s="24" t="s">
        <v>148</v>
      </c>
      <c r="BM84" s="24" t="s">
        <v>149</v>
      </c>
    </row>
    <row r="85" spans="2:47" s="1" customFormat="1" ht="13.5">
      <c r="B85" s="46"/>
      <c r="C85" s="74"/>
      <c r="D85" s="233" t="s">
        <v>150</v>
      </c>
      <c r="E85" s="74"/>
      <c r="F85" s="234" t="s">
        <v>151</v>
      </c>
      <c r="G85" s="74"/>
      <c r="H85" s="74"/>
      <c r="I85" s="191"/>
      <c r="J85" s="74"/>
      <c r="K85" s="74"/>
      <c r="L85" s="72"/>
      <c r="M85" s="235"/>
      <c r="N85" s="47"/>
      <c r="O85" s="47"/>
      <c r="P85" s="47"/>
      <c r="Q85" s="47"/>
      <c r="R85" s="47"/>
      <c r="S85" s="47"/>
      <c r="T85" s="95"/>
      <c r="AT85" s="24" t="s">
        <v>150</v>
      </c>
      <c r="AU85" s="24" t="s">
        <v>84</v>
      </c>
    </row>
    <row r="86" spans="2:65" s="1" customFormat="1" ht="16.5" customHeight="1">
      <c r="B86" s="46"/>
      <c r="C86" s="221" t="s">
        <v>84</v>
      </c>
      <c r="D86" s="221" t="s">
        <v>143</v>
      </c>
      <c r="E86" s="222" t="s">
        <v>152</v>
      </c>
      <c r="F86" s="223" t="s">
        <v>153</v>
      </c>
      <c r="G86" s="224" t="s">
        <v>146</v>
      </c>
      <c r="H86" s="225">
        <v>110</v>
      </c>
      <c r="I86" s="226"/>
      <c r="J86" s="227">
        <f>ROUND(I86*H86,2)</f>
        <v>0</v>
      </c>
      <c r="K86" s="223" t="s">
        <v>147</v>
      </c>
      <c r="L86" s="72"/>
      <c r="M86" s="228" t="s">
        <v>21</v>
      </c>
      <c r="N86" s="229" t="s">
        <v>44</v>
      </c>
      <c r="O86" s="47"/>
      <c r="P86" s="230">
        <f>O86*H86</f>
        <v>0</v>
      </c>
      <c r="Q86" s="230">
        <v>0.00018</v>
      </c>
      <c r="R86" s="230">
        <f>Q86*H86</f>
        <v>0.0198</v>
      </c>
      <c r="S86" s="230">
        <v>0</v>
      </c>
      <c r="T86" s="231">
        <f>S86*H86</f>
        <v>0</v>
      </c>
      <c r="AR86" s="24" t="s">
        <v>148</v>
      </c>
      <c r="AT86" s="24" t="s">
        <v>143</v>
      </c>
      <c r="AU86" s="24" t="s">
        <v>84</v>
      </c>
      <c r="AY86" s="24" t="s">
        <v>141</v>
      </c>
      <c r="BE86" s="232">
        <f>IF(N86="základní",J86,0)</f>
        <v>0</v>
      </c>
      <c r="BF86" s="232">
        <f>IF(N86="snížená",J86,0)</f>
        <v>0</v>
      </c>
      <c r="BG86" s="232">
        <f>IF(N86="zákl. přenesená",J86,0)</f>
        <v>0</v>
      </c>
      <c r="BH86" s="232">
        <f>IF(N86="sníž. přenesená",J86,0)</f>
        <v>0</v>
      </c>
      <c r="BI86" s="232">
        <f>IF(N86="nulová",J86,0)</f>
        <v>0</v>
      </c>
      <c r="BJ86" s="24" t="s">
        <v>81</v>
      </c>
      <c r="BK86" s="232">
        <f>ROUND(I86*H86,2)</f>
        <v>0</v>
      </c>
      <c r="BL86" s="24" t="s">
        <v>148</v>
      </c>
      <c r="BM86" s="24" t="s">
        <v>154</v>
      </c>
    </row>
    <row r="87" spans="2:65" s="1" customFormat="1" ht="16.5" customHeight="1">
      <c r="B87" s="46"/>
      <c r="C87" s="221" t="s">
        <v>155</v>
      </c>
      <c r="D87" s="221" t="s">
        <v>143</v>
      </c>
      <c r="E87" s="222" t="s">
        <v>156</v>
      </c>
      <c r="F87" s="223" t="s">
        <v>157</v>
      </c>
      <c r="G87" s="224" t="s">
        <v>158</v>
      </c>
      <c r="H87" s="225">
        <v>99.3</v>
      </c>
      <c r="I87" s="226"/>
      <c r="J87" s="227">
        <f>ROUND(I87*H87,2)</f>
        <v>0</v>
      </c>
      <c r="K87" s="223" t="s">
        <v>147</v>
      </c>
      <c r="L87" s="72"/>
      <c r="M87" s="228" t="s">
        <v>21</v>
      </c>
      <c r="N87" s="229" t="s">
        <v>44</v>
      </c>
      <c r="O87" s="47"/>
      <c r="P87" s="230">
        <f>O87*H87</f>
        <v>0</v>
      </c>
      <c r="Q87" s="230">
        <v>0</v>
      </c>
      <c r="R87" s="230">
        <f>Q87*H87</f>
        <v>0</v>
      </c>
      <c r="S87" s="230">
        <v>0</v>
      </c>
      <c r="T87" s="231">
        <f>S87*H87</f>
        <v>0</v>
      </c>
      <c r="AR87" s="24" t="s">
        <v>148</v>
      </c>
      <c r="AT87" s="24" t="s">
        <v>143</v>
      </c>
      <c r="AU87" s="24" t="s">
        <v>84</v>
      </c>
      <c r="AY87" s="24" t="s">
        <v>141</v>
      </c>
      <c r="BE87" s="232">
        <f>IF(N87="základní",J87,0)</f>
        <v>0</v>
      </c>
      <c r="BF87" s="232">
        <f>IF(N87="snížená",J87,0)</f>
        <v>0</v>
      </c>
      <c r="BG87" s="232">
        <f>IF(N87="zákl. přenesená",J87,0)</f>
        <v>0</v>
      </c>
      <c r="BH87" s="232">
        <f>IF(N87="sníž. přenesená",J87,0)</f>
        <v>0</v>
      </c>
      <c r="BI87" s="232">
        <f>IF(N87="nulová",J87,0)</f>
        <v>0</v>
      </c>
      <c r="BJ87" s="24" t="s">
        <v>81</v>
      </c>
      <c r="BK87" s="232">
        <f>ROUND(I87*H87,2)</f>
        <v>0</v>
      </c>
      <c r="BL87" s="24" t="s">
        <v>148</v>
      </c>
      <c r="BM87" s="24" t="s">
        <v>159</v>
      </c>
    </row>
    <row r="88" spans="2:47" s="1" customFormat="1" ht="13.5">
      <c r="B88" s="46"/>
      <c r="C88" s="74"/>
      <c r="D88" s="233" t="s">
        <v>150</v>
      </c>
      <c r="E88" s="74"/>
      <c r="F88" s="234" t="s">
        <v>160</v>
      </c>
      <c r="G88" s="74"/>
      <c r="H88" s="74"/>
      <c r="I88" s="191"/>
      <c r="J88" s="74"/>
      <c r="K88" s="74"/>
      <c r="L88" s="72"/>
      <c r="M88" s="235"/>
      <c r="N88" s="47"/>
      <c r="O88" s="47"/>
      <c r="P88" s="47"/>
      <c r="Q88" s="47"/>
      <c r="R88" s="47"/>
      <c r="S88" s="47"/>
      <c r="T88" s="95"/>
      <c r="AT88" s="24" t="s">
        <v>150</v>
      </c>
      <c r="AU88" s="24" t="s">
        <v>84</v>
      </c>
    </row>
    <row r="89" spans="2:51" s="11" customFormat="1" ht="13.5">
      <c r="B89" s="236"/>
      <c r="C89" s="237"/>
      <c r="D89" s="233" t="s">
        <v>161</v>
      </c>
      <c r="E89" s="238" t="s">
        <v>21</v>
      </c>
      <c r="F89" s="239" t="s">
        <v>162</v>
      </c>
      <c r="G89" s="237"/>
      <c r="H89" s="240">
        <v>99.3</v>
      </c>
      <c r="I89" s="241"/>
      <c r="J89" s="237"/>
      <c r="K89" s="237"/>
      <c r="L89" s="242"/>
      <c r="M89" s="243"/>
      <c r="N89" s="244"/>
      <c r="O89" s="244"/>
      <c r="P89" s="244"/>
      <c r="Q89" s="244"/>
      <c r="R89" s="244"/>
      <c r="S89" s="244"/>
      <c r="T89" s="245"/>
      <c r="AT89" s="246" t="s">
        <v>161</v>
      </c>
      <c r="AU89" s="246" t="s">
        <v>84</v>
      </c>
      <c r="AV89" s="11" t="s">
        <v>84</v>
      </c>
      <c r="AW89" s="11" t="s">
        <v>37</v>
      </c>
      <c r="AX89" s="11" t="s">
        <v>81</v>
      </c>
      <c r="AY89" s="246" t="s">
        <v>141</v>
      </c>
    </row>
    <row r="90" spans="2:65" s="1" customFormat="1" ht="16.5" customHeight="1">
      <c r="B90" s="46"/>
      <c r="C90" s="221" t="s">
        <v>148</v>
      </c>
      <c r="D90" s="221" t="s">
        <v>143</v>
      </c>
      <c r="E90" s="222" t="s">
        <v>163</v>
      </c>
      <c r="F90" s="223" t="s">
        <v>164</v>
      </c>
      <c r="G90" s="224" t="s">
        <v>158</v>
      </c>
      <c r="H90" s="225">
        <v>99.3</v>
      </c>
      <c r="I90" s="226"/>
      <c r="J90" s="227">
        <f>ROUND(I90*H90,2)</f>
        <v>0</v>
      </c>
      <c r="K90" s="223" t="s">
        <v>147</v>
      </c>
      <c r="L90" s="72"/>
      <c r="M90" s="228" t="s">
        <v>21</v>
      </c>
      <c r="N90" s="229" t="s">
        <v>44</v>
      </c>
      <c r="O90" s="47"/>
      <c r="P90" s="230">
        <f>O90*H90</f>
        <v>0</v>
      </c>
      <c r="Q90" s="230">
        <v>0</v>
      </c>
      <c r="R90" s="230">
        <f>Q90*H90</f>
        <v>0</v>
      </c>
      <c r="S90" s="230">
        <v>0</v>
      </c>
      <c r="T90" s="231">
        <f>S90*H90</f>
        <v>0</v>
      </c>
      <c r="AR90" s="24" t="s">
        <v>148</v>
      </c>
      <c r="AT90" s="24" t="s">
        <v>143</v>
      </c>
      <c r="AU90" s="24" t="s">
        <v>84</v>
      </c>
      <c r="AY90" s="24" t="s">
        <v>141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24" t="s">
        <v>81</v>
      </c>
      <c r="BK90" s="232">
        <f>ROUND(I90*H90,2)</f>
        <v>0</v>
      </c>
      <c r="BL90" s="24" t="s">
        <v>148</v>
      </c>
      <c r="BM90" s="24" t="s">
        <v>165</v>
      </c>
    </row>
    <row r="91" spans="2:47" s="1" customFormat="1" ht="13.5">
      <c r="B91" s="46"/>
      <c r="C91" s="74"/>
      <c r="D91" s="233" t="s">
        <v>150</v>
      </c>
      <c r="E91" s="74"/>
      <c r="F91" s="234" t="s">
        <v>166</v>
      </c>
      <c r="G91" s="74"/>
      <c r="H91" s="74"/>
      <c r="I91" s="191"/>
      <c r="J91" s="74"/>
      <c r="K91" s="74"/>
      <c r="L91" s="72"/>
      <c r="M91" s="235"/>
      <c r="N91" s="47"/>
      <c r="O91" s="47"/>
      <c r="P91" s="47"/>
      <c r="Q91" s="47"/>
      <c r="R91" s="47"/>
      <c r="S91" s="47"/>
      <c r="T91" s="95"/>
      <c r="AT91" s="24" t="s">
        <v>150</v>
      </c>
      <c r="AU91" s="24" t="s">
        <v>84</v>
      </c>
    </row>
    <row r="92" spans="2:65" s="1" customFormat="1" ht="25.5" customHeight="1">
      <c r="B92" s="46"/>
      <c r="C92" s="221" t="s">
        <v>167</v>
      </c>
      <c r="D92" s="221" t="s">
        <v>143</v>
      </c>
      <c r="E92" s="222" t="s">
        <v>168</v>
      </c>
      <c r="F92" s="223" t="s">
        <v>169</v>
      </c>
      <c r="G92" s="224" t="s">
        <v>158</v>
      </c>
      <c r="H92" s="225">
        <v>12.8</v>
      </c>
      <c r="I92" s="226"/>
      <c r="J92" s="227">
        <f>ROUND(I92*H92,2)</f>
        <v>0</v>
      </c>
      <c r="K92" s="223" t="s">
        <v>147</v>
      </c>
      <c r="L92" s="72"/>
      <c r="M92" s="228" t="s">
        <v>21</v>
      </c>
      <c r="N92" s="229" t="s">
        <v>44</v>
      </c>
      <c r="O92" s="47"/>
      <c r="P92" s="230">
        <f>O92*H92</f>
        <v>0</v>
      </c>
      <c r="Q92" s="230">
        <v>0</v>
      </c>
      <c r="R92" s="230">
        <f>Q92*H92</f>
        <v>0</v>
      </c>
      <c r="S92" s="230">
        <v>0</v>
      </c>
      <c r="T92" s="231">
        <f>S92*H92</f>
        <v>0</v>
      </c>
      <c r="AR92" s="24" t="s">
        <v>148</v>
      </c>
      <c r="AT92" s="24" t="s">
        <v>143</v>
      </c>
      <c r="AU92" s="24" t="s">
        <v>84</v>
      </c>
      <c r="AY92" s="24" t="s">
        <v>141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24" t="s">
        <v>81</v>
      </c>
      <c r="BK92" s="232">
        <f>ROUND(I92*H92,2)</f>
        <v>0</v>
      </c>
      <c r="BL92" s="24" t="s">
        <v>148</v>
      </c>
      <c r="BM92" s="24" t="s">
        <v>170</v>
      </c>
    </row>
    <row r="93" spans="2:47" s="1" customFormat="1" ht="13.5">
      <c r="B93" s="46"/>
      <c r="C93" s="74"/>
      <c r="D93" s="233" t="s">
        <v>150</v>
      </c>
      <c r="E93" s="74"/>
      <c r="F93" s="234" t="s">
        <v>171</v>
      </c>
      <c r="G93" s="74"/>
      <c r="H93" s="74"/>
      <c r="I93" s="191"/>
      <c r="J93" s="74"/>
      <c r="K93" s="74"/>
      <c r="L93" s="72"/>
      <c r="M93" s="235"/>
      <c r="N93" s="47"/>
      <c r="O93" s="47"/>
      <c r="P93" s="47"/>
      <c r="Q93" s="47"/>
      <c r="R93" s="47"/>
      <c r="S93" s="47"/>
      <c r="T93" s="95"/>
      <c r="AT93" s="24" t="s">
        <v>150</v>
      </c>
      <c r="AU93" s="24" t="s">
        <v>84</v>
      </c>
    </row>
    <row r="94" spans="2:51" s="11" customFormat="1" ht="13.5">
      <c r="B94" s="236"/>
      <c r="C94" s="237"/>
      <c r="D94" s="233" t="s">
        <v>161</v>
      </c>
      <c r="E94" s="238" t="s">
        <v>21</v>
      </c>
      <c r="F94" s="239" t="s">
        <v>172</v>
      </c>
      <c r="G94" s="237"/>
      <c r="H94" s="240">
        <v>8.6</v>
      </c>
      <c r="I94" s="241"/>
      <c r="J94" s="237"/>
      <c r="K94" s="237"/>
      <c r="L94" s="242"/>
      <c r="M94" s="243"/>
      <c r="N94" s="244"/>
      <c r="O94" s="244"/>
      <c r="P94" s="244"/>
      <c r="Q94" s="244"/>
      <c r="R94" s="244"/>
      <c r="S94" s="244"/>
      <c r="T94" s="245"/>
      <c r="AT94" s="246" t="s">
        <v>161</v>
      </c>
      <c r="AU94" s="246" t="s">
        <v>84</v>
      </c>
      <c r="AV94" s="11" t="s">
        <v>84</v>
      </c>
      <c r="AW94" s="11" t="s">
        <v>37</v>
      </c>
      <c r="AX94" s="11" t="s">
        <v>73</v>
      </c>
      <c r="AY94" s="246" t="s">
        <v>141</v>
      </c>
    </row>
    <row r="95" spans="2:51" s="11" customFormat="1" ht="13.5">
      <c r="B95" s="236"/>
      <c r="C95" s="237"/>
      <c r="D95" s="233" t="s">
        <v>161</v>
      </c>
      <c r="E95" s="238" t="s">
        <v>21</v>
      </c>
      <c r="F95" s="239" t="s">
        <v>173</v>
      </c>
      <c r="G95" s="237"/>
      <c r="H95" s="240">
        <v>4.2</v>
      </c>
      <c r="I95" s="241"/>
      <c r="J95" s="237"/>
      <c r="K95" s="237"/>
      <c r="L95" s="242"/>
      <c r="M95" s="243"/>
      <c r="N95" s="244"/>
      <c r="O95" s="244"/>
      <c r="P95" s="244"/>
      <c r="Q95" s="244"/>
      <c r="R95" s="244"/>
      <c r="S95" s="244"/>
      <c r="T95" s="245"/>
      <c r="AT95" s="246" t="s">
        <v>161</v>
      </c>
      <c r="AU95" s="246" t="s">
        <v>84</v>
      </c>
      <c r="AV95" s="11" t="s">
        <v>84</v>
      </c>
      <c r="AW95" s="11" t="s">
        <v>37</v>
      </c>
      <c r="AX95" s="11" t="s">
        <v>73</v>
      </c>
      <c r="AY95" s="246" t="s">
        <v>141</v>
      </c>
    </row>
    <row r="96" spans="2:51" s="12" customFormat="1" ht="13.5">
      <c r="B96" s="247"/>
      <c r="C96" s="248"/>
      <c r="D96" s="233" t="s">
        <v>161</v>
      </c>
      <c r="E96" s="249" t="s">
        <v>21</v>
      </c>
      <c r="F96" s="250" t="s">
        <v>174</v>
      </c>
      <c r="G96" s="248"/>
      <c r="H96" s="251">
        <v>12.8</v>
      </c>
      <c r="I96" s="252"/>
      <c r="J96" s="248"/>
      <c r="K96" s="248"/>
      <c r="L96" s="253"/>
      <c r="M96" s="254"/>
      <c r="N96" s="255"/>
      <c r="O96" s="255"/>
      <c r="P96" s="255"/>
      <c r="Q96" s="255"/>
      <c r="R96" s="255"/>
      <c r="S96" s="255"/>
      <c r="T96" s="256"/>
      <c r="AT96" s="257" t="s">
        <v>161</v>
      </c>
      <c r="AU96" s="257" t="s">
        <v>84</v>
      </c>
      <c r="AV96" s="12" t="s">
        <v>148</v>
      </c>
      <c r="AW96" s="12" t="s">
        <v>37</v>
      </c>
      <c r="AX96" s="12" t="s">
        <v>81</v>
      </c>
      <c r="AY96" s="257" t="s">
        <v>141</v>
      </c>
    </row>
    <row r="97" spans="2:65" s="1" customFormat="1" ht="16.5" customHeight="1">
      <c r="B97" s="46"/>
      <c r="C97" s="221" t="s">
        <v>175</v>
      </c>
      <c r="D97" s="221" t="s">
        <v>143</v>
      </c>
      <c r="E97" s="222" t="s">
        <v>176</v>
      </c>
      <c r="F97" s="223" t="s">
        <v>177</v>
      </c>
      <c r="G97" s="224" t="s">
        <v>158</v>
      </c>
      <c r="H97" s="225">
        <v>12.8</v>
      </c>
      <c r="I97" s="226"/>
      <c r="J97" s="227">
        <f>ROUND(I97*H97,2)</f>
        <v>0</v>
      </c>
      <c r="K97" s="223" t="s">
        <v>147</v>
      </c>
      <c r="L97" s="72"/>
      <c r="M97" s="228" t="s">
        <v>21</v>
      </c>
      <c r="N97" s="229" t="s">
        <v>44</v>
      </c>
      <c r="O97" s="47"/>
      <c r="P97" s="230">
        <f>O97*H97</f>
        <v>0</v>
      </c>
      <c r="Q97" s="230">
        <v>0</v>
      </c>
      <c r="R97" s="230">
        <f>Q97*H97</f>
        <v>0</v>
      </c>
      <c r="S97" s="230">
        <v>0</v>
      </c>
      <c r="T97" s="231">
        <f>S97*H97</f>
        <v>0</v>
      </c>
      <c r="AR97" s="24" t="s">
        <v>148</v>
      </c>
      <c r="AT97" s="24" t="s">
        <v>143</v>
      </c>
      <c r="AU97" s="24" t="s">
        <v>84</v>
      </c>
      <c r="AY97" s="24" t="s">
        <v>141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24" t="s">
        <v>81</v>
      </c>
      <c r="BK97" s="232">
        <f>ROUND(I97*H97,2)</f>
        <v>0</v>
      </c>
      <c r="BL97" s="24" t="s">
        <v>148</v>
      </c>
      <c r="BM97" s="24" t="s">
        <v>178</v>
      </c>
    </row>
    <row r="98" spans="2:65" s="1" customFormat="1" ht="25.5" customHeight="1">
      <c r="B98" s="46"/>
      <c r="C98" s="221" t="s">
        <v>179</v>
      </c>
      <c r="D98" s="221" t="s">
        <v>143</v>
      </c>
      <c r="E98" s="222" t="s">
        <v>180</v>
      </c>
      <c r="F98" s="223" t="s">
        <v>181</v>
      </c>
      <c r="G98" s="224" t="s">
        <v>158</v>
      </c>
      <c r="H98" s="225">
        <v>99.3</v>
      </c>
      <c r="I98" s="226"/>
      <c r="J98" s="227">
        <f>ROUND(I98*H98,2)</f>
        <v>0</v>
      </c>
      <c r="K98" s="223" t="s">
        <v>147</v>
      </c>
      <c r="L98" s="72"/>
      <c r="M98" s="228" t="s">
        <v>21</v>
      </c>
      <c r="N98" s="229" t="s">
        <v>44</v>
      </c>
      <c r="O98" s="47"/>
      <c r="P98" s="230">
        <f>O98*H98</f>
        <v>0</v>
      </c>
      <c r="Q98" s="230">
        <v>0</v>
      </c>
      <c r="R98" s="230">
        <f>Q98*H98</f>
        <v>0</v>
      </c>
      <c r="S98" s="230">
        <v>0</v>
      </c>
      <c r="T98" s="231">
        <f>S98*H98</f>
        <v>0</v>
      </c>
      <c r="AR98" s="24" t="s">
        <v>148</v>
      </c>
      <c r="AT98" s="24" t="s">
        <v>143</v>
      </c>
      <c r="AU98" s="24" t="s">
        <v>84</v>
      </c>
      <c r="AY98" s="24" t="s">
        <v>141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24" t="s">
        <v>81</v>
      </c>
      <c r="BK98" s="232">
        <f>ROUND(I98*H98,2)</f>
        <v>0</v>
      </c>
      <c r="BL98" s="24" t="s">
        <v>148</v>
      </c>
      <c r="BM98" s="24" t="s">
        <v>182</v>
      </c>
    </row>
    <row r="99" spans="2:47" s="1" customFormat="1" ht="13.5">
      <c r="B99" s="46"/>
      <c r="C99" s="74"/>
      <c r="D99" s="233" t="s">
        <v>150</v>
      </c>
      <c r="E99" s="74"/>
      <c r="F99" s="234" t="s">
        <v>183</v>
      </c>
      <c r="G99" s="74"/>
      <c r="H99" s="74"/>
      <c r="I99" s="191"/>
      <c r="J99" s="74"/>
      <c r="K99" s="74"/>
      <c r="L99" s="72"/>
      <c r="M99" s="235"/>
      <c r="N99" s="47"/>
      <c r="O99" s="47"/>
      <c r="P99" s="47"/>
      <c r="Q99" s="47"/>
      <c r="R99" s="47"/>
      <c r="S99" s="47"/>
      <c r="T99" s="95"/>
      <c r="AT99" s="24" t="s">
        <v>150</v>
      </c>
      <c r="AU99" s="24" t="s">
        <v>84</v>
      </c>
    </row>
    <row r="100" spans="2:65" s="1" customFormat="1" ht="25.5" customHeight="1">
      <c r="B100" s="46"/>
      <c r="C100" s="221" t="s">
        <v>184</v>
      </c>
      <c r="D100" s="221" t="s">
        <v>143</v>
      </c>
      <c r="E100" s="222" t="s">
        <v>185</v>
      </c>
      <c r="F100" s="223" t="s">
        <v>186</v>
      </c>
      <c r="G100" s="224" t="s">
        <v>158</v>
      </c>
      <c r="H100" s="225">
        <v>893.7</v>
      </c>
      <c r="I100" s="226"/>
      <c r="J100" s="227">
        <f>ROUND(I100*H100,2)</f>
        <v>0</v>
      </c>
      <c r="K100" s="223" t="s">
        <v>147</v>
      </c>
      <c r="L100" s="72"/>
      <c r="M100" s="228" t="s">
        <v>21</v>
      </c>
      <c r="N100" s="229" t="s">
        <v>44</v>
      </c>
      <c r="O100" s="47"/>
      <c r="P100" s="230">
        <f>O100*H100</f>
        <v>0</v>
      </c>
      <c r="Q100" s="230">
        <v>0</v>
      </c>
      <c r="R100" s="230">
        <f>Q100*H100</f>
        <v>0</v>
      </c>
      <c r="S100" s="230">
        <v>0</v>
      </c>
      <c r="T100" s="231">
        <f>S100*H100</f>
        <v>0</v>
      </c>
      <c r="AR100" s="24" t="s">
        <v>148</v>
      </c>
      <c r="AT100" s="24" t="s">
        <v>143</v>
      </c>
      <c r="AU100" s="24" t="s">
        <v>84</v>
      </c>
      <c r="AY100" s="24" t="s">
        <v>141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24" t="s">
        <v>81</v>
      </c>
      <c r="BK100" s="232">
        <f>ROUND(I100*H100,2)</f>
        <v>0</v>
      </c>
      <c r="BL100" s="24" t="s">
        <v>148</v>
      </c>
      <c r="BM100" s="24" t="s">
        <v>187</v>
      </c>
    </row>
    <row r="101" spans="2:47" s="1" customFormat="1" ht="13.5">
      <c r="B101" s="46"/>
      <c r="C101" s="74"/>
      <c r="D101" s="233" t="s">
        <v>150</v>
      </c>
      <c r="E101" s="74"/>
      <c r="F101" s="234" t="s">
        <v>188</v>
      </c>
      <c r="G101" s="74"/>
      <c r="H101" s="74"/>
      <c r="I101" s="191"/>
      <c r="J101" s="74"/>
      <c r="K101" s="74"/>
      <c r="L101" s="72"/>
      <c r="M101" s="235"/>
      <c r="N101" s="47"/>
      <c r="O101" s="47"/>
      <c r="P101" s="47"/>
      <c r="Q101" s="47"/>
      <c r="R101" s="47"/>
      <c r="S101" s="47"/>
      <c r="T101" s="95"/>
      <c r="AT101" s="24" t="s">
        <v>150</v>
      </c>
      <c r="AU101" s="24" t="s">
        <v>84</v>
      </c>
    </row>
    <row r="102" spans="2:51" s="11" customFormat="1" ht="13.5">
      <c r="B102" s="236"/>
      <c r="C102" s="237"/>
      <c r="D102" s="233" t="s">
        <v>161</v>
      </c>
      <c r="E102" s="237"/>
      <c r="F102" s="239" t="s">
        <v>189</v>
      </c>
      <c r="G102" s="237"/>
      <c r="H102" s="240">
        <v>893.7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AT102" s="246" t="s">
        <v>161</v>
      </c>
      <c r="AU102" s="246" t="s">
        <v>84</v>
      </c>
      <c r="AV102" s="11" t="s">
        <v>84</v>
      </c>
      <c r="AW102" s="11" t="s">
        <v>6</v>
      </c>
      <c r="AX102" s="11" t="s">
        <v>81</v>
      </c>
      <c r="AY102" s="246" t="s">
        <v>141</v>
      </c>
    </row>
    <row r="103" spans="2:65" s="1" customFormat="1" ht="16.5" customHeight="1">
      <c r="B103" s="46"/>
      <c r="C103" s="221" t="s">
        <v>190</v>
      </c>
      <c r="D103" s="221" t="s">
        <v>143</v>
      </c>
      <c r="E103" s="222" t="s">
        <v>191</v>
      </c>
      <c r="F103" s="223" t="s">
        <v>192</v>
      </c>
      <c r="G103" s="224" t="s">
        <v>158</v>
      </c>
      <c r="H103" s="225">
        <v>12.8</v>
      </c>
      <c r="I103" s="226"/>
      <c r="J103" s="227">
        <f>ROUND(I103*H103,2)</f>
        <v>0</v>
      </c>
      <c r="K103" s="223" t="s">
        <v>147</v>
      </c>
      <c r="L103" s="72"/>
      <c r="M103" s="228" t="s">
        <v>21</v>
      </c>
      <c r="N103" s="229" t="s">
        <v>44</v>
      </c>
      <c r="O103" s="47"/>
      <c r="P103" s="230">
        <f>O103*H103</f>
        <v>0</v>
      </c>
      <c r="Q103" s="230">
        <v>0</v>
      </c>
      <c r="R103" s="230">
        <f>Q103*H103</f>
        <v>0</v>
      </c>
      <c r="S103" s="230">
        <v>0</v>
      </c>
      <c r="T103" s="231">
        <f>S103*H103</f>
        <v>0</v>
      </c>
      <c r="AR103" s="24" t="s">
        <v>148</v>
      </c>
      <c r="AT103" s="24" t="s">
        <v>143</v>
      </c>
      <c r="AU103" s="24" t="s">
        <v>84</v>
      </c>
      <c r="AY103" s="24" t="s">
        <v>141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24" t="s">
        <v>81</v>
      </c>
      <c r="BK103" s="232">
        <f>ROUND(I103*H103,2)</f>
        <v>0</v>
      </c>
      <c r="BL103" s="24" t="s">
        <v>148</v>
      </c>
      <c r="BM103" s="24" t="s">
        <v>193</v>
      </c>
    </row>
    <row r="104" spans="2:47" s="1" customFormat="1" ht="13.5">
      <c r="B104" s="46"/>
      <c r="C104" s="74"/>
      <c r="D104" s="233" t="s">
        <v>150</v>
      </c>
      <c r="E104" s="74"/>
      <c r="F104" s="234" t="s">
        <v>194</v>
      </c>
      <c r="G104" s="74"/>
      <c r="H104" s="74"/>
      <c r="I104" s="191"/>
      <c r="J104" s="74"/>
      <c r="K104" s="74"/>
      <c r="L104" s="72"/>
      <c r="M104" s="235"/>
      <c r="N104" s="47"/>
      <c r="O104" s="47"/>
      <c r="P104" s="47"/>
      <c r="Q104" s="47"/>
      <c r="R104" s="47"/>
      <c r="S104" s="47"/>
      <c r="T104" s="95"/>
      <c r="AT104" s="24" t="s">
        <v>150</v>
      </c>
      <c r="AU104" s="24" t="s">
        <v>84</v>
      </c>
    </row>
    <row r="105" spans="2:65" s="1" customFormat="1" ht="25.5" customHeight="1">
      <c r="B105" s="46"/>
      <c r="C105" s="221" t="s">
        <v>195</v>
      </c>
      <c r="D105" s="221" t="s">
        <v>143</v>
      </c>
      <c r="E105" s="222" t="s">
        <v>196</v>
      </c>
      <c r="F105" s="223" t="s">
        <v>197</v>
      </c>
      <c r="G105" s="224" t="s">
        <v>158</v>
      </c>
      <c r="H105" s="225">
        <v>128</v>
      </c>
      <c r="I105" s="226"/>
      <c r="J105" s="227">
        <f>ROUND(I105*H105,2)</f>
        <v>0</v>
      </c>
      <c r="K105" s="223" t="s">
        <v>147</v>
      </c>
      <c r="L105" s="72"/>
      <c r="M105" s="228" t="s">
        <v>21</v>
      </c>
      <c r="N105" s="229" t="s">
        <v>44</v>
      </c>
      <c r="O105" s="47"/>
      <c r="P105" s="230">
        <f>O105*H105</f>
        <v>0</v>
      </c>
      <c r="Q105" s="230">
        <v>0</v>
      </c>
      <c r="R105" s="230">
        <f>Q105*H105</f>
        <v>0</v>
      </c>
      <c r="S105" s="230">
        <v>0</v>
      </c>
      <c r="T105" s="231">
        <f>S105*H105</f>
        <v>0</v>
      </c>
      <c r="AR105" s="24" t="s">
        <v>148</v>
      </c>
      <c r="AT105" s="24" t="s">
        <v>143</v>
      </c>
      <c r="AU105" s="24" t="s">
        <v>84</v>
      </c>
      <c r="AY105" s="24" t="s">
        <v>141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24" t="s">
        <v>81</v>
      </c>
      <c r="BK105" s="232">
        <f>ROUND(I105*H105,2)</f>
        <v>0</v>
      </c>
      <c r="BL105" s="24" t="s">
        <v>148</v>
      </c>
      <c r="BM105" s="24" t="s">
        <v>198</v>
      </c>
    </row>
    <row r="106" spans="2:47" s="1" customFormat="1" ht="13.5">
      <c r="B106" s="46"/>
      <c r="C106" s="74"/>
      <c r="D106" s="233" t="s">
        <v>150</v>
      </c>
      <c r="E106" s="74"/>
      <c r="F106" s="234" t="s">
        <v>199</v>
      </c>
      <c r="G106" s="74"/>
      <c r="H106" s="74"/>
      <c r="I106" s="191"/>
      <c r="J106" s="74"/>
      <c r="K106" s="74"/>
      <c r="L106" s="72"/>
      <c r="M106" s="235"/>
      <c r="N106" s="47"/>
      <c r="O106" s="47"/>
      <c r="P106" s="47"/>
      <c r="Q106" s="47"/>
      <c r="R106" s="47"/>
      <c r="S106" s="47"/>
      <c r="T106" s="95"/>
      <c r="AT106" s="24" t="s">
        <v>150</v>
      </c>
      <c r="AU106" s="24" t="s">
        <v>84</v>
      </c>
    </row>
    <row r="107" spans="2:51" s="11" customFormat="1" ht="13.5">
      <c r="B107" s="236"/>
      <c r="C107" s="237"/>
      <c r="D107" s="233" t="s">
        <v>161</v>
      </c>
      <c r="E107" s="237"/>
      <c r="F107" s="239" t="s">
        <v>200</v>
      </c>
      <c r="G107" s="237"/>
      <c r="H107" s="240">
        <v>128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AT107" s="246" t="s">
        <v>161</v>
      </c>
      <c r="AU107" s="246" t="s">
        <v>84</v>
      </c>
      <c r="AV107" s="11" t="s">
        <v>84</v>
      </c>
      <c r="AW107" s="11" t="s">
        <v>6</v>
      </c>
      <c r="AX107" s="11" t="s">
        <v>81</v>
      </c>
      <c r="AY107" s="246" t="s">
        <v>141</v>
      </c>
    </row>
    <row r="108" spans="2:65" s="1" customFormat="1" ht="16.5" customHeight="1">
      <c r="B108" s="46"/>
      <c r="C108" s="221" t="s">
        <v>201</v>
      </c>
      <c r="D108" s="221" t="s">
        <v>143</v>
      </c>
      <c r="E108" s="222" t="s">
        <v>202</v>
      </c>
      <c r="F108" s="223" t="s">
        <v>203</v>
      </c>
      <c r="G108" s="224" t="s">
        <v>158</v>
      </c>
      <c r="H108" s="225">
        <v>12.8</v>
      </c>
      <c r="I108" s="226"/>
      <c r="J108" s="227">
        <f>ROUND(I108*H108,2)</f>
        <v>0</v>
      </c>
      <c r="K108" s="223" t="s">
        <v>147</v>
      </c>
      <c r="L108" s="72"/>
      <c r="M108" s="228" t="s">
        <v>21</v>
      </c>
      <c r="N108" s="229" t="s">
        <v>44</v>
      </c>
      <c r="O108" s="47"/>
      <c r="P108" s="230">
        <f>O108*H108</f>
        <v>0</v>
      </c>
      <c r="Q108" s="230">
        <v>0</v>
      </c>
      <c r="R108" s="230">
        <f>Q108*H108</f>
        <v>0</v>
      </c>
      <c r="S108" s="230">
        <v>0</v>
      </c>
      <c r="T108" s="231">
        <f>S108*H108</f>
        <v>0</v>
      </c>
      <c r="AR108" s="24" t="s">
        <v>148</v>
      </c>
      <c r="AT108" s="24" t="s">
        <v>143</v>
      </c>
      <c r="AU108" s="24" t="s">
        <v>84</v>
      </c>
      <c r="AY108" s="24" t="s">
        <v>141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24" t="s">
        <v>81</v>
      </c>
      <c r="BK108" s="232">
        <f>ROUND(I108*H108,2)</f>
        <v>0</v>
      </c>
      <c r="BL108" s="24" t="s">
        <v>148</v>
      </c>
      <c r="BM108" s="24" t="s">
        <v>204</v>
      </c>
    </row>
    <row r="109" spans="2:65" s="1" customFormat="1" ht="16.5" customHeight="1">
      <c r="B109" s="46"/>
      <c r="C109" s="221" t="s">
        <v>205</v>
      </c>
      <c r="D109" s="221" t="s">
        <v>143</v>
      </c>
      <c r="E109" s="222" t="s">
        <v>206</v>
      </c>
      <c r="F109" s="223" t="s">
        <v>207</v>
      </c>
      <c r="G109" s="224" t="s">
        <v>208</v>
      </c>
      <c r="H109" s="225">
        <v>25.6</v>
      </c>
      <c r="I109" s="226"/>
      <c r="J109" s="227">
        <f>ROUND(I109*H109,2)</f>
        <v>0</v>
      </c>
      <c r="K109" s="223" t="s">
        <v>147</v>
      </c>
      <c r="L109" s="72"/>
      <c r="M109" s="228" t="s">
        <v>21</v>
      </c>
      <c r="N109" s="229" t="s">
        <v>44</v>
      </c>
      <c r="O109" s="47"/>
      <c r="P109" s="230">
        <f>O109*H109</f>
        <v>0</v>
      </c>
      <c r="Q109" s="230">
        <v>0</v>
      </c>
      <c r="R109" s="230">
        <f>Q109*H109</f>
        <v>0</v>
      </c>
      <c r="S109" s="230">
        <v>0</v>
      </c>
      <c r="T109" s="231">
        <f>S109*H109</f>
        <v>0</v>
      </c>
      <c r="AR109" s="24" t="s">
        <v>148</v>
      </c>
      <c r="AT109" s="24" t="s">
        <v>143</v>
      </c>
      <c r="AU109" s="24" t="s">
        <v>84</v>
      </c>
      <c r="AY109" s="24" t="s">
        <v>141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24" t="s">
        <v>81</v>
      </c>
      <c r="BK109" s="232">
        <f>ROUND(I109*H109,2)</f>
        <v>0</v>
      </c>
      <c r="BL109" s="24" t="s">
        <v>148</v>
      </c>
      <c r="BM109" s="24" t="s">
        <v>209</v>
      </c>
    </row>
    <row r="110" spans="2:47" s="1" customFormat="1" ht="13.5">
      <c r="B110" s="46"/>
      <c r="C110" s="74"/>
      <c r="D110" s="233" t="s">
        <v>150</v>
      </c>
      <c r="E110" s="74"/>
      <c r="F110" s="234" t="s">
        <v>210</v>
      </c>
      <c r="G110" s="74"/>
      <c r="H110" s="74"/>
      <c r="I110" s="191"/>
      <c r="J110" s="74"/>
      <c r="K110" s="74"/>
      <c r="L110" s="72"/>
      <c r="M110" s="235"/>
      <c r="N110" s="47"/>
      <c r="O110" s="47"/>
      <c r="P110" s="47"/>
      <c r="Q110" s="47"/>
      <c r="R110" s="47"/>
      <c r="S110" s="47"/>
      <c r="T110" s="95"/>
      <c r="AT110" s="24" t="s">
        <v>150</v>
      </c>
      <c r="AU110" s="24" t="s">
        <v>84</v>
      </c>
    </row>
    <row r="111" spans="2:51" s="11" customFormat="1" ht="13.5">
      <c r="B111" s="236"/>
      <c r="C111" s="237"/>
      <c r="D111" s="233" t="s">
        <v>161</v>
      </c>
      <c r="E111" s="237"/>
      <c r="F111" s="239" t="s">
        <v>211</v>
      </c>
      <c r="G111" s="237"/>
      <c r="H111" s="240">
        <v>25.6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AT111" s="246" t="s">
        <v>161</v>
      </c>
      <c r="AU111" s="246" t="s">
        <v>84</v>
      </c>
      <c r="AV111" s="11" t="s">
        <v>84</v>
      </c>
      <c r="AW111" s="11" t="s">
        <v>6</v>
      </c>
      <c r="AX111" s="11" t="s">
        <v>81</v>
      </c>
      <c r="AY111" s="246" t="s">
        <v>141</v>
      </c>
    </row>
    <row r="112" spans="2:65" s="1" customFormat="1" ht="25.5" customHeight="1">
      <c r="B112" s="46"/>
      <c r="C112" s="221" t="s">
        <v>212</v>
      </c>
      <c r="D112" s="221" t="s">
        <v>143</v>
      </c>
      <c r="E112" s="222" t="s">
        <v>213</v>
      </c>
      <c r="F112" s="223" t="s">
        <v>214</v>
      </c>
      <c r="G112" s="224" t="s">
        <v>146</v>
      </c>
      <c r="H112" s="225">
        <v>662</v>
      </c>
      <c r="I112" s="226"/>
      <c r="J112" s="227">
        <f>ROUND(I112*H112,2)</f>
        <v>0</v>
      </c>
      <c r="K112" s="223" t="s">
        <v>147</v>
      </c>
      <c r="L112" s="72"/>
      <c r="M112" s="228" t="s">
        <v>21</v>
      </c>
      <c r="N112" s="229" t="s">
        <v>44</v>
      </c>
      <c r="O112" s="47"/>
      <c r="P112" s="230">
        <f>O112*H112</f>
        <v>0</v>
      </c>
      <c r="Q112" s="230">
        <v>0</v>
      </c>
      <c r="R112" s="230">
        <f>Q112*H112</f>
        <v>0</v>
      </c>
      <c r="S112" s="230">
        <v>0</v>
      </c>
      <c r="T112" s="231">
        <f>S112*H112</f>
        <v>0</v>
      </c>
      <c r="AR112" s="24" t="s">
        <v>148</v>
      </c>
      <c r="AT112" s="24" t="s">
        <v>143</v>
      </c>
      <c r="AU112" s="24" t="s">
        <v>84</v>
      </c>
      <c r="AY112" s="24" t="s">
        <v>141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24" t="s">
        <v>81</v>
      </c>
      <c r="BK112" s="232">
        <f>ROUND(I112*H112,2)</f>
        <v>0</v>
      </c>
      <c r="BL112" s="24" t="s">
        <v>148</v>
      </c>
      <c r="BM112" s="24" t="s">
        <v>215</v>
      </c>
    </row>
    <row r="113" spans="2:47" s="1" customFormat="1" ht="13.5">
      <c r="B113" s="46"/>
      <c r="C113" s="74"/>
      <c r="D113" s="233" t="s">
        <v>150</v>
      </c>
      <c r="E113" s="74"/>
      <c r="F113" s="234" t="s">
        <v>216</v>
      </c>
      <c r="G113" s="74"/>
      <c r="H113" s="74"/>
      <c r="I113" s="191"/>
      <c r="J113" s="74"/>
      <c r="K113" s="74"/>
      <c r="L113" s="72"/>
      <c r="M113" s="235"/>
      <c r="N113" s="47"/>
      <c r="O113" s="47"/>
      <c r="P113" s="47"/>
      <c r="Q113" s="47"/>
      <c r="R113" s="47"/>
      <c r="S113" s="47"/>
      <c r="T113" s="95"/>
      <c r="AT113" s="24" t="s">
        <v>150</v>
      </c>
      <c r="AU113" s="24" t="s">
        <v>84</v>
      </c>
    </row>
    <row r="114" spans="2:65" s="1" customFormat="1" ht="16.5" customHeight="1">
      <c r="B114" s="46"/>
      <c r="C114" s="221" t="s">
        <v>217</v>
      </c>
      <c r="D114" s="221" t="s">
        <v>143</v>
      </c>
      <c r="E114" s="222" t="s">
        <v>218</v>
      </c>
      <c r="F114" s="223" t="s">
        <v>219</v>
      </c>
      <c r="G114" s="224" t="s">
        <v>158</v>
      </c>
      <c r="H114" s="225">
        <v>99.3</v>
      </c>
      <c r="I114" s="226"/>
      <c r="J114" s="227">
        <f>ROUND(I114*H114,2)</f>
        <v>0</v>
      </c>
      <c r="K114" s="223" t="s">
        <v>147</v>
      </c>
      <c r="L114" s="72"/>
      <c r="M114" s="228" t="s">
        <v>21</v>
      </c>
      <c r="N114" s="229" t="s">
        <v>44</v>
      </c>
      <c r="O114" s="47"/>
      <c r="P114" s="230">
        <f>O114*H114</f>
        <v>0</v>
      </c>
      <c r="Q114" s="230">
        <v>0</v>
      </c>
      <c r="R114" s="230">
        <f>Q114*H114</f>
        <v>0</v>
      </c>
      <c r="S114" s="230">
        <v>0</v>
      </c>
      <c r="T114" s="231">
        <f>S114*H114</f>
        <v>0</v>
      </c>
      <c r="AR114" s="24" t="s">
        <v>148</v>
      </c>
      <c r="AT114" s="24" t="s">
        <v>143</v>
      </c>
      <c r="AU114" s="24" t="s">
        <v>84</v>
      </c>
      <c r="AY114" s="24" t="s">
        <v>141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24" t="s">
        <v>81</v>
      </c>
      <c r="BK114" s="232">
        <f>ROUND(I114*H114,2)</f>
        <v>0</v>
      </c>
      <c r="BL114" s="24" t="s">
        <v>148</v>
      </c>
      <c r="BM114" s="24" t="s">
        <v>220</v>
      </c>
    </row>
    <row r="115" spans="2:47" s="1" customFormat="1" ht="13.5">
      <c r="B115" s="46"/>
      <c r="C115" s="74"/>
      <c r="D115" s="233" t="s">
        <v>150</v>
      </c>
      <c r="E115" s="74"/>
      <c r="F115" s="234" t="s">
        <v>221</v>
      </c>
      <c r="G115" s="74"/>
      <c r="H115" s="74"/>
      <c r="I115" s="191"/>
      <c r="J115" s="74"/>
      <c r="K115" s="74"/>
      <c r="L115" s="72"/>
      <c r="M115" s="235"/>
      <c r="N115" s="47"/>
      <c r="O115" s="47"/>
      <c r="P115" s="47"/>
      <c r="Q115" s="47"/>
      <c r="R115" s="47"/>
      <c r="S115" s="47"/>
      <c r="T115" s="95"/>
      <c r="AT115" s="24" t="s">
        <v>150</v>
      </c>
      <c r="AU115" s="24" t="s">
        <v>84</v>
      </c>
    </row>
    <row r="116" spans="2:65" s="1" customFormat="1" ht="16.5" customHeight="1">
      <c r="B116" s="46"/>
      <c r="C116" s="221" t="s">
        <v>10</v>
      </c>
      <c r="D116" s="221" t="s">
        <v>143</v>
      </c>
      <c r="E116" s="222" t="s">
        <v>222</v>
      </c>
      <c r="F116" s="223" t="s">
        <v>223</v>
      </c>
      <c r="G116" s="224" t="s">
        <v>224</v>
      </c>
      <c r="H116" s="225">
        <v>1</v>
      </c>
      <c r="I116" s="226"/>
      <c r="J116" s="227">
        <f>ROUND(I116*H116,2)</f>
        <v>0</v>
      </c>
      <c r="K116" s="223" t="s">
        <v>21</v>
      </c>
      <c r="L116" s="72"/>
      <c r="M116" s="228" t="s">
        <v>21</v>
      </c>
      <c r="N116" s="229" t="s">
        <v>44</v>
      </c>
      <c r="O116" s="47"/>
      <c r="P116" s="230">
        <f>O116*H116</f>
        <v>0</v>
      </c>
      <c r="Q116" s="230">
        <v>0</v>
      </c>
      <c r="R116" s="230">
        <f>Q116*H116</f>
        <v>0</v>
      </c>
      <c r="S116" s="230">
        <v>0</v>
      </c>
      <c r="T116" s="231">
        <f>S116*H116</f>
        <v>0</v>
      </c>
      <c r="AR116" s="24" t="s">
        <v>148</v>
      </c>
      <c r="AT116" s="24" t="s">
        <v>143</v>
      </c>
      <c r="AU116" s="24" t="s">
        <v>84</v>
      </c>
      <c r="AY116" s="24" t="s">
        <v>141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24" t="s">
        <v>81</v>
      </c>
      <c r="BK116" s="232">
        <f>ROUND(I116*H116,2)</f>
        <v>0</v>
      </c>
      <c r="BL116" s="24" t="s">
        <v>148</v>
      </c>
      <c r="BM116" s="24" t="s">
        <v>225</v>
      </c>
    </row>
    <row r="117" spans="2:63" s="10" customFormat="1" ht="29.85" customHeight="1">
      <c r="B117" s="205"/>
      <c r="C117" s="206"/>
      <c r="D117" s="207" t="s">
        <v>72</v>
      </c>
      <c r="E117" s="219" t="s">
        <v>226</v>
      </c>
      <c r="F117" s="219" t="s">
        <v>227</v>
      </c>
      <c r="G117" s="206"/>
      <c r="H117" s="206"/>
      <c r="I117" s="209"/>
      <c r="J117" s="220">
        <f>BK117</f>
        <v>0</v>
      </c>
      <c r="K117" s="206"/>
      <c r="L117" s="211"/>
      <c r="M117" s="212"/>
      <c r="N117" s="213"/>
      <c r="O117" s="213"/>
      <c r="P117" s="214">
        <f>P118</f>
        <v>0</v>
      </c>
      <c r="Q117" s="213"/>
      <c r="R117" s="214">
        <f>R118</f>
        <v>0</v>
      </c>
      <c r="S117" s="213"/>
      <c r="T117" s="215">
        <f>T118</f>
        <v>0</v>
      </c>
      <c r="AR117" s="216" t="s">
        <v>81</v>
      </c>
      <c r="AT117" s="217" t="s">
        <v>72</v>
      </c>
      <c r="AU117" s="217" t="s">
        <v>81</v>
      </c>
      <c r="AY117" s="216" t="s">
        <v>141</v>
      </c>
      <c r="BK117" s="218">
        <f>BK118</f>
        <v>0</v>
      </c>
    </row>
    <row r="118" spans="2:65" s="1" customFormat="1" ht="16.5" customHeight="1">
      <c r="B118" s="46"/>
      <c r="C118" s="221" t="s">
        <v>228</v>
      </c>
      <c r="D118" s="221" t="s">
        <v>143</v>
      </c>
      <c r="E118" s="222" t="s">
        <v>229</v>
      </c>
      <c r="F118" s="223" t="s">
        <v>230</v>
      </c>
      <c r="G118" s="224" t="s">
        <v>208</v>
      </c>
      <c r="H118" s="225">
        <v>0.02</v>
      </c>
      <c r="I118" s="226"/>
      <c r="J118" s="227">
        <f>ROUND(I118*H118,2)</f>
        <v>0</v>
      </c>
      <c r="K118" s="223" t="s">
        <v>147</v>
      </c>
      <c r="L118" s="72"/>
      <c r="M118" s="228" t="s">
        <v>21</v>
      </c>
      <c r="N118" s="229" t="s">
        <v>44</v>
      </c>
      <c r="O118" s="47"/>
      <c r="P118" s="230">
        <f>O118*H118</f>
        <v>0</v>
      </c>
      <c r="Q118" s="230">
        <v>0</v>
      </c>
      <c r="R118" s="230">
        <f>Q118*H118</f>
        <v>0</v>
      </c>
      <c r="S118" s="230">
        <v>0</v>
      </c>
      <c r="T118" s="231">
        <f>S118*H118</f>
        <v>0</v>
      </c>
      <c r="AR118" s="24" t="s">
        <v>148</v>
      </c>
      <c r="AT118" s="24" t="s">
        <v>143</v>
      </c>
      <c r="AU118" s="24" t="s">
        <v>84</v>
      </c>
      <c r="AY118" s="24" t="s">
        <v>141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24" t="s">
        <v>81</v>
      </c>
      <c r="BK118" s="232">
        <f>ROUND(I118*H118,2)</f>
        <v>0</v>
      </c>
      <c r="BL118" s="24" t="s">
        <v>148</v>
      </c>
      <c r="BM118" s="24" t="s">
        <v>231</v>
      </c>
    </row>
    <row r="119" spans="2:63" s="10" customFormat="1" ht="37.4" customHeight="1">
      <c r="B119" s="205"/>
      <c r="C119" s="206"/>
      <c r="D119" s="207" t="s">
        <v>72</v>
      </c>
      <c r="E119" s="208" t="s">
        <v>232</v>
      </c>
      <c r="F119" s="208" t="s">
        <v>233</v>
      </c>
      <c r="G119" s="206"/>
      <c r="H119" s="206"/>
      <c r="I119" s="209"/>
      <c r="J119" s="210">
        <f>BK119</f>
        <v>0</v>
      </c>
      <c r="K119" s="206"/>
      <c r="L119" s="211"/>
      <c r="M119" s="212"/>
      <c r="N119" s="213"/>
      <c r="O119" s="213"/>
      <c r="P119" s="214">
        <f>P120</f>
        <v>0</v>
      </c>
      <c r="Q119" s="213"/>
      <c r="R119" s="214">
        <f>R120</f>
        <v>0</v>
      </c>
      <c r="S119" s="213"/>
      <c r="T119" s="215">
        <f>T120</f>
        <v>0</v>
      </c>
      <c r="AR119" s="216" t="s">
        <v>167</v>
      </c>
      <c r="AT119" s="217" t="s">
        <v>72</v>
      </c>
      <c r="AU119" s="217" t="s">
        <v>73</v>
      </c>
      <c r="AY119" s="216" t="s">
        <v>141</v>
      </c>
      <c r="BK119" s="218">
        <f>BK120</f>
        <v>0</v>
      </c>
    </row>
    <row r="120" spans="2:63" s="10" customFormat="1" ht="19.9" customHeight="1">
      <c r="B120" s="205"/>
      <c r="C120" s="206"/>
      <c r="D120" s="207" t="s">
        <v>72</v>
      </c>
      <c r="E120" s="219" t="s">
        <v>234</v>
      </c>
      <c r="F120" s="219" t="s">
        <v>235</v>
      </c>
      <c r="G120" s="206"/>
      <c r="H120" s="206"/>
      <c r="I120" s="209"/>
      <c r="J120" s="220">
        <f>BK120</f>
        <v>0</v>
      </c>
      <c r="K120" s="206"/>
      <c r="L120" s="211"/>
      <c r="M120" s="212"/>
      <c r="N120" s="213"/>
      <c r="O120" s="213"/>
      <c r="P120" s="214">
        <f>SUM(P121:P122)</f>
        <v>0</v>
      </c>
      <c r="Q120" s="213"/>
      <c r="R120" s="214">
        <f>SUM(R121:R122)</f>
        <v>0</v>
      </c>
      <c r="S120" s="213"/>
      <c r="T120" s="215">
        <f>SUM(T121:T122)</f>
        <v>0</v>
      </c>
      <c r="AR120" s="216" t="s">
        <v>167</v>
      </c>
      <c r="AT120" s="217" t="s">
        <v>72</v>
      </c>
      <c r="AU120" s="217" t="s">
        <v>81</v>
      </c>
      <c r="AY120" s="216" t="s">
        <v>141</v>
      </c>
      <c r="BK120" s="218">
        <f>SUM(BK121:BK122)</f>
        <v>0</v>
      </c>
    </row>
    <row r="121" spans="2:65" s="1" customFormat="1" ht="16.5" customHeight="1">
      <c r="B121" s="46"/>
      <c r="C121" s="221" t="s">
        <v>236</v>
      </c>
      <c r="D121" s="221" t="s">
        <v>143</v>
      </c>
      <c r="E121" s="222" t="s">
        <v>237</v>
      </c>
      <c r="F121" s="223" t="s">
        <v>238</v>
      </c>
      <c r="G121" s="224" t="s">
        <v>239</v>
      </c>
      <c r="H121" s="225">
        <v>1</v>
      </c>
      <c r="I121" s="226"/>
      <c r="J121" s="227">
        <f>ROUND(I121*H121,2)</f>
        <v>0</v>
      </c>
      <c r="K121" s="223" t="s">
        <v>21</v>
      </c>
      <c r="L121" s="72"/>
      <c r="M121" s="228" t="s">
        <v>21</v>
      </c>
      <c r="N121" s="229" t="s">
        <v>44</v>
      </c>
      <c r="O121" s="47"/>
      <c r="P121" s="230">
        <f>O121*H121</f>
        <v>0</v>
      </c>
      <c r="Q121" s="230">
        <v>0</v>
      </c>
      <c r="R121" s="230">
        <f>Q121*H121</f>
        <v>0</v>
      </c>
      <c r="S121" s="230">
        <v>0</v>
      </c>
      <c r="T121" s="231">
        <f>S121*H121</f>
        <v>0</v>
      </c>
      <c r="AR121" s="24" t="s">
        <v>240</v>
      </c>
      <c r="AT121" s="24" t="s">
        <v>143</v>
      </c>
      <c r="AU121" s="24" t="s">
        <v>84</v>
      </c>
      <c r="AY121" s="24" t="s">
        <v>141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24" t="s">
        <v>81</v>
      </c>
      <c r="BK121" s="232">
        <f>ROUND(I121*H121,2)</f>
        <v>0</v>
      </c>
      <c r="BL121" s="24" t="s">
        <v>240</v>
      </c>
      <c r="BM121" s="24" t="s">
        <v>241</v>
      </c>
    </row>
    <row r="122" spans="2:47" s="1" customFormat="1" ht="13.5">
      <c r="B122" s="46"/>
      <c r="C122" s="74"/>
      <c r="D122" s="233" t="s">
        <v>150</v>
      </c>
      <c r="E122" s="74"/>
      <c r="F122" s="234" t="s">
        <v>242</v>
      </c>
      <c r="G122" s="74"/>
      <c r="H122" s="74"/>
      <c r="I122" s="191"/>
      <c r="J122" s="74"/>
      <c r="K122" s="74"/>
      <c r="L122" s="72"/>
      <c r="M122" s="258"/>
      <c r="N122" s="259"/>
      <c r="O122" s="259"/>
      <c r="P122" s="259"/>
      <c r="Q122" s="259"/>
      <c r="R122" s="259"/>
      <c r="S122" s="259"/>
      <c r="T122" s="260"/>
      <c r="AT122" s="24" t="s">
        <v>150</v>
      </c>
      <c r="AU122" s="24" t="s">
        <v>84</v>
      </c>
    </row>
    <row r="123" spans="2:12" s="1" customFormat="1" ht="6.95" customHeight="1">
      <c r="B123" s="67"/>
      <c r="C123" s="68"/>
      <c r="D123" s="68"/>
      <c r="E123" s="68"/>
      <c r="F123" s="68"/>
      <c r="G123" s="68"/>
      <c r="H123" s="68"/>
      <c r="I123" s="166"/>
      <c r="J123" s="68"/>
      <c r="K123" s="68"/>
      <c r="L123" s="72"/>
    </row>
  </sheetData>
  <sheetProtection password="CC35" sheet="1" objects="1" scenarios="1" formatColumns="0" formatRows="0" autoFilter="0"/>
  <autoFilter ref="C80:K122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107</v>
      </c>
      <c r="G1" s="139" t="s">
        <v>108</v>
      </c>
      <c r="H1" s="139"/>
      <c r="I1" s="140"/>
      <c r="J1" s="139" t="s">
        <v>109</v>
      </c>
      <c r="K1" s="138" t="s">
        <v>110</v>
      </c>
      <c r="L1" s="139" t="s">
        <v>111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87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84</v>
      </c>
    </row>
    <row r="4" spans="2:46" ht="36.95" customHeight="1">
      <c r="B4" s="28"/>
      <c r="C4" s="29"/>
      <c r="D4" s="30" t="s">
        <v>112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III/33353-1 Přítoky, most ev. č. 33353-1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113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243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244</v>
      </c>
      <c r="G12" s="47"/>
      <c r="H12" s="47"/>
      <c r="I12" s="146" t="s">
        <v>25</v>
      </c>
      <c r="J12" s="147" t="str">
        <f>'Rekapitulace stavby'!AN8</f>
        <v>10. 1. 2018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tr">
        <f>IF('Rekapitulace stavby'!AN10="","",'Rekapitulace stavby'!AN10)</f>
        <v/>
      </c>
      <c r="K14" s="51"/>
    </row>
    <row r="15" spans="2:11" s="1" customFormat="1" ht="18" customHeight="1">
      <c r="B15" s="46"/>
      <c r="C15" s="47"/>
      <c r="D15" s="47"/>
      <c r="E15" s="35" t="str">
        <f>IF('Rekapitulace stavby'!E11="","",'Rekapitulace stavby'!E11)</f>
        <v>Středočeský kraj</v>
      </c>
      <c r="F15" s="47"/>
      <c r="G15" s="47"/>
      <c r="H15" s="47"/>
      <c r="I15" s="146" t="s">
        <v>30</v>
      </c>
      <c r="J15" s="35" t="str">
        <f>IF('Rekapitulace stavby'!AN11="","",'Rekapitulace stavby'!AN11)</f>
        <v/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6" t="s">
        <v>28</v>
      </c>
      <c r="J20" s="35" t="str">
        <f>IF('Rekapitulace stavby'!AN16="","",'Rekapitulace stavby'!AN16)</f>
        <v>60193280</v>
      </c>
      <c r="K20" s="51"/>
    </row>
    <row r="21" spans="2:11" s="1" customFormat="1" ht="18" customHeight="1">
      <c r="B21" s="46"/>
      <c r="C21" s="47"/>
      <c r="D21" s="47"/>
      <c r="E21" s="35" t="str">
        <f>IF('Rekapitulace stavby'!E17="","",'Rekapitulace stavby'!E17)</f>
        <v xml:space="preserve">VPÚ DECO PRAHA  a.s.</v>
      </c>
      <c r="F21" s="47"/>
      <c r="G21" s="47"/>
      <c r="H21" s="47"/>
      <c r="I21" s="146" t="s">
        <v>30</v>
      </c>
      <c r="J21" s="35" t="str">
        <f>IF('Rekapitulace stavby'!AN17="","",'Rekapitulace stavby'!AN17)</f>
        <v>CZ60193280_x005F_x0009_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38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21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39</v>
      </c>
      <c r="E27" s="47"/>
      <c r="F27" s="47"/>
      <c r="G27" s="47"/>
      <c r="H27" s="47"/>
      <c r="I27" s="144"/>
      <c r="J27" s="155">
        <f>ROUND(J78,2)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41</v>
      </c>
      <c r="G29" s="47"/>
      <c r="H29" s="47"/>
      <c r="I29" s="156" t="s">
        <v>40</v>
      </c>
      <c r="J29" s="52" t="s">
        <v>42</v>
      </c>
      <c r="K29" s="51"/>
    </row>
    <row r="30" spans="2:11" s="1" customFormat="1" ht="14.4" customHeight="1">
      <c r="B30" s="46"/>
      <c r="C30" s="47"/>
      <c r="D30" s="55" t="s">
        <v>43</v>
      </c>
      <c r="E30" s="55" t="s">
        <v>44</v>
      </c>
      <c r="F30" s="157">
        <f>ROUND(SUM(BE78:BE106),2)</f>
        <v>0</v>
      </c>
      <c r="G30" s="47"/>
      <c r="H30" s="47"/>
      <c r="I30" s="158">
        <v>0.21</v>
      </c>
      <c r="J30" s="157">
        <f>ROUND(ROUND((SUM(BE78:BE106)),2)*I30,2)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45</v>
      </c>
      <c r="F31" s="157">
        <f>ROUND(SUM(BF78:BF106),2)</f>
        <v>0</v>
      </c>
      <c r="G31" s="47"/>
      <c r="H31" s="47"/>
      <c r="I31" s="158">
        <v>0.15</v>
      </c>
      <c r="J31" s="157">
        <f>ROUND(ROUND((SUM(BF78:BF106)),2)*I31,2)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46</v>
      </c>
      <c r="F32" s="157">
        <f>ROUND(SUM(BG78:BG106),2)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47</v>
      </c>
      <c r="F33" s="157">
        <f>ROUND(SUM(BH78:BH106),2)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48</v>
      </c>
      <c r="F34" s="157">
        <f>ROUND(SUM(BI78:BI106),2)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49</v>
      </c>
      <c r="E36" s="98"/>
      <c r="F36" s="98"/>
      <c r="G36" s="161" t="s">
        <v>50</v>
      </c>
      <c r="H36" s="162" t="s">
        <v>51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115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III/33353-1 Přítoky, most ev. č. 33353-1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113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SO 182 - DIO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 xml:space="preserve"> </v>
      </c>
      <c r="G49" s="47"/>
      <c r="H49" s="47"/>
      <c r="I49" s="146" t="s">
        <v>25</v>
      </c>
      <c r="J49" s="147" t="str">
        <f>IF(J12="","",J12)</f>
        <v>10. 1. 2018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>Středočeský kraj</v>
      </c>
      <c r="G51" s="47"/>
      <c r="H51" s="47"/>
      <c r="I51" s="146" t="s">
        <v>33</v>
      </c>
      <c r="J51" s="44" t="str">
        <f>E21</f>
        <v xml:space="preserve">VPÚ DECO PRAHA  a.s.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116</v>
      </c>
      <c r="D54" s="159"/>
      <c r="E54" s="159"/>
      <c r="F54" s="159"/>
      <c r="G54" s="159"/>
      <c r="H54" s="159"/>
      <c r="I54" s="173"/>
      <c r="J54" s="174" t="s">
        <v>117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118</v>
      </c>
      <c r="D56" s="47"/>
      <c r="E56" s="47"/>
      <c r="F56" s="47"/>
      <c r="G56" s="47"/>
      <c r="H56" s="47"/>
      <c r="I56" s="144"/>
      <c r="J56" s="155">
        <f>J78</f>
        <v>0</v>
      </c>
      <c r="K56" s="51"/>
      <c r="AU56" s="24" t="s">
        <v>119</v>
      </c>
    </row>
    <row r="57" spans="2:11" s="7" customFormat="1" ht="24.95" customHeight="1">
      <c r="B57" s="177"/>
      <c r="C57" s="178"/>
      <c r="D57" s="179" t="s">
        <v>120</v>
      </c>
      <c r="E57" s="180"/>
      <c r="F57" s="180"/>
      <c r="G57" s="180"/>
      <c r="H57" s="180"/>
      <c r="I57" s="181"/>
      <c r="J57" s="182">
        <f>J79</f>
        <v>0</v>
      </c>
      <c r="K57" s="183"/>
    </row>
    <row r="58" spans="2:11" s="8" customFormat="1" ht="19.9" customHeight="1">
      <c r="B58" s="184"/>
      <c r="C58" s="185"/>
      <c r="D58" s="186" t="s">
        <v>245</v>
      </c>
      <c r="E58" s="187"/>
      <c r="F58" s="187"/>
      <c r="G58" s="187"/>
      <c r="H58" s="187"/>
      <c r="I58" s="188"/>
      <c r="J58" s="189">
        <f>J80</f>
        <v>0</v>
      </c>
      <c r="K58" s="190"/>
    </row>
    <row r="59" spans="2:11" s="1" customFormat="1" ht="21.8" customHeight="1">
      <c r="B59" s="46"/>
      <c r="C59" s="47"/>
      <c r="D59" s="47"/>
      <c r="E59" s="47"/>
      <c r="F59" s="47"/>
      <c r="G59" s="47"/>
      <c r="H59" s="47"/>
      <c r="I59" s="144"/>
      <c r="J59" s="47"/>
      <c r="K59" s="51"/>
    </row>
    <row r="60" spans="2:11" s="1" customFormat="1" ht="6.95" customHeight="1">
      <c r="B60" s="67"/>
      <c r="C60" s="68"/>
      <c r="D60" s="68"/>
      <c r="E60" s="68"/>
      <c r="F60" s="68"/>
      <c r="G60" s="68"/>
      <c r="H60" s="68"/>
      <c r="I60" s="166"/>
      <c r="J60" s="68"/>
      <c r="K60" s="69"/>
    </row>
    <row r="64" spans="2:12" s="1" customFormat="1" ht="6.95" customHeight="1">
      <c r="B64" s="70"/>
      <c r="C64" s="71"/>
      <c r="D64" s="71"/>
      <c r="E64" s="71"/>
      <c r="F64" s="71"/>
      <c r="G64" s="71"/>
      <c r="H64" s="71"/>
      <c r="I64" s="169"/>
      <c r="J64" s="71"/>
      <c r="K64" s="71"/>
      <c r="L64" s="72"/>
    </row>
    <row r="65" spans="2:12" s="1" customFormat="1" ht="36.95" customHeight="1">
      <c r="B65" s="46"/>
      <c r="C65" s="73" t="s">
        <v>125</v>
      </c>
      <c r="D65" s="74"/>
      <c r="E65" s="74"/>
      <c r="F65" s="74"/>
      <c r="G65" s="74"/>
      <c r="H65" s="74"/>
      <c r="I65" s="191"/>
      <c r="J65" s="74"/>
      <c r="K65" s="74"/>
      <c r="L65" s="72"/>
    </row>
    <row r="66" spans="2:12" s="1" customFormat="1" ht="6.95" customHeight="1">
      <c r="B66" s="46"/>
      <c r="C66" s="74"/>
      <c r="D66" s="74"/>
      <c r="E66" s="74"/>
      <c r="F66" s="74"/>
      <c r="G66" s="74"/>
      <c r="H66" s="74"/>
      <c r="I66" s="191"/>
      <c r="J66" s="74"/>
      <c r="K66" s="74"/>
      <c r="L66" s="72"/>
    </row>
    <row r="67" spans="2:12" s="1" customFormat="1" ht="14.4" customHeight="1">
      <c r="B67" s="46"/>
      <c r="C67" s="76" t="s">
        <v>18</v>
      </c>
      <c r="D67" s="74"/>
      <c r="E67" s="74"/>
      <c r="F67" s="74"/>
      <c r="G67" s="74"/>
      <c r="H67" s="74"/>
      <c r="I67" s="191"/>
      <c r="J67" s="74"/>
      <c r="K67" s="74"/>
      <c r="L67" s="72"/>
    </row>
    <row r="68" spans="2:12" s="1" customFormat="1" ht="16.5" customHeight="1">
      <c r="B68" s="46"/>
      <c r="C68" s="74"/>
      <c r="D68" s="74"/>
      <c r="E68" s="192" t="str">
        <f>E7</f>
        <v>III/33353-1 Přítoky, most ev. č. 33353-1</v>
      </c>
      <c r="F68" s="76"/>
      <c r="G68" s="76"/>
      <c r="H68" s="76"/>
      <c r="I68" s="191"/>
      <c r="J68" s="74"/>
      <c r="K68" s="74"/>
      <c r="L68" s="72"/>
    </row>
    <row r="69" spans="2:12" s="1" customFormat="1" ht="14.4" customHeight="1">
      <c r="B69" s="46"/>
      <c r="C69" s="76" t="s">
        <v>113</v>
      </c>
      <c r="D69" s="74"/>
      <c r="E69" s="74"/>
      <c r="F69" s="74"/>
      <c r="G69" s="74"/>
      <c r="H69" s="74"/>
      <c r="I69" s="191"/>
      <c r="J69" s="74"/>
      <c r="K69" s="74"/>
      <c r="L69" s="72"/>
    </row>
    <row r="70" spans="2:12" s="1" customFormat="1" ht="17.25" customHeight="1">
      <c r="B70" s="46"/>
      <c r="C70" s="74"/>
      <c r="D70" s="74"/>
      <c r="E70" s="82" t="str">
        <f>E9</f>
        <v>SO 182 - DIO</v>
      </c>
      <c r="F70" s="74"/>
      <c r="G70" s="74"/>
      <c r="H70" s="74"/>
      <c r="I70" s="191"/>
      <c r="J70" s="74"/>
      <c r="K70" s="74"/>
      <c r="L70" s="72"/>
    </row>
    <row r="71" spans="2:12" s="1" customFormat="1" ht="6.95" customHeight="1">
      <c r="B71" s="46"/>
      <c r="C71" s="74"/>
      <c r="D71" s="74"/>
      <c r="E71" s="74"/>
      <c r="F71" s="74"/>
      <c r="G71" s="74"/>
      <c r="H71" s="74"/>
      <c r="I71" s="191"/>
      <c r="J71" s="74"/>
      <c r="K71" s="74"/>
      <c r="L71" s="72"/>
    </row>
    <row r="72" spans="2:12" s="1" customFormat="1" ht="18" customHeight="1">
      <c r="B72" s="46"/>
      <c r="C72" s="76" t="s">
        <v>23</v>
      </c>
      <c r="D72" s="74"/>
      <c r="E72" s="74"/>
      <c r="F72" s="193" t="str">
        <f>F12</f>
        <v xml:space="preserve"> </v>
      </c>
      <c r="G72" s="74"/>
      <c r="H72" s="74"/>
      <c r="I72" s="194" t="s">
        <v>25</v>
      </c>
      <c r="J72" s="85" t="str">
        <f>IF(J12="","",J12)</f>
        <v>10. 1. 2018</v>
      </c>
      <c r="K72" s="74"/>
      <c r="L72" s="72"/>
    </row>
    <row r="73" spans="2:12" s="1" customFormat="1" ht="6.95" customHeight="1">
      <c r="B73" s="46"/>
      <c r="C73" s="74"/>
      <c r="D73" s="74"/>
      <c r="E73" s="74"/>
      <c r="F73" s="74"/>
      <c r="G73" s="74"/>
      <c r="H73" s="74"/>
      <c r="I73" s="191"/>
      <c r="J73" s="74"/>
      <c r="K73" s="74"/>
      <c r="L73" s="72"/>
    </row>
    <row r="74" spans="2:12" s="1" customFormat="1" ht="13.5">
      <c r="B74" s="46"/>
      <c r="C74" s="76" t="s">
        <v>27</v>
      </c>
      <c r="D74" s="74"/>
      <c r="E74" s="74"/>
      <c r="F74" s="193" t="str">
        <f>E15</f>
        <v>Středočeský kraj</v>
      </c>
      <c r="G74" s="74"/>
      <c r="H74" s="74"/>
      <c r="I74" s="194" t="s">
        <v>33</v>
      </c>
      <c r="J74" s="193" t="str">
        <f>E21</f>
        <v xml:space="preserve">VPÚ DECO PRAHA  a.s.</v>
      </c>
      <c r="K74" s="74"/>
      <c r="L74" s="72"/>
    </row>
    <row r="75" spans="2:12" s="1" customFormat="1" ht="14.4" customHeight="1">
      <c r="B75" s="46"/>
      <c r="C75" s="76" t="s">
        <v>31</v>
      </c>
      <c r="D75" s="74"/>
      <c r="E75" s="74"/>
      <c r="F75" s="193" t="str">
        <f>IF(E18="","",E18)</f>
        <v/>
      </c>
      <c r="G75" s="74"/>
      <c r="H75" s="74"/>
      <c r="I75" s="191"/>
      <c r="J75" s="74"/>
      <c r="K75" s="74"/>
      <c r="L75" s="72"/>
    </row>
    <row r="76" spans="2:12" s="1" customFormat="1" ht="10.3" customHeight="1">
      <c r="B76" s="46"/>
      <c r="C76" s="74"/>
      <c r="D76" s="74"/>
      <c r="E76" s="74"/>
      <c r="F76" s="74"/>
      <c r="G76" s="74"/>
      <c r="H76" s="74"/>
      <c r="I76" s="191"/>
      <c r="J76" s="74"/>
      <c r="K76" s="74"/>
      <c r="L76" s="72"/>
    </row>
    <row r="77" spans="2:20" s="9" customFormat="1" ht="29.25" customHeight="1">
      <c r="B77" s="195"/>
      <c r="C77" s="196" t="s">
        <v>126</v>
      </c>
      <c r="D77" s="197" t="s">
        <v>58</v>
      </c>
      <c r="E77" s="197" t="s">
        <v>54</v>
      </c>
      <c r="F77" s="197" t="s">
        <v>127</v>
      </c>
      <c r="G77" s="197" t="s">
        <v>128</v>
      </c>
      <c r="H77" s="197" t="s">
        <v>129</v>
      </c>
      <c r="I77" s="198" t="s">
        <v>130</v>
      </c>
      <c r="J77" s="197" t="s">
        <v>117</v>
      </c>
      <c r="K77" s="199" t="s">
        <v>131</v>
      </c>
      <c r="L77" s="200"/>
      <c r="M77" s="102" t="s">
        <v>132</v>
      </c>
      <c r="N77" s="103" t="s">
        <v>43</v>
      </c>
      <c r="O77" s="103" t="s">
        <v>133</v>
      </c>
      <c r="P77" s="103" t="s">
        <v>134</v>
      </c>
      <c r="Q77" s="103" t="s">
        <v>135</v>
      </c>
      <c r="R77" s="103" t="s">
        <v>136</v>
      </c>
      <c r="S77" s="103" t="s">
        <v>137</v>
      </c>
      <c r="T77" s="104" t="s">
        <v>138</v>
      </c>
    </row>
    <row r="78" spans="2:63" s="1" customFormat="1" ht="29.25" customHeight="1">
      <c r="B78" s="46"/>
      <c r="C78" s="108" t="s">
        <v>118</v>
      </c>
      <c r="D78" s="74"/>
      <c r="E78" s="74"/>
      <c r="F78" s="74"/>
      <c r="G78" s="74"/>
      <c r="H78" s="74"/>
      <c r="I78" s="191"/>
      <c r="J78" s="201">
        <f>BK78</f>
        <v>0</v>
      </c>
      <c r="K78" s="74"/>
      <c r="L78" s="72"/>
      <c r="M78" s="105"/>
      <c r="N78" s="106"/>
      <c r="O78" s="106"/>
      <c r="P78" s="202">
        <f>P79</f>
        <v>0</v>
      </c>
      <c r="Q78" s="106"/>
      <c r="R78" s="202">
        <f>R79</f>
        <v>0</v>
      </c>
      <c r="S78" s="106"/>
      <c r="T78" s="203">
        <f>T79</f>
        <v>0</v>
      </c>
      <c r="AT78" s="24" t="s">
        <v>72</v>
      </c>
      <c r="AU78" s="24" t="s">
        <v>119</v>
      </c>
      <c r="BK78" s="204">
        <f>BK79</f>
        <v>0</v>
      </c>
    </row>
    <row r="79" spans="2:63" s="10" customFormat="1" ht="37.4" customHeight="1">
      <c r="B79" s="205"/>
      <c r="C79" s="206"/>
      <c r="D79" s="207" t="s">
        <v>72</v>
      </c>
      <c r="E79" s="208" t="s">
        <v>139</v>
      </c>
      <c r="F79" s="208" t="s">
        <v>140</v>
      </c>
      <c r="G79" s="206"/>
      <c r="H79" s="206"/>
      <c r="I79" s="209"/>
      <c r="J79" s="210">
        <f>BK79</f>
        <v>0</v>
      </c>
      <c r="K79" s="206"/>
      <c r="L79" s="211"/>
      <c r="M79" s="212"/>
      <c r="N79" s="213"/>
      <c r="O79" s="213"/>
      <c r="P79" s="214">
        <f>P80</f>
        <v>0</v>
      </c>
      <c r="Q79" s="213"/>
      <c r="R79" s="214">
        <f>R80</f>
        <v>0</v>
      </c>
      <c r="S79" s="213"/>
      <c r="T79" s="215">
        <f>T80</f>
        <v>0</v>
      </c>
      <c r="AR79" s="216" t="s">
        <v>81</v>
      </c>
      <c r="AT79" s="217" t="s">
        <v>72</v>
      </c>
      <c r="AU79" s="217" t="s">
        <v>73</v>
      </c>
      <c r="AY79" s="216" t="s">
        <v>141</v>
      </c>
      <c r="BK79" s="218">
        <f>BK80</f>
        <v>0</v>
      </c>
    </row>
    <row r="80" spans="2:63" s="10" customFormat="1" ht="19.9" customHeight="1">
      <c r="B80" s="205"/>
      <c r="C80" s="206"/>
      <c r="D80" s="207" t="s">
        <v>72</v>
      </c>
      <c r="E80" s="219" t="s">
        <v>190</v>
      </c>
      <c r="F80" s="219" t="s">
        <v>246</v>
      </c>
      <c r="G80" s="206"/>
      <c r="H80" s="206"/>
      <c r="I80" s="209"/>
      <c r="J80" s="220">
        <f>BK80</f>
        <v>0</v>
      </c>
      <c r="K80" s="206"/>
      <c r="L80" s="211"/>
      <c r="M80" s="212"/>
      <c r="N80" s="213"/>
      <c r="O80" s="213"/>
      <c r="P80" s="214">
        <f>SUM(P81:P106)</f>
        <v>0</v>
      </c>
      <c r="Q80" s="213"/>
      <c r="R80" s="214">
        <f>SUM(R81:R106)</f>
        <v>0</v>
      </c>
      <c r="S80" s="213"/>
      <c r="T80" s="215">
        <f>SUM(T81:T106)</f>
        <v>0</v>
      </c>
      <c r="AR80" s="216" t="s">
        <v>81</v>
      </c>
      <c r="AT80" s="217" t="s">
        <v>72</v>
      </c>
      <c r="AU80" s="217" t="s">
        <v>81</v>
      </c>
      <c r="AY80" s="216" t="s">
        <v>141</v>
      </c>
      <c r="BK80" s="218">
        <f>SUM(BK81:BK106)</f>
        <v>0</v>
      </c>
    </row>
    <row r="81" spans="2:65" s="1" customFormat="1" ht="16.5" customHeight="1">
      <c r="B81" s="46"/>
      <c r="C81" s="221" t="s">
        <v>81</v>
      </c>
      <c r="D81" s="221" t="s">
        <v>143</v>
      </c>
      <c r="E81" s="222" t="s">
        <v>247</v>
      </c>
      <c r="F81" s="223" t="s">
        <v>248</v>
      </c>
      <c r="G81" s="224" t="s">
        <v>249</v>
      </c>
      <c r="H81" s="225">
        <v>56</v>
      </c>
      <c r="I81" s="226"/>
      <c r="J81" s="227">
        <f>ROUND(I81*H81,2)</f>
        <v>0</v>
      </c>
      <c r="K81" s="223" t="s">
        <v>147</v>
      </c>
      <c r="L81" s="72"/>
      <c r="M81" s="228" t="s">
        <v>21</v>
      </c>
      <c r="N81" s="229" t="s">
        <v>44</v>
      </c>
      <c r="O81" s="47"/>
      <c r="P81" s="230">
        <f>O81*H81</f>
        <v>0</v>
      </c>
      <c r="Q81" s="230">
        <v>0</v>
      </c>
      <c r="R81" s="230">
        <f>Q81*H81</f>
        <v>0</v>
      </c>
      <c r="S81" s="230">
        <v>0</v>
      </c>
      <c r="T81" s="231">
        <f>S81*H81</f>
        <v>0</v>
      </c>
      <c r="AR81" s="24" t="s">
        <v>148</v>
      </c>
      <c r="AT81" s="24" t="s">
        <v>143</v>
      </c>
      <c r="AU81" s="24" t="s">
        <v>84</v>
      </c>
      <c r="AY81" s="24" t="s">
        <v>141</v>
      </c>
      <c r="BE81" s="232">
        <f>IF(N81="základní",J81,0)</f>
        <v>0</v>
      </c>
      <c r="BF81" s="232">
        <f>IF(N81="snížená",J81,0)</f>
        <v>0</v>
      </c>
      <c r="BG81" s="232">
        <f>IF(N81="zákl. přenesená",J81,0)</f>
        <v>0</v>
      </c>
      <c r="BH81" s="232">
        <f>IF(N81="sníž. přenesená",J81,0)</f>
        <v>0</v>
      </c>
      <c r="BI81" s="232">
        <f>IF(N81="nulová",J81,0)</f>
        <v>0</v>
      </c>
      <c r="BJ81" s="24" t="s">
        <v>81</v>
      </c>
      <c r="BK81" s="232">
        <f>ROUND(I81*H81,2)</f>
        <v>0</v>
      </c>
      <c r="BL81" s="24" t="s">
        <v>148</v>
      </c>
      <c r="BM81" s="24" t="s">
        <v>250</v>
      </c>
    </row>
    <row r="82" spans="2:47" s="1" customFormat="1" ht="13.5">
      <c r="B82" s="46"/>
      <c r="C82" s="74"/>
      <c r="D82" s="233" t="s">
        <v>150</v>
      </c>
      <c r="E82" s="74"/>
      <c r="F82" s="234" t="s">
        <v>251</v>
      </c>
      <c r="G82" s="74"/>
      <c r="H82" s="74"/>
      <c r="I82" s="191"/>
      <c r="J82" s="74"/>
      <c r="K82" s="74"/>
      <c r="L82" s="72"/>
      <c r="M82" s="235"/>
      <c r="N82" s="47"/>
      <c r="O82" s="47"/>
      <c r="P82" s="47"/>
      <c r="Q82" s="47"/>
      <c r="R82" s="47"/>
      <c r="S82" s="47"/>
      <c r="T82" s="95"/>
      <c r="AT82" s="24" t="s">
        <v>150</v>
      </c>
      <c r="AU82" s="24" t="s">
        <v>84</v>
      </c>
    </row>
    <row r="83" spans="2:51" s="11" customFormat="1" ht="13.5">
      <c r="B83" s="236"/>
      <c r="C83" s="237"/>
      <c r="D83" s="233" t="s">
        <v>161</v>
      </c>
      <c r="E83" s="238" t="s">
        <v>21</v>
      </c>
      <c r="F83" s="239" t="s">
        <v>252</v>
      </c>
      <c r="G83" s="237"/>
      <c r="H83" s="240">
        <v>2</v>
      </c>
      <c r="I83" s="241"/>
      <c r="J83" s="237"/>
      <c r="K83" s="237"/>
      <c r="L83" s="242"/>
      <c r="M83" s="243"/>
      <c r="N83" s="244"/>
      <c r="O83" s="244"/>
      <c r="P83" s="244"/>
      <c r="Q83" s="244"/>
      <c r="R83" s="244"/>
      <c r="S83" s="244"/>
      <c r="T83" s="245"/>
      <c r="AT83" s="246" t="s">
        <v>161</v>
      </c>
      <c r="AU83" s="246" t="s">
        <v>84</v>
      </c>
      <c r="AV83" s="11" t="s">
        <v>84</v>
      </c>
      <c r="AW83" s="11" t="s">
        <v>37</v>
      </c>
      <c r="AX83" s="11" t="s">
        <v>73</v>
      </c>
      <c r="AY83" s="246" t="s">
        <v>141</v>
      </c>
    </row>
    <row r="84" spans="2:51" s="11" customFormat="1" ht="13.5">
      <c r="B84" s="236"/>
      <c r="C84" s="237"/>
      <c r="D84" s="233" t="s">
        <v>161</v>
      </c>
      <c r="E84" s="238" t="s">
        <v>21</v>
      </c>
      <c r="F84" s="239" t="s">
        <v>253</v>
      </c>
      <c r="G84" s="237"/>
      <c r="H84" s="240">
        <v>2</v>
      </c>
      <c r="I84" s="241"/>
      <c r="J84" s="237"/>
      <c r="K84" s="237"/>
      <c r="L84" s="242"/>
      <c r="M84" s="243"/>
      <c r="N84" s="244"/>
      <c r="O84" s="244"/>
      <c r="P84" s="244"/>
      <c r="Q84" s="244"/>
      <c r="R84" s="244"/>
      <c r="S84" s="244"/>
      <c r="T84" s="245"/>
      <c r="AT84" s="246" t="s">
        <v>161</v>
      </c>
      <c r="AU84" s="246" t="s">
        <v>84</v>
      </c>
      <c r="AV84" s="11" t="s">
        <v>84</v>
      </c>
      <c r="AW84" s="11" t="s">
        <v>37</v>
      </c>
      <c r="AX84" s="11" t="s">
        <v>73</v>
      </c>
      <c r="AY84" s="246" t="s">
        <v>141</v>
      </c>
    </row>
    <row r="85" spans="2:51" s="11" customFormat="1" ht="13.5">
      <c r="B85" s="236"/>
      <c r="C85" s="237"/>
      <c r="D85" s="233" t="s">
        <v>161</v>
      </c>
      <c r="E85" s="238" t="s">
        <v>21</v>
      </c>
      <c r="F85" s="239" t="s">
        <v>254</v>
      </c>
      <c r="G85" s="237"/>
      <c r="H85" s="240">
        <v>14</v>
      </c>
      <c r="I85" s="241"/>
      <c r="J85" s="237"/>
      <c r="K85" s="237"/>
      <c r="L85" s="242"/>
      <c r="M85" s="243"/>
      <c r="N85" s="244"/>
      <c r="O85" s="244"/>
      <c r="P85" s="244"/>
      <c r="Q85" s="244"/>
      <c r="R85" s="244"/>
      <c r="S85" s="244"/>
      <c r="T85" s="245"/>
      <c r="AT85" s="246" t="s">
        <v>161</v>
      </c>
      <c r="AU85" s="246" t="s">
        <v>84</v>
      </c>
      <c r="AV85" s="11" t="s">
        <v>84</v>
      </c>
      <c r="AW85" s="11" t="s">
        <v>37</v>
      </c>
      <c r="AX85" s="11" t="s">
        <v>73</v>
      </c>
      <c r="AY85" s="246" t="s">
        <v>141</v>
      </c>
    </row>
    <row r="86" spans="2:51" s="11" customFormat="1" ht="13.5">
      <c r="B86" s="236"/>
      <c r="C86" s="237"/>
      <c r="D86" s="233" t="s">
        <v>161</v>
      </c>
      <c r="E86" s="238" t="s">
        <v>21</v>
      </c>
      <c r="F86" s="239" t="s">
        <v>255</v>
      </c>
      <c r="G86" s="237"/>
      <c r="H86" s="240">
        <v>11</v>
      </c>
      <c r="I86" s="241"/>
      <c r="J86" s="237"/>
      <c r="K86" s="237"/>
      <c r="L86" s="242"/>
      <c r="M86" s="243"/>
      <c r="N86" s="244"/>
      <c r="O86" s="244"/>
      <c r="P86" s="244"/>
      <c r="Q86" s="244"/>
      <c r="R86" s="244"/>
      <c r="S86" s="244"/>
      <c r="T86" s="245"/>
      <c r="AT86" s="246" t="s">
        <v>161</v>
      </c>
      <c r="AU86" s="246" t="s">
        <v>84</v>
      </c>
      <c r="AV86" s="11" t="s">
        <v>84</v>
      </c>
      <c r="AW86" s="11" t="s">
        <v>37</v>
      </c>
      <c r="AX86" s="11" t="s">
        <v>73</v>
      </c>
      <c r="AY86" s="246" t="s">
        <v>141</v>
      </c>
    </row>
    <row r="87" spans="2:51" s="11" customFormat="1" ht="13.5">
      <c r="B87" s="236"/>
      <c r="C87" s="237"/>
      <c r="D87" s="233" t="s">
        <v>161</v>
      </c>
      <c r="E87" s="238" t="s">
        <v>21</v>
      </c>
      <c r="F87" s="239" t="s">
        <v>256</v>
      </c>
      <c r="G87" s="237"/>
      <c r="H87" s="240">
        <v>3</v>
      </c>
      <c r="I87" s="241"/>
      <c r="J87" s="237"/>
      <c r="K87" s="237"/>
      <c r="L87" s="242"/>
      <c r="M87" s="243"/>
      <c r="N87" s="244"/>
      <c r="O87" s="244"/>
      <c r="P87" s="244"/>
      <c r="Q87" s="244"/>
      <c r="R87" s="244"/>
      <c r="S87" s="244"/>
      <c r="T87" s="245"/>
      <c r="AT87" s="246" t="s">
        <v>161</v>
      </c>
      <c r="AU87" s="246" t="s">
        <v>84</v>
      </c>
      <c r="AV87" s="11" t="s">
        <v>84</v>
      </c>
      <c r="AW87" s="11" t="s">
        <v>37</v>
      </c>
      <c r="AX87" s="11" t="s">
        <v>73</v>
      </c>
      <c r="AY87" s="246" t="s">
        <v>141</v>
      </c>
    </row>
    <row r="88" spans="2:51" s="11" customFormat="1" ht="13.5">
      <c r="B88" s="236"/>
      <c r="C88" s="237"/>
      <c r="D88" s="233" t="s">
        <v>161</v>
      </c>
      <c r="E88" s="238" t="s">
        <v>21</v>
      </c>
      <c r="F88" s="239" t="s">
        <v>257</v>
      </c>
      <c r="G88" s="237"/>
      <c r="H88" s="240">
        <v>3</v>
      </c>
      <c r="I88" s="241"/>
      <c r="J88" s="237"/>
      <c r="K88" s="237"/>
      <c r="L88" s="242"/>
      <c r="M88" s="243"/>
      <c r="N88" s="244"/>
      <c r="O88" s="244"/>
      <c r="P88" s="244"/>
      <c r="Q88" s="244"/>
      <c r="R88" s="244"/>
      <c r="S88" s="244"/>
      <c r="T88" s="245"/>
      <c r="AT88" s="246" t="s">
        <v>161</v>
      </c>
      <c r="AU88" s="246" t="s">
        <v>84</v>
      </c>
      <c r="AV88" s="11" t="s">
        <v>84</v>
      </c>
      <c r="AW88" s="11" t="s">
        <v>37</v>
      </c>
      <c r="AX88" s="11" t="s">
        <v>73</v>
      </c>
      <c r="AY88" s="246" t="s">
        <v>141</v>
      </c>
    </row>
    <row r="89" spans="2:51" s="11" customFormat="1" ht="13.5">
      <c r="B89" s="236"/>
      <c r="C89" s="237"/>
      <c r="D89" s="233" t="s">
        <v>161</v>
      </c>
      <c r="E89" s="238" t="s">
        <v>21</v>
      </c>
      <c r="F89" s="239" t="s">
        <v>258</v>
      </c>
      <c r="G89" s="237"/>
      <c r="H89" s="240">
        <v>8</v>
      </c>
      <c r="I89" s="241"/>
      <c r="J89" s="237"/>
      <c r="K89" s="237"/>
      <c r="L89" s="242"/>
      <c r="M89" s="243"/>
      <c r="N89" s="244"/>
      <c r="O89" s="244"/>
      <c r="P89" s="244"/>
      <c r="Q89" s="244"/>
      <c r="R89" s="244"/>
      <c r="S89" s="244"/>
      <c r="T89" s="245"/>
      <c r="AT89" s="246" t="s">
        <v>161</v>
      </c>
      <c r="AU89" s="246" t="s">
        <v>84</v>
      </c>
      <c r="AV89" s="11" t="s">
        <v>84</v>
      </c>
      <c r="AW89" s="11" t="s">
        <v>37</v>
      </c>
      <c r="AX89" s="11" t="s">
        <v>73</v>
      </c>
      <c r="AY89" s="246" t="s">
        <v>141</v>
      </c>
    </row>
    <row r="90" spans="2:51" s="11" customFormat="1" ht="13.5">
      <c r="B90" s="236"/>
      <c r="C90" s="237"/>
      <c r="D90" s="233" t="s">
        <v>161</v>
      </c>
      <c r="E90" s="238" t="s">
        <v>21</v>
      </c>
      <c r="F90" s="239" t="s">
        <v>259</v>
      </c>
      <c r="G90" s="237"/>
      <c r="H90" s="240">
        <v>3</v>
      </c>
      <c r="I90" s="241"/>
      <c r="J90" s="237"/>
      <c r="K90" s="237"/>
      <c r="L90" s="242"/>
      <c r="M90" s="243"/>
      <c r="N90" s="244"/>
      <c r="O90" s="244"/>
      <c r="P90" s="244"/>
      <c r="Q90" s="244"/>
      <c r="R90" s="244"/>
      <c r="S90" s="244"/>
      <c r="T90" s="245"/>
      <c r="AT90" s="246" t="s">
        <v>161</v>
      </c>
      <c r="AU90" s="246" t="s">
        <v>84</v>
      </c>
      <c r="AV90" s="11" t="s">
        <v>84</v>
      </c>
      <c r="AW90" s="11" t="s">
        <v>37</v>
      </c>
      <c r="AX90" s="11" t="s">
        <v>73</v>
      </c>
      <c r="AY90" s="246" t="s">
        <v>141</v>
      </c>
    </row>
    <row r="91" spans="2:51" s="11" customFormat="1" ht="13.5">
      <c r="B91" s="236"/>
      <c r="C91" s="237"/>
      <c r="D91" s="233" t="s">
        <v>161</v>
      </c>
      <c r="E91" s="238" t="s">
        <v>21</v>
      </c>
      <c r="F91" s="239" t="s">
        <v>260</v>
      </c>
      <c r="G91" s="237"/>
      <c r="H91" s="240">
        <v>10</v>
      </c>
      <c r="I91" s="241"/>
      <c r="J91" s="237"/>
      <c r="K91" s="237"/>
      <c r="L91" s="242"/>
      <c r="M91" s="243"/>
      <c r="N91" s="244"/>
      <c r="O91" s="244"/>
      <c r="P91" s="244"/>
      <c r="Q91" s="244"/>
      <c r="R91" s="244"/>
      <c r="S91" s="244"/>
      <c r="T91" s="245"/>
      <c r="AT91" s="246" t="s">
        <v>161</v>
      </c>
      <c r="AU91" s="246" t="s">
        <v>84</v>
      </c>
      <c r="AV91" s="11" t="s">
        <v>84</v>
      </c>
      <c r="AW91" s="11" t="s">
        <v>37</v>
      </c>
      <c r="AX91" s="11" t="s">
        <v>73</v>
      </c>
      <c r="AY91" s="246" t="s">
        <v>141</v>
      </c>
    </row>
    <row r="92" spans="2:51" s="12" customFormat="1" ht="13.5">
      <c r="B92" s="247"/>
      <c r="C92" s="248"/>
      <c r="D92" s="233" t="s">
        <v>161</v>
      </c>
      <c r="E92" s="249" t="s">
        <v>21</v>
      </c>
      <c r="F92" s="250" t="s">
        <v>174</v>
      </c>
      <c r="G92" s="248"/>
      <c r="H92" s="251">
        <v>56</v>
      </c>
      <c r="I92" s="252"/>
      <c r="J92" s="248"/>
      <c r="K92" s="248"/>
      <c r="L92" s="253"/>
      <c r="M92" s="254"/>
      <c r="N92" s="255"/>
      <c r="O92" s="255"/>
      <c r="P92" s="255"/>
      <c r="Q92" s="255"/>
      <c r="R92" s="255"/>
      <c r="S92" s="255"/>
      <c r="T92" s="256"/>
      <c r="AT92" s="257" t="s">
        <v>161</v>
      </c>
      <c r="AU92" s="257" t="s">
        <v>84</v>
      </c>
      <c r="AV92" s="12" t="s">
        <v>148</v>
      </c>
      <c r="AW92" s="12" t="s">
        <v>37</v>
      </c>
      <c r="AX92" s="12" t="s">
        <v>81</v>
      </c>
      <c r="AY92" s="257" t="s">
        <v>141</v>
      </c>
    </row>
    <row r="93" spans="2:65" s="1" customFormat="1" ht="25.5" customHeight="1">
      <c r="B93" s="46"/>
      <c r="C93" s="221" t="s">
        <v>84</v>
      </c>
      <c r="D93" s="221" t="s">
        <v>143</v>
      </c>
      <c r="E93" s="222" t="s">
        <v>261</v>
      </c>
      <c r="F93" s="223" t="s">
        <v>262</v>
      </c>
      <c r="G93" s="224" t="s">
        <v>249</v>
      </c>
      <c r="H93" s="225">
        <v>10080</v>
      </c>
      <c r="I93" s="226"/>
      <c r="J93" s="227">
        <f>ROUND(I93*H93,2)</f>
        <v>0</v>
      </c>
      <c r="K93" s="223" t="s">
        <v>147</v>
      </c>
      <c r="L93" s="72"/>
      <c r="M93" s="228" t="s">
        <v>21</v>
      </c>
      <c r="N93" s="229" t="s">
        <v>44</v>
      </c>
      <c r="O93" s="47"/>
      <c r="P93" s="230">
        <f>O93*H93</f>
        <v>0</v>
      </c>
      <c r="Q93" s="230">
        <v>0</v>
      </c>
      <c r="R93" s="230">
        <f>Q93*H93</f>
        <v>0</v>
      </c>
      <c r="S93" s="230">
        <v>0</v>
      </c>
      <c r="T93" s="231">
        <f>S93*H93</f>
        <v>0</v>
      </c>
      <c r="AR93" s="24" t="s">
        <v>148</v>
      </c>
      <c r="AT93" s="24" t="s">
        <v>143</v>
      </c>
      <c r="AU93" s="24" t="s">
        <v>84</v>
      </c>
      <c r="AY93" s="24" t="s">
        <v>141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24" t="s">
        <v>81</v>
      </c>
      <c r="BK93" s="232">
        <f>ROUND(I93*H93,2)</f>
        <v>0</v>
      </c>
      <c r="BL93" s="24" t="s">
        <v>148</v>
      </c>
      <c r="BM93" s="24" t="s">
        <v>263</v>
      </c>
    </row>
    <row r="94" spans="2:47" s="1" customFormat="1" ht="13.5">
      <c r="B94" s="46"/>
      <c r="C94" s="74"/>
      <c r="D94" s="233" t="s">
        <v>150</v>
      </c>
      <c r="E94" s="74"/>
      <c r="F94" s="234" t="s">
        <v>264</v>
      </c>
      <c r="G94" s="74"/>
      <c r="H94" s="74"/>
      <c r="I94" s="191"/>
      <c r="J94" s="74"/>
      <c r="K94" s="74"/>
      <c r="L94" s="72"/>
      <c r="M94" s="235"/>
      <c r="N94" s="47"/>
      <c r="O94" s="47"/>
      <c r="P94" s="47"/>
      <c r="Q94" s="47"/>
      <c r="R94" s="47"/>
      <c r="S94" s="47"/>
      <c r="T94" s="95"/>
      <c r="AT94" s="24" t="s">
        <v>150</v>
      </c>
      <c r="AU94" s="24" t="s">
        <v>84</v>
      </c>
    </row>
    <row r="95" spans="2:51" s="11" customFormat="1" ht="13.5">
      <c r="B95" s="236"/>
      <c r="C95" s="237"/>
      <c r="D95" s="233" t="s">
        <v>161</v>
      </c>
      <c r="E95" s="237"/>
      <c r="F95" s="239" t="s">
        <v>265</v>
      </c>
      <c r="G95" s="237"/>
      <c r="H95" s="240">
        <v>10080</v>
      </c>
      <c r="I95" s="241"/>
      <c r="J95" s="237"/>
      <c r="K95" s="237"/>
      <c r="L95" s="242"/>
      <c r="M95" s="243"/>
      <c r="N95" s="244"/>
      <c r="O95" s="244"/>
      <c r="P95" s="244"/>
      <c r="Q95" s="244"/>
      <c r="R95" s="244"/>
      <c r="S95" s="244"/>
      <c r="T95" s="245"/>
      <c r="AT95" s="246" t="s">
        <v>161</v>
      </c>
      <c r="AU95" s="246" t="s">
        <v>84</v>
      </c>
      <c r="AV95" s="11" t="s">
        <v>84</v>
      </c>
      <c r="AW95" s="11" t="s">
        <v>6</v>
      </c>
      <c r="AX95" s="11" t="s">
        <v>81</v>
      </c>
      <c r="AY95" s="246" t="s">
        <v>141</v>
      </c>
    </row>
    <row r="96" spans="2:65" s="1" customFormat="1" ht="25.5" customHeight="1">
      <c r="B96" s="46"/>
      <c r="C96" s="221" t="s">
        <v>155</v>
      </c>
      <c r="D96" s="221" t="s">
        <v>143</v>
      </c>
      <c r="E96" s="222" t="s">
        <v>266</v>
      </c>
      <c r="F96" s="223" t="s">
        <v>267</v>
      </c>
      <c r="G96" s="224" t="s">
        <v>249</v>
      </c>
      <c r="H96" s="225">
        <v>2</v>
      </c>
      <c r="I96" s="226"/>
      <c r="J96" s="227">
        <f>ROUND(I96*H96,2)</f>
        <v>0</v>
      </c>
      <c r="K96" s="223" t="s">
        <v>147</v>
      </c>
      <c r="L96" s="72"/>
      <c r="M96" s="228" t="s">
        <v>21</v>
      </c>
      <c r="N96" s="229" t="s">
        <v>44</v>
      </c>
      <c r="O96" s="47"/>
      <c r="P96" s="230">
        <f>O96*H96</f>
        <v>0</v>
      </c>
      <c r="Q96" s="230">
        <v>0</v>
      </c>
      <c r="R96" s="230">
        <f>Q96*H96</f>
        <v>0</v>
      </c>
      <c r="S96" s="230">
        <v>0</v>
      </c>
      <c r="T96" s="231">
        <f>S96*H96</f>
        <v>0</v>
      </c>
      <c r="AR96" s="24" t="s">
        <v>148</v>
      </c>
      <c r="AT96" s="24" t="s">
        <v>143</v>
      </c>
      <c r="AU96" s="24" t="s">
        <v>84</v>
      </c>
      <c r="AY96" s="24" t="s">
        <v>141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24" t="s">
        <v>81</v>
      </c>
      <c r="BK96" s="232">
        <f>ROUND(I96*H96,2)</f>
        <v>0</v>
      </c>
      <c r="BL96" s="24" t="s">
        <v>148</v>
      </c>
      <c r="BM96" s="24" t="s">
        <v>268</v>
      </c>
    </row>
    <row r="97" spans="2:47" s="1" customFormat="1" ht="13.5">
      <c r="B97" s="46"/>
      <c r="C97" s="74"/>
      <c r="D97" s="233" t="s">
        <v>150</v>
      </c>
      <c r="E97" s="74"/>
      <c r="F97" s="234" t="s">
        <v>269</v>
      </c>
      <c r="G97" s="74"/>
      <c r="H97" s="74"/>
      <c r="I97" s="191"/>
      <c r="J97" s="74"/>
      <c r="K97" s="74"/>
      <c r="L97" s="72"/>
      <c r="M97" s="235"/>
      <c r="N97" s="47"/>
      <c r="O97" s="47"/>
      <c r="P97" s="47"/>
      <c r="Q97" s="47"/>
      <c r="R97" s="47"/>
      <c r="S97" s="47"/>
      <c r="T97" s="95"/>
      <c r="AT97" s="24" t="s">
        <v>150</v>
      </c>
      <c r="AU97" s="24" t="s">
        <v>84</v>
      </c>
    </row>
    <row r="98" spans="2:65" s="1" customFormat="1" ht="25.5" customHeight="1">
      <c r="B98" s="46"/>
      <c r="C98" s="221" t="s">
        <v>148</v>
      </c>
      <c r="D98" s="221" t="s">
        <v>143</v>
      </c>
      <c r="E98" s="222" t="s">
        <v>270</v>
      </c>
      <c r="F98" s="223" t="s">
        <v>271</v>
      </c>
      <c r="G98" s="224" t="s">
        <v>249</v>
      </c>
      <c r="H98" s="225">
        <v>360</v>
      </c>
      <c r="I98" s="226"/>
      <c r="J98" s="227">
        <f>ROUND(I98*H98,2)</f>
        <v>0</v>
      </c>
      <c r="K98" s="223" t="s">
        <v>147</v>
      </c>
      <c r="L98" s="72"/>
      <c r="M98" s="228" t="s">
        <v>21</v>
      </c>
      <c r="N98" s="229" t="s">
        <v>44</v>
      </c>
      <c r="O98" s="47"/>
      <c r="P98" s="230">
        <f>O98*H98</f>
        <v>0</v>
      </c>
      <c r="Q98" s="230">
        <v>0</v>
      </c>
      <c r="R98" s="230">
        <f>Q98*H98</f>
        <v>0</v>
      </c>
      <c r="S98" s="230">
        <v>0</v>
      </c>
      <c r="T98" s="231">
        <f>S98*H98</f>
        <v>0</v>
      </c>
      <c r="AR98" s="24" t="s">
        <v>148</v>
      </c>
      <c r="AT98" s="24" t="s">
        <v>143</v>
      </c>
      <c r="AU98" s="24" t="s">
        <v>84</v>
      </c>
      <c r="AY98" s="24" t="s">
        <v>141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24" t="s">
        <v>81</v>
      </c>
      <c r="BK98" s="232">
        <f>ROUND(I98*H98,2)</f>
        <v>0</v>
      </c>
      <c r="BL98" s="24" t="s">
        <v>148</v>
      </c>
      <c r="BM98" s="24" t="s">
        <v>272</v>
      </c>
    </row>
    <row r="99" spans="2:47" s="1" customFormat="1" ht="13.5">
      <c r="B99" s="46"/>
      <c r="C99" s="74"/>
      <c r="D99" s="233" t="s">
        <v>150</v>
      </c>
      <c r="E99" s="74"/>
      <c r="F99" s="234" t="s">
        <v>273</v>
      </c>
      <c r="G99" s="74"/>
      <c r="H99" s="74"/>
      <c r="I99" s="191"/>
      <c r="J99" s="74"/>
      <c r="K99" s="74"/>
      <c r="L99" s="72"/>
      <c r="M99" s="235"/>
      <c r="N99" s="47"/>
      <c r="O99" s="47"/>
      <c r="P99" s="47"/>
      <c r="Q99" s="47"/>
      <c r="R99" s="47"/>
      <c r="S99" s="47"/>
      <c r="T99" s="95"/>
      <c r="AT99" s="24" t="s">
        <v>150</v>
      </c>
      <c r="AU99" s="24" t="s">
        <v>84</v>
      </c>
    </row>
    <row r="100" spans="2:51" s="11" customFormat="1" ht="13.5">
      <c r="B100" s="236"/>
      <c r="C100" s="237"/>
      <c r="D100" s="233" t="s">
        <v>161</v>
      </c>
      <c r="E100" s="237"/>
      <c r="F100" s="239" t="s">
        <v>274</v>
      </c>
      <c r="G100" s="237"/>
      <c r="H100" s="240">
        <v>360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AT100" s="246" t="s">
        <v>161</v>
      </c>
      <c r="AU100" s="246" t="s">
        <v>84</v>
      </c>
      <c r="AV100" s="11" t="s">
        <v>84</v>
      </c>
      <c r="AW100" s="11" t="s">
        <v>6</v>
      </c>
      <c r="AX100" s="11" t="s">
        <v>81</v>
      </c>
      <c r="AY100" s="246" t="s">
        <v>141</v>
      </c>
    </row>
    <row r="101" spans="2:65" s="1" customFormat="1" ht="16.5" customHeight="1">
      <c r="B101" s="46"/>
      <c r="C101" s="221" t="s">
        <v>167</v>
      </c>
      <c r="D101" s="221" t="s">
        <v>143</v>
      </c>
      <c r="E101" s="222" t="s">
        <v>275</v>
      </c>
      <c r="F101" s="223" t="s">
        <v>276</v>
      </c>
      <c r="G101" s="224" t="s">
        <v>249</v>
      </c>
      <c r="H101" s="225">
        <v>3</v>
      </c>
      <c r="I101" s="226"/>
      <c r="J101" s="227">
        <f>ROUND(I101*H101,2)</f>
        <v>0</v>
      </c>
      <c r="K101" s="223" t="s">
        <v>147</v>
      </c>
      <c r="L101" s="72"/>
      <c r="M101" s="228" t="s">
        <v>21</v>
      </c>
      <c r="N101" s="229" t="s">
        <v>44</v>
      </c>
      <c r="O101" s="47"/>
      <c r="P101" s="230">
        <f>O101*H101</f>
        <v>0</v>
      </c>
      <c r="Q101" s="230">
        <v>0</v>
      </c>
      <c r="R101" s="230">
        <f>Q101*H101</f>
        <v>0</v>
      </c>
      <c r="S101" s="230">
        <v>0</v>
      </c>
      <c r="T101" s="231">
        <f>S101*H101</f>
        <v>0</v>
      </c>
      <c r="AR101" s="24" t="s">
        <v>148</v>
      </c>
      <c r="AT101" s="24" t="s">
        <v>143</v>
      </c>
      <c r="AU101" s="24" t="s">
        <v>84</v>
      </c>
      <c r="AY101" s="24" t="s">
        <v>141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24" t="s">
        <v>81</v>
      </c>
      <c r="BK101" s="232">
        <f>ROUND(I101*H101,2)</f>
        <v>0</v>
      </c>
      <c r="BL101" s="24" t="s">
        <v>148</v>
      </c>
      <c r="BM101" s="24" t="s">
        <v>277</v>
      </c>
    </row>
    <row r="102" spans="2:51" s="11" customFormat="1" ht="13.5">
      <c r="B102" s="236"/>
      <c r="C102" s="237"/>
      <c r="D102" s="233" t="s">
        <v>161</v>
      </c>
      <c r="E102" s="238" t="s">
        <v>21</v>
      </c>
      <c r="F102" s="239" t="s">
        <v>278</v>
      </c>
      <c r="G102" s="237"/>
      <c r="H102" s="240">
        <v>2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AT102" s="246" t="s">
        <v>161</v>
      </c>
      <c r="AU102" s="246" t="s">
        <v>84</v>
      </c>
      <c r="AV102" s="11" t="s">
        <v>84</v>
      </c>
      <c r="AW102" s="11" t="s">
        <v>37</v>
      </c>
      <c r="AX102" s="11" t="s">
        <v>73</v>
      </c>
      <c r="AY102" s="246" t="s">
        <v>141</v>
      </c>
    </row>
    <row r="103" spans="2:51" s="11" customFormat="1" ht="13.5">
      <c r="B103" s="236"/>
      <c r="C103" s="237"/>
      <c r="D103" s="233" t="s">
        <v>161</v>
      </c>
      <c r="E103" s="238" t="s">
        <v>21</v>
      </c>
      <c r="F103" s="239" t="s">
        <v>279</v>
      </c>
      <c r="G103" s="237"/>
      <c r="H103" s="240">
        <v>1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AT103" s="246" t="s">
        <v>161</v>
      </c>
      <c r="AU103" s="246" t="s">
        <v>84</v>
      </c>
      <c r="AV103" s="11" t="s">
        <v>84</v>
      </c>
      <c r="AW103" s="11" t="s">
        <v>37</v>
      </c>
      <c r="AX103" s="11" t="s">
        <v>73</v>
      </c>
      <c r="AY103" s="246" t="s">
        <v>141</v>
      </c>
    </row>
    <row r="104" spans="2:51" s="12" customFormat="1" ht="13.5">
      <c r="B104" s="247"/>
      <c r="C104" s="248"/>
      <c r="D104" s="233" t="s">
        <v>161</v>
      </c>
      <c r="E104" s="249" t="s">
        <v>21</v>
      </c>
      <c r="F104" s="250" t="s">
        <v>174</v>
      </c>
      <c r="G104" s="248"/>
      <c r="H104" s="251">
        <v>3</v>
      </c>
      <c r="I104" s="252"/>
      <c r="J104" s="248"/>
      <c r="K104" s="248"/>
      <c r="L104" s="253"/>
      <c r="M104" s="254"/>
      <c r="N104" s="255"/>
      <c r="O104" s="255"/>
      <c r="P104" s="255"/>
      <c r="Q104" s="255"/>
      <c r="R104" s="255"/>
      <c r="S104" s="255"/>
      <c r="T104" s="256"/>
      <c r="AT104" s="257" t="s">
        <v>161</v>
      </c>
      <c r="AU104" s="257" t="s">
        <v>84</v>
      </c>
      <c r="AV104" s="12" t="s">
        <v>148</v>
      </c>
      <c r="AW104" s="12" t="s">
        <v>37</v>
      </c>
      <c r="AX104" s="12" t="s">
        <v>81</v>
      </c>
      <c r="AY104" s="257" t="s">
        <v>141</v>
      </c>
    </row>
    <row r="105" spans="2:65" s="1" customFormat="1" ht="16.5" customHeight="1">
      <c r="B105" s="46"/>
      <c r="C105" s="221" t="s">
        <v>175</v>
      </c>
      <c r="D105" s="221" t="s">
        <v>143</v>
      </c>
      <c r="E105" s="222" t="s">
        <v>280</v>
      </c>
      <c r="F105" s="223" t="s">
        <v>281</v>
      </c>
      <c r="G105" s="224" t="s">
        <v>249</v>
      </c>
      <c r="H105" s="225">
        <v>3</v>
      </c>
      <c r="I105" s="226"/>
      <c r="J105" s="227">
        <f>ROUND(I105*H105,2)</f>
        <v>0</v>
      </c>
      <c r="K105" s="223" t="s">
        <v>147</v>
      </c>
      <c r="L105" s="72"/>
      <c r="M105" s="228" t="s">
        <v>21</v>
      </c>
      <c r="N105" s="229" t="s">
        <v>44</v>
      </c>
      <c r="O105" s="47"/>
      <c r="P105" s="230">
        <f>O105*H105</f>
        <v>0</v>
      </c>
      <c r="Q105" s="230">
        <v>0</v>
      </c>
      <c r="R105" s="230">
        <f>Q105*H105</f>
        <v>0</v>
      </c>
      <c r="S105" s="230">
        <v>0</v>
      </c>
      <c r="T105" s="231">
        <f>S105*H105</f>
        <v>0</v>
      </c>
      <c r="AR105" s="24" t="s">
        <v>148</v>
      </c>
      <c r="AT105" s="24" t="s">
        <v>143</v>
      </c>
      <c r="AU105" s="24" t="s">
        <v>84</v>
      </c>
      <c r="AY105" s="24" t="s">
        <v>141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24" t="s">
        <v>81</v>
      </c>
      <c r="BK105" s="232">
        <f>ROUND(I105*H105,2)</f>
        <v>0</v>
      </c>
      <c r="BL105" s="24" t="s">
        <v>148</v>
      </c>
      <c r="BM105" s="24" t="s">
        <v>282</v>
      </c>
    </row>
    <row r="106" spans="2:47" s="1" customFormat="1" ht="13.5">
      <c r="B106" s="46"/>
      <c r="C106" s="74"/>
      <c r="D106" s="233" t="s">
        <v>150</v>
      </c>
      <c r="E106" s="74"/>
      <c r="F106" s="234" t="s">
        <v>283</v>
      </c>
      <c r="G106" s="74"/>
      <c r="H106" s="74"/>
      <c r="I106" s="191"/>
      <c r="J106" s="74"/>
      <c r="K106" s="74"/>
      <c r="L106" s="72"/>
      <c r="M106" s="258"/>
      <c r="N106" s="259"/>
      <c r="O106" s="259"/>
      <c r="P106" s="259"/>
      <c r="Q106" s="259"/>
      <c r="R106" s="259"/>
      <c r="S106" s="259"/>
      <c r="T106" s="260"/>
      <c r="AT106" s="24" t="s">
        <v>150</v>
      </c>
      <c r="AU106" s="24" t="s">
        <v>84</v>
      </c>
    </row>
    <row r="107" spans="2:12" s="1" customFormat="1" ht="6.95" customHeight="1">
      <c r="B107" s="67"/>
      <c r="C107" s="68"/>
      <c r="D107" s="68"/>
      <c r="E107" s="68"/>
      <c r="F107" s="68"/>
      <c r="G107" s="68"/>
      <c r="H107" s="68"/>
      <c r="I107" s="166"/>
      <c r="J107" s="68"/>
      <c r="K107" s="68"/>
      <c r="L107" s="72"/>
    </row>
  </sheetData>
  <sheetProtection password="CC35" sheet="1" objects="1" scenarios="1" formatColumns="0" formatRows="0" autoFilter="0"/>
  <autoFilter ref="C77:K106"/>
  <mergeCells count="10">
    <mergeCell ref="E7:H7"/>
    <mergeCell ref="E9:H9"/>
    <mergeCell ref="E24:H24"/>
    <mergeCell ref="E45:H45"/>
    <mergeCell ref="E47:H47"/>
    <mergeCell ref="J51:J52"/>
    <mergeCell ref="E68:H68"/>
    <mergeCell ref="E70:H70"/>
    <mergeCell ref="G1:H1"/>
    <mergeCell ref="L2:V2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107</v>
      </c>
      <c r="G1" s="139" t="s">
        <v>108</v>
      </c>
      <c r="H1" s="139"/>
      <c r="I1" s="140"/>
      <c r="J1" s="139" t="s">
        <v>109</v>
      </c>
      <c r="K1" s="138" t="s">
        <v>110</v>
      </c>
      <c r="L1" s="139" t="s">
        <v>111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90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84</v>
      </c>
    </row>
    <row r="4" spans="2:46" ht="36.95" customHeight="1">
      <c r="B4" s="28"/>
      <c r="C4" s="29"/>
      <c r="D4" s="30" t="s">
        <v>112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III/33353-1 Přítoky, most ev. č. 33353-1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113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284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244</v>
      </c>
      <c r="G12" s="47"/>
      <c r="H12" s="47"/>
      <c r="I12" s="146" t="s">
        <v>25</v>
      </c>
      <c r="J12" s="147" t="str">
        <f>'Rekapitulace stavby'!AN8</f>
        <v>10. 1. 2018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tr">
        <f>IF('Rekapitulace stavby'!AN10="","",'Rekapitulace stavby'!AN10)</f>
        <v/>
      </c>
      <c r="K14" s="51"/>
    </row>
    <row r="15" spans="2:11" s="1" customFormat="1" ht="18" customHeight="1">
      <c r="B15" s="46"/>
      <c r="C15" s="47"/>
      <c r="D15" s="47"/>
      <c r="E15" s="35" t="str">
        <f>IF('Rekapitulace stavby'!E11="","",'Rekapitulace stavby'!E11)</f>
        <v>Středočeský kraj</v>
      </c>
      <c r="F15" s="47"/>
      <c r="G15" s="47"/>
      <c r="H15" s="47"/>
      <c r="I15" s="146" t="s">
        <v>30</v>
      </c>
      <c r="J15" s="35" t="str">
        <f>IF('Rekapitulace stavby'!AN11="","",'Rekapitulace stavby'!AN11)</f>
        <v/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6" t="s">
        <v>28</v>
      </c>
      <c r="J20" s="35" t="str">
        <f>IF('Rekapitulace stavby'!AN16="","",'Rekapitulace stavby'!AN16)</f>
        <v>60193280</v>
      </c>
      <c r="K20" s="51"/>
    </row>
    <row r="21" spans="2:11" s="1" customFormat="1" ht="18" customHeight="1">
      <c r="B21" s="46"/>
      <c r="C21" s="47"/>
      <c r="D21" s="47"/>
      <c r="E21" s="35" t="str">
        <f>IF('Rekapitulace stavby'!E17="","",'Rekapitulace stavby'!E17)</f>
        <v xml:space="preserve">VPÚ DECO PRAHA  a.s.</v>
      </c>
      <c r="F21" s="47"/>
      <c r="G21" s="47"/>
      <c r="H21" s="47"/>
      <c r="I21" s="146" t="s">
        <v>30</v>
      </c>
      <c r="J21" s="35" t="str">
        <f>IF('Rekapitulace stavby'!AN17="","",'Rekapitulace stavby'!AN17)</f>
        <v>CZ60193280_x005F_x0009_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38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21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39</v>
      </c>
      <c r="E27" s="47"/>
      <c r="F27" s="47"/>
      <c r="G27" s="47"/>
      <c r="H27" s="47"/>
      <c r="I27" s="144"/>
      <c r="J27" s="155">
        <f>ROUND(J84,2)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41</v>
      </c>
      <c r="G29" s="47"/>
      <c r="H29" s="47"/>
      <c r="I29" s="156" t="s">
        <v>40</v>
      </c>
      <c r="J29" s="52" t="s">
        <v>42</v>
      </c>
      <c r="K29" s="51"/>
    </row>
    <row r="30" spans="2:11" s="1" customFormat="1" ht="14.4" customHeight="1">
      <c r="B30" s="46"/>
      <c r="C30" s="47"/>
      <c r="D30" s="55" t="s">
        <v>43</v>
      </c>
      <c r="E30" s="55" t="s">
        <v>44</v>
      </c>
      <c r="F30" s="157">
        <f>ROUND(SUM(BE84:BE131),2)</f>
        <v>0</v>
      </c>
      <c r="G30" s="47"/>
      <c r="H30" s="47"/>
      <c r="I30" s="158">
        <v>0.21</v>
      </c>
      <c r="J30" s="157">
        <f>ROUND(ROUND((SUM(BE84:BE131)),2)*I30,2)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45</v>
      </c>
      <c r="F31" s="157">
        <f>ROUND(SUM(BF84:BF131),2)</f>
        <v>0</v>
      </c>
      <c r="G31" s="47"/>
      <c r="H31" s="47"/>
      <c r="I31" s="158">
        <v>0.15</v>
      </c>
      <c r="J31" s="157">
        <f>ROUND(ROUND((SUM(BF84:BF131)),2)*I31,2)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46</v>
      </c>
      <c r="F32" s="157">
        <f>ROUND(SUM(BG84:BG131),2)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47</v>
      </c>
      <c r="F33" s="157">
        <f>ROUND(SUM(BH84:BH131),2)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48</v>
      </c>
      <c r="F34" s="157">
        <f>ROUND(SUM(BI84:BI131),2)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49</v>
      </c>
      <c r="E36" s="98"/>
      <c r="F36" s="98"/>
      <c r="G36" s="161" t="s">
        <v>50</v>
      </c>
      <c r="H36" s="162" t="s">
        <v>51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115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III/33353-1 Přítoky, most ev. č. 33353-1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113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SO 186 - Stavební úpravy objízdných tras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 xml:space="preserve"> </v>
      </c>
      <c r="G49" s="47"/>
      <c r="H49" s="47"/>
      <c r="I49" s="146" t="s">
        <v>25</v>
      </c>
      <c r="J49" s="147" t="str">
        <f>IF(J12="","",J12)</f>
        <v>10. 1. 2018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>Středočeský kraj</v>
      </c>
      <c r="G51" s="47"/>
      <c r="H51" s="47"/>
      <c r="I51" s="146" t="s">
        <v>33</v>
      </c>
      <c r="J51" s="44" t="str">
        <f>E21</f>
        <v xml:space="preserve">VPÚ DECO PRAHA  a.s.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116</v>
      </c>
      <c r="D54" s="159"/>
      <c r="E54" s="159"/>
      <c r="F54" s="159"/>
      <c r="G54" s="159"/>
      <c r="H54" s="159"/>
      <c r="I54" s="173"/>
      <c r="J54" s="174" t="s">
        <v>117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118</v>
      </c>
      <c r="D56" s="47"/>
      <c r="E56" s="47"/>
      <c r="F56" s="47"/>
      <c r="G56" s="47"/>
      <c r="H56" s="47"/>
      <c r="I56" s="144"/>
      <c r="J56" s="155">
        <f>J84</f>
        <v>0</v>
      </c>
      <c r="K56" s="51"/>
      <c r="AU56" s="24" t="s">
        <v>119</v>
      </c>
    </row>
    <row r="57" spans="2:11" s="7" customFormat="1" ht="24.95" customHeight="1">
      <c r="B57" s="177"/>
      <c r="C57" s="178"/>
      <c r="D57" s="179" t="s">
        <v>120</v>
      </c>
      <c r="E57" s="180"/>
      <c r="F57" s="180"/>
      <c r="G57" s="180"/>
      <c r="H57" s="180"/>
      <c r="I57" s="181"/>
      <c r="J57" s="182">
        <f>J85</f>
        <v>0</v>
      </c>
      <c r="K57" s="183"/>
    </row>
    <row r="58" spans="2:11" s="8" customFormat="1" ht="19.9" customHeight="1">
      <c r="B58" s="184"/>
      <c r="C58" s="185"/>
      <c r="D58" s="186" t="s">
        <v>121</v>
      </c>
      <c r="E58" s="187"/>
      <c r="F58" s="187"/>
      <c r="G58" s="187"/>
      <c r="H58" s="187"/>
      <c r="I58" s="188"/>
      <c r="J58" s="189">
        <f>J86</f>
        <v>0</v>
      </c>
      <c r="K58" s="190"/>
    </row>
    <row r="59" spans="2:11" s="8" customFormat="1" ht="19.9" customHeight="1">
      <c r="B59" s="184"/>
      <c r="C59" s="185"/>
      <c r="D59" s="186" t="s">
        <v>285</v>
      </c>
      <c r="E59" s="187"/>
      <c r="F59" s="187"/>
      <c r="G59" s="187"/>
      <c r="H59" s="187"/>
      <c r="I59" s="188"/>
      <c r="J59" s="189">
        <f>J90</f>
        <v>0</v>
      </c>
      <c r="K59" s="190"/>
    </row>
    <row r="60" spans="2:11" s="8" customFormat="1" ht="19.9" customHeight="1">
      <c r="B60" s="184"/>
      <c r="C60" s="185"/>
      <c r="D60" s="186" t="s">
        <v>245</v>
      </c>
      <c r="E60" s="187"/>
      <c r="F60" s="187"/>
      <c r="G60" s="187"/>
      <c r="H60" s="187"/>
      <c r="I60" s="188"/>
      <c r="J60" s="189">
        <f>J107</f>
        <v>0</v>
      </c>
      <c r="K60" s="190"/>
    </row>
    <row r="61" spans="2:11" s="8" customFormat="1" ht="19.9" customHeight="1">
      <c r="B61" s="184"/>
      <c r="C61" s="185"/>
      <c r="D61" s="186" t="s">
        <v>286</v>
      </c>
      <c r="E61" s="187"/>
      <c r="F61" s="187"/>
      <c r="G61" s="187"/>
      <c r="H61" s="187"/>
      <c r="I61" s="188"/>
      <c r="J61" s="189">
        <f>J117</f>
        <v>0</v>
      </c>
      <c r="K61" s="190"/>
    </row>
    <row r="62" spans="2:11" s="7" customFormat="1" ht="24.95" customHeight="1">
      <c r="B62" s="177"/>
      <c r="C62" s="178"/>
      <c r="D62" s="179" t="s">
        <v>123</v>
      </c>
      <c r="E62" s="180"/>
      <c r="F62" s="180"/>
      <c r="G62" s="180"/>
      <c r="H62" s="180"/>
      <c r="I62" s="181"/>
      <c r="J62" s="182">
        <f>J125</f>
        <v>0</v>
      </c>
      <c r="K62" s="183"/>
    </row>
    <row r="63" spans="2:11" s="8" customFormat="1" ht="19.9" customHeight="1">
      <c r="B63" s="184"/>
      <c r="C63" s="185"/>
      <c r="D63" s="186" t="s">
        <v>287</v>
      </c>
      <c r="E63" s="187"/>
      <c r="F63" s="187"/>
      <c r="G63" s="187"/>
      <c r="H63" s="187"/>
      <c r="I63" s="188"/>
      <c r="J63" s="189">
        <f>J126</f>
        <v>0</v>
      </c>
      <c r="K63" s="190"/>
    </row>
    <row r="64" spans="2:11" s="8" customFormat="1" ht="19.9" customHeight="1">
      <c r="B64" s="184"/>
      <c r="C64" s="185"/>
      <c r="D64" s="186" t="s">
        <v>288</v>
      </c>
      <c r="E64" s="187"/>
      <c r="F64" s="187"/>
      <c r="G64" s="187"/>
      <c r="H64" s="187"/>
      <c r="I64" s="188"/>
      <c r="J64" s="189">
        <f>J129</f>
        <v>0</v>
      </c>
      <c r="K64" s="190"/>
    </row>
    <row r="65" spans="2:11" s="1" customFormat="1" ht="21.8" customHeight="1">
      <c r="B65" s="46"/>
      <c r="C65" s="47"/>
      <c r="D65" s="47"/>
      <c r="E65" s="47"/>
      <c r="F65" s="47"/>
      <c r="G65" s="47"/>
      <c r="H65" s="47"/>
      <c r="I65" s="144"/>
      <c r="J65" s="47"/>
      <c r="K65" s="51"/>
    </row>
    <row r="66" spans="2:11" s="1" customFormat="1" ht="6.95" customHeight="1">
      <c r="B66" s="67"/>
      <c r="C66" s="68"/>
      <c r="D66" s="68"/>
      <c r="E66" s="68"/>
      <c r="F66" s="68"/>
      <c r="G66" s="68"/>
      <c r="H66" s="68"/>
      <c r="I66" s="166"/>
      <c r="J66" s="68"/>
      <c r="K66" s="69"/>
    </row>
    <row r="70" spans="2:12" s="1" customFormat="1" ht="6.95" customHeight="1">
      <c r="B70" s="70"/>
      <c r="C70" s="71"/>
      <c r="D70" s="71"/>
      <c r="E70" s="71"/>
      <c r="F70" s="71"/>
      <c r="G70" s="71"/>
      <c r="H70" s="71"/>
      <c r="I70" s="169"/>
      <c r="J70" s="71"/>
      <c r="K70" s="71"/>
      <c r="L70" s="72"/>
    </row>
    <row r="71" spans="2:12" s="1" customFormat="1" ht="36.95" customHeight="1">
      <c r="B71" s="46"/>
      <c r="C71" s="73" t="s">
        <v>125</v>
      </c>
      <c r="D71" s="74"/>
      <c r="E71" s="74"/>
      <c r="F71" s="74"/>
      <c r="G71" s="74"/>
      <c r="H71" s="74"/>
      <c r="I71" s="191"/>
      <c r="J71" s="74"/>
      <c r="K71" s="74"/>
      <c r="L71" s="72"/>
    </row>
    <row r="72" spans="2:12" s="1" customFormat="1" ht="6.95" customHeight="1">
      <c r="B72" s="46"/>
      <c r="C72" s="74"/>
      <c r="D72" s="74"/>
      <c r="E72" s="74"/>
      <c r="F72" s="74"/>
      <c r="G72" s="74"/>
      <c r="H72" s="74"/>
      <c r="I72" s="191"/>
      <c r="J72" s="74"/>
      <c r="K72" s="74"/>
      <c r="L72" s="72"/>
    </row>
    <row r="73" spans="2:12" s="1" customFormat="1" ht="14.4" customHeight="1">
      <c r="B73" s="46"/>
      <c r="C73" s="76" t="s">
        <v>18</v>
      </c>
      <c r="D73" s="74"/>
      <c r="E73" s="74"/>
      <c r="F73" s="74"/>
      <c r="G73" s="74"/>
      <c r="H73" s="74"/>
      <c r="I73" s="191"/>
      <c r="J73" s="74"/>
      <c r="K73" s="74"/>
      <c r="L73" s="72"/>
    </row>
    <row r="74" spans="2:12" s="1" customFormat="1" ht="16.5" customHeight="1">
      <c r="B74" s="46"/>
      <c r="C74" s="74"/>
      <c r="D74" s="74"/>
      <c r="E74" s="192" t="str">
        <f>E7</f>
        <v>III/33353-1 Přítoky, most ev. č. 33353-1</v>
      </c>
      <c r="F74" s="76"/>
      <c r="G74" s="76"/>
      <c r="H74" s="76"/>
      <c r="I74" s="191"/>
      <c r="J74" s="74"/>
      <c r="K74" s="74"/>
      <c r="L74" s="72"/>
    </row>
    <row r="75" spans="2:12" s="1" customFormat="1" ht="14.4" customHeight="1">
      <c r="B75" s="46"/>
      <c r="C75" s="76" t="s">
        <v>113</v>
      </c>
      <c r="D75" s="74"/>
      <c r="E75" s="74"/>
      <c r="F75" s="74"/>
      <c r="G75" s="74"/>
      <c r="H75" s="74"/>
      <c r="I75" s="191"/>
      <c r="J75" s="74"/>
      <c r="K75" s="74"/>
      <c r="L75" s="72"/>
    </row>
    <row r="76" spans="2:12" s="1" customFormat="1" ht="17.25" customHeight="1">
      <c r="B76" s="46"/>
      <c r="C76" s="74"/>
      <c r="D76" s="74"/>
      <c r="E76" s="82" t="str">
        <f>E9</f>
        <v>SO 186 - Stavební úpravy objízdných tras</v>
      </c>
      <c r="F76" s="74"/>
      <c r="G76" s="74"/>
      <c r="H76" s="74"/>
      <c r="I76" s="191"/>
      <c r="J76" s="74"/>
      <c r="K76" s="74"/>
      <c r="L76" s="72"/>
    </row>
    <row r="77" spans="2:12" s="1" customFormat="1" ht="6.95" customHeight="1">
      <c r="B77" s="46"/>
      <c r="C77" s="74"/>
      <c r="D77" s="74"/>
      <c r="E77" s="74"/>
      <c r="F77" s="74"/>
      <c r="G77" s="74"/>
      <c r="H77" s="74"/>
      <c r="I77" s="191"/>
      <c r="J77" s="74"/>
      <c r="K77" s="74"/>
      <c r="L77" s="72"/>
    </row>
    <row r="78" spans="2:12" s="1" customFormat="1" ht="18" customHeight="1">
      <c r="B78" s="46"/>
      <c r="C78" s="76" t="s">
        <v>23</v>
      </c>
      <c r="D78" s="74"/>
      <c r="E78" s="74"/>
      <c r="F78" s="193" t="str">
        <f>F12</f>
        <v xml:space="preserve"> </v>
      </c>
      <c r="G78" s="74"/>
      <c r="H78" s="74"/>
      <c r="I78" s="194" t="s">
        <v>25</v>
      </c>
      <c r="J78" s="85" t="str">
        <f>IF(J12="","",J12)</f>
        <v>10. 1. 2018</v>
      </c>
      <c r="K78" s="74"/>
      <c r="L78" s="72"/>
    </row>
    <row r="79" spans="2:12" s="1" customFormat="1" ht="6.95" customHeight="1">
      <c r="B79" s="46"/>
      <c r="C79" s="74"/>
      <c r="D79" s="74"/>
      <c r="E79" s="74"/>
      <c r="F79" s="74"/>
      <c r="G79" s="74"/>
      <c r="H79" s="74"/>
      <c r="I79" s="191"/>
      <c r="J79" s="74"/>
      <c r="K79" s="74"/>
      <c r="L79" s="72"/>
    </row>
    <row r="80" spans="2:12" s="1" customFormat="1" ht="13.5">
      <c r="B80" s="46"/>
      <c r="C80" s="76" t="s">
        <v>27</v>
      </c>
      <c r="D80" s="74"/>
      <c r="E80" s="74"/>
      <c r="F80" s="193" t="str">
        <f>E15</f>
        <v>Středočeský kraj</v>
      </c>
      <c r="G80" s="74"/>
      <c r="H80" s="74"/>
      <c r="I80" s="194" t="s">
        <v>33</v>
      </c>
      <c r="J80" s="193" t="str">
        <f>E21</f>
        <v xml:space="preserve">VPÚ DECO PRAHA  a.s.</v>
      </c>
      <c r="K80" s="74"/>
      <c r="L80" s="72"/>
    </row>
    <row r="81" spans="2:12" s="1" customFormat="1" ht="14.4" customHeight="1">
      <c r="B81" s="46"/>
      <c r="C81" s="76" t="s">
        <v>31</v>
      </c>
      <c r="D81" s="74"/>
      <c r="E81" s="74"/>
      <c r="F81" s="193" t="str">
        <f>IF(E18="","",E18)</f>
        <v/>
      </c>
      <c r="G81" s="74"/>
      <c r="H81" s="74"/>
      <c r="I81" s="191"/>
      <c r="J81" s="74"/>
      <c r="K81" s="74"/>
      <c r="L81" s="72"/>
    </row>
    <row r="82" spans="2:12" s="1" customFormat="1" ht="10.3" customHeight="1">
      <c r="B82" s="46"/>
      <c r="C82" s="74"/>
      <c r="D82" s="74"/>
      <c r="E82" s="74"/>
      <c r="F82" s="74"/>
      <c r="G82" s="74"/>
      <c r="H82" s="74"/>
      <c r="I82" s="191"/>
      <c r="J82" s="74"/>
      <c r="K82" s="74"/>
      <c r="L82" s="72"/>
    </row>
    <row r="83" spans="2:20" s="9" customFormat="1" ht="29.25" customHeight="1">
      <c r="B83" s="195"/>
      <c r="C83" s="196" t="s">
        <v>126</v>
      </c>
      <c r="D83" s="197" t="s">
        <v>58</v>
      </c>
      <c r="E83" s="197" t="s">
        <v>54</v>
      </c>
      <c r="F83" s="197" t="s">
        <v>127</v>
      </c>
      <c r="G83" s="197" t="s">
        <v>128</v>
      </c>
      <c r="H83" s="197" t="s">
        <v>129</v>
      </c>
      <c r="I83" s="198" t="s">
        <v>130</v>
      </c>
      <c r="J83" s="197" t="s">
        <v>117</v>
      </c>
      <c r="K83" s="199" t="s">
        <v>131</v>
      </c>
      <c r="L83" s="200"/>
      <c r="M83" s="102" t="s">
        <v>132</v>
      </c>
      <c r="N83" s="103" t="s">
        <v>43</v>
      </c>
      <c r="O83" s="103" t="s">
        <v>133</v>
      </c>
      <c r="P83" s="103" t="s">
        <v>134</v>
      </c>
      <c r="Q83" s="103" t="s">
        <v>135</v>
      </c>
      <c r="R83" s="103" t="s">
        <v>136</v>
      </c>
      <c r="S83" s="103" t="s">
        <v>137</v>
      </c>
      <c r="T83" s="104" t="s">
        <v>138</v>
      </c>
    </row>
    <row r="84" spans="2:63" s="1" customFormat="1" ht="29.25" customHeight="1">
      <c r="B84" s="46"/>
      <c r="C84" s="108" t="s">
        <v>118</v>
      </c>
      <c r="D84" s="74"/>
      <c r="E84" s="74"/>
      <c r="F84" s="74"/>
      <c r="G84" s="74"/>
      <c r="H84" s="74"/>
      <c r="I84" s="191"/>
      <c r="J84" s="201">
        <f>BK84</f>
        <v>0</v>
      </c>
      <c r="K84" s="74"/>
      <c r="L84" s="72"/>
      <c r="M84" s="105"/>
      <c r="N84" s="106"/>
      <c r="O84" s="106"/>
      <c r="P84" s="202">
        <f>P85+P125</f>
        <v>0</v>
      </c>
      <c r="Q84" s="106"/>
      <c r="R84" s="202">
        <f>R85+R125</f>
        <v>3007.5547500000002</v>
      </c>
      <c r="S84" s="106"/>
      <c r="T84" s="203">
        <f>T85+T125</f>
        <v>1963.8000000000002</v>
      </c>
      <c r="AT84" s="24" t="s">
        <v>72</v>
      </c>
      <c r="AU84" s="24" t="s">
        <v>119</v>
      </c>
      <c r="BK84" s="204">
        <f>BK85+BK125</f>
        <v>0</v>
      </c>
    </row>
    <row r="85" spans="2:63" s="10" customFormat="1" ht="37.4" customHeight="1">
      <c r="B85" s="205"/>
      <c r="C85" s="206"/>
      <c r="D85" s="207" t="s">
        <v>72</v>
      </c>
      <c r="E85" s="208" t="s">
        <v>139</v>
      </c>
      <c r="F85" s="208" t="s">
        <v>140</v>
      </c>
      <c r="G85" s="206"/>
      <c r="H85" s="206"/>
      <c r="I85" s="209"/>
      <c r="J85" s="210">
        <f>BK85</f>
        <v>0</v>
      </c>
      <c r="K85" s="206"/>
      <c r="L85" s="211"/>
      <c r="M85" s="212"/>
      <c r="N85" s="213"/>
      <c r="O85" s="213"/>
      <c r="P85" s="214">
        <f>P86+P90+P107+P117</f>
        <v>0</v>
      </c>
      <c r="Q85" s="213"/>
      <c r="R85" s="214">
        <f>R86+R90+R107+R117</f>
        <v>3007.5547500000002</v>
      </c>
      <c r="S85" s="213"/>
      <c r="T85" s="215">
        <f>T86+T90+T107+T117</f>
        <v>1963.8000000000002</v>
      </c>
      <c r="AR85" s="216" t="s">
        <v>81</v>
      </c>
      <c r="AT85" s="217" t="s">
        <v>72</v>
      </c>
      <c r="AU85" s="217" t="s">
        <v>73</v>
      </c>
      <c r="AY85" s="216" t="s">
        <v>141</v>
      </c>
      <c r="BK85" s="218">
        <f>BK86+BK90+BK107+BK117</f>
        <v>0</v>
      </c>
    </row>
    <row r="86" spans="2:63" s="10" customFormat="1" ht="19.9" customHeight="1">
      <c r="B86" s="205"/>
      <c r="C86" s="206"/>
      <c r="D86" s="207" t="s">
        <v>72</v>
      </c>
      <c r="E86" s="219" t="s">
        <v>81</v>
      </c>
      <c r="F86" s="219" t="s">
        <v>142</v>
      </c>
      <c r="G86" s="206"/>
      <c r="H86" s="206"/>
      <c r="I86" s="209"/>
      <c r="J86" s="220">
        <f>BK86</f>
        <v>0</v>
      </c>
      <c r="K86" s="206"/>
      <c r="L86" s="211"/>
      <c r="M86" s="212"/>
      <c r="N86" s="213"/>
      <c r="O86" s="213"/>
      <c r="P86" s="214">
        <f>SUM(P87:P89)</f>
        <v>0</v>
      </c>
      <c r="Q86" s="213"/>
      <c r="R86" s="214">
        <f>SUM(R87:R89)</f>
        <v>0.32175</v>
      </c>
      <c r="S86" s="213"/>
      <c r="T86" s="215">
        <f>SUM(T87:T89)</f>
        <v>633.6</v>
      </c>
      <c r="AR86" s="216" t="s">
        <v>81</v>
      </c>
      <c r="AT86" s="217" t="s">
        <v>72</v>
      </c>
      <c r="AU86" s="217" t="s">
        <v>81</v>
      </c>
      <c r="AY86" s="216" t="s">
        <v>141</v>
      </c>
      <c r="BK86" s="218">
        <f>SUM(BK87:BK89)</f>
        <v>0</v>
      </c>
    </row>
    <row r="87" spans="2:65" s="1" customFormat="1" ht="25.5" customHeight="1">
      <c r="B87" s="46"/>
      <c r="C87" s="221" t="s">
        <v>81</v>
      </c>
      <c r="D87" s="221" t="s">
        <v>143</v>
      </c>
      <c r="E87" s="222" t="s">
        <v>289</v>
      </c>
      <c r="F87" s="223" t="s">
        <v>290</v>
      </c>
      <c r="G87" s="224" t="s">
        <v>146</v>
      </c>
      <c r="H87" s="225">
        <v>2475</v>
      </c>
      <c r="I87" s="226"/>
      <c r="J87" s="227">
        <f>ROUND(I87*H87,2)</f>
        <v>0</v>
      </c>
      <c r="K87" s="223" t="s">
        <v>147</v>
      </c>
      <c r="L87" s="72"/>
      <c r="M87" s="228" t="s">
        <v>21</v>
      </c>
      <c r="N87" s="229" t="s">
        <v>44</v>
      </c>
      <c r="O87" s="47"/>
      <c r="P87" s="230">
        <f>O87*H87</f>
        <v>0</v>
      </c>
      <c r="Q87" s="230">
        <v>0.00013</v>
      </c>
      <c r="R87" s="230">
        <f>Q87*H87</f>
        <v>0.32175</v>
      </c>
      <c r="S87" s="230">
        <v>0.256</v>
      </c>
      <c r="T87" s="231">
        <f>S87*H87</f>
        <v>633.6</v>
      </c>
      <c r="AR87" s="24" t="s">
        <v>148</v>
      </c>
      <c r="AT87" s="24" t="s">
        <v>143</v>
      </c>
      <c r="AU87" s="24" t="s">
        <v>84</v>
      </c>
      <c r="AY87" s="24" t="s">
        <v>141</v>
      </c>
      <c r="BE87" s="232">
        <f>IF(N87="základní",J87,0)</f>
        <v>0</v>
      </c>
      <c r="BF87" s="232">
        <f>IF(N87="snížená",J87,0)</f>
        <v>0</v>
      </c>
      <c r="BG87" s="232">
        <f>IF(N87="zákl. přenesená",J87,0)</f>
        <v>0</v>
      </c>
      <c r="BH87" s="232">
        <f>IF(N87="sníž. přenesená",J87,0)</f>
        <v>0</v>
      </c>
      <c r="BI87" s="232">
        <f>IF(N87="nulová",J87,0)</f>
        <v>0</v>
      </c>
      <c r="BJ87" s="24" t="s">
        <v>81</v>
      </c>
      <c r="BK87" s="232">
        <f>ROUND(I87*H87,2)</f>
        <v>0</v>
      </c>
      <c r="BL87" s="24" t="s">
        <v>148</v>
      </c>
      <c r="BM87" s="24" t="s">
        <v>291</v>
      </c>
    </row>
    <row r="88" spans="2:47" s="1" customFormat="1" ht="13.5">
      <c r="B88" s="46"/>
      <c r="C88" s="74"/>
      <c r="D88" s="233" t="s">
        <v>150</v>
      </c>
      <c r="E88" s="74"/>
      <c r="F88" s="234" t="s">
        <v>292</v>
      </c>
      <c r="G88" s="74"/>
      <c r="H88" s="74"/>
      <c r="I88" s="191"/>
      <c r="J88" s="74"/>
      <c r="K88" s="74"/>
      <c r="L88" s="72"/>
      <c r="M88" s="235"/>
      <c r="N88" s="47"/>
      <c r="O88" s="47"/>
      <c r="P88" s="47"/>
      <c r="Q88" s="47"/>
      <c r="R88" s="47"/>
      <c r="S88" s="47"/>
      <c r="T88" s="95"/>
      <c r="AT88" s="24" t="s">
        <v>150</v>
      </c>
      <c r="AU88" s="24" t="s">
        <v>84</v>
      </c>
    </row>
    <row r="89" spans="2:51" s="11" customFormat="1" ht="13.5">
      <c r="B89" s="236"/>
      <c r="C89" s="237"/>
      <c r="D89" s="233" t="s">
        <v>161</v>
      </c>
      <c r="E89" s="238" t="s">
        <v>21</v>
      </c>
      <c r="F89" s="239" t="s">
        <v>293</v>
      </c>
      <c r="G89" s="237"/>
      <c r="H89" s="240">
        <v>2475</v>
      </c>
      <c r="I89" s="241"/>
      <c r="J89" s="237"/>
      <c r="K89" s="237"/>
      <c r="L89" s="242"/>
      <c r="M89" s="243"/>
      <c r="N89" s="244"/>
      <c r="O89" s="244"/>
      <c r="P89" s="244"/>
      <c r="Q89" s="244"/>
      <c r="R89" s="244"/>
      <c r="S89" s="244"/>
      <c r="T89" s="245"/>
      <c r="AT89" s="246" t="s">
        <v>161</v>
      </c>
      <c r="AU89" s="246" t="s">
        <v>84</v>
      </c>
      <c r="AV89" s="11" t="s">
        <v>84</v>
      </c>
      <c r="AW89" s="11" t="s">
        <v>37</v>
      </c>
      <c r="AX89" s="11" t="s">
        <v>81</v>
      </c>
      <c r="AY89" s="246" t="s">
        <v>141</v>
      </c>
    </row>
    <row r="90" spans="2:63" s="10" customFormat="1" ht="29.85" customHeight="1">
      <c r="B90" s="205"/>
      <c r="C90" s="206"/>
      <c r="D90" s="207" t="s">
        <v>72</v>
      </c>
      <c r="E90" s="219" t="s">
        <v>167</v>
      </c>
      <c r="F90" s="219" t="s">
        <v>294</v>
      </c>
      <c r="G90" s="206"/>
      <c r="H90" s="206"/>
      <c r="I90" s="209"/>
      <c r="J90" s="220">
        <f>BK90</f>
        <v>0</v>
      </c>
      <c r="K90" s="206"/>
      <c r="L90" s="211"/>
      <c r="M90" s="212"/>
      <c r="N90" s="213"/>
      <c r="O90" s="213"/>
      <c r="P90" s="214">
        <f>SUM(P91:P106)</f>
        <v>0</v>
      </c>
      <c r="Q90" s="213"/>
      <c r="R90" s="214">
        <f>SUM(R91:R106)</f>
        <v>3006.4410000000003</v>
      </c>
      <c r="S90" s="213"/>
      <c r="T90" s="215">
        <f>SUM(T91:T106)</f>
        <v>0</v>
      </c>
      <c r="AR90" s="216" t="s">
        <v>81</v>
      </c>
      <c r="AT90" s="217" t="s">
        <v>72</v>
      </c>
      <c r="AU90" s="217" t="s">
        <v>81</v>
      </c>
      <c r="AY90" s="216" t="s">
        <v>141</v>
      </c>
      <c r="BK90" s="218">
        <f>SUM(BK91:BK106)</f>
        <v>0</v>
      </c>
    </row>
    <row r="91" spans="2:65" s="1" customFormat="1" ht="16.5" customHeight="1">
      <c r="B91" s="46"/>
      <c r="C91" s="221" t="s">
        <v>84</v>
      </c>
      <c r="D91" s="221" t="s">
        <v>143</v>
      </c>
      <c r="E91" s="222" t="s">
        <v>295</v>
      </c>
      <c r="F91" s="223" t="s">
        <v>296</v>
      </c>
      <c r="G91" s="224" t="s">
        <v>146</v>
      </c>
      <c r="H91" s="225">
        <v>1350</v>
      </c>
      <c r="I91" s="226"/>
      <c r="J91" s="227">
        <f>ROUND(I91*H91,2)</f>
        <v>0</v>
      </c>
      <c r="K91" s="223" t="s">
        <v>147</v>
      </c>
      <c r="L91" s="72"/>
      <c r="M91" s="228" t="s">
        <v>21</v>
      </c>
      <c r="N91" s="229" t="s">
        <v>44</v>
      </c>
      <c r="O91" s="47"/>
      <c r="P91" s="230">
        <f>O91*H91</f>
        <v>0</v>
      </c>
      <c r="Q91" s="230">
        <v>0.18776</v>
      </c>
      <c r="R91" s="230">
        <f>Q91*H91</f>
        <v>253.47600000000003</v>
      </c>
      <c r="S91" s="230">
        <v>0</v>
      </c>
      <c r="T91" s="231">
        <f>S91*H91</f>
        <v>0</v>
      </c>
      <c r="AR91" s="24" t="s">
        <v>148</v>
      </c>
      <c r="AT91" s="24" t="s">
        <v>143</v>
      </c>
      <c r="AU91" s="24" t="s">
        <v>84</v>
      </c>
      <c r="AY91" s="24" t="s">
        <v>141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24" t="s">
        <v>81</v>
      </c>
      <c r="BK91" s="232">
        <f>ROUND(I91*H91,2)</f>
        <v>0</v>
      </c>
      <c r="BL91" s="24" t="s">
        <v>148</v>
      </c>
      <c r="BM91" s="24" t="s">
        <v>297</v>
      </c>
    </row>
    <row r="92" spans="2:51" s="11" customFormat="1" ht="13.5">
      <c r="B92" s="236"/>
      <c r="C92" s="237"/>
      <c r="D92" s="233" t="s">
        <v>161</v>
      </c>
      <c r="E92" s="238" t="s">
        <v>21</v>
      </c>
      <c r="F92" s="239" t="s">
        <v>298</v>
      </c>
      <c r="G92" s="237"/>
      <c r="H92" s="240">
        <v>1350</v>
      </c>
      <c r="I92" s="241"/>
      <c r="J92" s="237"/>
      <c r="K92" s="237"/>
      <c r="L92" s="242"/>
      <c r="M92" s="243"/>
      <c r="N92" s="244"/>
      <c r="O92" s="244"/>
      <c r="P92" s="244"/>
      <c r="Q92" s="244"/>
      <c r="R92" s="244"/>
      <c r="S92" s="244"/>
      <c r="T92" s="245"/>
      <c r="AT92" s="246" t="s">
        <v>161</v>
      </c>
      <c r="AU92" s="246" t="s">
        <v>84</v>
      </c>
      <c r="AV92" s="11" t="s">
        <v>84</v>
      </c>
      <c r="AW92" s="11" t="s">
        <v>37</v>
      </c>
      <c r="AX92" s="11" t="s">
        <v>81</v>
      </c>
      <c r="AY92" s="246" t="s">
        <v>141</v>
      </c>
    </row>
    <row r="93" spans="2:65" s="1" customFormat="1" ht="16.5" customHeight="1">
      <c r="B93" s="46"/>
      <c r="C93" s="221" t="s">
        <v>155</v>
      </c>
      <c r="D93" s="221" t="s">
        <v>143</v>
      </c>
      <c r="E93" s="222" t="s">
        <v>299</v>
      </c>
      <c r="F93" s="223" t="s">
        <v>300</v>
      </c>
      <c r="G93" s="224" t="s">
        <v>158</v>
      </c>
      <c r="H93" s="225">
        <v>1485</v>
      </c>
      <c r="I93" s="226"/>
      <c r="J93" s="227">
        <f>ROUND(I93*H93,2)</f>
        <v>0</v>
      </c>
      <c r="K93" s="223" t="s">
        <v>147</v>
      </c>
      <c r="L93" s="72"/>
      <c r="M93" s="228" t="s">
        <v>21</v>
      </c>
      <c r="N93" s="229" t="s">
        <v>44</v>
      </c>
      <c r="O93" s="47"/>
      <c r="P93" s="230">
        <f>O93*H93</f>
        <v>0</v>
      </c>
      <c r="Q93" s="230">
        <v>1.85</v>
      </c>
      <c r="R93" s="230">
        <f>Q93*H93</f>
        <v>2747.25</v>
      </c>
      <c r="S93" s="230">
        <v>0</v>
      </c>
      <c r="T93" s="231">
        <f>S93*H93</f>
        <v>0</v>
      </c>
      <c r="AR93" s="24" t="s">
        <v>148</v>
      </c>
      <c r="AT93" s="24" t="s">
        <v>143</v>
      </c>
      <c r="AU93" s="24" t="s">
        <v>84</v>
      </c>
      <c r="AY93" s="24" t="s">
        <v>141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24" t="s">
        <v>81</v>
      </c>
      <c r="BK93" s="232">
        <f>ROUND(I93*H93,2)</f>
        <v>0</v>
      </c>
      <c r="BL93" s="24" t="s">
        <v>148</v>
      </c>
      <c r="BM93" s="24" t="s">
        <v>301</v>
      </c>
    </row>
    <row r="94" spans="2:47" s="1" customFormat="1" ht="13.5">
      <c r="B94" s="46"/>
      <c r="C94" s="74"/>
      <c r="D94" s="233" t="s">
        <v>150</v>
      </c>
      <c r="E94" s="74"/>
      <c r="F94" s="234" t="s">
        <v>302</v>
      </c>
      <c r="G94" s="74"/>
      <c r="H94" s="74"/>
      <c r="I94" s="191"/>
      <c r="J94" s="74"/>
      <c r="K94" s="74"/>
      <c r="L94" s="72"/>
      <c r="M94" s="235"/>
      <c r="N94" s="47"/>
      <c r="O94" s="47"/>
      <c r="P94" s="47"/>
      <c r="Q94" s="47"/>
      <c r="R94" s="47"/>
      <c r="S94" s="47"/>
      <c r="T94" s="95"/>
      <c r="AT94" s="24" t="s">
        <v>150</v>
      </c>
      <c r="AU94" s="24" t="s">
        <v>84</v>
      </c>
    </row>
    <row r="95" spans="2:51" s="11" customFormat="1" ht="13.5">
      <c r="B95" s="236"/>
      <c r="C95" s="237"/>
      <c r="D95" s="233" t="s">
        <v>161</v>
      </c>
      <c r="E95" s="238" t="s">
        <v>21</v>
      </c>
      <c r="F95" s="239" t="s">
        <v>303</v>
      </c>
      <c r="G95" s="237"/>
      <c r="H95" s="240">
        <v>1485</v>
      </c>
      <c r="I95" s="241"/>
      <c r="J95" s="237"/>
      <c r="K95" s="237"/>
      <c r="L95" s="242"/>
      <c r="M95" s="243"/>
      <c r="N95" s="244"/>
      <c r="O95" s="244"/>
      <c r="P95" s="244"/>
      <c r="Q95" s="244"/>
      <c r="R95" s="244"/>
      <c r="S95" s="244"/>
      <c r="T95" s="245"/>
      <c r="AT95" s="246" t="s">
        <v>161</v>
      </c>
      <c r="AU95" s="246" t="s">
        <v>84</v>
      </c>
      <c r="AV95" s="11" t="s">
        <v>84</v>
      </c>
      <c r="AW95" s="11" t="s">
        <v>37</v>
      </c>
      <c r="AX95" s="11" t="s">
        <v>81</v>
      </c>
      <c r="AY95" s="246" t="s">
        <v>141</v>
      </c>
    </row>
    <row r="96" spans="2:65" s="1" customFormat="1" ht="16.5" customHeight="1">
      <c r="B96" s="46"/>
      <c r="C96" s="221" t="s">
        <v>148</v>
      </c>
      <c r="D96" s="221" t="s">
        <v>143</v>
      </c>
      <c r="E96" s="222" t="s">
        <v>304</v>
      </c>
      <c r="F96" s="223" t="s">
        <v>305</v>
      </c>
      <c r="G96" s="224" t="s">
        <v>306</v>
      </c>
      <c r="H96" s="225">
        <v>4500</v>
      </c>
      <c r="I96" s="226"/>
      <c r="J96" s="227">
        <f>ROUND(I96*H96,2)</f>
        <v>0</v>
      </c>
      <c r="K96" s="223" t="s">
        <v>147</v>
      </c>
      <c r="L96" s="72"/>
      <c r="M96" s="228" t="s">
        <v>21</v>
      </c>
      <c r="N96" s="229" t="s">
        <v>44</v>
      </c>
      <c r="O96" s="47"/>
      <c r="P96" s="230">
        <f>O96*H96</f>
        <v>0</v>
      </c>
      <c r="Q96" s="230">
        <v>0.00127</v>
      </c>
      <c r="R96" s="230">
        <f>Q96*H96</f>
        <v>5.715000000000001</v>
      </c>
      <c r="S96" s="230">
        <v>0</v>
      </c>
      <c r="T96" s="231">
        <f>S96*H96</f>
        <v>0</v>
      </c>
      <c r="AR96" s="24" t="s">
        <v>148</v>
      </c>
      <c r="AT96" s="24" t="s">
        <v>143</v>
      </c>
      <c r="AU96" s="24" t="s">
        <v>84</v>
      </c>
      <c r="AY96" s="24" t="s">
        <v>141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24" t="s">
        <v>81</v>
      </c>
      <c r="BK96" s="232">
        <f>ROUND(I96*H96,2)</f>
        <v>0</v>
      </c>
      <c r="BL96" s="24" t="s">
        <v>148</v>
      </c>
      <c r="BM96" s="24" t="s">
        <v>307</v>
      </c>
    </row>
    <row r="97" spans="2:47" s="1" customFormat="1" ht="13.5">
      <c r="B97" s="46"/>
      <c r="C97" s="74"/>
      <c r="D97" s="233" t="s">
        <v>150</v>
      </c>
      <c r="E97" s="74"/>
      <c r="F97" s="234" t="s">
        <v>308</v>
      </c>
      <c r="G97" s="74"/>
      <c r="H97" s="74"/>
      <c r="I97" s="191"/>
      <c r="J97" s="74"/>
      <c r="K97" s="74"/>
      <c r="L97" s="72"/>
      <c r="M97" s="235"/>
      <c r="N97" s="47"/>
      <c r="O97" s="47"/>
      <c r="P97" s="47"/>
      <c r="Q97" s="47"/>
      <c r="R97" s="47"/>
      <c r="S97" s="47"/>
      <c r="T97" s="95"/>
      <c r="AT97" s="24" t="s">
        <v>150</v>
      </c>
      <c r="AU97" s="24" t="s">
        <v>84</v>
      </c>
    </row>
    <row r="98" spans="2:65" s="1" customFormat="1" ht="16.5" customHeight="1">
      <c r="B98" s="46"/>
      <c r="C98" s="221" t="s">
        <v>167</v>
      </c>
      <c r="D98" s="221" t="s">
        <v>143</v>
      </c>
      <c r="E98" s="222" t="s">
        <v>309</v>
      </c>
      <c r="F98" s="223" t="s">
        <v>310</v>
      </c>
      <c r="G98" s="224" t="s">
        <v>146</v>
      </c>
      <c r="H98" s="225">
        <v>2549.25</v>
      </c>
      <c r="I98" s="226"/>
      <c r="J98" s="227">
        <f>ROUND(I98*H98,2)</f>
        <v>0</v>
      </c>
      <c r="K98" s="223" t="s">
        <v>147</v>
      </c>
      <c r="L98" s="72"/>
      <c r="M98" s="228" t="s">
        <v>21</v>
      </c>
      <c r="N98" s="229" t="s">
        <v>44</v>
      </c>
      <c r="O98" s="47"/>
      <c r="P98" s="230">
        <f>O98*H98</f>
        <v>0</v>
      </c>
      <c r="Q98" s="230">
        <v>0</v>
      </c>
      <c r="R98" s="230">
        <f>Q98*H98</f>
        <v>0</v>
      </c>
      <c r="S98" s="230">
        <v>0</v>
      </c>
      <c r="T98" s="231">
        <f>S98*H98</f>
        <v>0</v>
      </c>
      <c r="AR98" s="24" t="s">
        <v>148</v>
      </c>
      <c r="AT98" s="24" t="s">
        <v>143</v>
      </c>
      <c r="AU98" s="24" t="s">
        <v>84</v>
      </c>
      <c r="AY98" s="24" t="s">
        <v>141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24" t="s">
        <v>81</v>
      </c>
      <c r="BK98" s="232">
        <f>ROUND(I98*H98,2)</f>
        <v>0</v>
      </c>
      <c r="BL98" s="24" t="s">
        <v>148</v>
      </c>
      <c r="BM98" s="24" t="s">
        <v>311</v>
      </c>
    </row>
    <row r="99" spans="2:47" s="1" customFormat="1" ht="13.5">
      <c r="B99" s="46"/>
      <c r="C99" s="74"/>
      <c r="D99" s="233" t="s">
        <v>150</v>
      </c>
      <c r="E99" s="74"/>
      <c r="F99" s="234" t="s">
        <v>312</v>
      </c>
      <c r="G99" s="74"/>
      <c r="H99" s="74"/>
      <c r="I99" s="191"/>
      <c r="J99" s="74"/>
      <c r="K99" s="74"/>
      <c r="L99" s="72"/>
      <c r="M99" s="235"/>
      <c r="N99" s="47"/>
      <c r="O99" s="47"/>
      <c r="P99" s="47"/>
      <c r="Q99" s="47"/>
      <c r="R99" s="47"/>
      <c r="S99" s="47"/>
      <c r="T99" s="95"/>
      <c r="AT99" s="24" t="s">
        <v>150</v>
      </c>
      <c r="AU99" s="24" t="s">
        <v>84</v>
      </c>
    </row>
    <row r="100" spans="2:65" s="1" customFormat="1" ht="16.5" customHeight="1">
      <c r="B100" s="46"/>
      <c r="C100" s="221" t="s">
        <v>175</v>
      </c>
      <c r="D100" s="221" t="s">
        <v>143</v>
      </c>
      <c r="E100" s="222" t="s">
        <v>313</v>
      </c>
      <c r="F100" s="223" t="s">
        <v>314</v>
      </c>
      <c r="G100" s="224" t="s">
        <v>146</v>
      </c>
      <c r="H100" s="225">
        <v>2549.25</v>
      </c>
      <c r="I100" s="226"/>
      <c r="J100" s="227">
        <f>ROUND(I100*H100,2)</f>
        <v>0</v>
      </c>
      <c r="K100" s="223" t="s">
        <v>147</v>
      </c>
      <c r="L100" s="72"/>
      <c r="M100" s="228" t="s">
        <v>21</v>
      </c>
      <c r="N100" s="229" t="s">
        <v>44</v>
      </c>
      <c r="O100" s="47"/>
      <c r="P100" s="230">
        <f>O100*H100</f>
        <v>0</v>
      </c>
      <c r="Q100" s="230">
        <v>0</v>
      </c>
      <c r="R100" s="230">
        <f>Q100*H100</f>
        <v>0</v>
      </c>
      <c r="S100" s="230">
        <v>0</v>
      </c>
      <c r="T100" s="231">
        <f>S100*H100</f>
        <v>0</v>
      </c>
      <c r="AR100" s="24" t="s">
        <v>148</v>
      </c>
      <c r="AT100" s="24" t="s">
        <v>143</v>
      </c>
      <c r="AU100" s="24" t="s">
        <v>84</v>
      </c>
      <c r="AY100" s="24" t="s">
        <v>141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24" t="s">
        <v>81</v>
      </c>
      <c r="BK100" s="232">
        <f>ROUND(I100*H100,2)</f>
        <v>0</v>
      </c>
      <c r="BL100" s="24" t="s">
        <v>148</v>
      </c>
      <c r="BM100" s="24" t="s">
        <v>315</v>
      </c>
    </row>
    <row r="101" spans="2:47" s="1" customFormat="1" ht="13.5">
      <c r="B101" s="46"/>
      <c r="C101" s="74"/>
      <c r="D101" s="233" t="s">
        <v>150</v>
      </c>
      <c r="E101" s="74"/>
      <c r="F101" s="234" t="s">
        <v>316</v>
      </c>
      <c r="G101" s="74"/>
      <c r="H101" s="74"/>
      <c r="I101" s="191"/>
      <c r="J101" s="74"/>
      <c r="K101" s="74"/>
      <c r="L101" s="72"/>
      <c r="M101" s="235"/>
      <c r="N101" s="47"/>
      <c r="O101" s="47"/>
      <c r="P101" s="47"/>
      <c r="Q101" s="47"/>
      <c r="R101" s="47"/>
      <c r="S101" s="47"/>
      <c r="T101" s="95"/>
      <c r="AT101" s="24" t="s">
        <v>150</v>
      </c>
      <c r="AU101" s="24" t="s">
        <v>84</v>
      </c>
    </row>
    <row r="102" spans="2:65" s="1" customFormat="1" ht="25.5" customHeight="1">
      <c r="B102" s="46"/>
      <c r="C102" s="221" t="s">
        <v>179</v>
      </c>
      <c r="D102" s="221" t="s">
        <v>143</v>
      </c>
      <c r="E102" s="222" t="s">
        <v>317</v>
      </c>
      <c r="F102" s="223" t="s">
        <v>318</v>
      </c>
      <c r="G102" s="224" t="s">
        <v>146</v>
      </c>
      <c r="H102" s="225">
        <v>2475</v>
      </c>
      <c r="I102" s="226"/>
      <c r="J102" s="227">
        <f>ROUND(I102*H102,2)</f>
        <v>0</v>
      </c>
      <c r="K102" s="223" t="s">
        <v>147</v>
      </c>
      <c r="L102" s="72"/>
      <c r="M102" s="228" t="s">
        <v>21</v>
      </c>
      <c r="N102" s="229" t="s">
        <v>44</v>
      </c>
      <c r="O102" s="47"/>
      <c r="P102" s="230">
        <f>O102*H102</f>
        <v>0</v>
      </c>
      <c r="Q102" s="230">
        <v>0</v>
      </c>
      <c r="R102" s="230">
        <f>Q102*H102</f>
        <v>0</v>
      </c>
      <c r="S102" s="230">
        <v>0</v>
      </c>
      <c r="T102" s="231">
        <f>S102*H102</f>
        <v>0</v>
      </c>
      <c r="AR102" s="24" t="s">
        <v>148</v>
      </c>
      <c r="AT102" s="24" t="s">
        <v>143</v>
      </c>
      <c r="AU102" s="24" t="s">
        <v>84</v>
      </c>
      <c r="AY102" s="24" t="s">
        <v>141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24" t="s">
        <v>81</v>
      </c>
      <c r="BK102" s="232">
        <f>ROUND(I102*H102,2)</f>
        <v>0</v>
      </c>
      <c r="BL102" s="24" t="s">
        <v>148</v>
      </c>
      <c r="BM102" s="24" t="s">
        <v>319</v>
      </c>
    </row>
    <row r="103" spans="2:47" s="1" customFormat="1" ht="13.5">
      <c r="B103" s="46"/>
      <c r="C103" s="74"/>
      <c r="D103" s="233" t="s">
        <v>150</v>
      </c>
      <c r="E103" s="74"/>
      <c r="F103" s="234" t="s">
        <v>320</v>
      </c>
      <c r="G103" s="74"/>
      <c r="H103" s="74"/>
      <c r="I103" s="191"/>
      <c r="J103" s="74"/>
      <c r="K103" s="74"/>
      <c r="L103" s="72"/>
      <c r="M103" s="235"/>
      <c r="N103" s="47"/>
      <c r="O103" s="47"/>
      <c r="P103" s="47"/>
      <c r="Q103" s="47"/>
      <c r="R103" s="47"/>
      <c r="S103" s="47"/>
      <c r="T103" s="95"/>
      <c r="AT103" s="24" t="s">
        <v>150</v>
      </c>
      <c r="AU103" s="24" t="s">
        <v>84</v>
      </c>
    </row>
    <row r="104" spans="2:65" s="1" customFormat="1" ht="25.5" customHeight="1">
      <c r="B104" s="46"/>
      <c r="C104" s="221" t="s">
        <v>184</v>
      </c>
      <c r="D104" s="221" t="s">
        <v>143</v>
      </c>
      <c r="E104" s="222" t="s">
        <v>321</v>
      </c>
      <c r="F104" s="223" t="s">
        <v>322</v>
      </c>
      <c r="G104" s="224" t="s">
        <v>146</v>
      </c>
      <c r="H104" s="225">
        <v>2549.25</v>
      </c>
      <c r="I104" s="226"/>
      <c r="J104" s="227">
        <f>ROUND(I104*H104,2)</f>
        <v>0</v>
      </c>
      <c r="K104" s="223" t="s">
        <v>147</v>
      </c>
      <c r="L104" s="72"/>
      <c r="M104" s="228" t="s">
        <v>21</v>
      </c>
      <c r="N104" s="229" t="s">
        <v>44</v>
      </c>
      <c r="O104" s="47"/>
      <c r="P104" s="230">
        <f>O104*H104</f>
        <v>0</v>
      </c>
      <c r="Q104" s="230">
        <v>0</v>
      </c>
      <c r="R104" s="230">
        <f>Q104*H104</f>
        <v>0</v>
      </c>
      <c r="S104" s="230">
        <v>0</v>
      </c>
      <c r="T104" s="231">
        <f>S104*H104</f>
        <v>0</v>
      </c>
      <c r="AR104" s="24" t="s">
        <v>148</v>
      </c>
      <c r="AT104" s="24" t="s">
        <v>143</v>
      </c>
      <c r="AU104" s="24" t="s">
        <v>84</v>
      </c>
      <c r="AY104" s="24" t="s">
        <v>141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24" t="s">
        <v>81</v>
      </c>
      <c r="BK104" s="232">
        <f>ROUND(I104*H104,2)</f>
        <v>0</v>
      </c>
      <c r="BL104" s="24" t="s">
        <v>148</v>
      </c>
      <c r="BM104" s="24" t="s">
        <v>323</v>
      </c>
    </row>
    <row r="105" spans="2:47" s="1" customFormat="1" ht="13.5">
      <c r="B105" s="46"/>
      <c r="C105" s="74"/>
      <c r="D105" s="233" t="s">
        <v>150</v>
      </c>
      <c r="E105" s="74"/>
      <c r="F105" s="234" t="s">
        <v>324</v>
      </c>
      <c r="G105" s="74"/>
      <c r="H105" s="74"/>
      <c r="I105" s="191"/>
      <c r="J105" s="74"/>
      <c r="K105" s="74"/>
      <c r="L105" s="72"/>
      <c r="M105" s="235"/>
      <c r="N105" s="47"/>
      <c r="O105" s="47"/>
      <c r="P105" s="47"/>
      <c r="Q105" s="47"/>
      <c r="R105" s="47"/>
      <c r="S105" s="47"/>
      <c r="T105" s="95"/>
      <c r="AT105" s="24" t="s">
        <v>150</v>
      </c>
      <c r="AU105" s="24" t="s">
        <v>84</v>
      </c>
    </row>
    <row r="106" spans="2:51" s="11" customFormat="1" ht="13.5">
      <c r="B106" s="236"/>
      <c r="C106" s="237"/>
      <c r="D106" s="233" t="s">
        <v>161</v>
      </c>
      <c r="E106" s="237"/>
      <c r="F106" s="239" t="s">
        <v>325</v>
      </c>
      <c r="G106" s="237"/>
      <c r="H106" s="240">
        <v>2549.25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AT106" s="246" t="s">
        <v>161</v>
      </c>
      <c r="AU106" s="246" t="s">
        <v>84</v>
      </c>
      <c r="AV106" s="11" t="s">
        <v>84</v>
      </c>
      <c r="AW106" s="11" t="s">
        <v>6</v>
      </c>
      <c r="AX106" s="11" t="s">
        <v>81</v>
      </c>
      <c r="AY106" s="246" t="s">
        <v>141</v>
      </c>
    </row>
    <row r="107" spans="2:63" s="10" customFormat="1" ht="29.85" customHeight="1">
      <c r="B107" s="205"/>
      <c r="C107" s="206"/>
      <c r="D107" s="207" t="s">
        <v>72</v>
      </c>
      <c r="E107" s="219" t="s">
        <v>190</v>
      </c>
      <c r="F107" s="219" t="s">
        <v>246</v>
      </c>
      <c r="G107" s="206"/>
      <c r="H107" s="206"/>
      <c r="I107" s="209"/>
      <c r="J107" s="220">
        <f>BK107</f>
        <v>0</v>
      </c>
      <c r="K107" s="206"/>
      <c r="L107" s="211"/>
      <c r="M107" s="212"/>
      <c r="N107" s="213"/>
      <c r="O107" s="213"/>
      <c r="P107" s="214">
        <f>SUM(P108:P116)</f>
        <v>0</v>
      </c>
      <c r="Q107" s="213"/>
      <c r="R107" s="214">
        <f>SUM(R108:R116)</f>
        <v>0.792</v>
      </c>
      <c r="S107" s="213"/>
      <c r="T107" s="215">
        <f>SUM(T108:T116)</f>
        <v>1330.2</v>
      </c>
      <c r="AR107" s="216" t="s">
        <v>81</v>
      </c>
      <c r="AT107" s="217" t="s">
        <v>72</v>
      </c>
      <c r="AU107" s="217" t="s">
        <v>81</v>
      </c>
      <c r="AY107" s="216" t="s">
        <v>141</v>
      </c>
      <c r="BK107" s="218">
        <f>SUM(BK108:BK116)</f>
        <v>0</v>
      </c>
    </row>
    <row r="108" spans="2:65" s="1" customFormat="1" ht="25.5" customHeight="1">
      <c r="B108" s="46"/>
      <c r="C108" s="221" t="s">
        <v>190</v>
      </c>
      <c r="D108" s="221" t="s">
        <v>143</v>
      </c>
      <c r="E108" s="222" t="s">
        <v>326</v>
      </c>
      <c r="F108" s="223" t="s">
        <v>327</v>
      </c>
      <c r="G108" s="224" t="s">
        <v>306</v>
      </c>
      <c r="H108" s="225">
        <v>1800</v>
      </c>
      <c r="I108" s="226"/>
      <c r="J108" s="227">
        <f>ROUND(I108*H108,2)</f>
        <v>0</v>
      </c>
      <c r="K108" s="223" t="s">
        <v>147</v>
      </c>
      <c r="L108" s="72"/>
      <c r="M108" s="228" t="s">
        <v>21</v>
      </c>
      <c r="N108" s="229" t="s">
        <v>44</v>
      </c>
      <c r="O108" s="47"/>
      <c r="P108" s="230">
        <f>O108*H108</f>
        <v>0</v>
      </c>
      <c r="Q108" s="230">
        <v>0.00011</v>
      </c>
      <c r="R108" s="230">
        <f>Q108*H108</f>
        <v>0.198</v>
      </c>
      <c r="S108" s="230">
        <v>0</v>
      </c>
      <c r="T108" s="231">
        <f>S108*H108</f>
        <v>0</v>
      </c>
      <c r="AR108" s="24" t="s">
        <v>148</v>
      </c>
      <c r="AT108" s="24" t="s">
        <v>143</v>
      </c>
      <c r="AU108" s="24" t="s">
        <v>84</v>
      </c>
      <c r="AY108" s="24" t="s">
        <v>141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24" t="s">
        <v>81</v>
      </c>
      <c r="BK108" s="232">
        <f>ROUND(I108*H108,2)</f>
        <v>0</v>
      </c>
      <c r="BL108" s="24" t="s">
        <v>148</v>
      </c>
      <c r="BM108" s="24" t="s">
        <v>328</v>
      </c>
    </row>
    <row r="109" spans="2:47" s="1" customFormat="1" ht="13.5">
      <c r="B109" s="46"/>
      <c r="C109" s="74"/>
      <c r="D109" s="233" t="s">
        <v>150</v>
      </c>
      <c r="E109" s="74"/>
      <c r="F109" s="234" t="s">
        <v>329</v>
      </c>
      <c r="G109" s="74"/>
      <c r="H109" s="74"/>
      <c r="I109" s="191"/>
      <c r="J109" s="74"/>
      <c r="K109" s="74"/>
      <c r="L109" s="72"/>
      <c r="M109" s="235"/>
      <c r="N109" s="47"/>
      <c r="O109" s="47"/>
      <c r="P109" s="47"/>
      <c r="Q109" s="47"/>
      <c r="R109" s="47"/>
      <c r="S109" s="47"/>
      <c r="T109" s="95"/>
      <c r="AT109" s="24" t="s">
        <v>150</v>
      </c>
      <c r="AU109" s="24" t="s">
        <v>84</v>
      </c>
    </row>
    <row r="110" spans="2:51" s="11" customFormat="1" ht="13.5">
      <c r="B110" s="236"/>
      <c r="C110" s="237"/>
      <c r="D110" s="233" t="s">
        <v>161</v>
      </c>
      <c r="E110" s="238" t="s">
        <v>21</v>
      </c>
      <c r="F110" s="239" t="s">
        <v>330</v>
      </c>
      <c r="G110" s="237"/>
      <c r="H110" s="240">
        <v>1800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AT110" s="246" t="s">
        <v>161</v>
      </c>
      <c r="AU110" s="246" t="s">
        <v>84</v>
      </c>
      <c r="AV110" s="11" t="s">
        <v>84</v>
      </c>
      <c r="AW110" s="11" t="s">
        <v>37</v>
      </c>
      <c r="AX110" s="11" t="s">
        <v>81</v>
      </c>
      <c r="AY110" s="246" t="s">
        <v>141</v>
      </c>
    </row>
    <row r="111" spans="2:65" s="1" customFormat="1" ht="25.5" customHeight="1">
      <c r="B111" s="46"/>
      <c r="C111" s="221" t="s">
        <v>195</v>
      </c>
      <c r="D111" s="221" t="s">
        <v>143</v>
      </c>
      <c r="E111" s="222" t="s">
        <v>331</v>
      </c>
      <c r="F111" s="223" t="s">
        <v>332</v>
      </c>
      <c r="G111" s="224" t="s">
        <v>306</v>
      </c>
      <c r="H111" s="225">
        <v>1800</v>
      </c>
      <c r="I111" s="226"/>
      <c r="J111" s="227">
        <f>ROUND(I111*H111,2)</f>
        <v>0</v>
      </c>
      <c r="K111" s="223" t="s">
        <v>147</v>
      </c>
      <c r="L111" s="72"/>
      <c r="M111" s="228" t="s">
        <v>21</v>
      </c>
      <c r="N111" s="229" t="s">
        <v>44</v>
      </c>
      <c r="O111" s="47"/>
      <c r="P111" s="230">
        <f>O111*H111</f>
        <v>0</v>
      </c>
      <c r="Q111" s="230">
        <v>0.00033</v>
      </c>
      <c r="R111" s="230">
        <f>Q111*H111</f>
        <v>0.594</v>
      </c>
      <c r="S111" s="230">
        <v>0</v>
      </c>
      <c r="T111" s="231">
        <f>S111*H111</f>
        <v>0</v>
      </c>
      <c r="AR111" s="24" t="s">
        <v>148</v>
      </c>
      <c r="AT111" s="24" t="s">
        <v>143</v>
      </c>
      <c r="AU111" s="24" t="s">
        <v>84</v>
      </c>
      <c r="AY111" s="24" t="s">
        <v>141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24" t="s">
        <v>81</v>
      </c>
      <c r="BK111" s="232">
        <f>ROUND(I111*H111,2)</f>
        <v>0</v>
      </c>
      <c r="BL111" s="24" t="s">
        <v>148</v>
      </c>
      <c r="BM111" s="24" t="s">
        <v>333</v>
      </c>
    </row>
    <row r="112" spans="2:47" s="1" customFormat="1" ht="13.5">
      <c r="B112" s="46"/>
      <c r="C112" s="74"/>
      <c r="D112" s="233" t="s">
        <v>150</v>
      </c>
      <c r="E112" s="74"/>
      <c r="F112" s="234" t="s">
        <v>334</v>
      </c>
      <c r="G112" s="74"/>
      <c r="H112" s="74"/>
      <c r="I112" s="191"/>
      <c r="J112" s="74"/>
      <c r="K112" s="74"/>
      <c r="L112" s="72"/>
      <c r="M112" s="235"/>
      <c r="N112" s="47"/>
      <c r="O112" s="47"/>
      <c r="P112" s="47"/>
      <c r="Q112" s="47"/>
      <c r="R112" s="47"/>
      <c r="S112" s="47"/>
      <c r="T112" s="95"/>
      <c r="AT112" s="24" t="s">
        <v>150</v>
      </c>
      <c r="AU112" s="24" t="s">
        <v>84</v>
      </c>
    </row>
    <row r="113" spans="2:65" s="1" customFormat="1" ht="16.5" customHeight="1">
      <c r="B113" s="46"/>
      <c r="C113" s="221" t="s">
        <v>201</v>
      </c>
      <c r="D113" s="221" t="s">
        <v>143</v>
      </c>
      <c r="E113" s="222" t="s">
        <v>335</v>
      </c>
      <c r="F113" s="223" t="s">
        <v>336</v>
      </c>
      <c r="G113" s="224" t="s">
        <v>146</v>
      </c>
      <c r="H113" s="225">
        <v>49500</v>
      </c>
      <c r="I113" s="226"/>
      <c r="J113" s="227">
        <f>ROUND(I113*H113,2)</f>
        <v>0</v>
      </c>
      <c r="K113" s="223" t="s">
        <v>147</v>
      </c>
      <c r="L113" s="72"/>
      <c r="M113" s="228" t="s">
        <v>21</v>
      </c>
      <c r="N113" s="229" t="s">
        <v>44</v>
      </c>
      <c r="O113" s="47"/>
      <c r="P113" s="230">
        <f>O113*H113</f>
        <v>0</v>
      </c>
      <c r="Q113" s="230">
        <v>0</v>
      </c>
      <c r="R113" s="230">
        <f>Q113*H113</f>
        <v>0</v>
      </c>
      <c r="S113" s="230">
        <v>0.02</v>
      </c>
      <c r="T113" s="231">
        <f>S113*H113</f>
        <v>990</v>
      </c>
      <c r="AR113" s="24" t="s">
        <v>148</v>
      </c>
      <c r="AT113" s="24" t="s">
        <v>143</v>
      </c>
      <c r="AU113" s="24" t="s">
        <v>84</v>
      </c>
      <c r="AY113" s="24" t="s">
        <v>141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24" t="s">
        <v>81</v>
      </c>
      <c r="BK113" s="232">
        <f>ROUND(I113*H113,2)</f>
        <v>0</v>
      </c>
      <c r="BL113" s="24" t="s">
        <v>148</v>
      </c>
      <c r="BM113" s="24" t="s">
        <v>337</v>
      </c>
    </row>
    <row r="114" spans="2:51" s="11" customFormat="1" ht="13.5">
      <c r="B114" s="236"/>
      <c r="C114" s="237"/>
      <c r="D114" s="233" t="s">
        <v>161</v>
      </c>
      <c r="E114" s="238" t="s">
        <v>21</v>
      </c>
      <c r="F114" s="239" t="s">
        <v>338</v>
      </c>
      <c r="G114" s="237"/>
      <c r="H114" s="240">
        <v>49500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AT114" s="246" t="s">
        <v>161</v>
      </c>
      <c r="AU114" s="246" t="s">
        <v>84</v>
      </c>
      <c r="AV114" s="11" t="s">
        <v>84</v>
      </c>
      <c r="AW114" s="11" t="s">
        <v>37</v>
      </c>
      <c r="AX114" s="11" t="s">
        <v>81</v>
      </c>
      <c r="AY114" s="246" t="s">
        <v>141</v>
      </c>
    </row>
    <row r="115" spans="2:65" s="1" customFormat="1" ht="16.5" customHeight="1">
      <c r="B115" s="46"/>
      <c r="C115" s="221" t="s">
        <v>205</v>
      </c>
      <c r="D115" s="221" t="s">
        <v>143</v>
      </c>
      <c r="E115" s="222" t="s">
        <v>339</v>
      </c>
      <c r="F115" s="223" t="s">
        <v>340</v>
      </c>
      <c r="G115" s="224" t="s">
        <v>146</v>
      </c>
      <c r="H115" s="225">
        <v>1350</v>
      </c>
      <c r="I115" s="226"/>
      <c r="J115" s="227">
        <f>ROUND(I115*H115,2)</f>
        <v>0</v>
      </c>
      <c r="K115" s="223" t="s">
        <v>147</v>
      </c>
      <c r="L115" s="72"/>
      <c r="M115" s="228" t="s">
        <v>21</v>
      </c>
      <c r="N115" s="229" t="s">
        <v>44</v>
      </c>
      <c r="O115" s="47"/>
      <c r="P115" s="230">
        <f>O115*H115</f>
        <v>0</v>
      </c>
      <c r="Q115" s="230">
        <v>0</v>
      </c>
      <c r="R115" s="230">
        <f>Q115*H115</f>
        <v>0</v>
      </c>
      <c r="S115" s="230">
        <v>0.252</v>
      </c>
      <c r="T115" s="231">
        <f>S115*H115</f>
        <v>340.2</v>
      </c>
      <c r="AR115" s="24" t="s">
        <v>148</v>
      </c>
      <c r="AT115" s="24" t="s">
        <v>143</v>
      </c>
      <c r="AU115" s="24" t="s">
        <v>84</v>
      </c>
      <c r="AY115" s="24" t="s">
        <v>141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24" t="s">
        <v>81</v>
      </c>
      <c r="BK115" s="232">
        <f>ROUND(I115*H115,2)</f>
        <v>0</v>
      </c>
      <c r="BL115" s="24" t="s">
        <v>148</v>
      </c>
      <c r="BM115" s="24" t="s">
        <v>341</v>
      </c>
    </row>
    <row r="116" spans="2:47" s="1" customFormat="1" ht="13.5">
      <c r="B116" s="46"/>
      <c r="C116" s="74"/>
      <c r="D116" s="233" t="s">
        <v>150</v>
      </c>
      <c r="E116" s="74"/>
      <c r="F116" s="234" t="s">
        <v>342</v>
      </c>
      <c r="G116" s="74"/>
      <c r="H116" s="74"/>
      <c r="I116" s="191"/>
      <c r="J116" s="74"/>
      <c r="K116" s="74"/>
      <c r="L116" s="72"/>
      <c r="M116" s="235"/>
      <c r="N116" s="47"/>
      <c r="O116" s="47"/>
      <c r="P116" s="47"/>
      <c r="Q116" s="47"/>
      <c r="R116" s="47"/>
      <c r="S116" s="47"/>
      <c r="T116" s="95"/>
      <c r="AT116" s="24" t="s">
        <v>150</v>
      </c>
      <c r="AU116" s="24" t="s">
        <v>84</v>
      </c>
    </row>
    <row r="117" spans="2:63" s="10" customFormat="1" ht="29.85" customHeight="1">
      <c r="B117" s="205"/>
      <c r="C117" s="206"/>
      <c r="D117" s="207" t="s">
        <v>72</v>
      </c>
      <c r="E117" s="219" t="s">
        <v>343</v>
      </c>
      <c r="F117" s="219" t="s">
        <v>344</v>
      </c>
      <c r="G117" s="206"/>
      <c r="H117" s="206"/>
      <c r="I117" s="209"/>
      <c r="J117" s="220">
        <f>BK117</f>
        <v>0</v>
      </c>
      <c r="K117" s="206"/>
      <c r="L117" s="211"/>
      <c r="M117" s="212"/>
      <c r="N117" s="213"/>
      <c r="O117" s="213"/>
      <c r="P117" s="214">
        <f>SUM(P118:P124)</f>
        <v>0</v>
      </c>
      <c r="Q117" s="213"/>
      <c r="R117" s="214">
        <f>SUM(R118:R124)</f>
        <v>0</v>
      </c>
      <c r="S117" s="213"/>
      <c r="T117" s="215">
        <f>SUM(T118:T124)</f>
        <v>0</v>
      </c>
      <c r="AR117" s="216" t="s">
        <v>81</v>
      </c>
      <c r="AT117" s="217" t="s">
        <v>72</v>
      </c>
      <c r="AU117" s="217" t="s">
        <v>81</v>
      </c>
      <c r="AY117" s="216" t="s">
        <v>141</v>
      </c>
      <c r="BK117" s="218">
        <f>SUM(BK118:BK124)</f>
        <v>0</v>
      </c>
    </row>
    <row r="118" spans="2:65" s="1" customFormat="1" ht="16.5" customHeight="1">
      <c r="B118" s="46"/>
      <c r="C118" s="221" t="s">
        <v>212</v>
      </c>
      <c r="D118" s="221" t="s">
        <v>143</v>
      </c>
      <c r="E118" s="222" t="s">
        <v>345</v>
      </c>
      <c r="F118" s="223" t="s">
        <v>346</v>
      </c>
      <c r="G118" s="224" t="s">
        <v>208</v>
      </c>
      <c r="H118" s="225">
        <v>540</v>
      </c>
      <c r="I118" s="226"/>
      <c r="J118" s="227">
        <f>ROUND(I118*H118,2)</f>
        <v>0</v>
      </c>
      <c r="K118" s="223" t="s">
        <v>147</v>
      </c>
      <c r="L118" s="72"/>
      <c r="M118" s="228" t="s">
        <v>21</v>
      </c>
      <c r="N118" s="229" t="s">
        <v>44</v>
      </c>
      <c r="O118" s="47"/>
      <c r="P118" s="230">
        <f>O118*H118</f>
        <v>0</v>
      </c>
      <c r="Q118" s="230">
        <v>0</v>
      </c>
      <c r="R118" s="230">
        <f>Q118*H118</f>
        <v>0</v>
      </c>
      <c r="S118" s="230">
        <v>0</v>
      </c>
      <c r="T118" s="231">
        <f>S118*H118</f>
        <v>0</v>
      </c>
      <c r="AR118" s="24" t="s">
        <v>148</v>
      </c>
      <c r="AT118" s="24" t="s">
        <v>143</v>
      </c>
      <c r="AU118" s="24" t="s">
        <v>84</v>
      </c>
      <c r="AY118" s="24" t="s">
        <v>141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24" t="s">
        <v>81</v>
      </c>
      <c r="BK118" s="232">
        <f>ROUND(I118*H118,2)</f>
        <v>0</v>
      </c>
      <c r="BL118" s="24" t="s">
        <v>148</v>
      </c>
      <c r="BM118" s="24" t="s">
        <v>347</v>
      </c>
    </row>
    <row r="119" spans="2:51" s="11" customFormat="1" ht="13.5">
      <c r="B119" s="236"/>
      <c r="C119" s="237"/>
      <c r="D119" s="233" t="s">
        <v>161</v>
      </c>
      <c r="E119" s="238" t="s">
        <v>21</v>
      </c>
      <c r="F119" s="239" t="s">
        <v>348</v>
      </c>
      <c r="G119" s="237"/>
      <c r="H119" s="240">
        <v>540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AT119" s="246" t="s">
        <v>161</v>
      </c>
      <c r="AU119" s="246" t="s">
        <v>84</v>
      </c>
      <c r="AV119" s="11" t="s">
        <v>84</v>
      </c>
      <c r="AW119" s="11" t="s">
        <v>37</v>
      </c>
      <c r="AX119" s="11" t="s">
        <v>81</v>
      </c>
      <c r="AY119" s="246" t="s">
        <v>141</v>
      </c>
    </row>
    <row r="120" spans="2:65" s="1" customFormat="1" ht="16.5" customHeight="1">
      <c r="B120" s="46"/>
      <c r="C120" s="221" t="s">
        <v>217</v>
      </c>
      <c r="D120" s="221" t="s">
        <v>143</v>
      </c>
      <c r="E120" s="222" t="s">
        <v>349</v>
      </c>
      <c r="F120" s="223" t="s">
        <v>350</v>
      </c>
      <c r="G120" s="224" t="s">
        <v>208</v>
      </c>
      <c r="H120" s="225">
        <v>10260</v>
      </c>
      <c r="I120" s="226"/>
      <c r="J120" s="227">
        <f>ROUND(I120*H120,2)</f>
        <v>0</v>
      </c>
      <c r="K120" s="223" t="s">
        <v>147</v>
      </c>
      <c r="L120" s="72"/>
      <c r="M120" s="228" t="s">
        <v>21</v>
      </c>
      <c r="N120" s="229" t="s">
        <v>44</v>
      </c>
      <c r="O120" s="47"/>
      <c r="P120" s="230">
        <f>O120*H120</f>
        <v>0</v>
      </c>
      <c r="Q120" s="230">
        <v>0</v>
      </c>
      <c r="R120" s="230">
        <f>Q120*H120</f>
        <v>0</v>
      </c>
      <c r="S120" s="230">
        <v>0</v>
      </c>
      <c r="T120" s="231">
        <f>S120*H120</f>
        <v>0</v>
      </c>
      <c r="AR120" s="24" t="s">
        <v>148</v>
      </c>
      <c r="AT120" s="24" t="s">
        <v>143</v>
      </c>
      <c r="AU120" s="24" t="s">
        <v>84</v>
      </c>
      <c r="AY120" s="24" t="s">
        <v>141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24" t="s">
        <v>81</v>
      </c>
      <c r="BK120" s="232">
        <f>ROUND(I120*H120,2)</f>
        <v>0</v>
      </c>
      <c r="BL120" s="24" t="s">
        <v>148</v>
      </c>
      <c r="BM120" s="24" t="s">
        <v>351</v>
      </c>
    </row>
    <row r="121" spans="2:47" s="1" customFormat="1" ht="13.5">
      <c r="B121" s="46"/>
      <c r="C121" s="74"/>
      <c r="D121" s="233" t="s">
        <v>150</v>
      </c>
      <c r="E121" s="74"/>
      <c r="F121" s="234" t="s">
        <v>352</v>
      </c>
      <c r="G121" s="74"/>
      <c r="H121" s="74"/>
      <c r="I121" s="191"/>
      <c r="J121" s="74"/>
      <c r="K121" s="74"/>
      <c r="L121" s="72"/>
      <c r="M121" s="235"/>
      <c r="N121" s="47"/>
      <c r="O121" s="47"/>
      <c r="P121" s="47"/>
      <c r="Q121" s="47"/>
      <c r="R121" s="47"/>
      <c r="S121" s="47"/>
      <c r="T121" s="95"/>
      <c r="AT121" s="24" t="s">
        <v>150</v>
      </c>
      <c r="AU121" s="24" t="s">
        <v>84</v>
      </c>
    </row>
    <row r="122" spans="2:51" s="11" customFormat="1" ht="13.5">
      <c r="B122" s="236"/>
      <c r="C122" s="237"/>
      <c r="D122" s="233" t="s">
        <v>161</v>
      </c>
      <c r="E122" s="237"/>
      <c r="F122" s="239" t="s">
        <v>353</v>
      </c>
      <c r="G122" s="237"/>
      <c r="H122" s="240">
        <v>10260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AT122" s="246" t="s">
        <v>161</v>
      </c>
      <c r="AU122" s="246" t="s">
        <v>84</v>
      </c>
      <c r="AV122" s="11" t="s">
        <v>84</v>
      </c>
      <c r="AW122" s="11" t="s">
        <v>6</v>
      </c>
      <c r="AX122" s="11" t="s">
        <v>81</v>
      </c>
      <c r="AY122" s="246" t="s">
        <v>141</v>
      </c>
    </row>
    <row r="123" spans="2:65" s="1" customFormat="1" ht="16.5" customHeight="1">
      <c r="B123" s="46"/>
      <c r="C123" s="221" t="s">
        <v>10</v>
      </c>
      <c r="D123" s="221" t="s">
        <v>143</v>
      </c>
      <c r="E123" s="222" t="s">
        <v>354</v>
      </c>
      <c r="F123" s="223" t="s">
        <v>355</v>
      </c>
      <c r="G123" s="224" t="s">
        <v>208</v>
      </c>
      <c r="H123" s="225">
        <v>540</v>
      </c>
      <c r="I123" s="226"/>
      <c r="J123" s="227">
        <f>ROUND(I123*H123,2)</f>
        <v>0</v>
      </c>
      <c r="K123" s="223" t="s">
        <v>147</v>
      </c>
      <c r="L123" s="72"/>
      <c r="M123" s="228" t="s">
        <v>21</v>
      </c>
      <c r="N123" s="229" t="s">
        <v>44</v>
      </c>
      <c r="O123" s="47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AR123" s="24" t="s">
        <v>148</v>
      </c>
      <c r="AT123" s="24" t="s">
        <v>143</v>
      </c>
      <c r="AU123" s="24" t="s">
        <v>84</v>
      </c>
      <c r="AY123" s="24" t="s">
        <v>141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24" t="s">
        <v>81</v>
      </c>
      <c r="BK123" s="232">
        <f>ROUND(I123*H123,2)</f>
        <v>0</v>
      </c>
      <c r="BL123" s="24" t="s">
        <v>148</v>
      </c>
      <c r="BM123" s="24" t="s">
        <v>356</v>
      </c>
    </row>
    <row r="124" spans="2:47" s="1" customFormat="1" ht="13.5">
      <c r="B124" s="46"/>
      <c r="C124" s="74"/>
      <c r="D124" s="233" t="s">
        <v>150</v>
      </c>
      <c r="E124" s="74"/>
      <c r="F124" s="234" t="s">
        <v>357</v>
      </c>
      <c r="G124" s="74"/>
      <c r="H124" s="74"/>
      <c r="I124" s="191"/>
      <c r="J124" s="74"/>
      <c r="K124" s="74"/>
      <c r="L124" s="72"/>
      <c r="M124" s="235"/>
      <c r="N124" s="47"/>
      <c r="O124" s="47"/>
      <c r="P124" s="47"/>
      <c r="Q124" s="47"/>
      <c r="R124" s="47"/>
      <c r="S124" s="47"/>
      <c r="T124" s="95"/>
      <c r="AT124" s="24" t="s">
        <v>150</v>
      </c>
      <c r="AU124" s="24" t="s">
        <v>84</v>
      </c>
    </row>
    <row r="125" spans="2:63" s="10" customFormat="1" ht="37.4" customHeight="1">
      <c r="B125" s="205"/>
      <c r="C125" s="206"/>
      <c r="D125" s="207" t="s">
        <v>72</v>
      </c>
      <c r="E125" s="208" t="s">
        <v>232</v>
      </c>
      <c r="F125" s="208" t="s">
        <v>233</v>
      </c>
      <c r="G125" s="206"/>
      <c r="H125" s="206"/>
      <c r="I125" s="209"/>
      <c r="J125" s="210">
        <f>BK125</f>
        <v>0</v>
      </c>
      <c r="K125" s="206"/>
      <c r="L125" s="211"/>
      <c r="M125" s="212"/>
      <c r="N125" s="213"/>
      <c r="O125" s="213"/>
      <c r="P125" s="214">
        <f>P126+P129</f>
        <v>0</v>
      </c>
      <c r="Q125" s="213"/>
      <c r="R125" s="214">
        <f>R126+R129</f>
        <v>0</v>
      </c>
      <c r="S125" s="213"/>
      <c r="T125" s="215">
        <f>T126+T129</f>
        <v>0</v>
      </c>
      <c r="AR125" s="216" t="s">
        <v>167</v>
      </c>
      <c r="AT125" s="217" t="s">
        <v>72</v>
      </c>
      <c r="AU125" s="217" t="s">
        <v>73</v>
      </c>
      <c r="AY125" s="216" t="s">
        <v>141</v>
      </c>
      <c r="BK125" s="218">
        <f>BK126+BK129</f>
        <v>0</v>
      </c>
    </row>
    <row r="126" spans="2:63" s="10" customFormat="1" ht="19.9" customHeight="1">
      <c r="B126" s="205"/>
      <c r="C126" s="206"/>
      <c r="D126" s="207" t="s">
        <v>72</v>
      </c>
      <c r="E126" s="219" t="s">
        <v>358</v>
      </c>
      <c r="F126" s="219" t="s">
        <v>359</v>
      </c>
      <c r="G126" s="206"/>
      <c r="H126" s="206"/>
      <c r="I126" s="209"/>
      <c r="J126" s="220">
        <f>BK126</f>
        <v>0</v>
      </c>
      <c r="K126" s="206"/>
      <c r="L126" s="211"/>
      <c r="M126" s="212"/>
      <c r="N126" s="213"/>
      <c r="O126" s="213"/>
      <c r="P126" s="214">
        <f>SUM(P127:P128)</f>
        <v>0</v>
      </c>
      <c r="Q126" s="213"/>
      <c r="R126" s="214">
        <f>SUM(R127:R128)</f>
        <v>0</v>
      </c>
      <c r="S126" s="213"/>
      <c r="T126" s="215">
        <f>SUM(T127:T128)</f>
        <v>0</v>
      </c>
      <c r="AR126" s="216" t="s">
        <v>167</v>
      </c>
      <c r="AT126" s="217" t="s">
        <v>72</v>
      </c>
      <c r="AU126" s="217" t="s">
        <v>81</v>
      </c>
      <c r="AY126" s="216" t="s">
        <v>141</v>
      </c>
      <c r="BK126" s="218">
        <f>SUM(BK127:BK128)</f>
        <v>0</v>
      </c>
    </row>
    <row r="127" spans="2:65" s="1" customFormat="1" ht="16.5" customHeight="1">
      <c r="B127" s="46"/>
      <c r="C127" s="221" t="s">
        <v>228</v>
      </c>
      <c r="D127" s="221" t="s">
        <v>143</v>
      </c>
      <c r="E127" s="222" t="s">
        <v>360</v>
      </c>
      <c r="F127" s="223" t="s">
        <v>361</v>
      </c>
      <c r="G127" s="224" t="s">
        <v>224</v>
      </c>
      <c r="H127" s="225">
        <v>1</v>
      </c>
      <c r="I127" s="226"/>
      <c r="J127" s="227">
        <f>ROUND(I127*H127,2)</f>
        <v>0</v>
      </c>
      <c r="K127" s="223" t="s">
        <v>147</v>
      </c>
      <c r="L127" s="72"/>
      <c r="M127" s="228" t="s">
        <v>21</v>
      </c>
      <c r="N127" s="229" t="s">
        <v>44</v>
      </c>
      <c r="O127" s="47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AR127" s="24" t="s">
        <v>240</v>
      </c>
      <c r="AT127" s="24" t="s">
        <v>143</v>
      </c>
      <c r="AU127" s="24" t="s">
        <v>84</v>
      </c>
      <c r="AY127" s="24" t="s">
        <v>141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24" t="s">
        <v>81</v>
      </c>
      <c r="BK127" s="232">
        <f>ROUND(I127*H127,2)</f>
        <v>0</v>
      </c>
      <c r="BL127" s="24" t="s">
        <v>240</v>
      </c>
      <c r="BM127" s="24" t="s">
        <v>362</v>
      </c>
    </row>
    <row r="128" spans="2:47" s="1" customFormat="1" ht="13.5">
      <c r="B128" s="46"/>
      <c r="C128" s="74"/>
      <c r="D128" s="233" t="s">
        <v>150</v>
      </c>
      <c r="E128" s="74"/>
      <c r="F128" s="234" t="s">
        <v>363</v>
      </c>
      <c r="G128" s="74"/>
      <c r="H128" s="74"/>
      <c r="I128" s="191"/>
      <c r="J128" s="74"/>
      <c r="K128" s="74"/>
      <c r="L128" s="72"/>
      <c r="M128" s="235"/>
      <c r="N128" s="47"/>
      <c r="O128" s="47"/>
      <c r="P128" s="47"/>
      <c r="Q128" s="47"/>
      <c r="R128" s="47"/>
      <c r="S128" s="47"/>
      <c r="T128" s="95"/>
      <c r="AT128" s="24" t="s">
        <v>150</v>
      </c>
      <c r="AU128" s="24" t="s">
        <v>84</v>
      </c>
    </row>
    <row r="129" spans="2:63" s="10" customFormat="1" ht="29.85" customHeight="1">
      <c r="B129" s="205"/>
      <c r="C129" s="206"/>
      <c r="D129" s="207" t="s">
        <v>72</v>
      </c>
      <c r="E129" s="219" t="s">
        <v>364</v>
      </c>
      <c r="F129" s="219" t="s">
        <v>365</v>
      </c>
      <c r="G129" s="206"/>
      <c r="H129" s="206"/>
      <c r="I129" s="209"/>
      <c r="J129" s="220">
        <f>BK129</f>
        <v>0</v>
      </c>
      <c r="K129" s="206"/>
      <c r="L129" s="211"/>
      <c r="M129" s="212"/>
      <c r="N129" s="213"/>
      <c r="O129" s="213"/>
      <c r="P129" s="214">
        <f>SUM(P130:P131)</f>
        <v>0</v>
      </c>
      <c r="Q129" s="213"/>
      <c r="R129" s="214">
        <f>SUM(R130:R131)</f>
        <v>0</v>
      </c>
      <c r="S129" s="213"/>
      <c r="T129" s="215">
        <f>SUM(T130:T131)</f>
        <v>0</v>
      </c>
      <c r="AR129" s="216" t="s">
        <v>167</v>
      </c>
      <c r="AT129" s="217" t="s">
        <v>72</v>
      </c>
      <c r="AU129" s="217" t="s">
        <v>81</v>
      </c>
      <c r="AY129" s="216" t="s">
        <v>141</v>
      </c>
      <c r="BK129" s="218">
        <f>SUM(BK130:BK131)</f>
        <v>0</v>
      </c>
    </row>
    <row r="130" spans="2:65" s="1" customFormat="1" ht="16.5" customHeight="1">
      <c r="B130" s="46"/>
      <c r="C130" s="221" t="s">
        <v>236</v>
      </c>
      <c r="D130" s="221" t="s">
        <v>143</v>
      </c>
      <c r="E130" s="222" t="s">
        <v>366</v>
      </c>
      <c r="F130" s="223" t="s">
        <v>367</v>
      </c>
      <c r="G130" s="224" t="s">
        <v>224</v>
      </c>
      <c r="H130" s="225">
        <v>1</v>
      </c>
      <c r="I130" s="226"/>
      <c r="J130" s="227">
        <f>ROUND(I130*H130,2)</f>
        <v>0</v>
      </c>
      <c r="K130" s="223" t="s">
        <v>147</v>
      </c>
      <c r="L130" s="72"/>
      <c r="M130" s="228" t="s">
        <v>21</v>
      </c>
      <c r="N130" s="229" t="s">
        <v>44</v>
      </c>
      <c r="O130" s="47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AR130" s="24" t="s">
        <v>240</v>
      </c>
      <c r="AT130" s="24" t="s">
        <v>143</v>
      </c>
      <c r="AU130" s="24" t="s">
        <v>84</v>
      </c>
      <c r="AY130" s="24" t="s">
        <v>141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24" t="s">
        <v>81</v>
      </c>
      <c r="BK130" s="232">
        <f>ROUND(I130*H130,2)</f>
        <v>0</v>
      </c>
      <c r="BL130" s="24" t="s">
        <v>240</v>
      </c>
      <c r="BM130" s="24" t="s">
        <v>368</v>
      </c>
    </row>
    <row r="131" spans="2:47" s="1" customFormat="1" ht="13.5">
      <c r="B131" s="46"/>
      <c r="C131" s="74"/>
      <c r="D131" s="233" t="s">
        <v>150</v>
      </c>
      <c r="E131" s="74"/>
      <c r="F131" s="234" t="s">
        <v>369</v>
      </c>
      <c r="G131" s="74"/>
      <c r="H131" s="74"/>
      <c r="I131" s="191"/>
      <c r="J131" s="74"/>
      <c r="K131" s="74"/>
      <c r="L131" s="72"/>
      <c r="M131" s="258"/>
      <c r="N131" s="259"/>
      <c r="O131" s="259"/>
      <c r="P131" s="259"/>
      <c r="Q131" s="259"/>
      <c r="R131" s="259"/>
      <c r="S131" s="259"/>
      <c r="T131" s="260"/>
      <c r="AT131" s="24" t="s">
        <v>150</v>
      </c>
      <c r="AU131" s="24" t="s">
        <v>84</v>
      </c>
    </row>
    <row r="132" spans="2:12" s="1" customFormat="1" ht="6.95" customHeight="1">
      <c r="B132" s="67"/>
      <c r="C132" s="68"/>
      <c r="D132" s="68"/>
      <c r="E132" s="68"/>
      <c r="F132" s="68"/>
      <c r="G132" s="68"/>
      <c r="H132" s="68"/>
      <c r="I132" s="166"/>
      <c r="J132" s="68"/>
      <c r="K132" s="68"/>
      <c r="L132" s="72"/>
    </row>
  </sheetData>
  <sheetProtection password="CC35" sheet="1" objects="1" scenarios="1" formatColumns="0" formatRows="0" autoFilter="0"/>
  <autoFilter ref="C83:K131"/>
  <mergeCells count="10">
    <mergeCell ref="E7:H7"/>
    <mergeCell ref="E9:H9"/>
    <mergeCell ref="E24:H24"/>
    <mergeCell ref="E45:H45"/>
    <mergeCell ref="E47:H47"/>
    <mergeCell ref="J51:J52"/>
    <mergeCell ref="E74:H74"/>
    <mergeCell ref="E76:H76"/>
    <mergeCell ref="G1:H1"/>
    <mergeCell ref="L2:V2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5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107</v>
      </c>
      <c r="G1" s="139" t="s">
        <v>108</v>
      </c>
      <c r="H1" s="139"/>
      <c r="I1" s="140"/>
      <c r="J1" s="139" t="s">
        <v>109</v>
      </c>
      <c r="K1" s="138" t="s">
        <v>110</v>
      </c>
      <c r="L1" s="139" t="s">
        <v>111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93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84</v>
      </c>
    </row>
    <row r="4" spans="2:46" ht="36.95" customHeight="1">
      <c r="B4" s="28"/>
      <c r="C4" s="29"/>
      <c r="D4" s="30" t="s">
        <v>112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III/33353-1 Přítoky, most ev. č. 33353-1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113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370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94</v>
      </c>
      <c r="G11" s="47"/>
      <c r="H11" s="47"/>
      <c r="I11" s="146" t="s">
        <v>22</v>
      </c>
      <c r="J11" s="35" t="s">
        <v>371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10. 1. 2018</v>
      </c>
      <c r="K12" s="51"/>
    </row>
    <row r="13" spans="2:11" s="1" customFormat="1" ht="21.8" customHeight="1">
      <c r="B13" s="46"/>
      <c r="C13" s="47"/>
      <c r="D13" s="47"/>
      <c r="E13" s="47"/>
      <c r="F13" s="47"/>
      <c r="G13" s="47"/>
      <c r="H13" s="47"/>
      <c r="I13" s="261" t="s">
        <v>372</v>
      </c>
      <c r="J13" s="262" t="s">
        <v>373</v>
      </c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">
        <v>21</v>
      </c>
      <c r="K14" s="51"/>
    </row>
    <row r="15" spans="2:11" s="1" customFormat="1" ht="18" customHeight="1">
      <c r="B15" s="46"/>
      <c r="C15" s="47"/>
      <c r="D15" s="47"/>
      <c r="E15" s="35" t="s">
        <v>29</v>
      </c>
      <c r="F15" s="47"/>
      <c r="G15" s="47"/>
      <c r="H15" s="47"/>
      <c r="I15" s="146" t="s">
        <v>30</v>
      </c>
      <c r="J15" s="35" t="s">
        <v>21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6" t="s">
        <v>28</v>
      </c>
      <c r="J20" s="35" t="s">
        <v>34</v>
      </c>
      <c r="K20" s="51"/>
    </row>
    <row r="21" spans="2:11" s="1" customFormat="1" ht="18" customHeight="1">
      <c r="B21" s="46"/>
      <c r="C21" s="47"/>
      <c r="D21" s="47"/>
      <c r="E21" s="35" t="s">
        <v>35</v>
      </c>
      <c r="F21" s="47"/>
      <c r="G21" s="47"/>
      <c r="H21" s="47"/>
      <c r="I21" s="146" t="s">
        <v>30</v>
      </c>
      <c r="J21" s="35" t="s">
        <v>36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38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21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39</v>
      </c>
      <c r="E27" s="47"/>
      <c r="F27" s="47"/>
      <c r="G27" s="47"/>
      <c r="H27" s="47"/>
      <c r="I27" s="144"/>
      <c r="J27" s="155">
        <f>ROUND(J95,2)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41</v>
      </c>
      <c r="G29" s="47"/>
      <c r="H29" s="47"/>
      <c r="I29" s="156" t="s">
        <v>40</v>
      </c>
      <c r="J29" s="52" t="s">
        <v>42</v>
      </c>
      <c r="K29" s="51"/>
    </row>
    <row r="30" spans="2:11" s="1" customFormat="1" ht="14.4" customHeight="1">
      <c r="B30" s="46"/>
      <c r="C30" s="47"/>
      <c r="D30" s="55" t="s">
        <v>43</v>
      </c>
      <c r="E30" s="55" t="s">
        <v>44</v>
      </c>
      <c r="F30" s="157">
        <f>ROUND(SUM(BE95:BE852),2)</f>
        <v>0</v>
      </c>
      <c r="G30" s="47"/>
      <c r="H30" s="47"/>
      <c r="I30" s="158">
        <v>0.21</v>
      </c>
      <c r="J30" s="157">
        <f>ROUND(ROUND((SUM(BE95:BE852)),2)*I30,2)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45</v>
      </c>
      <c r="F31" s="157">
        <f>ROUND(SUM(BF95:BF852),2)</f>
        <v>0</v>
      </c>
      <c r="G31" s="47"/>
      <c r="H31" s="47"/>
      <c r="I31" s="158">
        <v>0.15</v>
      </c>
      <c r="J31" s="157">
        <f>ROUND(ROUND((SUM(BF95:BF852)),2)*I31,2)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46</v>
      </c>
      <c r="F32" s="157">
        <f>ROUND(SUM(BG95:BG852),2)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47</v>
      </c>
      <c r="F33" s="157">
        <f>ROUND(SUM(BH95:BH852),2)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48</v>
      </c>
      <c r="F34" s="157">
        <f>ROUND(SUM(BI95:BI852),2)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49</v>
      </c>
      <c r="E36" s="98"/>
      <c r="F36" s="98"/>
      <c r="G36" s="161" t="s">
        <v>50</v>
      </c>
      <c r="H36" s="162" t="s">
        <v>51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115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III/33353-1 Přítoky, most ev. č. 33353-1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113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SO 201 - Most ev. č. 33353-1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Miskovice, část Přítoky</v>
      </c>
      <c r="G49" s="47"/>
      <c r="H49" s="47"/>
      <c r="I49" s="146" t="s">
        <v>25</v>
      </c>
      <c r="J49" s="147" t="str">
        <f>IF(J12="","",J12)</f>
        <v>10. 1. 2018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>Středočeský kraj</v>
      </c>
      <c r="G51" s="47"/>
      <c r="H51" s="47"/>
      <c r="I51" s="146" t="s">
        <v>33</v>
      </c>
      <c r="J51" s="44" t="str">
        <f>E21</f>
        <v xml:space="preserve">VPÚ DECO PRAHA  a.s.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116</v>
      </c>
      <c r="D54" s="159"/>
      <c r="E54" s="159"/>
      <c r="F54" s="159"/>
      <c r="G54" s="159"/>
      <c r="H54" s="159"/>
      <c r="I54" s="173"/>
      <c r="J54" s="174" t="s">
        <v>117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118</v>
      </c>
      <c r="D56" s="47"/>
      <c r="E56" s="47"/>
      <c r="F56" s="47"/>
      <c r="G56" s="47"/>
      <c r="H56" s="47"/>
      <c r="I56" s="144"/>
      <c r="J56" s="155">
        <f>J95</f>
        <v>0</v>
      </c>
      <c r="K56" s="51"/>
      <c r="AU56" s="24" t="s">
        <v>119</v>
      </c>
    </row>
    <row r="57" spans="2:11" s="7" customFormat="1" ht="24.95" customHeight="1">
      <c r="B57" s="177"/>
      <c r="C57" s="178"/>
      <c r="D57" s="179" t="s">
        <v>120</v>
      </c>
      <c r="E57" s="180"/>
      <c r="F57" s="180"/>
      <c r="G57" s="180"/>
      <c r="H57" s="180"/>
      <c r="I57" s="181"/>
      <c r="J57" s="182">
        <f>J96</f>
        <v>0</v>
      </c>
      <c r="K57" s="183"/>
    </row>
    <row r="58" spans="2:11" s="8" customFormat="1" ht="19.9" customHeight="1">
      <c r="B58" s="184"/>
      <c r="C58" s="185"/>
      <c r="D58" s="186" t="s">
        <v>121</v>
      </c>
      <c r="E58" s="187"/>
      <c r="F58" s="187"/>
      <c r="G58" s="187"/>
      <c r="H58" s="187"/>
      <c r="I58" s="188"/>
      <c r="J58" s="189">
        <f>J97</f>
        <v>0</v>
      </c>
      <c r="K58" s="190"/>
    </row>
    <row r="59" spans="2:11" s="8" customFormat="1" ht="19.9" customHeight="1">
      <c r="B59" s="184"/>
      <c r="C59" s="185"/>
      <c r="D59" s="186" t="s">
        <v>374</v>
      </c>
      <c r="E59" s="187"/>
      <c r="F59" s="187"/>
      <c r="G59" s="187"/>
      <c r="H59" s="187"/>
      <c r="I59" s="188"/>
      <c r="J59" s="189">
        <f>J265</f>
        <v>0</v>
      </c>
      <c r="K59" s="190"/>
    </row>
    <row r="60" spans="2:11" s="8" customFormat="1" ht="19.9" customHeight="1">
      <c r="B60" s="184"/>
      <c r="C60" s="185"/>
      <c r="D60" s="186" t="s">
        <v>375</v>
      </c>
      <c r="E60" s="187"/>
      <c r="F60" s="187"/>
      <c r="G60" s="187"/>
      <c r="H60" s="187"/>
      <c r="I60" s="188"/>
      <c r="J60" s="189">
        <f>J320</f>
        <v>0</v>
      </c>
      <c r="K60" s="190"/>
    </row>
    <row r="61" spans="2:11" s="8" customFormat="1" ht="19.9" customHeight="1">
      <c r="B61" s="184"/>
      <c r="C61" s="185"/>
      <c r="D61" s="186" t="s">
        <v>376</v>
      </c>
      <c r="E61" s="187"/>
      <c r="F61" s="187"/>
      <c r="G61" s="187"/>
      <c r="H61" s="187"/>
      <c r="I61" s="188"/>
      <c r="J61" s="189">
        <f>J390</f>
        <v>0</v>
      </c>
      <c r="K61" s="190"/>
    </row>
    <row r="62" spans="2:11" s="8" customFormat="1" ht="19.9" customHeight="1">
      <c r="B62" s="184"/>
      <c r="C62" s="185"/>
      <c r="D62" s="186" t="s">
        <v>285</v>
      </c>
      <c r="E62" s="187"/>
      <c r="F62" s="187"/>
      <c r="G62" s="187"/>
      <c r="H62" s="187"/>
      <c r="I62" s="188"/>
      <c r="J62" s="189">
        <f>J436</f>
        <v>0</v>
      </c>
      <c r="K62" s="190"/>
    </row>
    <row r="63" spans="2:11" s="8" customFormat="1" ht="19.9" customHeight="1">
      <c r="B63" s="184"/>
      <c r="C63" s="185"/>
      <c r="D63" s="186" t="s">
        <v>377</v>
      </c>
      <c r="E63" s="187"/>
      <c r="F63" s="187"/>
      <c r="G63" s="187"/>
      <c r="H63" s="187"/>
      <c r="I63" s="188"/>
      <c r="J63" s="189">
        <f>J502</f>
        <v>0</v>
      </c>
      <c r="K63" s="190"/>
    </row>
    <row r="64" spans="2:11" s="8" customFormat="1" ht="19.9" customHeight="1">
      <c r="B64" s="184"/>
      <c r="C64" s="185"/>
      <c r="D64" s="186" t="s">
        <v>378</v>
      </c>
      <c r="E64" s="187"/>
      <c r="F64" s="187"/>
      <c r="G64" s="187"/>
      <c r="H64" s="187"/>
      <c r="I64" s="188"/>
      <c r="J64" s="189">
        <f>J529</f>
        <v>0</v>
      </c>
      <c r="K64" s="190"/>
    </row>
    <row r="65" spans="2:11" s="8" customFormat="1" ht="19.9" customHeight="1">
      <c r="B65" s="184"/>
      <c r="C65" s="185"/>
      <c r="D65" s="186" t="s">
        <v>245</v>
      </c>
      <c r="E65" s="187"/>
      <c r="F65" s="187"/>
      <c r="G65" s="187"/>
      <c r="H65" s="187"/>
      <c r="I65" s="188"/>
      <c r="J65" s="189">
        <f>J535</f>
        <v>0</v>
      </c>
      <c r="K65" s="190"/>
    </row>
    <row r="66" spans="2:11" s="8" customFormat="1" ht="19.9" customHeight="1">
      <c r="B66" s="184"/>
      <c r="C66" s="185"/>
      <c r="D66" s="186" t="s">
        <v>286</v>
      </c>
      <c r="E66" s="187"/>
      <c r="F66" s="187"/>
      <c r="G66" s="187"/>
      <c r="H66" s="187"/>
      <c r="I66" s="188"/>
      <c r="J66" s="189">
        <f>J686</f>
        <v>0</v>
      </c>
      <c r="K66" s="190"/>
    </row>
    <row r="67" spans="2:11" s="8" customFormat="1" ht="19.9" customHeight="1">
      <c r="B67" s="184"/>
      <c r="C67" s="185"/>
      <c r="D67" s="186" t="s">
        <v>122</v>
      </c>
      <c r="E67" s="187"/>
      <c r="F67" s="187"/>
      <c r="G67" s="187"/>
      <c r="H67" s="187"/>
      <c r="I67" s="188"/>
      <c r="J67" s="189">
        <f>J734</f>
        <v>0</v>
      </c>
      <c r="K67" s="190"/>
    </row>
    <row r="68" spans="2:11" s="7" customFormat="1" ht="24.95" customHeight="1">
      <c r="B68" s="177"/>
      <c r="C68" s="178"/>
      <c r="D68" s="179" t="s">
        <v>379</v>
      </c>
      <c r="E68" s="180"/>
      <c r="F68" s="180"/>
      <c r="G68" s="180"/>
      <c r="H68" s="180"/>
      <c r="I68" s="181"/>
      <c r="J68" s="182">
        <f>J737</f>
        <v>0</v>
      </c>
      <c r="K68" s="183"/>
    </row>
    <row r="69" spans="2:11" s="8" customFormat="1" ht="19.9" customHeight="1">
      <c r="B69" s="184"/>
      <c r="C69" s="185"/>
      <c r="D69" s="186" t="s">
        <v>380</v>
      </c>
      <c r="E69" s="187"/>
      <c r="F69" s="187"/>
      <c r="G69" s="187"/>
      <c r="H69" s="187"/>
      <c r="I69" s="188"/>
      <c r="J69" s="189">
        <f>J738</f>
        <v>0</v>
      </c>
      <c r="K69" s="190"/>
    </row>
    <row r="70" spans="2:11" s="7" customFormat="1" ht="24.95" customHeight="1">
      <c r="B70" s="177"/>
      <c r="C70" s="178"/>
      <c r="D70" s="179" t="s">
        <v>123</v>
      </c>
      <c r="E70" s="180"/>
      <c r="F70" s="180"/>
      <c r="G70" s="180"/>
      <c r="H70" s="180"/>
      <c r="I70" s="181"/>
      <c r="J70" s="182">
        <f>J829</f>
        <v>0</v>
      </c>
      <c r="K70" s="183"/>
    </row>
    <row r="71" spans="2:11" s="8" customFormat="1" ht="19.9" customHeight="1">
      <c r="B71" s="184"/>
      <c r="C71" s="185"/>
      <c r="D71" s="186" t="s">
        <v>381</v>
      </c>
      <c r="E71" s="187"/>
      <c r="F71" s="187"/>
      <c r="G71" s="187"/>
      <c r="H71" s="187"/>
      <c r="I71" s="188"/>
      <c r="J71" s="189">
        <f>J830</f>
        <v>0</v>
      </c>
      <c r="K71" s="190"/>
    </row>
    <row r="72" spans="2:11" s="8" customFormat="1" ht="19.9" customHeight="1">
      <c r="B72" s="184"/>
      <c r="C72" s="185"/>
      <c r="D72" s="186" t="s">
        <v>287</v>
      </c>
      <c r="E72" s="187"/>
      <c r="F72" s="187"/>
      <c r="G72" s="187"/>
      <c r="H72" s="187"/>
      <c r="I72" s="188"/>
      <c r="J72" s="189">
        <f>J839</f>
        <v>0</v>
      </c>
      <c r="K72" s="190"/>
    </row>
    <row r="73" spans="2:11" s="8" customFormat="1" ht="19.9" customHeight="1">
      <c r="B73" s="184"/>
      <c r="C73" s="185"/>
      <c r="D73" s="186" t="s">
        <v>124</v>
      </c>
      <c r="E73" s="187"/>
      <c r="F73" s="187"/>
      <c r="G73" s="187"/>
      <c r="H73" s="187"/>
      <c r="I73" s="188"/>
      <c r="J73" s="189">
        <f>J843</f>
        <v>0</v>
      </c>
      <c r="K73" s="190"/>
    </row>
    <row r="74" spans="2:11" s="8" customFormat="1" ht="19.9" customHeight="1">
      <c r="B74" s="184"/>
      <c r="C74" s="185"/>
      <c r="D74" s="186" t="s">
        <v>382</v>
      </c>
      <c r="E74" s="187"/>
      <c r="F74" s="187"/>
      <c r="G74" s="187"/>
      <c r="H74" s="187"/>
      <c r="I74" s="188"/>
      <c r="J74" s="189">
        <f>J847</f>
        <v>0</v>
      </c>
      <c r="K74" s="190"/>
    </row>
    <row r="75" spans="2:11" s="8" customFormat="1" ht="19.9" customHeight="1">
      <c r="B75" s="184"/>
      <c r="C75" s="185"/>
      <c r="D75" s="186" t="s">
        <v>383</v>
      </c>
      <c r="E75" s="187"/>
      <c r="F75" s="187"/>
      <c r="G75" s="187"/>
      <c r="H75" s="187"/>
      <c r="I75" s="188"/>
      <c r="J75" s="189">
        <f>J850</f>
        <v>0</v>
      </c>
      <c r="K75" s="190"/>
    </row>
    <row r="76" spans="2:11" s="1" customFormat="1" ht="21.8" customHeight="1">
      <c r="B76" s="46"/>
      <c r="C76" s="47"/>
      <c r="D76" s="47"/>
      <c r="E76" s="47"/>
      <c r="F76" s="47"/>
      <c r="G76" s="47"/>
      <c r="H76" s="47"/>
      <c r="I76" s="144"/>
      <c r="J76" s="47"/>
      <c r="K76" s="51"/>
    </row>
    <row r="77" spans="2:11" s="1" customFormat="1" ht="6.95" customHeight="1">
      <c r="B77" s="67"/>
      <c r="C77" s="68"/>
      <c r="D77" s="68"/>
      <c r="E77" s="68"/>
      <c r="F77" s="68"/>
      <c r="G77" s="68"/>
      <c r="H77" s="68"/>
      <c r="I77" s="166"/>
      <c r="J77" s="68"/>
      <c r="K77" s="69"/>
    </row>
    <row r="81" spans="2:12" s="1" customFormat="1" ht="6.95" customHeight="1">
      <c r="B81" s="70"/>
      <c r="C81" s="71"/>
      <c r="D81" s="71"/>
      <c r="E81" s="71"/>
      <c r="F81" s="71"/>
      <c r="G81" s="71"/>
      <c r="H81" s="71"/>
      <c r="I81" s="169"/>
      <c r="J81" s="71"/>
      <c r="K81" s="71"/>
      <c r="L81" s="72"/>
    </row>
    <row r="82" spans="2:12" s="1" customFormat="1" ht="36.95" customHeight="1">
      <c r="B82" s="46"/>
      <c r="C82" s="73" t="s">
        <v>125</v>
      </c>
      <c r="D82" s="74"/>
      <c r="E82" s="74"/>
      <c r="F82" s="74"/>
      <c r="G82" s="74"/>
      <c r="H82" s="74"/>
      <c r="I82" s="191"/>
      <c r="J82" s="74"/>
      <c r="K82" s="74"/>
      <c r="L82" s="72"/>
    </row>
    <row r="83" spans="2:12" s="1" customFormat="1" ht="6.95" customHeight="1">
      <c r="B83" s="46"/>
      <c r="C83" s="74"/>
      <c r="D83" s="74"/>
      <c r="E83" s="74"/>
      <c r="F83" s="74"/>
      <c r="G83" s="74"/>
      <c r="H83" s="74"/>
      <c r="I83" s="191"/>
      <c r="J83" s="74"/>
      <c r="K83" s="74"/>
      <c r="L83" s="72"/>
    </row>
    <row r="84" spans="2:12" s="1" customFormat="1" ht="14.4" customHeight="1">
      <c r="B84" s="46"/>
      <c r="C84" s="76" t="s">
        <v>18</v>
      </c>
      <c r="D84" s="74"/>
      <c r="E84" s="74"/>
      <c r="F84" s="74"/>
      <c r="G84" s="74"/>
      <c r="H84" s="74"/>
      <c r="I84" s="191"/>
      <c r="J84" s="74"/>
      <c r="K84" s="74"/>
      <c r="L84" s="72"/>
    </row>
    <row r="85" spans="2:12" s="1" customFormat="1" ht="16.5" customHeight="1">
      <c r="B85" s="46"/>
      <c r="C85" s="74"/>
      <c r="D85" s="74"/>
      <c r="E85" s="192" t="str">
        <f>E7</f>
        <v>III/33353-1 Přítoky, most ev. č. 33353-1</v>
      </c>
      <c r="F85" s="76"/>
      <c r="G85" s="76"/>
      <c r="H85" s="76"/>
      <c r="I85" s="191"/>
      <c r="J85" s="74"/>
      <c r="K85" s="74"/>
      <c r="L85" s="72"/>
    </row>
    <row r="86" spans="2:12" s="1" customFormat="1" ht="14.4" customHeight="1">
      <c r="B86" s="46"/>
      <c r="C86" s="76" t="s">
        <v>113</v>
      </c>
      <c r="D86" s="74"/>
      <c r="E86" s="74"/>
      <c r="F86" s="74"/>
      <c r="G86" s="74"/>
      <c r="H86" s="74"/>
      <c r="I86" s="191"/>
      <c r="J86" s="74"/>
      <c r="K86" s="74"/>
      <c r="L86" s="72"/>
    </row>
    <row r="87" spans="2:12" s="1" customFormat="1" ht="17.25" customHeight="1">
      <c r="B87" s="46"/>
      <c r="C87" s="74"/>
      <c r="D87" s="74"/>
      <c r="E87" s="82" t="str">
        <f>E9</f>
        <v>SO 201 - Most ev. č. 33353-1</v>
      </c>
      <c r="F87" s="74"/>
      <c r="G87" s="74"/>
      <c r="H87" s="74"/>
      <c r="I87" s="191"/>
      <c r="J87" s="74"/>
      <c r="K87" s="74"/>
      <c r="L87" s="72"/>
    </row>
    <row r="88" spans="2:12" s="1" customFormat="1" ht="6.95" customHeight="1">
      <c r="B88" s="46"/>
      <c r="C88" s="74"/>
      <c r="D88" s="74"/>
      <c r="E88" s="74"/>
      <c r="F88" s="74"/>
      <c r="G88" s="74"/>
      <c r="H88" s="74"/>
      <c r="I88" s="191"/>
      <c r="J88" s="74"/>
      <c r="K88" s="74"/>
      <c r="L88" s="72"/>
    </row>
    <row r="89" spans="2:12" s="1" customFormat="1" ht="18" customHeight="1">
      <c r="B89" s="46"/>
      <c r="C89" s="76" t="s">
        <v>23</v>
      </c>
      <c r="D89" s="74"/>
      <c r="E89" s="74"/>
      <c r="F89" s="193" t="str">
        <f>F12</f>
        <v>Miskovice, část Přítoky</v>
      </c>
      <c r="G89" s="74"/>
      <c r="H89" s="74"/>
      <c r="I89" s="194" t="s">
        <v>25</v>
      </c>
      <c r="J89" s="85" t="str">
        <f>IF(J12="","",J12)</f>
        <v>10. 1. 2018</v>
      </c>
      <c r="K89" s="74"/>
      <c r="L89" s="72"/>
    </row>
    <row r="90" spans="2:12" s="1" customFormat="1" ht="6.95" customHeight="1">
      <c r="B90" s="46"/>
      <c r="C90" s="74"/>
      <c r="D90" s="74"/>
      <c r="E90" s="74"/>
      <c r="F90" s="74"/>
      <c r="G90" s="74"/>
      <c r="H90" s="74"/>
      <c r="I90" s="191"/>
      <c r="J90" s="74"/>
      <c r="K90" s="74"/>
      <c r="L90" s="72"/>
    </row>
    <row r="91" spans="2:12" s="1" customFormat="1" ht="13.5">
      <c r="B91" s="46"/>
      <c r="C91" s="76" t="s">
        <v>27</v>
      </c>
      <c r="D91" s="74"/>
      <c r="E91" s="74"/>
      <c r="F91" s="193" t="str">
        <f>E15</f>
        <v>Středočeský kraj</v>
      </c>
      <c r="G91" s="74"/>
      <c r="H91" s="74"/>
      <c r="I91" s="194" t="s">
        <v>33</v>
      </c>
      <c r="J91" s="193" t="str">
        <f>E21</f>
        <v xml:space="preserve">VPÚ DECO PRAHA  a.s.</v>
      </c>
      <c r="K91" s="74"/>
      <c r="L91" s="72"/>
    </row>
    <row r="92" spans="2:12" s="1" customFormat="1" ht="14.4" customHeight="1">
      <c r="B92" s="46"/>
      <c r="C92" s="76" t="s">
        <v>31</v>
      </c>
      <c r="D92" s="74"/>
      <c r="E92" s="74"/>
      <c r="F92" s="193" t="str">
        <f>IF(E18="","",E18)</f>
        <v/>
      </c>
      <c r="G92" s="74"/>
      <c r="H92" s="74"/>
      <c r="I92" s="191"/>
      <c r="J92" s="74"/>
      <c r="K92" s="74"/>
      <c r="L92" s="72"/>
    </row>
    <row r="93" spans="2:12" s="1" customFormat="1" ht="10.3" customHeight="1">
      <c r="B93" s="46"/>
      <c r="C93" s="74"/>
      <c r="D93" s="74"/>
      <c r="E93" s="74"/>
      <c r="F93" s="74"/>
      <c r="G93" s="74"/>
      <c r="H93" s="74"/>
      <c r="I93" s="191"/>
      <c r="J93" s="74"/>
      <c r="K93" s="74"/>
      <c r="L93" s="72"/>
    </row>
    <row r="94" spans="2:20" s="9" customFormat="1" ht="29.25" customHeight="1">
      <c r="B94" s="195"/>
      <c r="C94" s="196" t="s">
        <v>126</v>
      </c>
      <c r="D94" s="197" t="s">
        <v>58</v>
      </c>
      <c r="E94" s="197" t="s">
        <v>54</v>
      </c>
      <c r="F94" s="197" t="s">
        <v>127</v>
      </c>
      <c r="G94" s="197" t="s">
        <v>128</v>
      </c>
      <c r="H94" s="197" t="s">
        <v>129</v>
      </c>
      <c r="I94" s="198" t="s">
        <v>130</v>
      </c>
      <c r="J94" s="197" t="s">
        <v>117</v>
      </c>
      <c r="K94" s="199" t="s">
        <v>131</v>
      </c>
      <c r="L94" s="200"/>
      <c r="M94" s="102" t="s">
        <v>132</v>
      </c>
      <c r="N94" s="103" t="s">
        <v>43</v>
      </c>
      <c r="O94" s="103" t="s">
        <v>133</v>
      </c>
      <c r="P94" s="103" t="s">
        <v>134</v>
      </c>
      <c r="Q94" s="103" t="s">
        <v>135</v>
      </c>
      <c r="R94" s="103" t="s">
        <v>136</v>
      </c>
      <c r="S94" s="103" t="s">
        <v>137</v>
      </c>
      <c r="T94" s="104" t="s">
        <v>138</v>
      </c>
    </row>
    <row r="95" spans="2:63" s="1" customFormat="1" ht="29.25" customHeight="1">
      <c r="B95" s="46"/>
      <c r="C95" s="108" t="s">
        <v>118</v>
      </c>
      <c r="D95" s="74"/>
      <c r="E95" s="74"/>
      <c r="F95" s="74"/>
      <c r="G95" s="74"/>
      <c r="H95" s="74"/>
      <c r="I95" s="191"/>
      <c r="J95" s="201">
        <f>BK95</f>
        <v>0</v>
      </c>
      <c r="K95" s="74"/>
      <c r="L95" s="72"/>
      <c r="M95" s="105"/>
      <c r="N95" s="106"/>
      <c r="O95" s="106"/>
      <c r="P95" s="202">
        <f>P96+P737+P829</f>
        <v>0</v>
      </c>
      <c r="Q95" s="106"/>
      <c r="R95" s="202">
        <f>R96+R737+R829</f>
        <v>321.85681402</v>
      </c>
      <c r="S95" s="106"/>
      <c r="T95" s="203">
        <f>T96+T737+T829</f>
        <v>430.302911</v>
      </c>
      <c r="AT95" s="24" t="s">
        <v>72</v>
      </c>
      <c r="AU95" s="24" t="s">
        <v>119</v>
      </c>
      <c r="BK95" s="204">
        <f>BK96+BK737+BK829</f>
        <v>0</v>
      </c>
    </row>
    <row r="96" spans="2:63" s="10" customFormat="1" ht="37.4" customHeight="1">
      <c r="B96" s="205"/>
      <c r="C96" s="206"/>
      <c r="D96" s="207" t="s">
        <v>72</v>
      </c>
      <c r="E96" s="208" t="s">
        <v>139</v>
      </c>
      <c r="F96" s="208" t="s">
        <v>140</v>
      </c>
      <c r="G96" s="206"/>
      <c r="H96" s="206"/>
      <c r="I96" s="209"/>
      <c r="J96" s="210">
        <f>BK96</f>
        <v>0</v>
      </c>
      <c r="K96" s="206"/>
      <c r="L96" s="211"/>
      <c r="M96" s="212"/>
      <c r="N96" s="213"/>
      <c r="O96" s="213"/>
      <c r="P96" s="214">
        <f>P97+P265+P320+P390+P436+P502+P529+P535+P686+P734</f>
        <v>0</v>
      </c>
      <c r="Q96" s="213"/>
      <c r="R96" s="214">
        <f>R97+R265+R320+R390+R436+R502+R529+R535+R686+R734</f>
        <v>320.7682429</v>
      </c>
      <c r="S96" s="213"/>
      <c r="T96" s="215">
        <f>T97+T265+T320+T390+T436+T502+T529+T535+T686+T734</f>
        <v>430.302911</v>
      </c>
      <c r="AR96" s="216" t="s">
        <v>81</v>
      </c>
      <c r="AT96" s="217" t="s">
        <v>72</v>
      </c>
      <c r="AU96" s="217" t="s">
        <v>73</v>
      </c>
      <c r="AY96" s="216" t="s">
        <v>141</v>
      </c>
      <c r="BK96" s="218">
        <f>BK97+BK265+BK320+BK390+BK436+BK502+BK529+BK535+BK686+BK734</f>
        <v>0</v>
      </c>
    </row>
    <row r="97" spans="2:63" s="10" customFormat="1" ht="19.9" customHeight="1">
      <c r="B97" s="205"/>
      <c r="C97" s="206"/>
      <c r="D97" s="207" t="s">
        <v>72</v>
      </c>
      <c r="E97" s="219" t="s">
        <v>81</v>
      </c>
      <c r="F97" s="219" t="s">
        <v>142</v>
      </c>
      <c r="G97" s="206"/>
      <c r="H97" s="206"/>
      <c r="I97" s="209"/>
      <c r="J97" s="220">
        <f>BK97</f>
        <v>0</v>
      </c>
      <c r="K97" s="206"/>
      <c r="L97" s="211"/>
      <c r="M97" s="212"/>
      <c r="N97" s="213"/>
      <c r="O97" s="213"/>
      <c r="P97" s="214">
        <f>SUM(P98:P264)</f>
        <v>0</v>
      </c>
      <c r="Q97" s="213"/>
      <c r="R97" s="214">
        <f>SUM(R98:R264)</f>
        <v>18.603494959999995</v>
      </c>
      <c r="S97" s="213"/>
      <c r="T97" s="215">
        <f>SUM(T98:T264)</f>
        <v>263.6386</v>
      </c>
      <c r="AR97" s="216" t="s">
        <v>81</v>
      </c>
      <c r="AT97" s="217" t="s">
        <v>72</v>
      </c>
      <c r="AU97" s="217" t="s">
        <v>81</v>
      </c>
      <c r="AY97" s="216" t="s">
        <v>141</v>
      </c>
      <c r="BK97" s="218">
        <f>SUM(BK98:BK264)</f>
        <v>0</v>
      </c>
    </row>
    <row r="98" spans="2:65" s="1" customFormat="1" ht="16.5" customHeight="1">
      <c r="B98" s="46"/>
      <c r="C98" s="221" t="s">
        <v>81</v>
      </c>
      <c r="D98" s="221" t="s">
        <v>143</v>
      </c>
      <c r="E98" s="222" t="s">
        <v>384</v>
      </c>
      <c r="F98" s="223" t="s">
        <v>385</v>
      </c>
      <c r="G98" s="224" t="s">
        <v>249</v>
      </c>
      <c r="H98" s="225">
        <v>2</v>
      </c>
      <c r="I98" s="226"/>
      <c r="J98" s="227">
        <f>ROUND(I98*H98,2)</f>
        <v>0</v>
      </c>
      <c r="K98" s="223" t="s">
        <v>147</v>
      </c>
      <c r="L98" s="72"/>
      <c r="M98" s="228" t="s">
        <v>21</v>
      </c>
      <c r="N98" s="229" t="s">
        <v>44</v>
      </c>
      <c r="O98" s="47"/>
      <c r="P98" s="230">
        <f>O98*H98</f>
        <v>0</v>
      </c>
      <c r="Q98" s="230">
        <v>0</v>
      </c>
      <c r="R98" s="230">
        <f>Q98*H98</f>
        <v>0</v>
      </c>
      <c r="S98" s="230">
        <v>0</v>
      </c>
      <c r="T98" s="231">
        <f>S98*H98</f>
        <v>0</v>
      </c>
      <c r="AR98" s="24" t="s">
        <v>148</v>
      </c>
      <c r="AT98" s="24" t="s">
        <v>143</v>
      </c>
      <c r="AU98" s="24" t="s">
        <v>84</v>
      </c>
      <c r="AY98" s="24" t="s">
        <v>141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24" t="s">
        <v>81</v>
      </c>
      <c r="BK98" s="232">
        <f>ROUND(I98*H98,2)</f>
        <v>0</v>
      </c>
      <c r="BL98" s="24" t="s">
        <v>148</v>
      </c>
      <c r="BM98" s="24" t="s">
        <v>386</v>
      </c>
    </row>
    <row r="99" spans="2:47" s="1" customFormat="1" ht="13.5">
      <c r="B99" s="46"/>
      <c r="C99" s="74"/>
      <c r="D99" s="233" t="s">
        <v>150</v>
      </c>
      <c r="E99" s="74"/>
      <c r="F99" s="234" t="s">
        <v>387</v>
      </c>
      <c r="G99" s="74"/>
      <c r="H99" s="74"/>
      <c r="I99" s="191"/>
      <c r="J99" s="74"/>
      <c r="K99" s="74"/>
      <c r="L99" s="72"/>
      <c r="M99" s="235"/>
      <c r="N99" s="47"/>
      <c r="O99" s="47"/>
      <c r="P99" s="47"/>
      <c r="Q99" s="47"/>
      <c r="R99" s="47"/>
      <c r="S99" s="47"/>
      <c r="T99" s="95"/>
      <c r="AT99" s="24" t="s">
        <v>150</v>
      </c>
      <c r="AU99" s="24" t="s">
        <v>84</v>
      </c>
    </row>
    <row r="100" spans="2:65" s="1" customFormat="1" ht="25.5" customHeight="1">
      <c r="B100" s="46"/>
      <c r="C100" s="221" t="s">
        <v>84</v>
      </c>
      <c r="D100" s="221" t="s">
        <v>143</v>
      </c>
      <c r="E100" s="222" t="s">
        <v>388</v>
      </c>
      <c r="F100" s="223" t="s">
        <v>389</v>
      </c>
      <c r="G100" s="224" t="s">
        <v>249</v>
      </c>
      <c r="H100" s="225">
        <v>2</v>
      </c>
      <c r="I100" s="226"/>
      <c r="J100" s="227">
        <f>ROUND(I100*H100,2)</f>
        <v>0</v>
      </c>
      <c r="K100" s="223" t="s">
        <v>147</v>
      </c>
      <c r="L100" s="72"/>
      <c r="M100" s="228" t="s">
        <v>21</v>
      </c>
      <c r="N100" s="229" t="s">
        <v>44</v>
      </c>
      <c r="O100" s="47"/>
      <c r="P100" s="230">
        <f>O100*H100</f>
        <v>0</v>
      </c>
      <c r="Q100" s="230">
        <v>0</v>
      </c>
      <c r="R100" s="230">
        <f>Q100*H100</f>
        <v>0</v>
      </c>
      <c r="S100" s="230">
        <v>0</v>
      </c>
      <c r="T100" s="231">
        <f>S100*H100</f>
        <v>0</v>
      </c>
      <c r="AR100" s="24" t="s">
        <v>148</v>
      </c>
      <c r="AT100" s="24" t="s">
        <v>143</v>
      </c>
      <c r="AU100" s="24" t="s">
        <v>84</v>
      </c>
      <c r="AY100" s="24" t="s">
        <v>141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24" t="s">
        <v>81</v>
      </c>
      <c r="BK100" s="232">
        <f>ROUND(I100*H100,2)</f>
        <v>0</v>
      </c>
      <c r="BL100" s="24" t="s">
        <v>148</v>
      </c>
      <c r="BM100" s="24" t="s">
        <v>390</v>
      </c>
    </row>
    <row r="101" spans="2:47" s="1" customFormat="1" ht="13.5">
      <c r="B101" s="46"/>
      <c r="C101" s="74"/>
      <c r="D101" s="233" t="s">
        <v>150</v>
      </c>
      <c r="E101" s="74"/>
      <c r="F101" s="234" t="s">
        <v>151</v>
      </c>
      <c r="G101" s="74"/>
      <c r="H101" s="74"/>
      <c r="I101" s="191"/>
      <c r="J101" s="74"/>
      <c r="K101" s="74"/>
      <c r="L101" s="72"/>
      <c r="M101" s="235"/>
      <c r="N101" s="47"/>
      <c r="O101" s="47"/>
      <c r="P101" s="47"/>
      <c r="Q101" s="47"/>
      <c r="R101" s="47"/>
      <c r="S101" s="47"/>
      <c r="T101" s="95"/>
      <c r="AT101" s="24" t="s">
        <v>150</v>
      </c>
      <c r="AU101" s="24" t="s">
        <v>84</v>
      </c>
    </row>
    <row r="102" spans="2:65" s="1" customFormat="1" ht="16.5" customHeight="1">
      <c r="B102" s="46"/>
      <c r="C102" s="221" t="s">
        <v>155</v>
      </c>
      <c r="D102" s="221" t="s">
        <v>143</v>
      </c>
      <c r="E102" s="222" t="s">
        <v>391</v>
      </c>
      <c r="F102" s="223" t="s">
        <v>392</v>
      </c>
      <c r="G102" s="224" t="s">
        <v>146</v>
      </c>
      <c r="H102" s="225">
        <v>12.9</v>
      </c>
      <c r="I102" s="226"/>
      <c r="J102" s="227">
        <f>ROUND(I102*H102,2)</f>
        <v>0</v>
      </c>
      <c r="K102" s="223" t="s">
        <v>147</v>
      </c>
      <c r="L102" s="72"/>
      <c r="M102" s="228" t="s">
        <v>21</v>
      </c>
      <c r="N102" s="229" t="s">
        <v>44</v>
      </c>
      <c r="O102" s="47"/>
      <c r="P102" s="230">
        <f>O102*H102</f>
        <v>0</v>
      </c>
      <c r="Q102" s="230">
        <v>0</v>
      </c>
      <c r="R102" s="230">
        <f>Q102*H102</f>
        <v>0</v>
      </c>
      <c r="S102" s="230">
        <v>0.098</v>
      </c>
      <c r="T102" s="231">
        <f>S102*H102</f>
        <v>1.2642</v>
      </c>
      <c r="AR102" s="24" t="s">
        <v>148</v>
      </c>
      <c r="AT102" s="24" t="s">
        <v>143</v>
      </c>
      <c r="AU102" s="24" t="s">
        <v>84</v>
      </c>
      <c r="AY102" s="24" t="s">
        <v>141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24" t="s">
        <v>81</v>
      </c>
      <c r="BK102" s="232">
        <f>ROUND(I102*H102,2)</f>
        <v>0</v>
      </c>
      <c r="BL102" s="24" t="s">
        <v>148</v>
      </c>
      <c r="BM102" s="24" t="s">
        <v>393</v>
      </c>
    </row>
    <row r="103" spans="2:47" s="1" customFormat="1" ht="13.5">
      <c r="B103" s="46"/>
      <c r="C103" s="74"/>
      <c r="D103" s="233" t="s">
        <v>150</v>
      </c>
      <c r="E103" s="74"/>
      <c r="F103" s="234" t="s">
        <v>394</v>
      </c>
      <c r="G103" s="74"/>
      <c r="H103" s="74"/>
      <c r="I103" s="191"/>
      <c r="J103" s="74"/>
      <c r="K103" s="74"/>
      <c r="L103" s="72"/>
      <c r="M103" s="235"/>
      <c r="N103" s="47"/>
      <c r="O103" s="47"/>
      <c r="P103" s="47"/>
      <c r="Q103" s="47"/>
      <c r="R103" s="47"/>
      <c r="S103" s="47"/>
      <c r="T103" s="95"/>
      <c r="AT103" s="24" t="s">
        <v>150</v>
      </c>
      <c r="AU103" s="24" t="s">
        <v>84</v>
      </c>
    </row>
    <row r="104" spans="2:51" s="13" customFormat="1" ht="13.5">
      <c r="B104" s="263"/>
      <c r="C104" s="264"/>
      <c r="D104" s="233" t="s">
        <v>161</v>
      </c>
      <c r="E104" s="265" t="s">
        <v>21</v>
      </c>
      <c r="F104" s="266" t="s">
        <v>395</v>
      </c>
      <c r="G104" s="264"/>
      <c r="H104" s="265" t="s">
        <v>21</v>
      </c>
      <c r="I104" s="267"/>
      <c r="J104" s="264"/>
      <c r="K104" s="264"/>
      <c r="L104" s="268"/>
      <c r="M104" s="269"/>
      <c r="N104" s="270"/>
      <c r="O104" s="270"/>
      <c r="P104" s="270"/>
      <c r="Q104" s="270"/>
      <c r="R104" s="270"/>
      <c r="S104" s="270"/>
      <c r="T104" s="271"/>
      <c r="AT104" s="272" t="s">
        <v>161</v>
      </c>
      <c r="AU104" s="272" t="s">
        <v>84</v>
      </c>
      <c r="AV104" s="13" t="s">
        <v>81</v>
      </c>
      <c r="AW104" s="13" t="s">
        <v>37</v>
      </c>
      <c r="AX104" s="13" t="s">
        <v>73</v>
      </c>
      <c r="AY104" s="272" t="s">
        <v>141</v>
      </c>
    </row>
    <row r="105" spans="2:51" s="11" customFormat="1" ht="13.5">
      <c r="B105" s="236"/>
      <c r="C105" s="237"/>
      <c r="D105" s="233" t="s">
        <v>161</v>
      </c>
      <c r="E105" s="238" t="s">
        <v>21</v>
      </c>
      <c r="F105" s="239" t="s">
        <v>396</v>
      </c>
      <c r="G105" s="237"/>
      <c r="H105" s="240">
        <v>12.9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AT105" s="246" t="s">
        <v>161</v>
      </c>
      <c r="AU105" s="246" t="s">
        <v>84</v>
      </c>
      <c r="AV105" s="11" t="s">
        <v>84</v>
      </c>
      <c r="AW105" s="11" t="s">
        <v>37</v>
      </c>
      <c r="AX105" s="11" t="s">
        <v>81</v>
      </c>
      <c r="AY105" s="246" t="s">
        <v>141</v>
      </c>
    </row>
    <row r="106" spans="2:65" s="1" customFormat="1" ht="16.5" customHeight="1">
      <c r="B106" s="46"/>
      <c r="C106" s="221" t="s">
        <v>148</v>
      </c>
      <c r="D106" s="221" t="s">
        <v>143</v>
      </c>
      <c r="E106" s="222" t="s">
        <v>397</v>
      </c>
      <c r="F106" s="223" t="s">
        <v>398</v>
      </c>
      <c r="G106" s="224" t="s">
        <v>146</v>
      </c>
      <c r="H106" s="225">
        <v>256</v>
      </c>
      <c r="I106" s="226"/>
      <c r="J106" s="227">
        <f>ROUND(I106*H106,2)</f>
        <v>0</v>
      </c>
      <c r="K106" s="223" t="s">
        <v>147</v>
      </c>
      <c r="L106" s="72"/>
      <c r="M106" s="228" t="s">
        <v>21</v>
      </c>
      <c r="N106" s="229" t="s">
        <v>44</v>
      </c>
      <c r="O106" s="47"/>
      <c r="P106" s="230">
        <f>O106*H106</f>
        <v>0</v>
      </c>
      <c r="Q106" s="230">
        <v>0</v>
      </c>
      <c r="R106" s="230">
        <f>Q106*H106</f>
        <v>0</v>
      </c>
      <c r="S106" s="230">
        <v>0.316</v>
      </c>
      <c r="T106" s="231">
        <f>S106*H106</f>
        <v>80.896</v>
      </c>
      <c r="AR106" s="24" t="s">
        <v>148</v>
      </c>
      <c r="AT106" s="24" t="s">
        <v>143</v>
      </c>
      <c r="AU106" s="24" t="s">
        <v>84</v>
      </c>
      <c r="AY106" s="24" t="s">
        <v>141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24" t="s">
        <v>81</v>
      </c>
      <c r="BK106" s="232">
        <f>ROUND(I106*H106,2)</f>
        <v>0</v>
      </c>
      <c r="BL106" s="24" t="s">
        <v>148</v>
      </c>
      <c r="BM106" s="24" t="s">
        <v>399</v>
      </c>
    </row>
    <row r="107" spans="2:47" s="1" customFormat="1" ht="13.5">
      <c r="B107" s="46"/>
      <c r="C107" s="74"/>
      <c r="D107" s="233" t="s">
        <v>150</v>
      </c>
      <c r="E107" s="74"/>
      <c r="F107" s="234" t="s">
        <v>400</v>
      </c>
      <c r="G107" s="74"/>
      <c r="H107" s="74"/>
      <c r="I107" s="191"/>
      <c r="J107" s="74"/>
      <c r="K107" s="74"/>
      <c r="L107" s="72"/>
      <c r="M107" s="235"/>
      <c r="N107" s="47"/>
      <c r="O107" s="47"/>
      <c r="P107" s="47"/>
      <c r="Q107" s="47"/>
      <c r="R107" s="47"/>
      <c r="S107" s="47"/>
      <c r="T107" s="95"/>
      <c r="AT107" s="24" t="s">
        <v>150</v>
      </c>
      <c r="AU107" s="24" t="s">
        <v>84</v>
      </c>
    </row>
    <row r="108" spans="2:51" s="13" customFormat="1" ht="13.5">
      <c r="B108" s="263"/>
      <c r="C108" s="264"/>
      <c r="D108" s="233" t="s">
        <v>161</v>
      </c>
      <c r="E108" s="265" t="s">
        <v>21</v>
      </c>
      <c r="F108" s="266" t="s">
        <v>395</v>
      </c>
      <c r="G108" s="264"/>
      <c r="H108" s="265" t="s">
        <v>21</v>
      </c>
      <c r="I108" s="267"/>
      <c r="J108" s="264"/>
      <c r="K108" s="264"/>
      <c r="L108" s="268"/>
      <c r="M108" s="269"/>
      <c r="N108" s="270"/>
      <c r="O108" s="270"/>
      <c r="P108" s="270"/>
      <c r="Q108" s="270"/>
      <c r="R108" s="270"/>
      <c r="S108" s="270"/>
      <c r="T108" s="271"/>
      <c r="AT108" s="272" t="s">
        <v>161</v>
      </c>
      <c r="AU108" s="272" t="s">
        <v>84</v>
      </c>
      <c r="AV108" s="13" t="s">
        <v>81</v>
      </c>
      <c r="AW108" s="13" t="s">
        <v>37</v>
      </c>
      <c r="AX108" s="13" t="s">
        <v>73</v>
      </c>
      <c r="AY108" s="272" t="s">
        <v>141</v>
      </c>
    </row>
    <row r="109" spans="2:51" s="11" customFormat="1" ht="13.5">
      <c r="B109" s="236"/>
      <c r="C109" s="237"/>
      <c r="D109" s="233" t="s">
        <v>161</v>
      </c>
      <c r="E109" s="238" t="s">
        <v>21</v>
      </c>
      <c r="F109" s="239" t="s">
        <v>401</v>
      </c>
      <c r="G109" s="237"/>
      <c r="H109" s="240">
        <v>126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AT109" s="246" t="s">
        <v>161</v>
      </c>
      <c r="AU109" s="246" t="s">
        <v>84</v>
      </c>
      <c r="AV109" s="11" t="s">
        <v>84</v>
      </c>
      <c r="AW109" s="11" t="s">
        <v>37</v>
      </c>
      <c r="AX109" s="11" t="s">
        <v>73</v>
      </c>
      <c r="AY109" s="246" t="s">
        <v>141</v>
      </c>
    </row>
    <row r="110" spans="2:51" s="11" customFormat="1" ht="13.5">
      <c r="B110" s="236"/>
      <c r="C110" s="237"/>
      <c r="D110" s="233" t="s">
        <v>161</v>
      </c>
      <c r="E110" s="238" t="s">
        <v>21</v>
      </c>
      <c r="F110" s="239" t="s">
        <v>402</v>
      </c>
      <c r="G110" s="237"/>
      <c r="H110" s="240">
        <v>130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AT110" s="246" t="s">
        <v>161</v>
      </c>
      <c r="AU110" s="246" t="s">
        <v>84</v>
      </c>
      <c r="AV110" s="11" t="s">
        <v>84</v>
      </c>
      <c r="AW110" s="11" t="s">
        <v>37</v>
      </c>
      <c r="AX110" s="11" t="s">
        <v>73</v>
      </c>
      <c r="AY110" s="246" t="s">
        <v>141</v>
      </c>
    </row>
    <row r="111" spans="2:51" s="12" customFormat="1" ht="13.5">
      <c r="B111" s="247"/>
      <c r="C111" s="248"/>
      <c r="D111" s="233" t="s">
        <v>161</v>
      </c>
      <c r="E111" s="249" t="s">
        <v>21</v>
      </c>
      <c r="F111" s="250" t="s">
        <v>174</v>
      </c>
      <c r="G111" s="248"/>
      <c r="H111" s="251">
        <v>256</v>
      </c>
      <c r="I111" s="252"/>
      <c r="J111" s="248"/>
      <c r="K111" s="248"/>
      <c r="L111" s="253"/>
      <c r="M111" s="254"/>
      <c r="N111" s="255"/>
      <c r="O111" s="255"/>
      <c r="P111" s="255"/>
      <c r="Q111" s="255"/>
      <c r="R111" s="255"/>
      <c r="S111" s="255"/>
      <c r="T111" s="256"/>
      <c r="AT111" s="257" t="s">
        <v>161</v>
      </c>
      <c r="AU111" s="257" t="s">
        <v>84</v>
      </c>
      <c r="AV111" s="12" t="s">
        <v>148</v>
      </c>
      <c r="AW111" s="12" t="s">
        <v>37</v>
      </c>
      <c r="AX111" s="12" t="s">
        <v>81</v>
      </c>
      <c r="AY111" s="257" t="s">
        <v>141</v>
      </c>
    </row>
    <row r="112" spans="2:65" s="1" customFormat="1" ht="16.5" customHeight="1">
      <c r="B112" s="46"/>
      <c r="C112" s="221" t="s">
        <v>167</v>
      </c>
      <c r="D112" s="221" t="s">
        <v>143</v>
      </c>
      <c r="E112" s="222" t="s">
        <v>403</v>
      </c>
      <c r="F112" s="223" t="s">
        <v>404</v>
      </c>
      <c r="G112" s="224" t="s">
        <v>146</v>
      </c>
      <c r="H112" s="225">
        <v>256</v>
      </c>
      <c r="I112" s="226"/>
      <c r="J112" s="227">
        <f>ROUND(I112*H112,2)</f>
        <v>0</v>
      </c>
      <c r="K112" s="223" t="s">
        <v>147</v>
      </c>
      <c r="L112" s="72"/>
      <c r="M112" s="228" t="s">
        <v>21</v>
      </c>
      <c r="N112" s="229" t="s">
        <v>44</v>
      </c>
      <c r="O112" s="47"/>
      <c r="P112" s="230">
        <f>O112*H112</f>
        <v>0</v>
      </c>
      <c r="Q112" s="230">
        <v>0</v>
      </c>
      <c r="R112" s="230">
        <f>Q112*H112</f>
        <v>0</v>
      </c>
      <c r="S112" s="230">
        <v>0.44</v>
      </c>
      <c r="T112" s="231">
        <f>S112*H112</f>
        <v>112.64</v>
      </c>
      <c r="AR112" s="24" t="s">
        <v>148</v>
      </c>
      <c r="AT112" s="24" t="s">
        <v>143</v>
      </c>
      <c r="AU112" s="24" t="s">
        <v>84</v>
      </c>
      <c r="AY112" s="24" t="s">
        <v>141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24" t="s">
        <v>81</v>
      </c>
      <c r="BK112" s="232">
        <f>ROUND(I112*H112,2)</f>
        <v>0</v>
      </c>
      <c r="BL112" s="24" t="s">
        <v>148</v>
      </c>
      <c r="BM112" s="24" t="s">
        <v>405</v>
      </c>
    </row>
    <row r="113" spans="2:47" s="1" customFormat="1" ht="13.5">
      <c r="B113" s="46"/>
      <c r="C113" s="74"/>
      <c r="D113" s="233" t="s">
        <v>150</v>
      </c>
      <c r="E113" s="74"/>
      <c r="F113" s="234" t="s">
        <v>406</v>
      </c>
      <c r="G113" s="74"/>
      <c r="H113" s="74"/>
      <c r="I113" s="191"/>
      <c r="J113" s="74"/>
      <c r="K113" s="74"/>
      <c r="L113" s="72"/>
      <c r="M113" s="235"/>
      <c r="N113" s="47"/>
      <c r="O113" s="47"/>
      <c r="P113" s="47"/>
      <c r="Q113" s="47"/>
      <c r="R113" s="47"/>
      <c r="S113" s="47"/>
      <c r="T113" s="95"/>
      <c r="AT113" s="24" t="s">
        <v>150</v>
      </c>
      <c r="AU113" s="24" t="s">
        <v>84</v>
      </c>
    </row>
    <row r="114" spans="2:65" s="1" customFormat="1" ht="25.5" customHeight="1">
      <c r="B114" s="46"/>
      <c r="C114" s="221" t="s">
        <v>175</v>
      </c>
      <c r="D114" s="221" t="s">
        <v>143</v>
      </c>
      <c r="E114" s="222" t="s">
        <v>407</v>
      </c>
      <c r="F114" s="223" t="s">
        <v>408</v>
      </c>
      <c r="G114" s="224" t="s">
        <v>146</v>
      </c>
      <c r="H114" s="225">
        <v>268.9</v>
      </c>
      <c r="I114" s="226"/>
      <c r="J114" s="227">
        <f>ROUND(I114*H114,2)</f>
        <v>0</v>
      </c>
      <c r="K114" s="223" t="s">
        <v>147</v>
      </c>
      <c r="L114" s="72"/>
      <c r="M114" s="228" t="s">
        <v>21</v>
      </c>
      <c r="N114" s="229" t="s">
        <v>44</v>
      </c>
      <c r="O114" s="47"/>
      <c r="P114" s="230">
        <f>O114*H114</f>
        <v>0</v>
      </c>
      <c r="Q114" s="230">
        <v>9E-05</v>
      </c>
      <c r="R114" s="230">
        <f>Q114*H114</f>
        <v>0.024201</v>
      </c>
      <c r="S114" s="230">
        <v>0.256</v>
      </c>
      <c r="T114" s="231">
        <f>S114*H114</f>
        <v>68.8384</v>
      </c>
      <c r="AR114" s="24" t="s">
        <v>148</v>
      </c>
      <c r="AT114" s="24" t="s">
        <v>143</v>
      </c>
      <c r="AU114" s="24" t="s">
        <v>84</v>
      </c>
      <c r="AY114" s="24" t="s">
        <v>141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24" t="s">
        <v>81</v>
      </c>
      <c r="BK114" s="232">
        <f>ROUND(I114*H114,2)</f>
        <v>0</v>
      </c>
      <c r="BL114" s="24" t="s">
        <v>148</v>
      </c>
      <c r="BM114" s="24" t="s">
        <v>409</v>
      </c>
    </row>
    <row r="115" spans="2:47" s="1" customFormat="1" ht="13.5">
      <c r="B115" s="46"/>
      <c r="C115" s="74"/>
      <c r="D115" s="233" t="s">
        <v>150</v>
      </c>
      <c r="E115" s="74"/>
      <c r="F115" s="234" t="s">
        <v>410</v>
      </c>
      <c r="G115" s="74"/>
      <c r="H115" s="74"/>
      <c r="I115" s="191"/>
      <c r="J115" s="74"/>
      <c r="K115" s="74"/>
      <c r="L115" s="72"/>
      <c r="M115" s="235"/>
      <c r="N115" s="47"/>
      <c r="O115" s="47"/>
      <c r="P115" s="47"/>
      <c r="Q115" s="47"/>
      <c r="R115" s="47"/>
      <c r="S115" s="47"/>
      <c r="T115" s="95"/>
      <c r="AT115" s="24" t="s">
        <v>150</v>
      </c>
      <c r="AU115" s="24" t="s">
        <v>84</v>
      </c>
    </row>
    <row r="116" spans="2:51" s="13" customFormat="1" ht="13.5">
      <c r="B116" s="263"/>
      <c r="C116" s="264"/>
      <c r="D116" s="233" t="s">
        <v>161</v>
      </c>
      <c r="E116" s="265" t="s">
        <v>21</v>
      </c>
      <c r="F116" s="266" t="s">
        <v>411</v>
      </c>
      <c r="G116" s="264"/>
      <c r="H116" s="265" t="s">
        <v>21</v>
      </c>
      <c r="I116" s="267"/>
      <c r="J116" s="264"/>
      <c r="K116" s="264"/>
      <c r="L116" s="268"/>
      <c r="M116" s="269"/>
      <c r="N116" s="270"/>
      <c r="O116" s="270"/>
      <c r="P116" s="270"/>
      <c r="Q116" s="270"/>
      <c r="R116" s="270"/>
      <c r="S116" s="270"/>
      <c r="T116" s="271"/>
      <c r="AT116" s="272" t="s">
        <v>161</v>
      </c>
      <c r="AU116" s="272" t="s">
        <v>84</v>
      </c>
      <c r="AV116" s="13" t="s">
        <v>81</v>
      </c>
      <c r="AW116" s="13" t="s">
        <v>37</v>
      </c>
      <c r="AX116" s="13" t="s">
        <v>73</v>
      </c>
      <c r="AY116" s="272" t="s">
        <v>141</v>
      </c>
    </row>
    <row r="117" spans="2:51" s="11" customFormat="1" ht="13.5">
      <c r="B117" s="236"/>
      <c r="C117" s="237"/>
      <c r="D117" s="233" t="s">
        <v>161</v>
      </c>
      <c r="E117" s="238" t="s">
        <v>21</v>
      </c>
      <c r="F117" s="239" t="s">
        <v>401</v>
      </c>
      <c r="G117" s="237"/>
      <c r="H117" s="240">
        <v>126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AT117" s="246" t="s">
        <v>161</v>
      </c>
      <c r="AU117" s="246" t="s">
        <v>84</v>
      </c>
      <c r="AV117" s="11" t="s">
        <v>84</v>
      </c>
      <c r="AW117" s="11" t="s">
        <v>37</v>
      </c>
      <c r="AX117" s="11" t="s">
        <v>73</v>
      </c>
      <c r="AY117" s="246" t="s">
        <v>141</v>
      </c>
    </row>
    <row r="118" spans="2:51" s="11" customFormat="1" ht="13.5">
      <c r="B118" s="236"/>
      <c r="C118" s="237"/>
      <c r="D118" s="233" t="s">
        <v>161</v>
      </c>
      <c r="E118" s="238" t="s">
        <v>21</v>
      </c>
      <c r="F118" s="239" t="s">
        <v>402</v>
      </c>
      <c r="G118" s="237"/>
      <c r="H118" s="240">
        <v>130</v>
      </c>
      <c r="I118" s="241"/>
      <c r="J118" s="237"/>
      <c r="K118" s="237"/>
      <c r="L118" s="242"/>
      <c r="M118" s="243"/>
      <c r="N118" s="244"/>
      <c r="O118" s="244"/>
      <c r="P118" s="244"/>
      <c r="Q118" s="244"/>
      <c r="R118" s="244"/>
      <c r="S118" s="244"/>
      <c r="T118" s="245"/>
      <c r="AT118" s="246" t="s">
        <v>161</v>
      </c>
      <c r="AU118" s="246" t="s">
        <v>84</v>
      </c>
      <c r="AV118" s="11" t="s">
        <v>84</v>
      </c>
      <c r="AW118" s="11" t="s">
        <v>37</v>
      </c>
      <c r="AX118" s="11" t="s">
        <v>73</v>
      </c>
      <c r="AY118" s="246" t="s">
        <v>141</v>
      </c>
    </row>
    <row r="119" spans="2:51" s="11" customFormat="1" ht="13.5">
      <c r="B119" s="236"/>
      <c r="C119" s="237"/>
      <c r="D119" s="233" t="s">
        <v>161</v>
      </c>
      <c r="E119" s="238" t="s">
        <v>21</v>
      </c>
      <c r="F119" s="239" t="s">
        <v>396</v>
      </c>
      <c r="G119" s="237"/>
      <c r="H119" s="240">
        <v>12.9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AT119" s="246" t="s">
        <v>161</v>
      </c>
      <c r="AU119" s="246" t="s">
        <v>84</v>
      </c>
      <c r="AV119" s="11" t="s">
        <v>84</v>
      </c>
      <c r="AW119" s="11" t="s">
        <v>37</v>
      </c>
      <c r="AX119" s="11" t="s">
        <v>73</v>
      </c>
      <c r="AY119" s="246" t="s">
        <v>141</v>
      </c>
    </row>
    <row r="120" spans="2:51" s="12" customFormat="1" ht="13.5">
      <c r="B120" s="247"/>
      <c r="C120" s="248"/>
      <c r="D120" s="233" t="s">
        <v>161</v>
      </c>
      <c r="E120" s="249" t="s">
        <v>21</v>
      </c>
      <c r="F120" s="250" t="s">
        <v>174</v>
      </c>
      <c r="G120" s="248"/>
      <c r="H120" s="251">
        <v>268.9</v>
      </c>
      <c r="I120" s="252"/>
      <c r="J120" s="248"/>
      <c r="K120" s="248"/>
      <c r="L120" s="253"/>
      <c r="M120" s="254"/>
      <c r="N120" s="255"/>
      <c r="O120" s="255"/>
      <c r="P120" s="255"/>
      <c r="Q120" s="255"/>
      <c r="R120" s="255"/>
      <c r="S120" s="255"/>
      <c r="T120" s="256"/>
      <c r="AT120" s="257" t="s">
        <v>161</v>
      </c>
      <c r="AU120" s="257" t="s">
        <v>84</v>
      </c>
      <c r="AV120" s="12" t="s">
        <v>148</v>
      </c>
      <c r="AW120" s="12" t="s">
        <v>37</v>
      </c>
      <c r="AX120" s="12" t="s">
        <v>81</v>
      </c>
      <c r="AY120" s="257" t="s">
        <v>141</v>
      </c>
    </row>
    <row r="121" spans="2:65" s="1" customFormat="1" ht="16.5" customHeight="1">
      <c r="B121" s="46"/>
      <c r="C121" s="221" t="s">
        <v>179</v>
      </c>
      <c r="D121" s="221" t="s">
        <v>143</v>
      </c>
      <c r="E121" s="222" t="s">
        <v>412</v>
      </c>
      <c r="F121" s="223" t="s">
        <v>413</v>
      </c>
      <c r="G121" s="224" t="s">
        <v>306</v>
      </c>
      <c r="H121" s="225">
        <v>15</v>
      </c>
      <c r="I121" s="226"/>
      <c r="J121" s="227">
        <f>ROUND(I121*H121,2)</f>
        <v>0</v>
      </c>
      <c r="K121" s="223" t="s">
        <v>147</v>
      </c>
      <c r="L121" s="72"/>
      <c r="M121" s="228" t="s">
        <v>21</v>
      </c>
      <c r="N121" s="229" t="s">
        <v>44</v>
      </c>
      <c r="O121" s="47"/>
      <c r="P121" s="230">
        <f>O121*H121</f>
        <v>0</v>
      </c>
      <c r="Q121" s="230">
        <v>0.02102</v>
      </c>
      <c r="R121" s="230">
        <f>Q121*H121</f>
        <v>0.3153</v>
      </c>
      <c r="S121" s="230">
        <v>0</v>
      </c>
      <c r="T121" s="231">
        <f>S121*H121</f>
        <v>0</v>
      </c>
      <c r="AR121" s="24" t="s">
        <v>148</v>
      </c>
      <c r="AT121" s="24" t="s">
        <v>143</v>
      </c>
      <c r="AU121" s="24" t="s">
        <v>84</v>
      </c>
      <c r="AY121" s="24" t="s">
        <v>141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24" t="s">
        <v>81</v>
      </c>
      <c r="BK121" s="232">
        <f>ROUND(I121*H121,2)</f>
        <v>0</v>
      </c>
      <c r="BL121" s="24" t="s">
        <v>148</v>
      </c>
      <c r="BM121" s="24" t="s">
        <v>414</v>
      </c>
    </row>
    <row r="122" spans="2:47" s="1" customFormat="1" ht="13.5">
      <c r="B122" s="46"/>
      <c r="C122" s="74"/>
      <c r="D122" s="233" t="s">
        <v>150</v>
      </c>
      <c r="E122" s="74"/>
      <c r="F122" s="234" t="s">
        <v>415</v>
      </c>
      <c r="G122" s="74"/>
      <c r="H122" s="74"/>
      <c r="I122" s="191"/>
      <c r="J122" s="74"/>
      <c r="K122" s="74"/>
      <c r="L122" s="72"/>
      <c r="M122" s="235"/>
      <c r="N122" s="47"/>
      <c r="O122" s="47"/>
      <c r="P122" s="47"/>
      <c r="Q122" s="47"/>
      <c r="R122" s="47"/>
      <c r="S122" s="47"/>
      <c r="T122" s="95"/>
      <c r="AT122" s="24" t="s">
        <v>150</v>
      </c>
      <c r="AU122" s="24" t="s">
        <v>84</v>
      </c>
    </row>
    <row r="123" spans="2:51" s="11" customFormat="1" ht="13.5">
      <c r="B123" s="236"/>
      <c r="C123" s="237"/>
      <c r="D123" s="233" t="s">
        <v>161</v>
      </c>
      <c r="E123" s="238" t="s">
        <v>21</v>
      </c>
      <c r="F123" s="239" t="s">
        <v>416</v>
      </c>
      <c r="G123" s="237"/>
      <c r="H123" s="240">
        <v>15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AT123" s="246" t="s">
        <v>161</v>
      </c>
      <c r="AU123" s="246" t="s">
        <v>84</v>
      </c>
      <c r="AV123" s="11" t="s">
        <v>84</v>
      </c>
      <c r="AW123" s="11" t="s">
        <v>37</v>
      </c>
      <c r="AX123" s="11" t="s">
        <v>81</v>
      </c>
      <c r="AY123" s="246" t="s">
        <v>141</v>
      </c>
    </row>
    <row r="124" spans="2:65" s="1" customFormat="1" ht="16.5" customHeight="1">
      <c r="B124" s="46"/>
      <c r="C124" s="221" t="s">
        <v>184</v>
      </c>
      <c r="D124" s="221" t="s">
        <v>143</v>
      </c>
      <c r="E124" s="222" t="s">
        <v>417</v>
      </c>
      <c r="F124" s="223" t="s">
        <v>418</v>
      </c>
      <c r="G124" s="224" t="s">
        <v>158</v>
      </c>
      <c r="H124" s="225">
        <v>283.557</v>
      </c>
      <c r="I124" s="226"/>
      <c r="J124" s="227">
        <f>ROUND(I124*H124,2)</f>
        <v>0</v>
      </c>
      <c r="K124" s="223" t="s">
        <v>147</v>
      </c>
      <c r="L124" s="72"/>
      <c r="M124" s="228" t="s">
        <v>21</v>
      </c>
      <c r="N124" s="229" t="s">
        <v>44</v>
      </c>
      <c r="O124" s="47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AR124" s="24" t="s">
        <v>148</v>
      </c>
      <c r="AT124" s="24" t="s">
        <v>143</v>
      </c>
      <c r="AU124" s="24" t="s">
        <v>84</v>
      </c>
      <c r="AY124" s="24" t="s">
        <v>141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24" t="s">
        <v>81</v>
      </c>
      <c r="BK124" s="232">
        <f>ROUND(I124*H124,2)</f>
        <v>0</v>
      </c>
      <c r="BL124" s="24" t="s">
        <v>148</v>
      </c>
      <c r="BM124" s="24" t="s">
        <v>419</v>
      </c>
    </row>
    <row r="125" spans="2:47" s="1" customFormat="1" ht="13.5">
      <c r="B125" s="46"/>
      <c r="C125" s="74"/>
      <c r="D125" s="233" t="s">
        <v>150</v>
      </c>
      <c r="E125" s="74"/>
      <c r="F125" s="234" t="s">
        <v>420</v>
      </c>
      <c r="G125" s="74"/>
      <c r="H125" s="74"/>
      <c r="I125" s="191"/>
      <c r="J125" s="74"/>
      <c r="K125" s="74"/>
      <c r="L125" s="72"/>
      <c r="M125" s="235"/>
      <c r="N125" s="47"/>
      <c r="O125" s="47"/>
      <c r="P125" s="47"/>
      <c r="Q125" s="47"/>
      <c r="R125" s="47"/>
      <c r="S125" s="47"/>
      <c r="T125" s="95"/>
      <c r="AT125" s="24" t="s">
        <v>150</v>
      </c>
      <c r="AU125" s="24" t="s">
        <v>84</v>
      </c>
    </row>
    <row r="126" spans="2:51" s="11" customFormat="1" ht="13.5">
      <c r="B126" s="236"/>
      <c r="C126" s="237"/>
      <c r="D126" s="233" t="s">
        <v>161</v>
      </c>
      <c r="E126" s="238" t="s">
        <v>21</v>
      </c>
      <c r="F126" s="239" t="s">
        <v>421</v>
      </c>
      <c r="G126" s="237"/>
      <c r="H126" s="240">
        <v>23.832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AT126" s="246" t="s">
        <v>161</v>
      </c>
      <c r="AU126" s="246" t="s">
        <v>84</v>
      </c>
      <c r="AV126" s="11" t="s">
        <v>84</v>
      </c>
      <c r="AW126" s="11" t="s">
        <v>37</v>
      </c>
      <c r="AX126" s="11" t="s">
        <v>73</v>
      </c>
      <c r="AY126" s="246" t="s">
        <v>141</v>
      </c>
    </row>
    <row r="127" spans="2:51" s="11" customFormat="1" ht="13.5">
      <c r="B127" s="236"/>
      <c r="C127" s="237"/>
      <c r="D127" s="233" t="s">
        <v>161</v>
      </c>
      <c r="E127" s="238" t="s">
        <v>21</v>
      </c>
      <c r="F127" s="239" t="s">
        <v>422</v>
      </c>
      <c r="G127" s="237"/>
      <c r="H127" s="240">
        <v>225.896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AT127" s="246" t="s">
        <v>161</v>
      </c>
      <c r="AU127" s="246" t="s">
        <v>84</v>
      </c>
      <c r="AV127" s="11" t="s">
        <v>84</v>
      </c>
      <c r="AW127" s="11" t="s">
        <v>37</v>
      </c>
      <c r="AX127" s="11" t="s">
        <v>73</v>
      </c>
      <c r="AY127" s="246" t="s">
        <v>141</v>
      </c>
    </row>
    <row r="128" spans="2:51" s="11" customFormat="1" ht="13.5">
      <c r="B128" s="236"/>
      <c r="C128" s="237"/>
      <c r="D128" s="233" t="s">
        <v>161</v>
      </c>
      <c r="E128" s="238" t="s">
        <v>21</v>
      </c>
      <c r="F128" s="239" t="s">
        <v>423</v>
      </c>
      <c r="G128" s="237"/>
      <c r="H128" s="240">
        <v>33.829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AT128" s="246" t="s">
        <v>161</v>
      </c>
      <c r="AU128" s="246" t="s">
        <v>84</v>
      </c>
      <c r="AV128" s="11" t="s">
        <v>84</v>
      </c>
      <c r="AW128" s="11" t="s">
        <v>37</v>
      </c>
      <c r="AX128" s="11" t="s">
        <v>73</v>
      </c>
      <c r="AY128" s="246" t="s">
        <v>141</v>
      </c>
    </row>
    <row r="129" spans="2:51" s="12" customFormat="1" ht="13.5">
      <c r="B129" s="247"/>
      <c r="C129" s="248"/>
      <c r="D129" s="233" t="s">
        <v>161</v>
      </c>
      <c r="E129" s="249" t="s">
        <v>21</v>
      </c>
      <c r="F129" s="250" t="s">
        <v>174</v>
      </c>
      <c r="G129" s="248"/>
      <c r="H129" s="251">
        <v>283.557</v>
      </c>
      <c r="I129" s="252"/>
      <c r="J129" s="248"/>
      <c r="K129" s="248"/>
      <c r="L129" s="253"/>
      <c r="M129" s="254"/>
      <c r="N129" s="255"/>
      <c r="O129" s="255"/>
      <c r="P129" s="255"/>
      <c r="Q129" s="255"/>
      <c r="R129" s="255"/>
      <c r="S129" s="255"/>
      <c r="T129" s="256"/>
      <c r="AT129" s="257" t="s">
        <v>161</v>
      </c>
      <c r="AU129" s="257" t="s">
        <v>84</v>
      </c>
      <c r="AV129" s="12" t="s">
        <v>148</v>
      </c>
      <c r="AW129" s="12" t="s">
        <v>37</v>
      </c>
      <c r="AX129" s="12" t="s">
        <v>81</v>
      </c>
      <c r="AY129" s="257" t="s">
        <v>141</v>
      </c>
    </row>
    <row r="130" spans="2:65" s="1" customFormat="1" ht="16.5" customHeight="1">
      <c r="B130" s="46"/>
      <c r="C130" s="221" t="s">
        <v>190</v>
      </c>
      <c r="D130" s="221" t="s">
        <v>143</v>
      </c>
      <c r="E130" s="222" t="s">
        <v>424</v>
      </c>
      <c r="F130" s="223" t="s">
        <v>425</v>
      </c>
      <c r="G130" s="224" t="s">
        <v>158</v>
      </c>
      <c r="H130" s="225">
        <v>283.557</v>
      </c>
      <c r="I130" s="226"/>
      <c r="J130" s="227">
        <f>ROUND(I130*H130,2)</f>
        <v>0</v>
      </c>
      <c r="K130" s="223" t="s">
        <v>147</v>
      </c>
      <c r="L130" s="72"/>
      <c r="M130" s="228" t="s">
        <v>21</v>
      </c>
      <c r="N130" s="229" t="s">
        <v>44</v>
      </c>
      <c r="O130" s="47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AR130" s="24" t="s">
        <v>148</v>
      </c>
      <c r="AT130" s="24" t="s">
        <v>143</v>
      </c>
      <c r="AU130" s="24" t="s">
        <v>84</v>
      </c>
      <c r="AY130" s="24" t="s">
        <v>141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24" t="s">
        <v>81</v>
      </c>
      <c r="BK130" s="232">
        <f>ROUND(I130*H130,2)</f>
        <v>0</v>
      </c>
      <c r="BL130" s="24" t="s">
        <v>148</v>
      </c>
      <c r="BM130" s="24" t="s">
        <v>426</v>
      </c>
    </row>
    <row r="131" spans="2:65" s="1" customFormat="1" ht="16.5" customHeight="1">
      <c r="B131" s="46"/>
      <c r="C131" s="221" t="s">
        <v>195</v>
      </c>
      <c r="D131" s="221" t="s">
        <v>143</v>
      </c>
      <c r="E131" s="222" t="s">
        <v>427</v>
      </c>
      <c r="F131" s="223" t="s">
        <v>428</v>
      </c>
      <c r="G131" s="224" t="s">
        <v>208</v>
      </c>
      <c r="H131" s="225">
        <v>567.114</v>
      </c>
      <c r="I131" s="226"/>
      <c r="J131" s="227">
        <f>ROUND(I131*H131,2)</f>
        <v>0</v>
      </c>
      <c r="K131" s="223" t="s">
        <v>21</v>
      </c>
      <c r="L131" s="72"/>
      <c r="M131" s="228" t="s">
        <v>21</v>
      </c>
      <c r="N131" s="229" t="s">
        <v>44</v>
      </c>
      <c r="O131" s="47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AR131" s="24" t="s">
        <v>148</v>
      </c>
      <c r="AT131" s="24" t="s">
        <v>143</v>
      </c>
      <c r="AU131" s="24" t="s">
        <v>84</v>
      </c>
      <c r="AY131" s="24" t="s">
        <v>141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24" t="s">
        <v>81</v>
      </c>
      <c r="BK131" s="232">
        <f>ROUND(I131*H131,2)</f>
        <v>0</v>
      </c>
      <c r="BL131" s="24" t="s">
        <v>148</v>
      </c>
      <c r="BM131" s="24" t="s">
        <v>429</v>
      </c>
    </row>
    <row r="132" spans="2:47" s="1" customFormat="1" ht="13.5">
      <c r="B132" s="46"/>
      <c r="C132" s="74"/>
      <c r="D132" s="233" t="s">
        <v>150</v>
      </c>
      <c r="E132" s="74"/>
      <c r="F132" s="234" t="s">
        <v>430</v>
      </c>
      <c r="G132" s="74"/>
      <c r="H132" s="74"/>
      <c r="I132" s="191"/>
      <c r="J132" s="74"/>
      <c r="K132" s="74"/>
      <c r="L132" s="72"/>
      <c r="M132" s="235"/>
      <c r="N132" s="47"/>
      <c r="O132" s="47"/>
      <c r="P132" s="47"/>
      <c r="Q132" s="47"/>
      <c r="R132" s="47"/>
      <c r="S132" s="47"/>
      <c r="T132" s="95"/>
      <c r="AT132" s="24" t="s">
        <v>150</v>
      </c>
      <c r="AU132" s="24" t="s">
        <v>84</v>
      </c>
    </row>
    <row r="133" spans="2:51" s="11" customFormat="1" ht="13.5">
      <c r="B133" s="236"/>
      <c r="C133" s="237"/>
      <c r="D133" s="233" t="s">
        <v>161</v>
      </c>
      <c r="E133" s="238" t="s">
        <v>21</v>
      </c>
      <c r="F133" s="239" t="s">
        <v>431</v>
      </c>
      <c r="G133" s="237"/>
      <c r="H133" s="240">
        <v>249.728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AT133" s="246" t="s">
        <v>161</v>
      </c>
      <c r="AU133" s="246" t="s">
        <v>84</v>
      </c>
      <c r="AV133" s="11" t="s">
        <v>84</v>
      </c>
      <c r="AW133" s="11" t="s">
        <v>37</v>
      </c>
      <c r="AX133" s="11" t="s">
        <v>73</v>
      </c>
      <c r="AY133" s="246" t="s">
        <v>141</v>
      </c>
    </row>
    <row r="134" spans="2:51" s="11" customFormat="1" ht="13.5">
      <c r="B134" s="236"/>
      <c r="C134" s="237"/>
      <c r="D134" s="233" t="s">
        <v>161</v>
      </c>
      <c r="E134" s="238" t="s">
        <v>21</v>
      </c>
      <c r="F134" s="239" t="s">
        <v>423</v>
      </c>
      <c r="G134" s="237"/>
      <c r="H134" s="240">
        <v>33.829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AT134" s="246" t="s">
        <v>161</v>
      </c>
      <c r="AU134" s="246" t="s">
        <v>84</v>
      </c>
      <c r="AV134" s="11" t="s">
        <v>84</v>
      </c>
      <c r="AW134" s="11" t="s">
        <v>37</v>
      </c>
      <c r="AX134" s="11" t="s">
        <v>73</v>
      </c>
      <c r="AY134" s="246" t="s">
        <v>141</v>
      </c>
    </row>
    <row r="135" spans="2:51" s="12" customFormat="1" ht="13.5">
      <c r="B135" s="247"/>
      <c r="C135" s="248"/>
      <c r="D135" s="233" t="s">
        <v>161</v>
      </c>
      <c r="E135" s="249" t="s">
        <v>21</v>
      </c>
      <c r="F135" s="250" t="s">
        <v>174</v>
      </c>
      <c r="G135" s="248"/>
      <c r="H135" s="251">
        <v>283.557</v>
      </c>
      <c r="I135" s="252"/>
      <c r="J135" s="248"/>
      <c r="K135" s="248"/>
      <c r="L135" s="253"/>
      <c r="M135" s="254"/>
      <c r="N135" s="255"/>
      <c r="O135" s="255"/>
      <c r="P135" s="255"/>
      <c r="Q135" s="255"/>
      <c r="R135" s="255"/>
      <c r="S135" s="255"/>
      <c r="T135" s="256"/>
      <c r="AT135" s="257" t="s">
        <v>161</v>
      </c>
      <c r="AU135" s="257" t="s">
        <v>84</v>
      </c>
      <c r="AV135" s="12" t="s">
        <v>148</v>
      </c>
      <c r="AW135" s="12" t="s">
        <v>37</v>
      </c>
      <c r="AX135" s="12" t="s">
        <v>81</v>
      </c>
      <c r="AY135" s="257" t="s">
        <v>141</v>
      </c>
    </row>
    <row r="136" spans="2:51" s="11" customFormat="1" ht="13.5">
      <c r="B136" s="236"/>
      <c r="C136" s="237"/>
      <c r="D136" s="233" t="s">
        <v>161</v>
      </c>
      <c r="E136" s="237"/>
      <c r="F136" s="239" t="s">
        <v>432</v>
      </c>
      <c r="G136" s="237"/>
      <c r="H136" s="240">
        <v>567.114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AT136" s="246" t="s">
        <v>161</v>
      </c>
      <c r="AU136" s="246" t="s">
        <v>84</v>
      </c>
      <c r="AV136" s="11" t="s">
        <v>84</v>
      </c>
      <c r="AW136" s="11" t="s">
        <v>6</v>
      </c>
      <c r="AX136" s="11" t="s">
        <v>81</v>
      </c>
      <c r="AY136" s="246" t="s">
        <v>141</v>
      </c>
    </row>
    <row r="137" spans="2:65" s="1" customFormat="1" ht="16.5" customHeight="1">
      <c r="B137" s="46"/>
      <c r="C137" s="221" t="s">
        <v>201</v>
      </c>
      <c r="D137" s="221" t="s">
        <v>143</v>
      </c>
      <c r="E137" s="222" t="s">
        <v>433</v>
      </c>
      <c r="F137" s="223" t="s">
        <v>434</v>
      </c>
      <c r="G137" s="224" t="s">
        <v>208</v>
      </c>
      <c r="H137" s="225">
        <v>101.93</v>
      </c>
      <c r="I137" s="226"/>
      <c r="J137" s="227">
        <f>ROUND(I137*H137,2)</f>
        <v>0</v>
      </c>
      <c r="K137" s="223" t="s">
        <v>21</v>
      </c>
      <c r="L137" s="72"/>
      <c r="M137" s="228" t="s">
        <v>21</v>
      </c>
      <c r="N137" s="229" t="s">
        <v>44</v>
      </c>
      <c r="O137" s="47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AR137" s="24" t="s">
        <v>148</v>
      </c>
      <c r="AT137" s="24" t="s">
        <v>143</v>
      </c>
      <c r="AU137" s="24" t="s">
        <v>84</v>
      </c>
      <c r="AY137" s="24" t="s">
        <v>141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24" t="s">
        <v>81</v>
      </c>
      <c r="BK137" s="232">
        <f>ROUND(I137*H137,2)</f>
        <v>0</v>
      </c>
      <c r="BL137" s="24" t="s">
        <v>148</v>
      </c>
      <c r="BM137" s="24" t="s">
        <v>435</v>
      </c>
    </row>
    <row r="138" spans="2:47" s="1" customFormat="1" ht="13.5">
      <c r="B138" s="46"/>
      <c r="C138" s="74"/>
      <c r="D138" s="233" t="s">
        <v>150</v>
      </c>
      <c r="E138" s="74"/>
      <c r="F138" s="234" t="s">
        <v>436</v>
      </c>
      <c r="G138" s="74"/>
      <c r="H138" s="74"/>
      <c r="I138" s="191"/>
      <c r="J138" s="74"/>
      <c r="K138" s="74"/>
      <c r="L138" s="72"/>
      <c r="M138" s="235"/>
      <c r="N138" s="47"/>
      <c r="O138" s="47"/>
      <c r="P138" s="47"/>
      <c r="Q138" s="47"/>
      <c r="R138" s="47"/>
      <c r="S138" s="47"/>
      <c r="T138" s="95"/>
      <c r="AT138" s="24" t="s">
        <v>150</v>
      </c>
      <c r="AU138" s="24" t="s">
        <v>84</v>
      </c>
    </row>
    <row r="139" spans="2:51" s="11" customFormat="1" ht="13.5">
      <c r="B139" s="236"/>
      <c r="C139" s="237"/>
      <c r="D139" s="233" t="s">
        <v>161</v>
      </c>
      <c r="E139" s="237"/>
      <c r="F139" s="239" t="s">
        <v>437</v>
      </c>
      <c r="G139" s="237"/>
      <c r="H139" s="240">
        <v>101.93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AT139" s="246" t="s">
        <v>161</v>
      </c>
      <c r="AU139" s="246" t="s">
        <v>84</v>
      </c>
      <c r="AV139" s="11" t="s">
        <v>84</v>
      </c>
      <c r="AW139" s="11" t="s">
        <v>6</v>
      </c>
      <c r="AX139" s="11" t="s">
        <v>81</v>
      </c>
      <c r="AY139" s="246" t="s">
        <v>141</v>
      </c>
    </row>
    <row r="140" spans="2:65" s="1" customFormat="1" ht="25.5" customHeight="1">
      <c r="B140" s="46"/>
      <c r="C140" s="221" t="s">
        <v>205</v>
      </c>
      <c r="D140" s="221" t="s">
        <v>143</v>
      </c>
      <c r="E140" s="222" t="s">
        <v>438</v>
      </c>
      <c r="F140" s="223" t="s">
        <v>439</v>
      </c>
      <c r="G140" s="224" t="s">
        <v>158</v>
      </c>
      <c r="H140" s="225">
        <v>46.702</v>
      </c>
      <c r="I140" s="226"/>
      <c r="J140" s="227">
        <f>ROUND(I140*H140,2)</f>
        <v>0</v>
      </c>
      <c r="K140" s="223" t="s">
        <v>147</v>
      </c>
      <c r="L140" s="72"/>
      <c r="M140" s="228" t="s">
        <v>21</v>
      </c>
      <c r="N140" s="229" t="s">
        <v>44</v>
      </c>
      <c r="O140" s="47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AR140" s="24" t="s">
        <v>148</v>
      </c>
      <c r="AT140" s="24" t="s">
        <v>143</v>
      </c>
      <c r="AU140" s="24" t="s">
        <v>84</v>
      </c>
      <c r="AY140" s="24" t="s">
        <v>141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24" t="s">
        <v>81</v>
      </c>
      <c r="BK140" s="232">
        <f>ROUND(I140*H140,2)</f>
        <v>0</v>
      </c>
      <c r="BL140" s="24" t="s">
        <v>148</v>
      </c>
      <c r="BM140" s="24" t="s">
        <v>440</v>
      </c>
    </row>
    <row r="141" spans="2:47" s="1" customFormat="1" ht="13.5">
      <c r="B141" s="46"/>
      <c r="C141" s="74"/>
      <c r="D141" s="233" t="s">
        <v>150</v>
      </c>
      <c r="E141" s="74"/>
      <c r="F141" s="234" t="s">
        <v>441</v>
      </c>
      <c r="G141" s="74"/>
      <c r="H141" s="74"/>
      <c r="I141" s="191"/>
      <c r="J141" s="74"/>
      <c r="K141" s="74"/>
      <c r="L141" s="72"/>
      <c r="M141" s="235"/>
      <c r="N141" s="47"/>
      <c r="O141" s="47"/>
      <c r="P141" s="47"/>
      <c r="Q141" s="47"/>
      <c r="R141" s="47"/>
      <c r="S141" s="47"/>
      <c r="T141" s="95"/>
      <c r="AT141" s="24" t="s">
        <v>150</v>
      </c>
      <c r="AU141" s="24" t="s">
        <v>84</v>
      </c>
    </row>
    <row r="142" spans="2:51" s="13" customFormat="1" ht="13.5">
      <c r="B142" s="263"/>
      <c r="C142" s="264"/>
      <c r="D142" s="233" t="s">
        <v>161</v>
      </c>
      <c r="E142" s="265" t="s">
        <v>21</v>
      </c>
      <c r="F142" s="266" t="s">
        <v>442</v>
      </c>
      <c r="G142" s="264"/>
      <c r="H142" s="265" t="s">
        <v>21</v>
      </c>
      <c r="I142" s="267"/>
      <c r="J142" s="264"/>
      <c r="K142" s="264"/>
      <c r="L142" s="268"/>
      <c r="M142" s="269"/>
      <c r="N142" s="270"/>
      <c r="O142" s="270"/>
      <c r="P142" s="270"/>
      <c r="Q142" s="270"/>
      <c r="R142" s="270"/>
      <c r="S142" s="270"/>
      <c r="T142" s="271"/>
      <c r="AT142" s="272" t="s">
        <v>161</v>
      </c>
      <c r="AU142" s="272" t="s">
        <v>84</v>
      </c>
      <c r="AV142" s="13" t="s">
        <v>81</v>
      </c>
      <c r="AW142" s="13" t="s">
        <v>37</v>
      </c>
      <c r="AX142" s="13" t="s">
        <v>73</v>
      </c>
      <c r="AY142" s="272" t="s">
        <v>141</v>
      </c>
    </row>
    <row r="143" spans="2:51" s="11" customFormat="1" ht="13.5">
      <c r="B143" s="236"/>
      <c r="C143" s="237"/>
      <c r="D143" s="233" t="s">
        <v>161</v>
      </c>
      <c r="E143" s="238" t="s">
        <v>21</v>
      </c>
      <c r="F143" s="239" t="s">
        <v>443</v>
      </c>
      <c r="G143" s="237"/>
      <c r="H143" s="240">
        <v>4.02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AT143" s="246" t="s">
        <v>161</v>
      </c>
      <c r="AU143" s="246" t="s">
        <v>84</v>
      </c>
      <c r="AV143" s="11" t="s">
        <v>84</v>
      </c>
      <c r="AW143" s="11" t="s">
        <v>37</v>
      </c>
      <c r="AX143" s="11" t="s">
        <v>73</v>
      </c>
      <c r="AY143" s="246" t="s">
        <v>141</v>
      </c>
    </row>
    <row r="144" spans="2:51" s="11" customFormat="1" ht="13.5">
      <c r="B144" s="236"/>
      <c r="C144" s="237"/>
      <c r="D144" s="233" t="s">
        <v>161</v>
      </c>
      <c r="E144" s="238" t="s">
        <v>21</v>
      </c>
      <c r="F144" s="239" t="s">
        <v>444</v>
      </c>
      <c r="G144" s="237"/>
      <c r="H144" s="240">
        <v>11.15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AT144" s="246" t="s">
        <v>161</v>
      </c>
      <c r="AU144" s="246" t="s">
        <v>84</v>
      </c>
      <c r="AV144" s="11" t="s">
        <v>84</v>
      </c>
      <c r="AW144" s="11" t="s">
        <v>37</v>
      </c>
      <c r="AX144" s="11" t="s">
        <v>73</v>
      </c>
      <c r="AY144" s="246" t="s">
        <v>141</v>
      </c>
    </row>
    <row r="145" spans="2:51" s="11" customFormat="1" ht="13.5">
      <c r="B145" s="236"/>
      <c r="C145" s="237"/>
      <c r="D145" s="233" t="s">
        <v>161</v>
      </c>
      <c r="E145" s="238" t="s">
        <v>21</v>
      </c>
      <c r="F145" s="239" t="s">
        <v>445</v>
      </c>
      <c r="G145" s="237"/>
      <c r="H145" s="240">
        <v>31.532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AT145" s="246" t="s">
        <v>161</v>
      </c>
      <c r="AU145" s="246" t="s">
        <v>84</v>
      </c>
      <c r="AV145" s="11" t="s">
        <v>84</v>
      </c>
      <c r="AW145" s="11" t="s">
        <v>37</v>
      </c>
      <c r="AX145" s="11" t="s">
        <v>73</v>
      </c>
      <c r="AY145" s="246" t="s">
        <v>141</v>
      </c>
    </row>
    <row r="146" spans="2:51" s="12" customFormat="1" ht="13.5">
      <c r="B146" s="247"/>
      <c r="C146" s="248"/>
      <c r="D146" s="233" t="s">
        <v>161</v>
      </c>
      <c r="E146" s="249" t="s">
        <v>21</v>
      </c>
      <c r="F146" s="250" t="s">
        <v>174</v>
      </c>
      <c r="G146" s="248"/>
      <c r="H146" s="251">
        <v>46.702</v>
      </c>
      <c r="I146" s="252"/>
      <c r="J146" s="248"/>
      <c r="K146" s="248"/>
      <c r="L146" s="253"/>
      <c r="M146" s="254"/>
      <c r="N146" s="255"/>
      <c r="O146" s="255"/>
      <c r="P146" s="255"/>
      <c r="Q146" s="255"/>
      <c r="R146" s="255"/>
      <c r="S146" s="255"/>
      <c r="T146" s="256"/>
      <c r="AT146" s="257" t="s">
        <v>161</v>
      </c>
      <c r="AU146" s="257" t="s">
        <v>84</v>
      </c>
      <c r="AV146" s="12" t="s">
        <v>148</v>
      </c>
      <c r="AW146" s="12" t="s">
        <v>37</v>
      </c>
      <c r="AX146" s="12" t="s">
        <v>81</v>
      </c>
      <c r="AY146" s="257" t="s">
        <v>141</v>
      </c>
    </row>
    <row r="147" spans="2:65" s="1" customFormat="1" ht="16.5" customHeight="1">
      <c r="B147" s="46"/>
      <c r="C147" s="221" t="s">
        <v>212</v>
      </c>
      <c r="D147" s="221" t="s">
        <v>143</v>
      </c>
      <c r="E147" s="222" t="s">
        <v>446</v>
      </c>
      <c r="F147" s="223" t="s">
        <v>447</v>
      </c>
      <c r="G147" s="224" t="s">
        <v>158</v>
      </c>
      <c r="H147" s="225">
        <v>386.06</v>
      </c>
      <c r="I147" s="226"/>
      <c r="J147" s="227">
        <f>ROUND(I147*H147,2)</f>
        <v>0</v>
      </c>
      <c r="K147" s="223" t="s">
        <v>147</v>
      </c>
      <c r="L147" s="72"/>
      <c r="M147" s="228" t="s">
        <v>21</v>
      </c>
      <c r="N147" s="229" t="s">
        <v>44</v>
      </c>
      <c r="O147" s="47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AR147" s="24" t="s">
        <v>148</v>
      </c>
      <c r="AT147" s="24" t="s">
        <v>143</v>
      </c>
      <c r="AU147" s="24" t="s">
        <v>84</v>
      </c>
      <c r="AY147" s="24" t="s">
        <v>141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24" t="s">
        <v>81</v>
      </c>
      <c r="BK147" s="232">
        <f>ROUND(I147*H147,2)</f>
        <v>0</v>
      </c>
      <c r="BL147" s="24" t="s">
        <v>148</v>
      </c>
      <c r="BM147" s="24" t="s">
        <v>448</v>
      </c>
    </row>
    <row r="148" spans="2:47" s="1" customFormat="1" ht="13.5">
      <c r="B148" s="46"/>
      <c r="C148" s="74"/>
      <c r="D148" s="233" t="s">
        <v>150</v>
      </c>
      <c r="E148" s="74"/>
      <c r="F148" s="234" t="s">
        <v>151</v>
      </c>
      <c r="G148" s="74"/>
      <c r="H148" s="74"/>
      <c r="I148" s="191"/>
      <c r="J148" s="74"/>
      <c r="K148" s="74"/>
      <c r="L148" s="72"/>
      <c r="M148" s="235"/>
      <c r="N148" s="47"/>
      <c r="O148" s="47"/>
      <c r="P148" s="47"/>
      <c r="Q148" s="47"/>
      <c r="R148" s="47"/>
      <c r="S148" s="47"/>
      <c r="T148" s="95"/>
      <c r="AT148" s="24" t="s">
        <v>150</v>
      </c>
      <c r="AU148" s="24" t="s">
        <v>84</v>
      </c>
    </row>
    <row r="149" spans="2:51" s="13" customFormat="1" ht="13.5">
      <c r="B149" s="263"/>
      <c r="C149" s="264"/>
      <c r="D149" s="233" t="s">
        <v>161</v>
      </c>
      <c r="E149" s="265" t="s">
        <v>21</v>
      </c>
      <c r="F149" s="266" t="s">
        <v>449</v>
      </c>
      <c r="G149" s="264"/>
      <c r="H149" s="265" t="s">
        <v>21</v>
      </c>
      <c r="I149" s="267"/>
      <c r="J149" s="264"/>
      <c r="K149" s="264"/>
      <c r="L149" s="268"/>
      <c r="M149" s="269"/>
      <c r="N149" s="270"/>
      <c r="O149" s="270"/>
      <c r="P149" s="270"/>
      <c r="Q149" s="270"/>
      <c r="R149" s="270"/>
      <c r="S149" s="270"/>
      <c r="T149" s="271"/>
      <c r="AT149" s="272" t="s">
        <v>161</v>
      </c>
      <c r="AU149" s="272" t="s">
        <v>84</v>
      </c>
      <c r="AV149" s="13" t="s">
        <v>81</v>
      </c>
      <c r="AW149" s="13" t="s">
        <v>37</v>
      </c>
      <c r="AX149" s="13" t="s">
        <v>73</v>
      </c>
      <c r="AY149" s="272" t="s">
        <v>141</v>
      </c>
    </row>
    <row r="150" spans="2:51" s="11" customFormat="1" ht="13.5">
      <c r="B150" s="236"/>
      <c r="C150" s="237"/>
      <c r="D150" s="233" t="s">
        <v>161</v>
      </c>
      <c r="E150" s="238" t="s">
        <v>21</v>
      </c>
      <c r="F150" s="239" t="s">
        <v>450</v>
      </c>
      <c r="G150" s="237"/>
      <c r="H150" s="240">
        <v>211.6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AT150" s="246" t="s">
        <v>161</v>
      </c>
      <c r="AU150" s="246" t="s">
        <v>84</v>
      </c>
      <c r="AV150" s="11" t="s">
        <v>84</v>
      </c>
      <c r="AW150" s="11" t="s">
        <v>37</v>
      </c>
      <c r="AX150" s="11" t="s">
        <v>73</v>
      </c>
      <c r="AY150" s="246" t="s">
        <v>141</v>
      </c>
    </row>
    <row r="151" spans="2:51" s="13" customFormat="1" ht="13.5">
      <c r="B151" s="263"/>
      <c r="C151" s="264"/>
      <c r="D151" s="233" t="s">
        <v>161</v>
      </c>
      <c r="E151" s="265" t="s">
        <v>21</v>
      </c>
      <c r="F151" s="266" t="s">
        <v>451</v>
      </c>
      <c r="G151" s="264"/>
      <c r="H151" s="265" t="s">
        <v>21</v>
      </c>
      <c r="I151" s="267"/>
      <c r="J151" s="264"/>
      <c r="K151" s="264"/>
      <c r="L151" s="268"/>
      <c r="M151" s="269"/>
      <c r="N151" s="270"/>
      <c r="O151" s="270"/>
      <c r="P151" s="270"/>
      <c r="Q151" s="270"/>
      <c r="R151" s="270"/>
      <c r="S151" s="270"/>
      <c r="T151" s="271"/>
      <c r="AT151" s="272" t="s">
        <v>161</v>
      </c>
      <c r="AU151" s="272" t="s">
        <v>84</v>
      </c>
      <c r="AV151" s="13" t="s">
        <v>81</v>
      </c>
      <c r="AW151" s="13" t="s">
        <v>37</v>
      </c>
      <c r="AX151" s="13" t="s">
        <v>73</v>
      </c>
      <c r="AY151" s="272" t="s">
        <v>141</v>
      </c>
    </row>
    <row r="152" spans="2:51" s="11" customFormat="1" ht="13.5">
      <c r="B152" s="236"/>
      <c r="C152" s="237"/>
      <c r="D152" s="233" t="s">
        <v>161</v>
      </c>
      <c r="E152" s="238" t="s">
        <v>21</v>
      </c>
      <c r="F152" s="239" t="s">
        <v>452</v>
      </c>
      <c r="G152" s="237"/>
      <c r="H152" s="240">
        <v>174.46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AT152" s="246" t="s">
        <v>161</v>
      </c>
      <c r="AU152" s="246" t="s">
        <v>84</v>
      </c>
      <c r="AV152" s="11" t="s">
        <v>84</v>
      </c>
      <c r="AW152" s="11" t="s">
        <v>37</v>
      </c>
      <c r="AX152" s="11" t="s">
        <v>73</v>
      </c>
      <c r="AY152" s="246" t="s">
        <v>141</v>
      </c>
    </row>
    <row r="153" spans="2:51" s="12" customFormat="1" ht="13.5">
      <c r="B153" s="247"/>
      <c r="C153" s="248"/>
      <c r="D153" s="233" t="s">
        <v>161</v>
      </c>
      <c r="E153" s="249" t="s">
        <v>21</v>
      </c>
      <c r="F153" s="250" t="s">
        <v>174</v>
      </c>
      <c r="G153" s="248"/>
      <c r="H153" s="251">
        <v>386.06</v>
      </c>
      <c r="I153" s="252"/>
      <c r="J153" s="248"/>
      <c r="K153" s="248"/>
      <c r="L153" s="253"/>
      <c r="M153" s="254"/>
      <c r="N153" s="255"/>
      <c r="O153" s="255"/>
      <c r="P153" s="255"/>
      <c r="Q153" s="255"/>
      <c r="R153" s="255"/>
      <c r="S153" s="255"/>
      <c r="T153" s="256"/>
      <c r="AT153" s="257" t="s">
        <v>161</v>
      </c>
      <c r="AU153" s="257" t="s">
        <v>84</v>
      </c>
      <c r="AV153" s="12" t="s">
        <v>148</v>
      </c>
      <c r="AW153" s="12" t="s">
        <v>37</v>
      </c>
      <c r="AX153" s="12" t="s">
        <v>81</v>
      </c>
      <c r="AY153" s="257" t="s">
        <v>141</v>
      </c>
    </row>
    <row r="154" spans="2:65" s="1" customFormat="1" ht="16.5" customHeight="1">
      <c r="B154" s="46"/>
      <c r="C154" s="221" t="s">
        <v>217</v>
      </c>
      <c r="D154" s="221" t="s">
        <v>143</v>
      </c>
      <c r="E154" s="222" t="s">
        <v>453</v>
      </c>
      <c r="F154" s="223" t="s">
        <v>454</v>
      </c>
      <c r="G154" s="224" t="s">
        <v>158</v>
      </c>
      <c r="H154" s="225">
        <v>386.06</v>
      </c>
      <c r="I154" s="226"/>
      <c r="J154" s="227">
        <f>ROUND(I154*H154,2)</f>
        <v>0</v>
      </c>
      <c r="K154" s="223" t="s">
        <v>147</v>
      </c>
      <c r="L154" s="72"/>
      <c r="M154" s="228" t="s">
        <v>21</v>
      </c>
      <c r="N154" s="229" t="s">
        <v>44</v>
      </c>
      <c r="O154" s="47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AR154" s="24" t="s">
        <v>148</v>
      </c>
      <c r="AT154" s="24" t="s">
        <v>143</v>
      </c>
      <c r="AU154" s="24" t="s">
        <v>84</v>
      </c>
      <c r="AY154" s="24" t="s">
        <v>141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24" t="s">
        <v>81</v>
      </c>
      <c r="BK154" s="232">
        <f>ROUND(I154*H154,2)</f>
        <v>0</v>
      </c>
      <c r="BL154" s="24" t="s">
        <v>148</v>
      </c>
      <c r="BM154" s="24" t="s">
        <v>455</v>
      </c>
    </row>
    <row r="155" spans="2:65" s="1" customFormat="1" ht="16.5" customHeight="1">
      <c r="B155" s="46"/>
      <c r="C155" s="221" t="s">
        <v>10</v>
      </c>
      <c r="D155" s="221" t="s">
        <v>143</v>
      </c>
      <c r="E155" s="222" t="s">
        <v>456</v>
      </c>
      <c r="F155" s="223" t="s">
        <v>457</v>
      </c>
      <c r="G155" s="224" t="s">
        <v>158</v>
      </c>
      <c r="H155" s="225">
        <v>7.494</v>
      </c>
      <c r="I155" s="226"/>
      <c r="J155" s="227">
        <f>ROUND(I155*H155,2)</f>
        <v>0</v>
      </c>
      <c r="K155" s="223" t="s">
        <v>147</v>
      </c>
      <c r="L155" s="72"/>
      <c r="M155" s="228" t="s">
        <v>21</v>
      </c>
      <c r="N155" s="229" t="s">
        <v>44</v>
      </c>
      <c r="O155" s="47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AR155" s="24" t="s">
        <v>148</v>
      </c>
      <c r="AT155" s="24" t="s">
        <v>143</v>
      </c>
      <c r="AU155" s="24" t="s">
        <v>84</v>
      </c>
      <c r="AY155" s="24" t="s">
        <v>141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24" t="s">
        <v>81</v>
      </c>
      <c r="BK155" s="232">
        <f>ROUND(I155*H155,2)</f>
        <v>0</v>
      </c>
      <c r="BL155" s="24" t="s">
        <v>148</v>
      </c>
      <c r="BM155" s="24" t="s">
        <v>458</v>
      </c>
    </row>
    <row r="156" spans="2:47" s="1" customFormat="1" ht="13.5">
      <c r="B156" s="46"/>
      <c r="C156" s="74"/>
      <c r="D156" s="233" t="s">
        <v>150</v>
      </c>
      <c r="E156" s="74"/>
      <c r="F156" s="234" t="s">
        <v>459</v>
      </c>
      <c r="G156" s="74"/>
      <c r="H156" s="74"/>
      <c r="I156" s="191"/>
      <c r="J156" s="74"/>
      <c r="K156" s="74"/>
      <c r="L156" s="72"/>
      <c r="M156" s="235"/>
      <c r="N156" s="47"/>
      <c r="O156" s="47"/>
      <c r="P156" s="47"/>
      <c r="Q156" s="47"/>
      <c r="R156" s="47"/>
      <c r="S156" s="47"/>
      <c r="T156" s="95"/>
      <c r="AT156" s="24" t="s">
        <v>150</v>
      </c>
      <c r="AU156" s="24" t="s">
        <v>84</v>
      </c>
    </row>
    <row r="157" spans="2:51" s="13" customFormat="1" ht="13.5">
      <c r="B157" s="263"/>
      <c r="C157" s="264"/>
      <c r="D157" s="233" t="s">
        <v>161</v>
      </c>
      <c r="E157" s="265" t="s">
        <v>21</v>
      </c>
      <c r="F157" s="266" t="s">
        <v>460</v>
      </c>
      <c r="G157" s="264"/>
      <c r="H157" s="265" t="s">
        <v>21</v>
      </c>
      <c r="I157" s="267"/>
      <c r="J157" s="264"/>
      <c r="K157" s="264"/>
      <c r="L157" s="268"/>
      <c r="M157" s="269"/>
      <c r="N157" s="270"/>
      <c r="O157" s="270"/>
      <c r="P157" s="270"/>
      <c r="Q157" s="270"/>
      <c r="R157" s="270"/>
      <c r="S157" s="270"/>
      <c r="T157" s="271"/>
      <c r="AT157" s="272" t="s">
        <v>161</v>
      </c>
      <c r="AU157" s="272" t="s">
        <v>84</v>
      </c>
      <c r="AV157" s="13" t="s">
        <v>81</v>
      </c>
      <c r="AW157" s="13" t="s">
        <v>37</v>
      </c>
      <c r="AX157" s="13" t="s">
        <v>73</v>
      </c>
      <c r="AY157" s="272" t="s">
        <v>141</v>
      </c>
    </row>
    <row r="158" spans="2:51" s="11" customFormat="1" ht="13.5">
      <c r="B158" s="236"/>
      <c r="C158" s="237"/>
      <c r="D158" s="233" t="s">
        <v>161</v>
      </c>
      <c r="E158" s="238" t="s">
        <v>21</v>
      </c>
      <c r="F158" s="239" t="s">
        <v>461</v>
      </c>
      <c r="G158" s="237"/>
      <c r="H158" s="240">
        <v>3.747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AT158" s="246" t="s">
        <v>161</v>
      </c>
      <c r="AU158" s="246" t="s">
        <v>84</v>
      </c>
      <c r="AV158" s="11" t="s">
        <v>84</v>
      </c>
      <c r="AW158" s="11" t="s">
        <v>37</v>
      </c>
      <c r="AX158" s="11" t="s">
        <v>73</v>
      </c>
      <c r="AY158" s="246" t="s">
        <v>141</v>
      </c>
    </row>
    <row r="159" spans="2:51" s="11" customFormat="1" ht="13.5">
      <c r="B159" s="236"/>
      <c r="C159" s="237"/>
      <c r="D159" s="233" t="s">
        <v>161</v>
      </c>
      <c r="E159" s="238" t="s">
        <v>21</v>
      </c>
      <c r="F159" s="239" t="s">
        <v>462</v>
      </c>
      <c r="G159" s="237"/>
      <c r="H159" s="240">
        <v>3.747</v>
      </c>
      <c r="I159" s="241"/>
      <c r="J159" s="237"/>
      <c r="K159" s="237"/>
      <c r="L159" s="242"/>
      <c r="M159" s="243"/>
      <c r="N159" s="244"/>
      <c r="O159" s="244"/>
      <c r="P159" s="244"/>
      <c r="Q159" s="244"/>
      <c r="R159" s="244"/>
      <c r="S159" s="244"/>
      <c r="T159" s="245"/>
      <c r="AT159" s="246" t="s">
        <v>161</v>
      </c>
      <c r="AU159" s="246" t="s">
        <v>84</v>
      </c>
      <c r="AV159" s="11" t="s">
        <v>84</v>
      </c>
      <c r="AW159" s="11" t="s">
        <v>37</v>
      </c>
      <c r="AX159" s="11" t="s">
        <v>73</v>
      </c>
      <c r="AY159" s="246" t="s">
        <v>141</v>
      </c>
    </row>
    <row r="160" spans="2:51" s="12" customFormat="1" ht="13.5">
      <c r="B160" s="247"/>
      <c r="C160" s="248"/>
      <c r="D160" s="233" t="s">
        <v>161</v>
      </c>
      <c r="E160" s="249" t="s">
        <v>21</v>
      </c>
      <c r="F160" s="250" t="s">
        <v>174</v>
      </c>
      <c r="G160" s="248"/>
      <c r="H160" s="251">
        <v>7.494</v>
      </c>
      <c r="I160" s="252"/>
      <c r="J160" s="248"/>
      <c r="K160" s="248"/>
      <c r="L160" s="253"/>
      <c r="M160" s="254"/>
      <c r="N160" s="255"/>
      <c r="O160" s="255"/>
      <c r="P160" s="255"/>
      <c r="Q160" s="255"/>
      <c r="R160" s="255"/>
      <c r="S160" s="255"/>
      <c r="T160" s="256"/>
      <c r="AT160" s="257" t="s">
        <v>161</v>
      </c>
      <c r="AU160" s="257" t="s">
        <v>84</v>
      </c>
      <c r="AV160" s="12" t="s">
        <v>148</v>
      </c>
      <c r="AW160" s="12" t="s">
        <v>37</v>
      </c>
      <c r="AX160" s="12" t="s">
        <v>81</v>
      </c>
      <c r="AY160" s="257" t="s">
        <v>141</v>
      </c>
    </row>
    <row r="161" spans="2:65" s="1" customFormat="1" ht="16.5" customHeight="1">
      <c r="B161" s="46"/>
      <c r="C161" s="221" t="s">
        <v>228</v>
      </c>
      <c r="D161" s="221" t="s">
        <v>143</v>
      </c>
      <c r="E161" s="222" t="s">
        <v>463</v>
      </c>
      <c r="F161" s="223" t="s">
        <v>464</v>
      </c>
      <c r="G161" s="224" t="s">
        <v>158</v>
      </c>
      <c r="H161" s="225">
        <v>7.494</v>
      </c>
      <c r="I161" s="226"/>
      <c r="J161" s="227">
        <f>ROUND(I161*H161,2)</f>
        <v>0</v>
      </c>
      <c r="K161" s="223" t="s">
        <v>147</v>
      </c>
      <c r="L161" s="72"/>
      <c r="M161" s="228" t="s">
        <v>21</v>
      </c>
      <c r="N161" s="229" t="s">
        <v>44</v>
      </c>
      <c r="O161" s="47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AR161" s="24" t="s">
        <v>148</v>
      </c>
      <c r="AT161" s="24" t="s">
        <v>143</v>
      </c>
      <c r="AU161" s="24" t="s">
        <v>84</v>
      </c>
      <c r="AY161" s="24" t="s">
        <v>141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24" t="s">
        <v>81</v>
      </c>
      <c r="BK161" s="232">
        <f>ROUND(I161*H161,2)</f>
        <v>0</v>
      </c>
      <c r="BL161" s="24" t="s">
        <v>148</v>
      </c>
      <c r="BM161" s="24" t="s">
        <v>465</v>
      </c>
    </row>
    <row r="162" spans="2:65" s="1" customFormat="1" ht="16.5" customHeight="1">
      <c r="B162" s="46"/>
      <c r="C162" s="221" t="s">
        <v>236</v>
      </c>
      <c r="D162" s="221" t="s">
        <v>143</v>
      </c>
      <c r="E162" s="222" t="s">
        <v>466</v>
      </c>
      <c r="F162" s="223" t="s">
        <v>467</v>
      </c>
      <c r="G162" s="224" t="s">
        <v>158</v>
      </c>
      <c r="H162" s="225">
        <v>12.3</v>
      </c>
      <c r="I162" s="226"/>
      <c r="J162" s="227">
        <f>ROUND(I162*H162,2)</f>
        <v>0</v>
      </c>
      <c r="K162" s="223" t="s">
        <v>147</v>
      </c>
      <c r="L162" s="72"/>
      <c r="M162" s="228" t="s">
        <v>21</v>
      </c>
      <c r="N162" s="229" t="s">
        <v>44</v>
      </c>
      <c r="O162" s="47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AR162" s="24" t="s">
        <v>148</v>
      </c>
      <c r="AT162" s="24" t="s">
        <v>143</v>
      </c>
      <c r="AU162" s="24" t="s">
        <v>84</v>
      </c>
      <c r="AY162" s="24" t="s">
        <v>141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24" t="s">
        <v>81</v>
      </c>
      <c r="BK162" s="232">
        <f>ROUND(I162*H162,2)</f>
        <v>0</v>
      </c>
      <c r="BL162" s="24" t="s">
        <v>148</v>
      </c>
      <c r="BM162" s="24" t="s">
        <v>468</v>
      </c>
    </row>
    <row r="163" spans="2:47" s="1" customFormat="1" ht="13.5">
      <c r="B163" s="46"/>
      <c r="C163" s="74"/>
      <c r="D163" s="233" t="s">
        <v>150</v>
      </c>
      <c r="E163" s="74"/>
      <c r="F163" s="234" t="s">
        <v>469</v>
      </c>
      <c r="G163" s="74"/>
      <c r="H163" s="74"/>
      <c r="I163" s="191"/>
      <c r="J163" s="74"/>
      <c r="K163" s="74"/>
      <c r="L163" s="72"/>
      <c r="M163" s="235"/>
      <c r="N163" s="47"/>
      <c r="O163" s="47"/>
      <c r="P163" s="47"/>
      <c r="Q163" s="47"/>
      <c r="R163" s="47"/>
      <c r="S163" s="47"/>
      <c r="T163" s="95"/>
      <c r="AT163" s="24" t="s">
        <v>150</v>
      </c>
      <c r="AU163" s="24" t="s">
        <v>84</v>
      </c>
    </row>
    <row r="164" spans="2:51" s="13" customFormat="1" ht="13.5">
      <c r="B164" s="263"/>
      <c r="C164" s="264"/>
      <c r="D164" s="233" t="s">
        <v>161</v>
      </c>
      <c r="E164" s="265" t="s">
        <v>21</v>
      </c>
      <c r="F164" s="266" t="s">
        <v>470</v>
      </c>
      <c r="G164" s="264"/>
      <c r="H164" s="265" t="s">
        <v>21</v>
      </c>
      <c r="I164" s="267"/>
      <c r="J164" s="264"/>
      <c r="K164" s="264"/>
      <c r="L164" s="268"/>
      <c r="M164" s="269"/>
      <c r="N164" s="270"/>
      <c r="O164" s="270"/>
      <c r="P164" s="270"/>
      <c r="Q164" s="270"/>
      <c r="R164" s="270"/>
      <c r="S164" s="270"/>
      <c r="T164" s="271"/>
      <c r="AT164" s="272" t="s">
        <v>161</v>
      </c>
      <c r="AU164" s="272" t="s">
        <v>84</v>
      </c>
      <c r="AV164" s="13" t="s">
        <v>81</v>
      </c>
      <c r="AW164" s="13" t="s">
        <v>37</v>
      </c>
      <c r="AX164" s="13" t="s">
        <v>73</v>
      </c>
      <c r="AY164" s="272" t="s">
        <v>141</v>
      </c>
    </row>
    <row r="165" spans="2:51" s="11" customFormat="1" ht="13.5">
      <c r="B165" s="236"/>
      <c r="C165" s="237"/>
      <c r="D165" s="233" t="s">
        <v>161</v>
      </c>
      <c r="E165" s="238" t="s">
        <v>21</v>
      </c>
      <c r="F165" s="239" t="s">
        <v>471</v>
      </c>
      <c r="G165" s="237"/>
      <c r="H165" s="240">
        <v>12.3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AT165" s="246" t="s">
        <v>161</v>
      </c>
      <c r="AU165" s="246" t="s">
        <v>84</v>
      </c>
      <c r="AV165" s="11" t="s">
        <v>84</v>
      </c>
      <c r="AW165" s="11" t="s">
        <v>37</v>
      </c>
      <c r="AX165" s="11" t="s">
        <v>81</v>
      </c>
      <c r="AY165" s="246" t="s">
        <v>141</v>
      </c>
    </row>
    <row r="166" spans="2:65" s="1" customFormat="1" ht="16.5" customHeight="1">
      <c r="B166" s="46"/>
      <c r="C166" s="221" t="s">
        <v>472</v>
      </c>
      <c r="D166" s="221" t="s">
        <v>143</v>
      </c>
      <c r="E166" s="222" t="s">
        <v>473</v>
      </c>
      <c r="F166" s="223" t="s">
        <v>474</v>
      </c>
      <c r="G166" s="224" t="s">
        <v>158</v>
      </c>
      <c r="H166" s="225">
        <v>12.3</v>
      </c>
      <c r="I166" s="226"/>
      <c r="J166" s="227">
        <f>ROUND(I166*H166,2)</f>
        <v>0</v>
      </c>
      <c r="K166" s="223" t="s">
        <v>147</v>
      </c>
      <c r="L166" s="72"/>
      <c r="M166" s="228" t="s">
        <v>21</v>
      </c>
      <c r="N166" s="229" t="s">
        <v>44</v>
      </c>
      <c r="O166" s="47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AR166" s="24" t="s">
        <v>148</v>
      </c>
      <c r="AT166" s="24" t="s">
        <v>143</v>
      </c>
      <c r="AU166" s="24" t="s">
        <v>84</v>
      </c>
      <c r="AY166" s="24" t="s">
        <v>141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24" t="s">
        <v>81</v>
      </c>
      <c r="BK166" s="232">
        <f>ROUND(I166*H166,2)</f>
        <v>0</v>
      </c>
      <c r="BL166" s="24" t="s">
        <v>148</v>
      </c>
      <c r="BM166" s="24" t="s">
        <v>475</v>
      </c>
    </row>
    <row r="167" spans="2:65" s="1" customFormat="1" ht="16.5" customHeight="1">
      <c r="B167" s="46"/>
      <c r="C167" s="221" t="s">
        <v>476</v>
      </c>
      <c r="D167" s="221" t="s">
        <v>143</v>
      </c>
      <c r="E167" s="222" t="s">
        <v>477</v>
      </c>
      <c r="F167" s="223" t="s">
        <v>478</v>
      </c>
      <c r="G167" s="224" t="s">
        <v>158</v>
      </c>
      <c r="H167" s="225">
        <v>386.06</v>
      </c>
      <c r="I167" s="226"/>
      <c r="J167" s="227">
        <f>ROUND(I167*H167,2)</f>
        <v>0</v>
      </c>
      <c r="K167" s="223" t="s">
        <v>147</v>
      </c>
      <c r="L167" s="72"/>
      <c r="M167" s="228" t="s">
        <v>21</v>
      </c>
      <c r="N167" s="229" t="s">
        <v>44</v>
      </c>
      <c r="O167" s="47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AR167" s="24" t="s">
        <v>148</v>
      </c>
      <c r="AT167" s="24" t="s">
        <v>143</v>
      </c>
      <c r="AU167" s="24" t="s">
        <v>84</v>
      </c>
      <c r="AY167" s="24" t="s">
        <v>141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24" t="s">
        <v>81</v>
      </c>
      <c r="BK167" s="232">
        <f>ROUND(I167*H167,2)</f>
        <v>0</v>
      </c>
      <c r="BL167" s="24" t="s">
        <v>148</v>
      </c>
      <c r="BM167" s="24" t="s">
        <v>479</v>
      </c>
    </row>
    <row r="168" spans="2:65" s="1" customFormat="1" ht="16.5" customHeight="1">
      <c r="B168" s="46"/>
      <c r="C168" s="221" t="s">
        <v>480</v>
      </c>
      <c r="D168" s="221" t="s">
        <v>143</v>
      </c>
      <c r="E168" s="222" t="s">
        <v>481</v>
      </c>
      <c r="F168" s="223" t="s">
        <v>482</v>
      </c>
      <c r="G168" s="224" t="s">
        <v>249</v>
      </c>
      <c r="H168" s="225">
        <v>2</v>
      </c>
      <c r="I168" s="226"/>
      <c r="J168" s="227">
        <f>ROUND(I168*H168,2)</f>
        <v>0</v>
      </c>
      <c r="K168" s="223" t="s">
        <v>147</v>
      </c>
      <c r="L168" s="72"/>
      <c r="M168" s="228" t="s">
        <v>21</v>
      </c>
      <c r="N168" s="229" t="s">
        <v>44</v>
      </c>
      <c r="O168" s="47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AR168" s="24" t="s">
        <v>148</v>
      </c>
      <c r="AT168" s="24" t="s">
        <v>143</v>
      </c>
      <c r="AU168" s="24" t="s">
        <v>84</v>
      </c>
      <c r="AY168" s="24" t="s">
        <v>141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24" t="s">
        <v>81</v>
      </c>
      <c r="BK168" s="232">
        <f>ROUND(I168*H168,2)</f>
        <v>0</v>
      </c>
      <c r="BL168" s="24" t="s">
        <v>148</v>
      </c>
      <c r="BM168" s="24" t="s">
        <v>483</v>
      </c>
    </row>
    <row r="169" spans="2:65" s="1" customFormat="1" ht="25.5" customHeight="1">
      <c r="B169" s="46"/>
      <c r="C169" s="221" t="s">
        <v>9</v>
      </c>
      <c r="D169" s="221" t="s">
        <v>143</v>
      </c>
      <c r="E169" s="222" t="s">
        <v>484</v>
      </c>
      <c r="F169" s="223" t="s">
        <v>485</v>
      </c>
      <c r="G169" s="224" t="s">
        <v>249</v>
      </c>
      <c r="H169" s="225">
        <v>2</v>
      </c>
      <c r="I169" s="226"/>
      <c r="J169" s="227">
        <f>ROUND(I169*H169,2)</f>
        <v>0</v>
      </c>
      <c r="K169" s="223" t="s">
        <v>147</v>
      </c>
      <c r="L169" s="72"/>
      <c r="M169" s="228" t="s">
        <v>21</v>
      </c>
      <c r="N169" s="229" t="s">
        <v>44</v>
      </c>
      <c r="O169" s="47"/>
      <c r="P169" s="230">
        <f>O169*H169</f>
        <v>0</v>
      </c>
      <c r="Q169" s="230">
        <v>0</v>
      </c>
      <c r="R169" s="230">
        <f>Q169*H169</f>
        <v>0</v>
      </c>
      <c r="S169" s="230">
        <v>0</v>
      </c>
      <c r="T169" s="231">
        <f>S169*H169</f>
        <v>0</v>
      </c>
      <c r="AR169" s="24" t="s">
        <v>148</v>
      </c>
      <c r="AT169" s="24" t="s">
        <v>143</v>
      </c>
      <c r="AU169" s="24" t="s">
        <v>84</v>
      </c>
      <c r="AY169" s="24" t="s">
        <v>141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24" t="s">
        <v>81</v>
      </c>
      <c r="BK169" s="232">
        <f>ROUND(I169*H169,2)</f>
        <v>0</v>
      </c>
      <c r="BL169" s="24" t="s">
        <v>148</v>
      </c>
      <c r="BM169" s="24" t="s">
        <v>486</v>
      </c>
    </row>
    <row r="170" spans="2:65" s="1" customFormat="1" ht="16.5" customHeight="1">
      <c r="B170" s="46"/>
      <c r="C170" s="221" t="s">
        <v>487</v>
      </c>
      <c r="D170" s="221" t="s">
        <v>143</v>
      </c>
      <c r="E170" s="222" t="s">
        <v>488</v>
      </c>
      <c r="F170" s="223" t="s">
        <v>489</v>
      </c>
      <c r="G170" s="224" t="s">
        <v>249</v>
      </c>
      <c r="H170" s="225">
        <v>2</v>
      </c>
      <c r="I170" s="226"/>
      <c r="J170" s="227">
        <f>ROUND(I170*H170,2)</f>
        <v>0</v>
      </c>
      <c r="K170" s="223" t="s">
        <v>147</v>
      </c>
      <c r="L170" s="72"/>
      <c r="M170" s="228" t="s">
        <v>21</v>
      </c>
      <c r="N170" s="229" t="s">
        <v>44</v>
      </c>
      <c r="O170" s="47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AR170" s="24" t="s">
        <v>148</v>
      </c>
      <c r="AT170" s="24" t="s">
        <v>143</v>
      </c>
      <c r="AU170" s="24" t="s">
        <v>84</v>
      </c>
      <c r="AY170" s="24" t="s">
        <v>141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24" t="s">
        <v>81</v>
      </c>
      <c r="BK170" s="232">
        <f>ROUND(I170*H170,2)</f>
        <v>0</v>
      </c>
      <c r="BL170" s="24" t="s">
        <v>148</v>
      </c>
      <c r="BM170" s="24" t="s">
        <v>490</v>
      </c>
    </row>
    <row r="171" spans="2:65" s="1" customFormat="1" ht="25.5" customHeight="1">
      <c r="B171" s="46"/>
      <c r="C171" s="221" t="s">
        <v>491</v>
      </c>
      <c r="D171" s="221" t="s">
        <v>143</v>
      </c>
      <c r="E171" s="222" t="s">
        <v>492</v>
      </c>
      <c r="F171" s="223" t="s">
        <v>493</v>
      </c>
      <c r="G171" s="224" t="s">
        <v>249</v>
      </c>
      <c r="H171" s="225">
        <v>6</v>
      </c>
      <c r="I171" s="226"/>
      <c r="J171" s="227">
        <f>ROUND(I171*H171,2)</f>
        <v>0</v>
      </c>
      <c r="K171" s="223" t="s">
        <v>147</v>
      </c>
      <c r="L171" s="72"/>
      <c r="M171" s="228" t="s">
        <v>21</v>
      </c>
      <c r="N171" s="229" t="s">
        <v>44</v>
      </c>
      <c r="O171" s="47"/>
      <c r="P171" s="230">
        <f>O171*H171</f>
        <v>0</v>
      </c>
      <c r="Q171" s="230">
        <v>0</v>
      </c>
      <c r="R171" s="230">
        <f>Q171*H171</f>
        <v>0</v>
      </c>
      <c r="S171" s="230">
        <v>0</v>
      </c>
      <c r="T171" s="231">
        <f>S171*H171</f>
        <v>0</v>
      </c>
      <c r="AR171" s="24" t="s">
        <v>148</v>
      </c>
      <c r="AT171" s="24" t="s">
        <v>143</v>
      </c>
      <c r="AU171" s="24" t="s">
        <v>84</v>
      </c>
      <c r="AY171" s="24" t="s">
        <v>141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24" t="s">
        <v>81</v>
      </c>
      <c r="BK171" s="232">
        <f>ROUND(I171*H171,2)</f>
        <v>0</v>
      </c>
      <c r="BL171" s="24" t="s">
        <v>148</v>
      </c>
      <c r="BM171" s="24" t="s">
        <v>494</v>
      </c>
    </row>
    <row r="172" spans="2:47" s="1" customFormat="1" ht="13.5">
      <c r="B172" s="46"/>
      <c r="C172" s="74"/>
      <c r="D172" s="233" t="s">
        <v>150</v>
      </c>
      <c r="E172" s="74"/>
      <c r="F172" s="234" t="s">
        <v>495</v>
      </c>
      <c r="G172" s="74"/>
      <c r="H172" s="74"/>
      <c r="I172" s="191"/>
      <c r="J172" s="74"/>
      <c r="K172" s="74"/>
      <c r="L172" s="72"/>
      <c r="M172" s="235"/>
      <c r="N172" s="47"/>
      <c r="O172" s="47"/>
      <c r="P172" s="47"/>
      <c r="Q172" s="47"/>
      <c r="R172" s="47"/>
      <c r="S172" s="47"/>
      <c r="T172" s="95"/>
      <c r="AT172" s="24" t="s">
        <v>150</v>
      </c>
      <c r="AU172" s="24" t="s">
        <v>84</v>
      </c>
    </row>
    <row r="173" spans="2:51" s="11" customFormat="1" ht="13.5">
      <c r="B173" s="236"/>
      <c r="C173" s="237"/>
      <c r="D173" s="233" t="s">
        <v>161</v>
      </c>
      <c r="E173" s="237"/>
      <c r="F173" s="239" t="s">
        <v>496</v>
      </c>
      <c r="G173" s="237"/>
      <c r="H173" s="240">
        <v>6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AT173" s="246" t="s">
        <v>161</v>
      </c>
      <c r="AU173" s="246" t="s">
        <v>84</v>
      </c>
      <c r="AV173" s="11" t="s">
        <v>84</v>
      </c>
      <c r="AW173" s="11" t="s">
        <v>6</v>
      </c>
      <c r="AX173" s="11" t="s">
        <v>81</v>
      </c>
      <c r="AY173" s="246" t="s">
        <v>141</v>
      </c>
    </row>
    <row r="174" spans="2:65" s="1" customFormat="1" ht="25.5" customHeight="1">
      <c r="B174" s="46"/>
      <c r="C174" s="221" t="s">
        <v>497</v>
      </c>
      <c r="D174" s="221" t="s">
        <v>143</v>
      </c>
      <c r="E174" s="222" t="s">
        <v>498</v>
      </c>
      <c r="F174" s="223" t="s">
        <v>499</v>
      </c>
      <c r="G174" s="224" t="s">
        <v>249</v>
      </c>
      <c r="H174" s="225">
        <v>6</v>
      </c>
      <c r="I174" s="226"/>
      <c r="J174" s="227">
        <f>ROUND(I174*H174,2)</f>
        <v>0</v>
      </c>
      <c r="K174" s="223" t="s">
        <v>147</v>
      </c>
      <c r="L174" s="72"/>
      <c r="M174" s="228" t="s">
        <v>21</v>
      </c>
      <c r="N174" s="229" t="s">
        <v>44</v>
      </c>
      <c r="O174" s="47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AR174" s="24" t="s">
        <v>148</v>
      </c>
      <c r="AT174" s="24" t="s">
        <v>143</v>
      </c>
      <c r="AU174" s="24" t="s">
        <v>84</v>
      </c>
      <c r="AY174" s="24" t="s">
        <v>141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24" t="s">
        <v>81</v>
      </c>
      <c r="BK174" s="232">
        <f>ROUND(I174*H174,2)</f>
        <v>0</v>
      </c>
      <c r="BL174" s="24" t="s">
        <v>148</v>
      </c>
      <c r="BM174" s="24" t="s">
        <v>500</v>
      </c>
    </row>
    <row r="175" spans="2:51" s="11" customFormat="1" ht="13.5">
      <c r="B175" s="236"/>
      <c r="C175" s="237"/>
      <c r="D175" s="233" t="s">
        <v>161</v>
      </c>
      <c r="E175" s="237"/>
      <c r="F175" s="239" t="s">
        <v>496</v>
      </c>
      <c r="G175" s="237"/>
      <c r="H175" s="240">
        <v>6</v>
      </c>
      <c r="I175" s="241"/>
      <c r="J175" s="237"/>
      <c r="K175" s="237"/>
      <c r="L175" s="242"/>
      <c r="M175" s="243"/>
      <c r="N175" s="244"/>
      <c r="O175" s="244"/>
      <c r="P175" s="244"/>
      <c r="Q175" s="244"/>
      <c r="R175" s="244"/>
      <c r="S175" s="244"/>
      <c r="T175" s="245"/>
      <c r="AT175" s="246" t="s">
        <v>161</v>
      </c>
      <c r="AU175" s="246" t="s">
        <v>84</v>
      </c>
      <c r="AV175" s="11" t="s">
        <v>84</v>
      </c>
      <c r="AW175" s="11" t="s">
        <v>6</v>
      </c>
      <c r="AX175" s="11" t="s">
        <v>81</v>
      </c>
      <c r="AY175" s="246" t="s">
        <v>141</v>
      </c>
    </row>
    <row r="176" spans="2:65" s="1" customFormat="1" ht="16.5" customHeight="1">
      <c r="B176" s="46"/>
      <c r="C176" s="221" t="s">
        <v>501</v>
      </c>
      <c r="D176" s="221" t="s">
        <v>143</v>
      </c>
      <c r="E176" s="222" t="s">
        <v>502</v>
      </c>
      <c r="F176" s="223" t="s">
        <v>503</v>
      </c>
      <c r="G176" s="224" t="s">
        <v>249</v>
      </c>
      <c r="H176" s="225">
        <v>6</v>
      </c>
      <c r="I176" s="226"/>
      <c r="J176" s="227">
        <f>ROUND(I176*H176,2)</f>
        <v>0</v>
      </c>
      <c r="K176" s="223" t="s">
        <v>147</v>
      </c>
      <c r="L176" s="72"/>
      <c r="M176" s="228" t="s">
        <v>21</v>
      </c>
      <c r="N176" s="229" t="s">
        <v>44</v>
      </c>
      <c r="O176" s="47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AR176" s="24" t="s">
        <v>148</v>
      </c>
      <c r="AT176" s="24" t="s">
        <v>143</v>
      </c>
      <c r="AU176" s="24" t="s">
        <v>84</v>
      </c>
      <c r="AY176" s="24" t="s">
        <v>141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24" t="s">
        <v>81</v>
      </c>
      <c r="BK176" s="232">
        <f>ROUND(I176*H176,2)</f>
        <v>0</v>
      </c>
      <c r="BL176" s="24" t="s">
        <v>148</v>
      </c>
      <c r="BM176" s="24" t="s">
        <v>504</v>
      </c>
    </row>
    <row r="177" spans="2:51" s="11" customFormat="1" ht="13.5">
      <c r="B177" s="236"/>
      <c r="C177" s="237"/>
      <c r="D177" s="233" t="s">
        <v>161</v>
      </c>
      <c r="E177" s="237"/>
      <c r="F177" s="239" t="s">
        <v>496</v>
      </c>
      <c r="G177" s="237"/>
      <c r="H177" s="240">
        <v>6</v>
      </c>
      <c r="I177" s="241"/>
      <c r="J177" s="237"/>
      <c r="K177" s="237"/>
      <c r="L177" s="242"/>
      <c r="M177" s="243"/>
      <c r="N177" s="244"/>
      <c r="O177" s="244"/>
      <c r="P177" s="244"/>
      <c r="Q177" s="244"/>
      <c r="R177" s="244"/>
      <c r="S177" s="244"/>
      <c r="T177" s="245"/>
      <c r="AT177" s="246" t="s">
        <v>161</v>
      </c>
      <c r="AU177" s="246" t="s">
        <v>84</v>
      </c>
      <c r="AV177" s="11" t="s">
        <v>84</v>
      </c>
      <c r="AW177" s="11" t="s">
        <v>6</v>
      </c>
      <c r="AX177" s="11" t="s">
        <v>81</v>
      </c>
      <c r="AY177" s="246" t="s">
        <v>141</v>
      </c>
    </row>
    <row r="178" spans="2:65" s="1" customFormat="1" ht="16.5" customHeight="1">
      <c r="B178" s="46"/>
      <c r="C178" s="221" t="s">
        <v>505</v>
      </c>
      <c r="D178" s="221" t="s">
        <v>143</v>
      </c>
      <c r="E178" s="222" t="s">
        <v>191</v>
      </c>
      <c r="F178" s="223" t="s">
        <v>192</v>
      </c>
      <c r="G178" s="224" t="s">
        <v>158</v>
      </c>
      <c r="H178" s="225">
        <v>519.116</v>
      </c>
      <c r="I178" s="226"/>
      <c r="J178" s="227">
        <f>ROUND(I178*H178,2)</f>
        <v>0</v>
      </c>
      <c r="K178" s="223" t="s">
        <v>147</v>
      </c>
      <c r="L178" s="72"/>
      <c r="M178" s="228" t="s">
        <v>21</v>
      </c>
      <c r="N178" s="229" t="s">
        <v>44</v>
      </c>
      <c r="O178" s="47"/>
      <c r="P178" s="230">
        <f>O178*H178</f>
        <v>0</v>
      </c>
      <c r="Q178" s="230">
        <v>0</v>
      </c>
      <c r="R178" s="230">
        <f>Q178*H178</f>
        <v>0</v>
      </c>
      <c r="S178" s="230">
        <v>0</v>
      </c>
      <c r="T178" s="231">
        <f>S178*H178</f>
        <v>0</v>
      </c>
      <c r="AR178" s="24" t="s">
        <v>148</v>
      </c>
      <c r="AT178" s="24" t="s">
        <v>143</v>
      </c>
      <c r="AU178" s="24" t="s">
        <v>84</v>
      </c>
      <c r="AY178" s="24" t="s">
        <v>141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24" t="s">
        <v>81</v>
      </c>
      <c r="BK178" s="232">
        <f>ROUND(I178*H178,2)</f>
        <v>0</v>
      </c>
      <c r="BL178" s="24" t="s">
        <v>148</v>
      </c>
      <c r="BM178" s="24" t="s">
        <v>506</v>
      </c>
    </row>
    <row r="179" spans="2:47" s="1" customFormat="1" ht="13.5">
      <c r="B179" s="46"/>
      <c r="C179" s="74"/>
      <c r="D179" s="233" t="s">
        <v>150</v>
      </c>
      <c r="E179" s="74"/>
      <c r="F179" s="234" t="s">
        <v>507</v>
      </c>
      <c r="G179" s="74"/>
      <c r="H179" s="74"/>
      <c r="I179" s="191"/>
      <c r="J179" s="74"/>
      <c r="K179" s="74"/>
      <c r="L179" s="72"/>
      <c r="M179" s="235"/>
      <c r="N179" s="47"/>
      <c r="O179" s="47"/>
      <c r="P179" s="47"/>
      <c r="Q179" s="47"/>
      <c r="R179" s="47"/>
      <c r="S179" s="47"/>
      <c r="T179" s="95"/>
      <c r="AT179" s="24" t="s">
        <v>150</v>
      </c>
      <c r="AU179" s="24" t="s">
        <v>84</v>
      </c>
    </row>
    <row r="180" spans="2:51" s="13" customFormat="1" ht="13.5">
      <c r="B180" s="263"/>
      <c r="C180" s="264"/>
      <c r="D180" s="233" t="s">
        <v>161</v>
      </c>
      <c r="E180" s="265" t="s">
        <v>21</v>
      </c>
      <c r="F180" s="266" t="s">
        <v>508</v>
      </c>
      <c r="G180" s="264"/>
      <c r="H180" s="265" t="s">
        <v>21</v>
      </c>
      <c r="I180" s="267"/>
      <c r="J180" s="264"/>
      <c r="K180" s="264"/>
      <c r="L180" s="268"/>
      <c r="M180" s="269"/>
      <c r="N180" s="270"/>
      <c r="O180" s="270"/>
      <c r="P180" s="270"/>
      <c r="Q180" s="270"/>
      <c r="R180" s="270"/>
      <c r="S180" s="270"/>
      <c r="T180" s="271"/>
      <c r="AT180" s="272" t="s">
        <v>161</v>
      </c>
      <c r="AU180" s="272" t="s">
        <v>84</v>
      </c>
      <c r="AV180" s="13" t="s">
        <v>81</v>
      </c>
      <c r="AW180" s="13" t="s">
        <v>37</v>
      </c>
      <c r="AX180" s="13" t="s">
        <v>73</v>
      </c>
      <c r="AY180" s="272" t="s">
        <v>141</v>
      </c>
    </row>
    <row r="181" spans="2:51" s="11" customFormat="1" ht="13.5">
      <c r="B181" s="236"/>
      <c r="C181" s="237"/>
      <c r="D181" s="233" t="s">
        <v>161</v>
      </c>
      <c r="E181" s="238" t="s">
        <v>21</v>
      </c>
      <c r="F181" s="239" t="s">
        <v>509</v>
      </c>
      <c r="G181" s="237"/>
      <c r="H181" s="240">
        <v>386.06</v>
      </c>
      <c r="I181" s="241"/>
      <c r="J181" s="237"/>
      <c r="K181" s="237"/>
      <c r="L181" s="242"/>
      <c r="M181" s="243"/>
      <c r="N181" s="244"/>
      <c r="O181" s="244"/>
      <c r="P181" s="244"/>
      <c r="Q181" s="244"/>
      <c r="R181" s="244"/>
      <c r="S181" s="244"/>
      <c r="T181" s="245"/>
      <c r="AT181" s="246" t="s">
        <v>161</v>
      </c>
      <c r="AU181" s="246" t="s">
        <v>84</v>
      </c>
      <c r="AV181" s="11" t="s">
        <v>84</v>
      </c>
      <c r="AW181" s="11" t="s">
        <v>37</v>
      </c>
      <c r="AX181" s="11" t="s">
        <v>73</v>
      </c>
      <c r="AY181" s="246" t="s">
        <v>141</v>
      </c>
    </row>
    <row r="182" spans="2:51" s="11" customFormat="1" ht="13.5">
      <c r="B182" s="236"/>
      <c r="C182" s="237"/>
      <c r="D182" s="233" t="s">
        <v>161</v>
      </c>
      <c r="E182" s="238" t="s">
        <v>21</v>
      </c>
      <c r="F182" s="239" t="s">
        <v>510</v>
      </c>
      <c r="G182" s="237"/>
      <c r="H182" s="240">
        <v>7.494</v>
      </c>
      <c r="I182" s="241"/>
      <c r="J182" s="237"/>
      <c r="K182" s="237"/>
      <c r="L182" s="242"/>
      <c r="M182" s="243"/>
      <c r="N182" s="244"/>
      <c r="O182" s="244"/>
      <c r="P182" s="244"/>
      <c r="Q182" s="244"/>
      <c r="R182" s="244"/>
      <c r="S182" s="244"/>
      <c r="T182" s="245"/>
      <c r="AT182" s="246" t="s">
        <v>161</v>
      </c>
      <c r="AU182" s="246" t="s">
        <v>84</v>
      </c>
      <c r="AV182" s="11" t="s">
        <v>84</v>
      </c>
      <c r="AW182" s="11" t="s">
        <v>37</v>
      </c>
      <c r="AX182" s="11" t="s">
        <v>73</v>
      </c>
      <c r="AY182" s="246" t="s">
        <v>141</v>
      </c>
    </row>
    <row r="183" spans="2:51" s="11" customFormat="1" ht="13.5">
      <c r="B183" s="236"/>
      <c r="C183" s="237"/>
      <c r="D183" s="233" t="s">
        <v>161</v>
      </c>
      <c r="E183" s="238" t="s">
        <v>21</v>
      </c>
      <c r="F183" s="239" t="s">
        <v>511</v>
      </c>
      <c r="G183" s="237"/>
      <c r="H183" s="240">
        <v>12.3</v>
      </c>
      <c r="I183" s="241"/>
      <c r="J183" s="237"/>
      <c r="K183" s="237"/>
      <c r="L183" s="242"/>
      <c r="M183" s="243"/>
      <c r="N183" s="244"/>
      <c r="O183" s="244"/>
      <c r="P183" s="244"/>
      <c r="Q183" s="244"/>
      <c r="R183" s="244"/>
      <c r="S183" s="244"/>
      <c r="T183" s="245"/>
      <c r="AT183" s="246" t="s">
        <v>161</v>
      </c>
      <c r="AU183" s="246" t="s">
        <v>84</v>
      </c>
      <c r="AV183" s="11" t="s">
        <v>84</v>
      </c>
      <c r="AW183" s="11" t="s">
        <v>37</v>
      </c>
      <c r="AX183" s="11" t="s">
        <v>73</v>
      </c>
      <c r="AY183" s="246" t="s">
        <v>141</v>
      </c>
    </row>
    <row r="184" spans="2:51" s="11" customFormat="1" ht="13.5">
      <c r="B184" s="236"/>
      <c r="C184" s="237"/>
      <c r="D184" s="233" t="s">
        <v>161</v>
      </c>
      <c r="E184" s="238" t="s">
        <v>21</v>
      </c>
      <c r="F184" s="239" t="s">
        <v>512</v>
      </c>
      <c r="G184" s="237"/>
      <c r="H184" s="240">
        <v>46.702</v>
      </c>
      <c r="I184" s="241"/>
      <c r="J184" s="237"/>
      <c r="K184" s="237"/>
      <c r="L184" s="242"/>
      <c r="M184" s="243"/>
      <c r="N184" s="244"/>
      <c r="O184" s="244"/>
      <c r="P184" s="244"/>
      <c r="Q184" s="244"/>
      <c r="R184" s="244"/>
      <c r="S184" s="244"/>
      <c r="T184" s="245"/>
      <c r="AT184" s="246" t="s">
        <v>161</v>
      </c>
      <c r="AU184" s="246" t="s">
        <v>84</v>
      </c>
      <c r="AV184" s="11" t="s">
        <v>84</v>
      </c>
      <c r="AW184" s="11" t="s">
        <v>37</v>
      </c>
      <c r="AX184" s="11" t="s">
        <v>73</v>
      </c>
      <c r="AY184" s="246" t="s">
        <v>141</v>
      </c>
    </row>
    <row r="185" spans="2:51" s="14" customFormat="1" ht="13.5">
      <c r="B185" s="273"/>
      <c r="C185" s="274"/>
      <c r="D185" s="233" t="s">
        <v>161</v>
      </c>
      <c r="E185" s="275" t="s">
        <v>21</v>
      </c>
      <c r="F185" s="276" t="s">
        <v>513</v>
      </c>
      <c r="G185" s="274"/>
      <c r="H185" s="277">
        <v>452.556</v>
      </c>
      <c r="I185" s="278"/>
      <c r="J185" s="274"/>
      <c r="K185" s="274"/>
      <c r="L185" s="279"/>
      <c r="M185" s="280"/>
      <c r="N185" s="281"/>
      <c r="O185" s="281"/>
      <c r="P185" s="281"/>
      <c r="Q185" s="281"/>
      <c r="R185" s="281"/>
      <c r="S185" s="281"/>
      <c r="T185" s="282"/>
      <c r="AT185" s="283" t="s">
        <v>161</v>
      </c>
      <c r="AU185" s="283" t="s">
        <v>84</v>
      </c>
      <c r="AV185" s="14" t="s">
        <v>155</v>
      </c>
      <c r="AW185" s="14" t="s">
        <v>37</v>
      </c>
      <c r="AX185" s="14" t="s">
        <v>73</v>
      </c>
      <c r="AY185" s="283" t="s">
        <v>141</v>
      </c>
    </row>
    <row r="186" spans="2:51" s="13" customFormat="1" ht="13.5">
      <c r="B186" s="263"/>
      <c r="C186" s="264"/>
      <c r="D186" s="233" t="s">
        <v>161</v>
      </c>
      <c r="E186" s="265" t="s">
        <v>21</v>
      </c>
      <c r="F186" s="266" t="s">
        <v>514</v>
      </c>
      <c r="G186" s="264"/>
      <c r="H186" s="265" t="s">
        <v>21</v>
      </c>
      <c r="I186" s="267"/>
      <c r="J186" s="264"/>
      <c r="K186" s="264"/>
      <c r="L186" s="268"/>
      <c r="M186" s="269"/>
      <c r="N186" s="270"/>
      <c r="O186" s="270"/>
      <c r="P186" s="270"/>
      <c r="Q186" s="270"/>
      <c r="R186" s="270"/>
      <c r="S186" s="270"/>
      <c r="T186" s="271"/>
      <c r="AT186" s="272" t="s">
        <v>161</v>
      </c>
      <c r="AU186" s="272" t="s">
        <v>84</v>
      </c>
      <c r="AV186" s="13" t="s">
        <v>81</v>
      </c>
      <c r="AW186" s="13" t="s">
        <v>37</v>
      </c>
      <c r="AX186" s="13" t="s">
        <v>73</v>
      </c>
      <c r="AY186" s="272" t="s">
        <v>141</v>
      </c>
    </row>
    <row r="187" spans="2:51" s="11" customFormat="1" ht="13.5">
      <c r="B187" s="236"/>
      <c r="C187" s="237"/>
      <c r="D187" s="233" t="s">
        <v>161</v>
      </c>
      <c r="E187" s="238" t="s">
        <v>21</v>
      </c>
      <c r="F187" s="239" t="s">
        <v>515</v>
      </c>
      <c r="G187" s="237"/>
      <c r="H187" s="240">
        <v>66.56</v>
      </c>
      <c r="I187" s="241"/>
      <c r="J187" s="237"/>
      <c r="K187" s="237"/>
      <c r="L187" s="242"/>
      <c r="M187" s="243"/>
      <c r="N187" s="244"/>
      <c r="O187" s="244"/>
      <c r="P187" s="244"/>
      <c r="Q187" s="244"/>
      <c r="R187" s="244"/>
      <c r="S187" s="244"/>
      <c r="T187" s="245"/>
      <c r="AT187" s="246" t="s">
        <v>161</v>
      </c>
      <c r="AU187" s="246" t="s">
        <v>84</v>
      </c>
      <c r="AV187" s="11" t="s">
        <v>84</v>
      </c>
      <c r="AW187" s="11" t="s">
        <v>37</v>
      </c>
      <c r="AX187" s="11" t="s">
        <v>73</v>
      </c>
      <c r="AY187" s="246" t="s">
        <v>141</v>
      </c>
    </row>
    <row r="188" spans="2:51" s="12" customFormat="1" ht="13.5">
      <c r="B188" s="247"/>
      <c r="C188" s="248"/>
      <c r="D188" s="233" t="s">
        <v>161</v>
      </c>
      <c r="E188" s="249" t="s">
        <v>21</v>
      </c>
      <c r="F188" s="250" t="s">
        <v>174</v>
      </c>
      <c r="G188" s="248"/>
      <c r="H188" s="251">
        <v>519.116</v>
      </c>
      <c r="I188" s="252"/>
      <c r="J188" s="248"/>
      <c r="K188" s="248"/>
      <c r="L188" s="253"/>
      <c r="M188" s="254"/>
      <c r="N188" s="255"/>
      <c r="O188" s="255"/>
      <c r="P188" s="255"/>
      <c r="Q188" s="255"/>
      <c r="R188" s="255"/>
      <c r="S188" s="255"/>
      <c r="T188" s="256"/>
      <c r="AT188" s="257" t="s">
        <v>161</v>
      </c>
      <c r="AU188" s="257" t="s">
        <v>84</v>
      </c>
      <c r="AV188" s="12" t="s">
        <v>148</v>
      </c>
      <c r="AW188" s="12" t="s">
        <v>37</v>
      </c>
      <c r="AX188" s="12" t="s">
        <v>81</v>
      </c>
      <c r="AY188" s="257" t="s">
        <v>141</v>
      </c>
    </row>
    <row r="189" spans="2:65" s="1" customFormat="1" ht="25.5" customHeight="1">
      <c r="B189" s="46"/>
      <c r="C189" s="221" t="s">
        <v>516</v>
      </c>
      <c r="D189" s="221" t="s">
        <v>143</v>
      </c>
      <c r="E189" s="222" t="s">
        <v>196</v>
      </c>
      <c r="F189" s="223" t="s">
        <v>197</v>
      </c>
      <c r="G189" s="224" t="s">
        <v>158</v>
      </c>
      <c r="H189" s="225">
        <v>5191.16</v>
      </c>
      <c r="I189" s="226"/>
      <c r="J189" s="227">
        <f>ROUND(I189*H189,2)</f>
        <v>0</v>
      </c>
      <c r="K189" s="223" t="s">
        <v>147</v>
      </c>
      <c r="L189" s="72"/>
      <c r="M189" s="228" t="s">
        <v>21</v>
      </c>
      <c r="N189" s="229" t="s">
        <v>44</v>
      </c>
      <c r="O189" s="47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AR189" s="24" t="s">
        <v>148</v>
      </c>
      <c r="AT189" s="24" t="s">
        <v>143</v>
      </c>
      <c r="AU189" s="24" t="s">
        <v>84</v>
      </c>
      <c r="AY189" s="24" t="s">
        <v>141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24" t="s">
        <v>81</v>
      </c>
      <c r="BK189" s="232">
        <f>ROUND(I189*H189,2)</f>
        <v>0</v>
      </c>
      <c r="BL189" s="24" t="s">
        <v>148</v>
      </c>
      <c r="BM189" s="24" t="s">
        <v>517</v>
      </c>
    </row>
    <row r="190" spans="2:47" s="1" customFormat="1" ht="13.5">
      <c r="B190" s="46"/>
      <c r="C190" s="74"/>
      <c r="D190" s="233" t="s">
        <v>150</v>
      </c>
      <c r="E190" s="74"/>
      <c r="F190" s="234" t="s">
        <v>518</v>
      </c>
      <c r="G190" s="74"/>
      <c r="H190" s="74"/>
      <c r="I190" s="191"/>
      <c r="J190" s="74"/>
      <c r="K190" s="74"/>
      <c r="L190" s="72"/>
      <c r="M190" s="235"/>
      <c r="N190" s="47"/>
      <c r="O190" s="47"/>
      <c r="P190" s="47"/>
      <c r="Q190" s="47"/>
      <c r="R190" s="47"/>
      <c r="S190" s="47"/>
      <c r="T190" s="95"/>
      <c r="AT190" s="24" t="s">
        <v>150</v>
      </c>
      <c r="AU190" s="24" t="s">
        <v>84</v>
      </c>
    </row>
    <row r="191" spans="2:51" s="11" customFormat="1" ht="13.5">
      <c r="B191" s="236"/>
      <c r="C191" s="237"/>
      <c r="D191" s="233" t="s">
        <v>161</v>
      </c>
      <c r="E191" s="237"/>
      <c r="F191" s="239" t="s">
        <v>519</v>
      </c>
      <c r="G191" s="237"/>
      <c r="H191" s="240">
        <v>5191.16</v>
      </c>
      <c r="I191" s="241"/>
      <c r="J191" s="237"/>
      <c r="K191" s="237"/>
      <c r="L191" s="242"/>
      <c r="M191" s="243"/>
      <c r="N191" s="244"/>
      <c r="O191" s="244"/>
      <c r="P191" s="244"/>
      <c r="Q191" s="244"/>
      <c r="R191" s="244"/>
      <c r="S191" s="244"/>
      <c r="T191" s="245"/>
      <c r="AT191" s="246" t="s">
        <v>161</v>
      </c>
      <c r="AU191" s="246" t="s">
        <v>84</v>
      </c>
      <c r="AV191" s="11" t="s">
        <v>84</v>
      </c>
      <c r="AW191" s="11" t="s">
        <v>6</v>
      </c>
      <c r="AX191" s="11" t="s">
        <v>81</v>
      </c>
      <c r="AY191" s="246" t="s">
        <v>141</v>
      </c>
    </row>
    <row r="192" spans="2:65" s="1" customFormat="1" ht="16.5" customHeight="1">
      <c r="B192" s="46"/>
      <c r="C192" s="221" t="s">
        <v>520</v>
      </c>
      <c r="D192" s="221" t="s">
        <v>143</v>
      </c>
      <c r="E192" s="222" t="s">
        <v>521</v>
      </c>
      <c r="F192" s="223" t="s">
        <v>522</v>
      </c>
      <c r="G192" s="224" t="s">
        <v>158</v>
      </c>
      <c r="H192" s="225">
        <v>50.965</v>
      </c>
      <c r="I192" s="226"/>
      <c r="J192" s="227">
        <f>ROUND(I192*H192,2)</f>
        <v>0</v>
      </c>
      <c r="K192" s="223" t="s">
        <v>147</v>
      </c>
      <c r="L192" s="72"/>
      <c r="M192" s="228" t="s">
        <v>21</v>
      </c>
      <c r="N192" s="229" t="s">
        <v>44</v>
      </c>
      <c r="O192" s="47"/>
      <c r="P192" s="230">
        <f>O192*H192</f>
        <v>0</v>
      </c>
      <c r="Q192" s="230">
        <v>0</v>
      </c>
      <c r="R192" s="230">
        <f>Q192*H192</f>
        <v>0</v>
      </c>
      <c r="S192" s="230">
        <v>0</v>
      </c>
      <c r="T192" s="231">
        <f>S192*H192</f>
        <v>0</v>
      </c>
      <c r="AR192" s="24" t="s">
        <v>148</v>
      </c>
      <c r="AT192" s="24" t="s">
        <v>143</v>
      </c>
      <c r="AU192" s="24" t="s">
        <v>84</v>
      </c>
      <c r="AY192" s="24" t="s">
        <v>141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24" t="s">
        <v>81</v>
      </c>
      <c r="BK192" s="232">
        <f>ROUND(I192*H192,2)</f>
        <v>0</v>
      </c>
      <c r="BL192" s="24" t="s">
        <v>148</v>
      </c>
      <c r="BM192" s="24" t="s">
        <v>523</v>
      </c>
    </row>
    <row r="193" spans="2:47" s="1" customFormat="1" ht="13.5">
      <c r="B193" s="46"/>
      <c r="C193" s="74"/>
      <c r="D193" s="233" t="s">
        <v>150</v>
      </c>
      <c r="E193" s="74"/>
      <c r="F193" s="234" t="s">
        <v>524</v>
      </c>
      <c r="G193" s="74"/>
      <c r="H193" s="74"/>
      <c r="I193" s="191"/>
      <c r="J193" s="74"/>
      <c r="K193" s="74"/>
      <c r="L193" s="72"/>
      <c r="M193" s="235"/>
      <c r="N193" s="47"/>
      <c r="O193" s="47"/>
      <c r="P193" s="47"/>
      <c r="Q193" s="47"/>
      <c r="R193" s="47"/>
      <c r="S193" s="47"/>
      <c r="T193" s="95"/>
      <c r="AT193" s="24" t="s">
        <v>150</v>
      </c>
      <c r="AU193" s="24" t="s">
        <v>84</v>
      </c>
    </row>
    <row r="194" spans="2:51" s="11" customFormat="1" ht="13.5">
      <c r="B194" s="236"/>
      <c r="C194" s="237"/>
      <c r="D194" s="233" t="s">
        <v>161</v>
      </c>
      <c r="E194" s="237"/>
      <c r="F194" s="239" t="s">
        <v>525</v>
      </c>
      <c r="G194" s="237"/>
      <c r="H194" s="240">
        <v>50.965</v>
      </c>
      <c r="I194" s="241"/>
      <c r="J194" s="237"/>
      <c r="K194" s="237"/>
      <c r="L194" s="242"/>
      <c r="M194" s="243"/>
      <c r="N194" s="244"/>
      <c r="O194" s="244"/>
      <c r="P194" s="244"/>
      <c r="Q194" s="244"/>
      <c r="R194" s="244"/>
      <c r="S194" s="244"/>
      <c r="T194" s="245"/>
      <c r="AT194" s="246" t="s">
        <v>161</v>
      </c>
      <c r="AU194" s="246" t="s">
        <v>84</v>
      </c>
      <c r="AV194" s="11" t="s">
        <v>84</v>
      </c>
      <c r="AW194" s="11" t="s">
        <v>6</v>
      </c>
      <c r="AX194" s="11" t="s">
        <v>81</v>
      </c>
      <c r="AY194" s="246" t="s">
        <v>141</v>
      </c>
    </row>
    <row r="195" spans="2:65" s="1" customFormat="1" ht="16.5" customHeight="1">
      <c r="B195" s="46"/>
      <c r="C195" s="221" t="s">
        <v>526</v>
      </c>
      <c r="D195" s="221" t="s">
        <v>143</v>
      </c>
      <c r="E195" s="222" t="s">
        <v>527</v>
      </c>
      <c r="F195" s="223" t="s">
        <v>528</v>
      </c>
      <c r="G195" s="224" t="s">
        <v>158</v>
      </c>
      <c r="H195" s="225">
        <v>50.965</v>
      </c>
      <c r="I195" s="226"/>
      <c r="J195" s="227">
        <f>ROUND(I195*H195,2)</f>
        <v>0</v>
      </c>
      <c r="K195" s="223" t="s">
        <v>147</v>
      </c>
      <c r="L195" s="72"/>
      <c r="M195" s="228" t="s">
        <v>21</v>
      </c>
      <c r="N195" s="229" t="s">
        <v>44</v>
      </c>
      <c r="O195" s="47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AR195" s="24" t="s">
        <v>148</v>
      </c>
      <c r="AT195" s="24" t="s">
        <v>143</v>
      </c>
      <c r="AU195" s="24" t="s">
        <v>84</v>
      </c>
      <c r="AY195" s="24" t="s">
        <v>141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24" t="s">
        <v>81</v>
      </c>
      <c r="BK195" s="232">
        <f>ROUND(I195*H195,2)</f>
        <v>0</v>
      </c>
      <c r="BL195" s="24" t="s">
        <v>148</v>
      </c>
      <c r="BM195" s="24" t="s">
        <v>529</v>
      </c>
    </row>
    <row r="196" spans="2:47" s="1" customFormat="1" ht="13.5">
      <c r="B196" s="46"/>
      <c r="C196" s="74"/>
      <c r="D196" s="233" t="s">
        <v>150</v>
      </c>
      <c r="E196" s="74"/>
      <c r="F196" s="234" t="s">
        <v>530</v>
      </c>
      <c r="G196" s="74"/>
      <c r="H196" s="74"/>
      <c r="I196" s="191"/>
      <c r="J196" s="74"/>
      <c r="K196" s="74"/>
      <c r="L196" s="72"/>
      <c r="M196" s="235"/>
      <c r="N196" s="47"/>
      <c r="O196" s="47"/>
      <c r="P196" s="47"/>
      <c r="Q196" s="47"/>
      <c r="R196" s="47"/>
      <c r="S196" s="47"/>
      <c r="T196" s="95"/>
      <c r="AT196" s="24" t="s">
        <v>150</v>
      </c>
      <c r="AU196" s="24" t="s">
        <v>84</v>
      </c>
    </row>
    <row r="197" spans="2:51" s="11" customFormat="1" ht="13.5">
      <c r="B197" s="236"/>
      <c r="C197" s="237"/>
      <c r="D197" s="233" t="s">
        <v>161</v>
      </c>
      <c r="E197" s="237"/>
      <c r="F197" s="239" t="s">
        <v>525</v>
      </c>
      <c r="G197" s="237"/>
      <c r="H197" s="240">
        <v>50.965</v>
      </c>
      <c r="I197" s="241"/>
      <c r="J197" s="237"/>
      <c r="K197" s="237"/>
      <c r="L197" s="242"/>
      <c r="M197" s="243"/>
      <c r="N197" s="244"/>
      <c r="O197" s="244"/>
      <c r="P197" s="244"/>
      <c r="Q197" s="244"/>
      <c r="R197" s="244"/>
      <c r="S197" s="244"/>
      <c r="T197" s="245"/>
      <c r="AT197" s="246" t="s">
        <v>161</v>
      </c>
      <c r="AU197" s="246" t="s">
        <v>84</v>
      </c>
      <c r="AV197" s="11" t="s">
        <v>84</v>
      </c>
      <c r="AW197" s="11" t="s">
        <v>6</v>
      </c>
      <c r="AX197" s="11" t="s">
        <v>81</v>
      </c>
      <c r="AY197" s="246" t="s">
        <v>141</v>
      </c>
    </row>
    <row r="198" spans="2:65" s="1" customFormat="1" ht="16.5" customHeight="1">
      <c r="B198" s="46"/>
      <c r="C198" s="221" t="s">
        <v>531</v>
      </c>
      <c r="D198" s="221" t="s">
        <v>143</v>
      </c>
      <c r="E198" s="222" t="s">
        <v>532</v>
      </c>
      <c r="F198" s="223" t="s">
        <v>533</v>
      </c>
      <c r="G198" s="224" t="s">
        <v>158</v>
      </c>
      <c r="H198" s="225">
        <v>33.829</v>
      </c>
      <c r="I198" s="226"/>
      <c r="J198" s="227">
        <f>ROUND(I198*H198,2)</f>
        <v>0</v>
      </c>
      <c r="K198" s="223" t="s">
        <v>147</v>
      </c>
      <c r="L198" s="72"/>
      <c r="M198" s="228" t="s">
        <v>21</v>
      </c>
      <c r="N198" s="229" t="s">
        <v>44</v>
      </c>
      <c r="O198" s="47"/>
      <c r="P198" s="230">
        <f>O198*H198</f>
        <v>0</v>
      </c>
      <c r="Q198" s="230">
        <v>0</v>
      </c>
      <c r="R198" s="230">
        <f>Q198*H198</f>
        <v>0</v>
      </c>
      <c r="S198" s="230">
        <v>0</v>
      </c>
      <c r="T198" s="231">
        <f>S198*H198</f>
        <v>0</v>
      </c>
      <c r="AR198" s="24" t="s">
        <v>148</v>
      </c>
      <c r="AT198" s="24" t="s">
        <v>143</v>
      </c>
      <c r="AU198" s="24" t="s">
        <v>84</v>
      </c>
      <c r="AY198" s="24" t="s">
        <v>141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24" t="s">
        <v>81</v>
      </c>
      <c r="BK198" s="232">
        <f>ROUND(I198*H198,2)</f>
        <v>0</v>
      </c>
      <c r="BL198" s="24" t="s">
        <v>148</v>
      </c>
      <c r="BM198" s="24" t="s">
        <v>534</v>
      </c>
    </row>
    <row r="199" spans="2:47" s="1" customFormat="1" ht="13.5">
      <c r="B199" s="46"/>
      <c r="C199" s="74"/>
      <c r="D199" s="233" t="s">
        <v>150</v>
      </c>
      <c r="E199" s="74"/>
      <c r="F199" s="234" t="s">
        <v>535</v>
      </c>
      <c r="G199" s="74"/>
      <c r="H199" s="74"/>
      <c r="I199" s="191"/>
      <c r="J199" s="74"/>
      <c r="K199" s="74"/>
      <c r="L199" s="72"/>
      <c r="M199" s="235"/>
      <c r="N199" s="47"/>
      <c r="O199" s="47"/>
      <c r="P199" s="47"/>
      <c r="Q199" s="47"/>
      <c r="R199" s="47"/>
      <c r="S199" s="47"/>
      <c r="T199" s="95"/>
      <c r="AT199" s="24" t="s">
        <v>150</v>
      </c>
      <c r="AU199" s="24" t="s">
        <v>84</v>
      </c>
    </row>
    <row r="200" spans="2:51" s="13" customFormat="1" ht="13.5">
      <c r="B200" s="263"/>
      <c r="C200" s="264"/>
      <c r="D200" s="233" t="s">
        <v>161</v>
      </c>
      <c r="E200" s="265" t="s">
        <v>21</v>
      </c>
      <c r="F200" s="266" t="s">
        <v>536</v>
      </c>
      <c r="G200" s="264"/>
      <c r="H200" s="265" t="s">
        <v>21</v>
      </c>
      <c r="I200" s="267"/>
      <c r="J200" s="264"/>
      <c r="K200" s="264"/>
      <c r="L200" s="268"/>
      <c r="M200" s="269"/>
      <c r="N200" s="270"/>
      <c r="O200" s="270"/>
      <c r="P200" s="270"/>
      <c r="Q200" s="270"/>
      <c r="R200" s="270"/>
      <c r="S200" s="270"/>
      <c r="T200" s="271"/>
      <c r="AT200" s="272" t="s">
        <v>161</v>
      </c>
      <c r="AU200" s="272" t="s">
        <v>84</v>
      </c>
      <c r="AV200" s="13" t="s">
        <v>81</v>
      </c>
      <c r="AW200" s="13" t="s">
        <v>37</v>
      </c>
      <c r="AX200" s="13" t="s">
        <v>73</v>
      </c>
      <c r="AY200" s="272" t="s">
        <v>141</v>
      </c>
    </row>
    <row r="201" spans="2:51" s="11" customFormat="1" ht="13.5">
      <c r="B201" s="236"/>
      <c r="C201" s="237"/>
      <c r="D201" s="233" t="s">
        <v>161</v>
      </c>
      <c r="E201" s="238" t="s">
        <v>21</v>
      </c>
      <c r="F201" s="239" t="s">
        <v>537</v>
      </c>
      <c r="G201" s="237"/>
      <c r="H201" s="240">
        <v>7.939</v>
      </c>
      <c r="I201" s="241"/>
      <c r="J201" s="237"/>
      <c r="K201" s="237"/>
      <c r="L201" s="242"/>
      <c r="M201" s="243"/>
      <c r="N201" s="244"/>
      <c r="O201" s="244"/>
      <c r="P201" s="244"/>
      <c r="Q201" s="244"/>
      <c r="R201" s="244"/>
      <c r="S201" s="244"/>
      <c r="T201" s="245"/>
      <c r="AT201" s="246" t="s">
        <v>161</v>
      </c>
      <c r="AU201" s="246" t="s">
        <v>84</v>
      </c>
      <c r="AV201" s="11" t="s">
        <v>84</v>
      </c>
      <c r="AW201" s="11" t="s">
        <v>37</v>
      </c>
      <c r="AX201" s="11" t="s">
        <v>73</v>
      </c>
      <c r="AY201" s="246" t="s">
        <v>141</v>
      </c>
    </row>
    <row r="202" spans="2:51" s="11" customFormat="1" ht="13.5">
      <c r="B202" s="236"/>
      <c r="C202" s="237"/>
      <c r="D202" s="233" t="s">
        <v>161</v>
      </c>
      <c r="E202" s="238" t="s">
        <v>21</v>
      </c>
      <c r="F202" s="239" t="s">
        <v>538</v>
      </c>
      <c r="G202" s="237"/>
      <c r="H202" s="240">
        <v>2.425</v>
      </c>
      <c r="I202" s="241"/>
      <c r="J202" s="237"/>
      <c r="K202" s="237"/>
      <c r="L202" s="242"/>
      <c r="M202" s="243"/>
      <c r="N202" s="244"/>
      <c r="O202" s="244"/>
      <c r="P202" s="244"/>
      <c r="Q202" s="244"/>
      <c r="R202" s="244"/>
      <c r="S202" s="244"/>
      <c r="T202" s="245"/>
      <c r="AT202" s="246" t="s">
        <v>161</v>
      </c>
      <c r="AU202" s="246" t="s">
        <v>84</v>
      </c>
      <c r="AV202" s="11" t="s">
        <v>84</v>
      </c>
      <c r="AW202" s="11" t="s">
        <v>37</v>
      </c>
      <c r="AX202" s="11" t="s">
        <v>73</v>
      </c>
      <c r="AY202" s="246" t="s">
        <v>141</v>
      </c>
    </row>
    <row r="203" spans="2:51" s="11" customFormat="1" ht="13.5">
      <c r="B203" s="236"/>
      <c r="C203" s="237"/>
      <c r="D203" s="233" t="s">
        <v>161</v>
      </c>
      <c r="E203" s="238" t="s">
        <v>21</v>
      </c>
      <c r="F203" s="239" t="s">
        <v>539</v>
      </c>
      <c r="G203" s="237"/>
      <c r="H203" s="240">
        <v>7.183</v>
      </c>
      <c r="I203" s="241"/>
      <c r="J203" s="237"/>
      <c r="K203" s="237"/>
      <c r="L203" s="242"/>
      <c r="M203" s="243"/>
      <c r="N203" s="244"/>
      <c r="O203" s="244"/>
      <c r="P203" s="244"/>
      <c r="Q203" s="244"/>
      <c r="R203" s="244"/>
      <c r="S203" s="244"/>
      <c r="T203" s="245"/>
      <c r="AT203" s="246" t="s">
        <v>161</v>
      </c>
      <c r="AU203" s="246" t="s">
        <v>84</v>
      </c>
      <c r="AV203" s="11" t="s">
        <v>84</v>
      </c>
      <c r="AW203" s="11" t="s">
        <v>37</v>
      </c>
      <c r="AX203" s="11" t="s">
        <v>73</v>
      </c>
      <c r="AY203" s="246" t="s">
        <v>141</v>
      </c>
    </row>
    <row r="204" spans="2:51" s="11" customFormat="1" ht="13.5">
      <c r="B204" s="236"/>
      <c r="C204" s="237"/>
      <c r="D204" s="233" t="s">
        <v>161</v>
      </c>
      <c r="E204" s="238" t="s">
        <v>21</v>
      </c>
      <c r="F204" s="239" t="s">
        <v>540</v>
      </c>
      <c r="G204" s="237"/>
      <c r="H204" s="240">
        <v>10.644</v>
      </c>
      <c r="I204" s="241"/>
      <c r="J204" s="237"/>
      <c r="K204" s="237"/>
      <c r="L204" s="242"/>
      <c r="M204" s="243"/>
      <c r="N204" s="244"/>
      <c r="O204" s="244"/>
      <c r="P204" s="244"/>
      <c r="Q204" s="244"/>
      <c r="R204" s="244"/>
      <c r="S204" s="244"/>
      <c r="T204" s="245"/>
      <c r="AT204" s="246" t="s">
        <v>161</v>
      </c>
      <c r="AU204" s="246" t="s">
        <v>84</v>
      </c>
      <c r="AV204" s="11" t="s">
        <v>84</v>
      </c>
      <c r="AW204" s="11" t="s">
        <v>37</v>
      </c>
      <c r="AX204" s="11" t="s">
        <v>73</v>
      </c>
      <c r="AY204" s="246" t="s">
        <v>141</v>
      </c>
    </row>
    <row r="205" spans="2:51" s="14" customFormat="1" ht="13.5">
      <c r="B205" s="273"/>
      <c r="C205" s="274"/>
      <c r="D205" s="233" t="s">
        <v>161</v>
      </c>
      <c r="E205" s="275" t="s">
        <v>21</v>
      </c>
      <c r="F205" s="276" t="s">
        <v>513</v>
      </c>
      <c r="G205" s="274"/>
      <c r="H205" s="277">
        <v>28.191</v>
      </c>
      <c r="I205" s="278"/>
      <c r="J205" s="274"/>
      <c r="K205" s="274"/>
      <c r="L205" s="279"/>
      <c r="M205" s="280"/>
      <c r="N205" s="281"/>
      <c r="O205" s="281"/>
      <c r="P205" s="281"/>
      <c r="Q205" s="281"/>
      <c r="R205" s="281"/>
      <c r="S205" s="281"/>
      <c r="T205" s="282"/>
      <c r="AT205" s="283" t="s">
        <v>161</v>
      </c>
      <c r="AU205" s="283" t="s">
        <v>84</v>
      </c>
      <c r="AV205" s="14" t="s">
        <v>155</v>
      </c>
      <c r="AW205" s="14" t="s">
        <v>37</v>
      </c>
      <c r="AX205" s="14" t="s">
        <v>73</v>
      </c>
      <c r="AY205" s="283" t="s">
        <v>141</v>
      </c>
    </row>
    <row r="206" spans="2:51" s="11" customFormat="1" ht="13.5">
      <c r="B206" s="236"/>
      <c r="C206" s="237"/>
      <c r="D206" s="233" t="s">
        <v>161</v>
      </c>
      <c r="E206" s="238" t="s">
        <v>21</v>
      </c>
      <c r="F206" s="239" t="s">
        <v>541</v>
      </c>
      <c r="G206" s="237"/>
      <c r="H206" s="240">
        <v>5.638</v>
      </c>
      <c r="I206" s="241"/>
      <c r="J206" s="237"/>
      <c r="K206" s="237"/>
      <c r="L206" s="242"/>
      <c r="M206" s="243"/>
      <c r="N206" s="244"/>
      <c r="O206" s="244"/>
      <c r="P206" s="244"/>
      <c r="Q206" s="244"/>
      <c r="R206" s="244"/>
      <c r="S206" s="244"/>
      <c r="T206" s="245"/>
      <c r="AT206" s="246" t="s">
        <v>161</v>
      </c>
      <c r="AU206" s="246" t="s">
        <v>84</v>
      </c>
      <c r="AV206" s="11" t="s">
        <v>84</v>
      </c>
      <c r="AW206" s="11" t="s">
        <v>37</v>
      </c>
      <c r="AX206" s="11" t="s">
        <v>73</v>
      </c>
      <c r="AY206" s="246" t="s">
        <v>141</v>
      </c>
    </row>
    <row r="207" spans="2:51" s="12" customFormat="1" ht="13.5">
      <c r="B207" s="247"/>
      <c r="C207" s="248"/>
      <c r="D207" s="233" t="s">
        <v>161</v>
      </c>
      <c r="E207" s="249" t="s">
        <v>21</v>
      </c>
      <c r="F207" s="250" t="s">
        <v>174</v>
      </c>
      <c r="G207" s="248"/>
      <c r="H207" s="251">
        <v>33.829</v>
      </c>
      <c r="I207" s="252"/>
      <c r="J207" s="248"/>
      <c r="K207" s="248"/>
      <c r="L207" s="253"/>
      <c r="M207" s="254"/>
      <c r="N207" s="255"/>
      <c r="O207" s="255"/>
      <c r="P207" s="255"/>
      <c r="Q207" s="255"/>
      <c r="R207" s="255"/>
      <c r="S207" s="255"/>
      <c r="T207" s="256"/>
      <c r="AT207" s="257" t="s">
        <v>161</v>
      </c>
      <c r="AU207" s="257" t="s">
        <v>84</v>
      </c>
      <c r="AV207" s="12" t="s">
        <v>148</v>
      </c>
      <c r="AW207" s="12" t="s">
        <v>37</v>
      </c>
      <c r="AX207" s="12" t="s">
        <v>81</v>
      </c>
      <c r="AY207" s="257" t="s">
        <v>141</v>
      </c>
    </row>
    <row r="208" spans="2:65" s="1" customFormat="1" ht="16.5" customHeight="1">
      <c r="B208" s="46"/>
      <c r="C208" s="221" t="s">
        <v>542</v>
      </c>
      <c r="D208" s="221" t="s">
        <v>143</v>
      </c>
      <c r="E208" s="222" t="s">
        <v>202</v>
      </c>
      <c r="F208" s="223" t="s">
        <v>203</v>
      </c>
      <c r="G208" s="224" t="s">
        <v>158</v>
      </c>
      <c r="H208" s="225">
        <v>519.116</v>
      </c>
      <c r="I208" s="226"/>
      <c r="J208" s="227">
        <f>ROUND(I208*H208,2)</f>
        <v>0</v>
      </c>
      <c r="K208" s="223" t="s">
        <v>147</v>
      </c>
      <c r="L208" s="72"/>
      <c r="M208" s="228" t="s">
        <v>21</v>
      </c>
      <c r="N208" s="229" t="s">
        <v>44</v>
      </c>
      <c r="O208" s="47"/>
      <c r="P208" s="230">
        <f>O208*H208</f>
        <v>0</v>
      </c>
      <c r="Q208" s="230">
        <v>0</v>
      </c>
      <c r="R208" s="230">
        <f>Q208*H208</f>
        <v>0</v>
      </c>
      <c r="S208" s="230">
        <v>0</v>
      </c>
      <c r="T208" s="231">
        <f>S208*H208</f>
        <v>0</v>
      </c>
      <c r="AR208" s="24" t="s">
        <v>148</v>
      </c>
      <c r="AT208" s="24" t="s">
        <v>143</v>
      </c>
      <c r="AU208" s="24" t="s">
        <v>84</v>
      </c>
      <c r="AY208" s="24" t="s">
        <v>141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24" t="s">
        <v>81</v>
      </c>
      <c r="BK208" s="232">
        <f>ROUND(I208*H208,2)</f>
        <v>0</v>
      </c>
      <c r="BL208" s="24" t="s">
        <v>148</v>
      </c>
      <c r="BM208" s="24" t="s">
        <v>543</v>
      </c>
    </row>
    <row r="209" spans="2:47" s="1" customFormat="1" ht="13.5">
      <c r="B209" s="46"/>
      <c r="C209" s="74"/>
      <c r="D209" s="233" t="s">
        <v>150</v>
      </c>
      <c r="E209" s="74"/>
      <c r="F209" s="234" t="s">
        <v>544</v>
      </c>
      <c r="G209" s="74"/>
      <c r="H209" s="74"/>
      <c r="I209" s="191"/>
      <c r="J209" s="74"/>
      <c r="K209" s="74"/>
      <c r="L209" s="72"/>
      <c r="M209" s="235"/>
      <c r="N209" s="47"/>
      <c r="O209" s="47"/>
      <c r="P209" s="47"/>
      <c r="Q209" s="47"/>
      <c r="R209" s="47"/>
      <c r="S209" s="47"/>
      <c r="T209" s="95"/>
      <c r="AT209" s="24" t="s">
        <v>150</v>
      </c>
      <c r="AU209" s="24" t="s">
        <v>84</v>
      </c>
    </row>
    <row r="210" spans="2:65" s="1" customFormat="1" ht="16.5" customHeight="1">
      <c r="B210" s="46"/>
      <c r="C210" s="221" t="s">
        <v>545</v>
      </c>
      <c r="D210" s="221" t="s">
        <v>143</v>
      </c>
      <c r="E210" s="222" t="s">
        <v>206</v>
      </c>
      <c r="F210" s="223" t="s">
        <v>207</v>
      </c>
      <c r="G210" s="224" t="s">
        <v>208</v>
      </c>
      <c r="H210" s="225">
        <v>986.32</v>
      </c>
      <c r="I210" s="226"/>
      <c r="J210" s="227">
        <f>ROUND(I210*H210,2)</f>
        <v>0</v>
      </c>
      <c r="K210" s="223" t="s">
        <v>147</v>
      </c>
      <c r="L210" s="72"/>
      <c r="M210" s="228" t="s">
        <v>21</v>
      </c>
      <c r="N210" s="229" t="s">
        <v>44</v>
      </c>
      <c r="O210" s="47"/>
      <c r="P210" s="230">
        <f>O210*H210</f>
        <v>0</v>
      </c>
      <c r="Q210" s="230">
        <v>0</v>
      </c>
      <c r="R210" s="230">
        <f>Q210*H210</f>
        <v>0</v>
      </c>
      <c r="S210" s="230">
        <v>0</v>
      </c>
      <c r="T210" s="231">
        <f>S210*H210</f>
        <v>0</v>
      </c>
      <c r="AR210" s="24" t="s">
        <v>148</v>
      </c>
      <c r="AT210" s="24" t="s">
        <v>143</v>
      </c>
      <c r="AU210" s="24" t="s">
        <v>84</v>
      </c>
      <c r="AY210" s="24" t="s">
        <v>141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24" t="s">
        <v>81</v>
      </c>
      <c r="BK210" s="232">
        <f>ROUND(I210*H210,2)</f>
        <v>0</v>
      </c>
      <c r="BL210" s="24" t="s">
        <v>148</v>
      </c>
      <c r="BM210" s="24" t="s">
        <v>546</v>
      </c>
    </row>
    <row r="211" spans="2:47" s="1" customFormat="1" ht="13.5">
      <c r="B211" s="46"/>
      <c r="C211" s="74"/>
      <c r="D211" s="233" t="s">
        <v>150</v>
      </c>
      <c r="E211" s="74"/>
      <c r="F211" s="234" t="s">
        <v>547</v>
      </c>
      <c r="G211" s="74"/>
      <c r="H211" s="74"/>
      <c r="I211" s="191"/>
      <c r="J211" s="74"/>
      <c r="K211" s="74"/>
      <c r="L211" s="72"/>
      <c r="M211" s="235"/>
      <c r="N211" s="47"/>
      <c r="O211" s="47"/>
      <c r="P211" s="47"/>
      <c r="Q211" s="47"/>
      <c r="R211" s="47"/>
      <c r="S211" s="47"/>
      <c r="T211" s="95"/>
      <c r="AT211" s="24" t="s">
        <v>150</v>
      </c>
      <c r="AU211" s="24" t="s">
        <v>84</v>
      </c>
    </row>
    <row r="212" spans="2:51" s="11" customFormat="1" ht="13.5">
      <c r="B212" s="236"/>
      <c r="C212" s="237"/>
      <c r="D212" s="233" t="s">
        <v>161</v>
      </c>
      <c r="E212" s="237"/>
      <c r="F212" s="239" t="s">
        <v>548</v>
      </c>
      <c r="G212" s="237"/>
      <c r="H212" s="240">
        <v>986.32</v>
      </c>
      <c r="I212" s="241"/>
      <c r="J212" s="237"/>
      <c r="K212" s="237"/>
      <c r="L212" s="242"/>
      <c r="M212" s="243"/>
      <c r="N212" s="244"/>
      <c r="O212" s="244"/>
      <c r="P212" s="244"/>
      <c r="Q212" s="244"/>
      <c r="R212" s="244"/>
      <c r="S212" s="244"/>
      <c r="T212" s="245"/>
      <c r="AT212" s="246" t="s">
        <v>161</v>
      </c>
      <c r="AU212" s="246" t="s">
        <v>84</v>
      </c>
      <c r="AV212" s="11" t="s">
        <v>84</v>
      </c>
      <c r="AW212" s="11" t="s">
        <v>6</v>
      </c>
      <c r="AX212" s="11" t="s">
        <v>81</v>
      </c>
      <c r="AY212" s="246" t="s">
        <v>141</v>
      </c>
    </row>
    <row r="213" spans="2:65" s="1" customFormat="1" ht="16.5" customHeight="1">
      <c r="B213" s="46"/>
      <c r="C213" s="221" t="s">
        <v>549</v>
      </c>
      <c r="D213" s="221" t="s">
        <v>143</v>
      </c>
      <c r="E213" s="222" t="s">
        <v>550</v>
      </c>
      <c r="F213" s="223" t="s">
        <v>551</v>
      </c>
      <c r="G213" s="224" t="s">
        <v>158</v>
      </c>
      <c r="H213" s="225">
        <v>263.728</v>
      </c>
      <c r="I213" s="226"/>
      <c r="J213" s="227">
        <f>ROUND(I213*H213,2)</f>
        <v>0</v>
      </c>
      <c r="K213" s="223" t="s">
        <v>147</v>
      </c>
      <c r="L213" s="72"/>
      <c r="M213" s="228" t="s">
        <v>21</v>
      </c>
      <c r="N213" s="229" t="s">
        <v>44</v>
      </c>
      <c r="O213" s="47"/>
      <c r="P213" s="230">
        <f>O213*H213</f>
        <v>0</v>
      </c>
      <c r="Q213" s="230">
        <v>0</v>
      </c>
      <c r="R213" s="230">
        <f>Q213*H213</f>
        <v>0</v>
      </c>
      <c r="S213" s="230">
        <v>0</v>
      </c>
      <c r="T213" s="231">
        <f>S213*H213</f>
        <v>0</v>
      </c>
      <c r="AR213" s="24" t="s">
        <v>148</v>
      </c>
      <c r="AT213" s="24" t="s">
        <v>143</v>
      </c>
      <c r="AU213" s="24" t="s">
        <v>84</v>
      </c>
      <c r="AY213" s="24" t="s">
        <v>141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24" t="s">
        <v>81</v>
      </c>
      <c r="BK213" s="232">
        <f>ROUND(I213*H213,2)</f>
        <v>0</v>
      </c>
      <c r="BL213" s="24" t="s">
        <v>148</v>
      </c>
      <c r="BM213" s="24" t="s">
        <v>552</v>
      </c>
    </row>
    <row r="214" spans="2:47" s="1" customFormat="1" ht="13.5">
      <c r="B214" s="46"/>
      <c r="C214" s="74"/>
      <c r="D214" s="233" t="s">
        <v>150</v>
      </c>
      <c r="E214" s="74"/>
      <c r="F214" s="234" t="s">
        <v>553</v>
      </c>
      <c r="G214" s="74"/>
      <c r="H214" s="74"/>
      <c r="I214" s="191"/>
      <c r="J214" s="74"/>
      <c r="K214" s="74"/>
      <c r="L214" s="72"/>
      <c r="M214" s="235"/>
      <c r="N214" s="47"/>
      <c r="O214" s="47"/>
      <c r="P214" s="47"/>
      <c r="Q214" s="47"/>
      <c r="R214" s="47"/>
      <c r="S214" s="47"/>
      <c r="T214" s="95"/>
      <c r="AT214" s="24" t="s">
        <v>150</v>
      </c>
      <c r="AU214" s="24" t="s">
        <v>84</v>
      </c>
    </row>
    <row r="215" spans="2:51" s="13" customFormat="1" ht="13.5">
      <c r="B215" s="263"/>
      <c r="C215" s="264"/>
      <c r="D215" s="233" t="s">
        <v>161</v>
      </c>
      <c r="E215" s="265" t="s">
        <v>21</v>
      </c>
      <c r="F215" s="266" t="s">
        <v>554</v>
      </c>
      <c r="G215" s="264"/>
      <c r="H215" s="265" t="s">
        <v>21</v>
      </c>
      <c r="I215" s="267"/>
      <c r="J215" s="264"/>
      <c r="K215" s="264"/>
      <c r="L215" s="268"/>
      <c r="M215" s="269"/>
      <c r="N215" s="270"/>
      <c r="O215" s="270"/>
      <c r="P215" s="270"/>
      <c r="Q215" s="270"/>
      <c r="R215" s="270"/>
      <c r="S215" s="270"/>
      <c r="T215" s="271"/>
      <c r="AT215" s="272" t="s">
        <v>161</v>
      </c>
      <c r="AU215" s="272" t="s">
        <v>84</v>
      </c>
      <c r="AV215" s="13" t="s">
        <v>81</v>
      </c>
      <c r="AW215" s="13" t="s">
        <v>37</v>
      </c>
      <c r="AX215" s="13" t="s">
        <v>73</v>
      </c>
      <c r="AY215" s="272" t="s">
        <v>141</v>
      </c>
    </row>
    <row r="216" spans="2:51" s="13" customFormat="1" ht="13.5">
      <c r="B216" s="263"/>
      <c r="C216" s="264"/>
      <c r="D216" s="233" t="s">
        <v>161</v>
      </c>
      <c r="E216" s="265" t="s">
        <v>21</v>
      </c>
      <c r="F216" s="266" t="s">
        <v>555</v>
      </c>
      <c r="G216" s="264"/>
      <c r="H216" s="265" t="s">
        <v>21</v>
      </c>
      <c r="I216" s="267"/>
      <c r="J216" s="264"/>
      <c r="K216" s="264"/>
      <c r="L216" s="268"/>
      <c r="M216" s="269"/>
      <c r="N216" s="270"/>
      <c r="O216" s="270"/>
      <c r="P216" s="270"/>
      <c r="Q216" s="270"/>
      <c r="R216" s="270"/>
      <c r="S216" s="270"/>
      <c r="T216" s="271"/>
      <c r="AT216" s="272" t="s">
        <v>161</v>
      </c>
      <c r="AU216" s="272" t="s">
        <v>84</v>
      </c>
      <c r="AV216" s="13" t="s">
        <v>81</v>
      </c>
      <c r="AW216" s="13" t="s">
        <v>37</v>
      </c>
      <c r="AX216" s="13" t="s">
        <v>73</v>
      </c>
      <c r="AY216" s="272" t="s">
        <v>141</v>
      </c>
    </row>
    <row r="217" spans="2:51" s="11" customFormat="1" ht="13.5">
      <c r="B217" s="236"/>
      <c r="C217" s="237"/>
      <c r="D217" s="233" t="s">
        <v>161</v>
      </c>
      <c r="E217" s="238" t="s">
        <v>21</v>
      </c>
      <c r="F217" s="239" t="s">
        <v>556</v>
      </c>
      <c r="G217" s="237"/>
      <c r="H217" s="240">
        <v>11.254</v>
      </c>
      <c r="I217" s="241"/>
      <c r="J217" s="237"/>
      <c r="K217" s="237"/>
      <c r="L217" s="242"/>
      <c r="M217" s="243"/>
      <c r="N217" s="244"/>
      <c r="O217" s="244"/>
      <c r="P217" s="244"/>
      <c r="Q217" s="244"/>
      <c r="R217" s="244"/>
      <c r="S217" s="244"/>
      <c r="T217" s="245"/>
      <c r="AT217" s="246" t="s">
        <v>161</v>
      </c>
      <c r="AU217" s="246" t="s">
        <v>84</v>
      </c>
      <c r="AV217" s="11" t="s">
        <v>84</v>
      </c>
      <c r="AW217" s="11" t="s">
        <v>37</v>
      </c>
      <c r="AX217" s="11" t="s">
        <v>73</v>
      </c>
      <c r="AY217" s="246" t="s">
        <v>141</v>
      </c>
    </row>
    <row r="218" spans="2:51" s="11" customFormat="1" ht="13.5">
      <c r="B218" s="236"/>
      <c r="C218" s="237"/>
      <c r="D218" s="233" t="s">
        <v>161</v>
      </c>
      <c r="E218" s="238" t="s">
        <v>21</v>
      </c>
      <c r="F218" s="239" t="s">
        <v>557</v>
      </c>
      <c r="G218" s="237"/>
      <c r="H218" s="240">
        <v>12.578</v>
      </c>
      <c r="I218" s="241"/>
      <c r="J218" s="237"/>
      <c r="K218" s="237"/>
      <c r="L218" s="242"/>
      <c r="M218" s="243"/>
      <c r="N218" s="244"/>
      <c r="O218" s="244"/>
      <c r="P218" s="244"/>
      <c r="Q218" s="244"/>
      <c r="R218" s="244"/>
      <c r="S218" s="244"/>
      <c r="T218" s="245"/>
      <c r="AT218" s="246" t="s">
        <v>161</v>
      </c>
      <c r="AU218" s="246" t="s">
        <v>84</v>
      </c>
      <c r="AV218" s="11" t="s">
        <v>84</v>
      </c>
      <c r="AW218" s="11" t="s">
        <v>37</v>
      </c>
      <c r="AX218" s="11" t="s">
        <v>73</v>
      </c>
      <c r="AY218" s="246" t="s">
        <v>141</v>
      </c>
    </row>
    <row r="219" spans="2:51" s="14" customFormat="1" ht="13.5">
      <c r="B219" s="273"/>
      <c r="C219" s="274"/>
      <c r="D219" s="233" t="s">
        <v>161</v>
      </c>
      <c r="E219" s="275" t="s">
        <v>21</v>
      </c>
      <c r="F219" s="276" t="s">
        <v>513</v>
      </c>
      <c r="G219" s="274"/>
      <c r="H219" s="277">
        <v>23.832</v>
      </c>
      <c r="I219" s="278"/>
      <c r="J219" s="274"/>
      <c r="K219" s="274"/>
      <c r="L219" s="279"/>
      <c r="M219" s="280"/>
      <c r="N219" s="281"/>
      <c r="O219" s="281"/>
      <c r="P219" s="281"/>
      <c r="Q219" s="281"/>
      <c r="R219" s="281"/>
      <c r="S219" s="281"/>
      <c r="T219" s="282"/>
      <c r="AT219" s="283" t="s">
        <v>161</v>
      </c>
      <c r="AU219" s="283" t="s">
        <v>84</v>
      </c>
      <c r="AV219" s="14" t="s">
        <v>155</v>
      </c>
      <c r="AW219" s="14" t="s">
        <v>37</v>
      </c>
      <c r="AX219" s="14" t="s">
        <v>73</v>
      </c>
      <c r="AY219" s="283" t="s">
        <v>141</v>
      </c>
    </row>
    <row r="220" spans="2:51" s="13" customFormat="1" ht="13.5">
      <c r="B220" s="263"/>
      <c r="C220" s="264"/>
      <c r="D220" s="233" t="s">
        <v>161</v>
      </c>
      <c r="E220" s="265" t="s">
        <v>21</v>
      </c>
      <c r="F220" s="266" t="s">
        <v>558</v>
      </c>
      <c r="G220" s="264"/>
      <c r="H220" s="265" t="s">
        <v>21</v>
      </c>
      <c r="I220" s="267"/>
      <c r="J220" s="264"/>
      <c r="K220" s="264"/>
      <c r="L220" s="268"/>
      <c r="M220" s="269"/>
      <c r="N220" s="270"/>
      <c r="O220" s="270"/>
      <c r="P220" s="270"/>
      <c r="Q220" s="270"/>
      <c r="R220" s="270"/>
      <c r="S220" s="270"/>
      <c r="T220" s="271"/>
      <c r="AT220" s="272" t="s">
        <v>161</v>
      </c>
      <c r="AU220" s="272" t="s">
        <v>84</v>
      </c>
      <c r="AV220" s="13" t="s">
        <v>81</v>
      </c>
      <c r="AW220" s="13" t="s">
        <v>37</v>
      </c>
      <c r="AX220" s="13" t="s">
        <v>73</v>
      </c>
      <c r="AY220" s="272" t="s">
        <v>141</v>
      </c>
    </row>
    <row r="221" spans="2:51" s="13" customFormat="1" ht="13.5">
      <c r="B221" s="263"/>
      <c r="C221" s="264"/>
      <c r="D221" s="233" t="s">
        <v>161</v>
      </c>
      <c r="E221" s="265" t="s">
        <v>21</v>
      </c>
      <c r="F221" s="266" t="s">
        <v>559</v>
      </c>
      <c r="G221" s="264"/>
      <c r="H221" s="265" t="s">
        <v>21</v>
      </c>
      <c r="I221" s="267"/>
      <c r="J221" s="264"/>
      <c r="K221" s="264"/>
      <c r="L221" s="268"/>
      <c r="M221" s="269"/>
      <c r="N221" s="270"/>
      <c r="O221" s="270"/>
      <c r="P221" s="270"/>
      <c r="Q221" s="270"/>
      <c r="R221" s="270"/>
      <c r="S221" s="270"/>
      <c r="T221" s="271"/>
      <c r="AT221" s="272" t="s">
        <v>161</v>
      </c>
      <c r="AU221" s="272" t="s">
        <v>84</v>
      </c>
      <c r="AV221" s="13" t="s">
        <v>81</v>
      </c>
      <c r="AW221" s="13" t="s">
        <v>37</v>
      </c>
      <c r="AX221" s="13" t="s">
        <v>73</v>
      </c>
      <c r="AY221" s="272" t="s">
        <v>141</v>
      </c>
    </row>
    <row r="222" spans="2:51" s="11" customFormat="1" ht="13.5">
      <c r="B222" s="236"/>
      <c r="C222" s="237"/>
      <c r="D222" s="233" t="s">
        <v>161</v>
      </c>
      <c r="E222" s="238" t="s">
        <v>21</v>
      </c>
      <c r="F222" s="239" t="s">
        <v>560</v>
      </c>
      <c r="G222" s="237"/>
      <c r="H222" s="240">
        <v>25.818</v>
      </c>
      <c r="I222" s="241"/>
      <c r="J222" s="237"/>
      <c r="K222" s="237"/>
      <c r="L222" s="242"/>
      <c r="M222" s="243"/>
      <c r="N222" s="244"/>
      <c r="O222" s="244"/>
      <c r="P222" s="244"/>
      <c r="Q222" s="244"/>
      <c r="R222" s="244"/>
      <c r="S222" s="244"/>
      <c r="T222" s="245"/>
      <c r="AT222" s="246" t="s">
        <v>161</v>
      </c>
      <c r="AU222" s="246" t="s">
        <v>84</v>
      </c>
      <c r="AV222" s="11" t="s">
        <v>84</v>
      </c>
      <c r="AW222" s="11" t="s">
        <v>37</v>
      </c>
      <c r="AX222" s="11" t="s">
        <v>73</v>
      </c>
      <c r="AY222" s="246" t="s">
        <v>141</v>
      </c>
    </row>
    <row r="223" spans="2:51" s="11" customFormat="1" ht="13.5">
      <c r="B223" s="236"/>
      <c r="C223" s="237"/>
      <c r="D223" s="233" t="s">
        <v>161</v>
      </c>
      <c r="E223" s="238" t="s">
        <v>21</v>
      </c>
      <c r="F223" s="239" t="s">
        <v>561</v>
      </c>
      <c r="G223" s="237"/>
      <c r="H223" s="240">
        <v>25.818</v>
      </c>
      <c r="I223" s="241"/>
      <c r="J223" s="237"/>
      <c r="K223" s="237"/>
      <c r="L223" s="242"/>
      <c r="M223" s="243"/>
      <c r="N223" s="244"/>
      <c r="O223" s="244"/>
      <c r="P223" s="244"/>
      <c r="Q223" s="244"/>
      <c r="R223" s="244"/>
      <c r="S223" s="244"/>
      <c r="T223" s="245"/>
      <c r="AT223" s="246" t="s">
        <v>161</v>
      </c>
      <c r="AU223" s="246" t="s">
        <v>84</v>
      </c>
      <c r="AV223" s="11" t="s">
        <v>84</v>
      </c>
      <c r="AW223" s="11" t="s">
        <v>37</v>
      </c>
      <c r="AX223" s="11" t="s">
        <v>73</v>
      </c>
      <c r="AY223" s="246" t="s">
        <v>141</v>
      </c>
    </row>
    <row r="224" spans="2:51" s="11" customFormat="1" ht="13.5">
      <c r="B224" s="236"/>
      <c r="C224" s="237"/>
      <c r="D224" s="233" t="s">
        <v>161</v>
      </c>
      <c r="E224" s="238" t="s">
        <v>21</v>
      </c>
      <c r="F224" s="239" t="s">
        <v>562</v>
      </c>
      <c r="G224" s="237"/>
      <c r="H224" s="240">
        <v>20.7</v>
      </c>
      <c r="I224" s="241"/>
      <c r="J224" s="237"/>
      <c r="K224" s="237"/>
      <c r="L224" s="242"/>
      <c r="M224" s="243"/>
      <c r="N224" s="244"/>
      <c r="O224" s="244"/>
      <c r="P224" s="244"/>
      <c r="Q224" s="244"/>
      <c r="R224" s="244"/>
      <c r="S224" s="244"/>
      <c r="T224" s="245"/>
      <c r="AT224" s="246" t="s">
        <v>161</v>
      </c>
      <c r="AU224" s="246" t="s">
        <v>84</v>
      </c>
      <c r="AV224" s="11" t="s">
        <v>84</v>
      </c>
      <c r="AW224" s="11" t="s">
        <v>37</v>
      </c>
      <c r="AX224" s="11" t="s">
        <v>73</v>
      </c>
      <c r="AY224" s="246" t="s">
        <v>141</v>
      </c>
    </row>
    <row r="225" spans="2:51" s="13" customFormat="1" ht="13.5">
      <c r="B225" s="263"/>
      <c r="C225" s="264"/>
      <c r="D225" s="233" t="s">
        <v>161</v>
      </c>
      <c r="E225" s="265" t="s">
        <v>21</v>
      </c>
      <c r="F225" s="266" t="s">
        <v>563</v>
      </c>
      <c r="G225" s="264"/>
      <c r="H225" s="265" t="s">
        <v>21</v>
      </c>
      <c r="I225" s="267"/>
      <c r="J225" s="264"/>
      <c r="K225" s="264"/>
      <c r="L225" s="268"/>
      <c r="M225" s="269"/>
      <c r="N225" s="270"/>
      <c r="O225" s="270"/>
      <c r="P225" s="270"/>
      <c r="Q225" s="270"/>
      <c r="R225" s="270"/>
      <c r="S225" s="270"/>
      <c r="T225" s="271"/>
      <c r="AT225" s="272" t="s">
        <v>161</v>
      </c>
      <c r="AU225" s="272" t="s">
        <v>84</v>
      </c>
      <c r="AV225" s="13" t="s">
        <v>81</v>
      </c>
      <c r="AW225" s="13" t="s">
        <v>37</v>
      </c>
      <c r="AX225" s="13" t="s">
        <v>73</v>
      </c>
      <c r="AY225" s="272" t="s">
        <v>141</v>
      </c>
    </row>
    <row r="226" spans="2:51" s="11" customFormat="1" ht="13.5">
      <c r="B226" s="236"/>
      <c r="C226" s="237"/>
      <c r="D226" s="233" t="s">
        <v>161</v>
      </c>
      <c r="E226" s="238" t="s">
        <v>21</v>
      </c>
      <c r="F226" s="239" t="s">
        <v>564</v>
      </c>
      <c r="G226" s="237"/>
      <c r="H226" s="240">
        <v>26.84</v>
      </c>
      <c r="I226" s="241"/>
      <c r="J226" s="237"/>
      <c r="K226" s="237"/>
      <c r="L226" s="242"/>
      <c r="M226" s="243"/>
      <c r="N226" s="244"/>
      <c r="O226" s="244"/>
      <c r="P226" s="244"/>
      <c r="Q226" s="244"/>
      <c r="R226" s="244"/>
      <c r="S226" s="244"/>
      <c r="T226" s="245"/>
      <c r="AT226" s="246" t="s">
        <v>161</v>
      </c>
      <c r="AU226" s="246" t="s">
        <v>84</v>
      </c>
      <c r="AV226" s="11" t="s">
        <v>84</v>
      </c>
      <c r="AW226" s="11" t="s">
        <v>37</v>
      </c>
      <c r="AX226" s="11" t="s">
        <v>73</v>
      </c>
      <c r="AY226" s="246" t="s">
        <v>141</v>
      </c>
    </row>
    <row r="227" spans="2:51" s="11" customFormat="1" ht="13.5">
      <c r="B227" s="236"/>
      <c r="C227" s="237"/>
      <c r="D227" s="233" t="s">
        <v>161</v>
      </c>
      <c r="E227" s="238" t="s">
        <v>21</v>
      </c>
      <c r="F227" s="239" t="s">
        <v>565</v>
      </c>
      <c r="G227" s="237"/>
      <c r="H227" s="240">
        <v>18.04</v>
      </c>
      <c r="I227" s="241"/>
      <c r="J227" s="237"/>
      <c r="K227" s="237"/>
      <c r="L227" s="242"/>
      <c r="M227" s="243"/>
      <c r="N227" s="244"/>
      <c r="O227" s="244"/>
      <c r="P227" s="244"/>
      <c r="Q227" s="244"/>
      <c r="R227" s="244"/>
      <c r="S227" s="244"/>
      <c r="T227" s="245"/>
      <c r="AT227" s="246" t="s">
        <v>161</v>
      </c>
      <c r="AU227" s="246" t="s">
        <v>84</v>
      </c>
      <c r="AV227" s="11" t="s">
        <v>84</v>
      </c>
      <c r="AW227" s="11" t="s">
        <v>37</v>
      </c>
      <c r="AX227" s="11" t="s">
        <v>73</v>
      </c>
      <c r="AY227" s="246" t="s">
        <v>141</v>
      </c>
    </row>
    <row r="228" spans="2:51" s="11" customFormat="1" ht="13.5">
      <c r="B228" s="236"/>
      <c r="C228" s="237"/>
      <c r="D228" s="233" t="s">
        <v>161</v>
      </c>
      <c r="E228" s="238" t="s">
        <v>21</v>
      </c>
      <c r="F228" s="239" t="s">
        <v>566</v>
      </c>
      <c r="G228" s="237"/>
      <c r="H228" s="240">
        <v>108.68</v>
      </c>
      <c r="I228" s="241"/>
      <c r="J228" s="237"/>
      <c r="K228" s="237"/>
      <c r="L228" s="242"/>
      <c r="M228" s="243"/>
      <c r="N228" s="244"/>
      <c r="O228" s="244"/>
      <c r="P228" s="244"/>
      <c r="Q228" s="244"/>
      <c r="R228" s="244"/>
      <c r="S228" s="244"/>
      <c r="T228" s="245"/>
      <c r="AT228" s="246" t="s">
        <v>161</v>
      </c>
      <c r="AU228" s="246" t="s">
        <v>84</v>
      </c>
      <c r="AV228" s="11" t="s">
        <v>84</v>
      </c>
      <c r="AW228" s="11" t="s">
        <v>37</v>
      </c>
      <c r="AX228" s="11" t="s">
        <v>73</v>
      </c>
      <c r="AY228" s="246" t="s">
        <v>141</v>
      </c>
    </row>
    <row r="229" spans="2:51" s="13" customFormat="1" ht="13.5">
      <c r="B229" s="263"/>
      <c r="C229" s="264"/>
      <c r="D229" s="233" t="s">
        <v>161</v>
      </c>
      <c r="E229" s="265" t="s">
        <v>21</v>
      </c>
      <c r="F229" s="266" t="s">
        <v>567</v>
      </c>
      <c r="G229" s="264"/>
      <c r="H229" s="265" t="s">
        <v>21</v>
      </c>
      <c r="I229" s="267"/>
      <c r="J229" s="264"/>
      <c r="K229" s="264"/>
      <c r="L229" s="268"/>
      <c r="M229" s="269"/>
      <c r="N229" s="270"/>
      <c r="O229" s="270"/>
      <c r="P229" s="270"/>
      <c r="Q229" s="270"/>
      <c r="R229" s="270"/>
      <c r="S229" s="270"/>
      <c r="T229" s="271"/>
      <c r="AT229" s="272" t="s">
        <v>161</v>
      </c>
      <c r="AU229" s="272" t="s">
        <v>84</v>
      </c>
      <c r="AV229" s="13" t="s">
        <v>81</v>
      </c>
      <c r="AW229" s="13" t="s">
        <v>37</v>
      </c>
      <c r="AX229" s="13" t="s">
        <v>73</v>
      </c>
      <c r="AY229" s="272" t="s">
        <v>141</v>
      </c>
    </row>
    <row r="230" spans="2:51" s="11" customFormat="1" ht="13.5">
      <c r="B230" s="236"/>
      <c r="C230" s="237"/>
      <c r="D230" s="233" t="s">
        <v>161</v>
      </c>
      <c r="E230" s="238" t="s">
        <v>21</v>
      </c>
      <c r="F230" s="239" t="s">
        <v>568</v>
      </c>
      <c r="G230" s="237"/>
      <c r="H230" s="240">
        <v>14</v>
      </c>
      <c r="I230" s="241"/>
      <c r="J230" s="237"/>
      <c r="K230" s="237"/>
      <c r="L230" s="242"/>
      <c r="M230" s="243"/>
      <c r="N230" s="244"/>
      <c r="O230" s="244"/>
      <c r="P230" s="244"/>
      <c r="Q230" s="244"/>
      <c r="R230" s="244"/>
      <c r="S230" s="244"/>
      <c r="T230" s="245"/>
      <c r="AT230" s="246" t="s">
        <v>161</v>
      </c>
      <c r="AU230" s="246" t="s">
        <v>84</v>
      </c>
      <c r="AV230" s="11" t="s">
        <v>84</v>
      </c>
      <c r="AW230" s="11" t="s">
        <v>37</v>
      </c>
      <c r="AX230" s="11" t="s">
        <v>73</v>
      </c>
      <c r="AY230" s="246" t="s">
        <v>141</v>
      </c>
    </row>
    <row r="231" spans="2:51" s="14" customFormat="1" ht="13.5">
      <c r="B231" s="273"/>
      <c r="C231" s="274"/>
      <c r="D231" s="233" t="s">
        <v>161</v>
      </c>
      <c r="E231" s="275" t="s">
        <v>21</v>
      </c>
      <c r="F231" s="276" t="s">
        <v>513</v>
      </c>
      <c r="G231" s="274"/>
      <c r="H231" s="277">
        <v>239.896</v>
      </c>
      <c r="I231" s="278"/>
      <c r="J231" s="274"/>
      <c r="K231" s="274"/>
      <c r="L231" s="279"/>
      <c r="M231" s="280"/>
      <c r="N231" s="281"/>
      <c r="O231" s="281"/>
      <c r="P231" s="281"/>
      <c r="Q231" s="281"/>
      <c r="R231" s="281"/>
      <c r="S231" s="281"/>
      <c r="T231" s="282"/>
      <c r="AT231" s="283" t="s">
        <v>161</v>
      </c>
      <c r="AU231" s="283" t="s">
        <v>84</v>
      </c>
      <c r="AV231" s="14" t="s">
        <v>155</v>
      </c>
      <c r="AW231" s="14" t="s">
        <v>37</v>
      </c>
      <c r="AX231" s="14" t="s">
        <v>73</v>
      </c>
      <c r="AY231" s="283" t="s">
        <v>141</v>
      </c>
    </row>
    <row r="232" spans="2:51" s="12" customFormat="1" ht="13.5">
      <c r="B232" s="247"/>
      <c r="C232" s="248"/>
      <c r="D232" s="233" t="s">
        <v>161</v>
      </c>
      <c r="E232" s="249" t="s">
        <v>21</v>
      </c>
      <c r="F232" s="250" t="s">
        <v>174</v>
      </c>
      <c r="G232" s="248"/>
      <c r="H232" s="251">
        <v>263.728</v>
      </c>
      <c r="I232" s="252"/>
      <c r="J232" s="248"/>
      <c r="K232" s="248"/>
      <c r="L232" s="253"/>
      <c r="M232" s="254"/>
      <c r="N232" s="255"/>
      <c r="O232" s="255"/>
      <c r="P232" s="255"/>
      <c r="Q232" s="255"/>
      <c r="R232" s="255"/>
      <c r="S232" s="255"/>
      <c r="T232" s="256"/>
      <c r="AT232" s="257" t="s">
        <v>161</v>
      </c>
      <c r="AU232" s="257" t="s">
        <v>84</v>
      </c>
      <c r="AV232" s="12" t="s">
        <v>148</v>
      </c>
      <c r="AW232" s="12" t="s">
        <v>37</v>
      </c>
      <c r="AX232" s="12" t="s">
        <v>81</v>
      </c>
      <c r="AY232" s="257" t="s">
        <v>141</v>
      </c>
    </row>
    <row r="233" spans="2:65" s="1" customFormat="1" ht="16.5" customHeight="1">
      <c r="B233" s="46"/>
      <c r="C233" s="221" t="s">
        <v>569</v>
      </c>
      <c r="D233" s="221" t="s">
        <v>143</v>
      </c>
      <c r="E233" s="222" t="s">
        <v>570</v>
      </c>
      <c r="F233" s="223" t="s">
        <v>571</v>
      </c>
      <c r="G233" s="224" t="s">
        <v>158</v>
      </c>
      <c r="H233" s="225">
        <v>8.802</v>
      </c>
      <c r="I233" s="226"/>
      <c r="J233" s="227">
        <f>ROUND(I233*H233,2)</f>
        <v>0</v>
      </c>
      <c r="K233" s="223" t="s">
        <v>147</v>
      </c>
      <c r="L233" s="72"/>
      <c r="M233" s="228" t="s">
        <v>21</v>
      </c>
      <c r="N233" s="229" t="s">
        <v>44</v>
      </c>
      <c r="O233" s="47"/>
      <c r="P233" s="230">
        <f>O233*H233</f>
        <v>0</v>
      </c>
      <c r="Q233" s="230">
        <v>0</v>
      </c>
      <c r="R233" s="230">
        <f>Q233*H233</f>
        <v>0</v>
      </c>
      <c r="S233" s="230">
        <v>0</v>
      </c>
      <c r="T233" s="231">
        <f>S233*H233</f>
        <v>0</v>
      </c>
      <c r="AR233" s="24" t="s">
        <v>148</v>
      </c>
      <c r="AT233" s="24" t="s">
        <v>143</v>
      </c>
      <c r="AU233" s="24" t="s">
        <v>84</v>
      </c>
      <c r="AY233" s="24" t="s">
        <v>141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24" t="s">
        <v>81</v>
      </c>
      <c r="BK233" s="232">
        <f>ROUND(I233*H233,2)</f>
        <v>0</v>
      </c>
      <c r="BL233" s="24" t="s">
        <v>148</v>
      </c>
      <c r="BM233" s="24" t="s">
        <v>572</v>
      </c>
    </row>
    <row r="234" spans="2:47" s="1" customFormat="1" ht="13.5">
      <c r="B234" s="46"/>
      <c r="C234" s="74"/>
      <c r="D234" s="233" t="s">
        <v>150</v>
      </c>
      <c r="E234" s="74"/>
      <c r="F234" s="234" t="s">
        <v>573</v>
      </c>
      <c r="G234" s="74"/>
      <c r="H234" s="74"/>
      <c r="I234" s="191"/>
      <c r="J234" s="74"/>
      <c r="K234" s="74"/>
      <c r="L234" s="72"/>
      <c r="M234" s="235"/>
      <c r="N234" s="47"/>
      <c r="O234" s="47"/>
      <c r="P234" s="47"/>
      <c r="Q234" s="47"/>
      <c r="R234" s="47"/>
      <c r="S234" s="47"/>
      <c r="T234" s="95"/>
      <c r="AT234" s="24" t="s">
        <v>150</v>
      </c>
      <c r="AU234" s="24" t="s">
        <v>84</v>
      </c>
    </row>
    <row r="235" spans="2:51" s="11" customFormat="1" ht="13.5">
      <c r="B235" s="236"/>
      <c r="C235" s="237"/>
      <c r="D235" s="233" t="s">
        <v>161</v>
      </c>
      <c r="E235" s="238" t="s">
        <v>21</v>
      </c>
      <c r="F235" s="239" t="s">
        <v>574</v>
      </c>
      <c r="G235" s="237"/>
      <c r="H235" s="240">
        <v>8.802</v>
      </c>
      <c r="I235" s="241"/>
      <c r="J235" s="237"/>
      <c r="K235" s="237"/>
      <c r="L235" s="242"/>
      <c r="M235" s="243"/>
      <c r="N235" s="244"/>
      <c r="O235" s="244"/>
      <c r="P235" s="244"/>
      <c r="Q235" s="244"/>
      <c r="R235" s="244"/>
      <c r="S235" s="244"/>
      <c r="T235" s="245"/>
      <c r="AT235" s="246" t="s">
        <v>161</v>
      </c>
      <c r="AU235" s="246" t="s">
        <v>84</v>
      </c>
      <c r="AV235" s="11" t="s">
        <v>84</v>
      </c>
      <c r="AW235" s="11" t="s">
        <v>37</v>
      </c>
      <c r="AX235" s="11" t="s">
        <v>81</v>
      </c>
      <c r="AY235" s="246" t="s">
        <v>141</v>
      </c>
    </row>
    <row r="236" spans="2:65" s="1" customFormat="1" ht="16.5" customHeight="1">
      <c r="B236" s="46"/>
      <c r="C236" s="284" t="s">
        <v>575</v>
      </c>
      <c r="D236" s="284" t="s">
        <v>576</v>
      </c>
      <c r="E236" s="285" t="s">
        <v>577</v>
      </c>
      <c r="F236" s="286" t="s">
        <v>578</v>
      </c>
      <c r="G236" s="287" t="s">
        <v>208</v>
      </c>
      <c r="H236" s="288">
        <v>17.604</v>
      </c>
      <c r="I236" s="289"/>
      <c r="J236" s="290">
        <f>ROUND(I236*H236,2)</f>
        <v>0</v>
      </c>
      <c r="K236" s="286" t="s">
        <v>147</v>
      </c>
      <c r="L236" s="291"/>
      <c r="M236" s="292" t="s">
        <v>21</v>
      </c>
      <c r="N236" s="293" t="s">
        <v>44</v>
      </c>
      <c r="O236" s="47"/>
      <c r="P236" s="230">
        <f>O236*H236</f>
        <v>0</v>
      </c>
      <c r="Q236" s="230">
        <v>1</v>
      </c>
      <c r="R236" s="230">
        <f>Q236*H236</f>
        <v>17.604</v>
      </c>
      <c r="S236" s="230">
        <v>0</v>
      </c>
      <c r="T236" s="231">
        <f>S236*H236</f>
        <v>0</v>
      </c>
      <c r="AR236" s="24" t="s">
        <v>184</v>
      </c>
      <c r="AT236" s="24" t="s">
        <v>576</v>
      </c>
      <c r="AU236" s="24" t="s">
        <v>84</v>
      </c>
      <c r="AY236" s="24" t="s">
        <v>141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24" t="s">
        <v>81</v>
      </c>
      <c r="BK236" s="232">
        <f>ROUND(I236*H236,2)</f>
        <v>0</v>
      </c>
      <c r="BL236" s="24" t="s">
        <v>148</v>
      </c>
      <c r="BM236" s="24" t="s">
        <v>579</v>
      </c>
    </row>
    <row r="237" spans="2:51" s="11" customFormat="1" ht="13.5">
      <c r="B237" s="236"/>
      <c r="C237" s="237"/>
      <c r="D237" s="233" t="s">
        <v>161</v>
      </c>
      <c r="E237" s="237"/>
      <c r="F237" s="239" t="s">
        <v>580</v>
      </c>
      <c r="G237" s="237"/>
      <c r="H237" s="240">
        <v>17.604</v>
      </c>
      <c r="I237" s="241"/>
      <c r="J237" s="237"/>
      <c r="K237" s="237"/>
      <c r="L237" s="242"/>
      <c r="M237" s="243"/>
      <c r="N237" s="244"/>
      <c r="O237" s="244"/>
      <c r="P237" s="244"/>
      <c r="Q237" s="244"/>
      <c r="R237" s="244"/>
      <c r="S237" s="244"/>
      <c r="T237" s="245"/>
      <c r="AT237" s="246" t="s">
        <v>161</v>
      </c>
      <c r="AU237" s="246" t="s">
        <v>84</v>
      </c>
      <c r="AV237" s="11" t="s">
        <v>84</v>
      </c>
      <c r="AW237" s="11" t="s">
        <v>6</v>
      </c>
      <c r="AX237" s="11" t="s">
        <v>81</v>
      </c>
      <c r="AY237" s="246" t="s">
        <v>141</v>
      </c>
    </row>
    <row r="238" spans="2:65" s="1" customFormat="1" ht="16.5" customHeight="1">
      <c r="B238" s="46"/>
      <c r="C238" s="221" t="s">
        <v>581</v>
      </c>
      <c r="D238" s="221" t="s">
        <v>143</v>
      </c>
      <c r="E238" s="222" t="s">
        <v>582</v>
      </c>
      <c r="F238" s="223" t="s">
        <v>583</v>
      </c>
      <c r="G238" s="224" t="s">
        <v>146</v>
      </c>
      <c r="H238" s="225">
        <v>85</v>
      </c>
      <c r="I238" s="226"/>
      <c r="J238" s="227">
        <f>ROUND(I238*H238,2)</f>
        <v>0</v>
      </c>
      <c r="K238" s="223" t="s">
        <v>147</v>
      </c>
      <c r="L238" s="72"/>
      <c r="M238" s="228" t="s">
        <v>21</v>
      </c>
      <c r="N238" s="229" t="s">
        <v>44</v>
      </c>
      <c r="O238" s="47"/>
      <c r="P238" s="230">
        <f>O238*H238</f>
        <v>0</v>
      </c>
      <c r="Q238" s="230">
        <v>0</v>
      </c>
      <c r="R238" s="230">
        <f>Q238*H238</f>
        <v>0</v>
      </c>
      <c r="S238" s="230">
        <v>0</v>
      </c>
      <c r="T238" s="231">
        <f>S238*H238</f>
        <v>0</v>
      </c>
      <c r="AR238" s="24" t="s">
        <v>148</v>
      </c>
      <c r="AT238" s="24" t="s">
        <v>143</v>
      </c>
      <c r="AU238" s="24" t="s">
        <v>84</v>
      </c>
      <c r="AY238" s="24" t="s">
        <v>141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24" t="s">
        <v>81</v>
      </c>
      <c r="BK238" s="232">
        <f>ROUND(I238*H238,2)</f>
        <v>0</v>
      </c>
      <c r="BL238" s="24" t="s">
        <v>148</v>
      </c>
      <c r="BM238" s="24" t="s">
        <v>584</v>
      </c>
    </row>
    <row r="239" spans="2:47" s="1" customFormat="1" ht="13.5">
      <c r="B239" s="46"/>
      <c r="C239" s="74"/>
      <c r="D239" s="233" t="s">
        <v>150</v>
      </c>
      <c r="E239" s="74"/>
      <c r="F239" s="234" t="s">
        <v>585</v>
      </c>
      <c r="G239" s="74"/>
      <c r="H239" s="74"/>
      <c r="I239" s="191"/>
      <c r="J239" s="74"/>
      <c r="K239" s="74"/>
      <c r="L239" s="72"/>
      <c r="M239" s="235"/>
      <c r="N239" s="47"/>
      <c r="O239" s="47"/>
      <c r="P239" s="47"/>
      <c r="Q239" s="47"/>
      <c r="R239" s="47"/>
      <c r="S239" s="47"/>
      <c r="T239" s="95"/>
      <c r="AT239" s="24" t="s">
        <v>150</v>
      </c>
      <c r="AU239" s="24" t="s">
        <v>84</v>
      </c>
    </row>
    <row r="240" spans="2:51" s="11" customFormat="1" ht="13.5">
      <c r="B240" s="236"/>
      <c r="C240" s="237"/>
      <c r="D240" s="233" t="s">
        <v>161</v>
      </c>
      <c r="E240" s="238" t="s">
        <v>21</v>
      </c>
      <c r="F240" s="239" t="s">
        <v>586</v>
      </c>
      <c r="G240" s="237"/>
      <c r="H240" s="240">
        <v>85</v>
      </c>
      <c r="I240" s="241"/>
      <c r="J240" s="237"/>
      <c r="K240" s="237"/>
      <c r="L240" s="242"/>
      <c r="M240" s="243"/>
      <c r="N240" s="244"/>
      <c r="O240" s="244"/>
      <c r="P240" s="244"/>
      <c r="Q240" s="244"/>
      <c r="R240" s="244"/>
      <c r="S240" s="244"/>
      <c r="T240" s="245"/>
      <c r="AT240" s="246" t="s">
        <v>161</v>
      </c>
      <c r="AU240" s="246" t="s">
        <v>84</v>
      </c>
      <c r="AV240" s="11" t="s">
        <v>84</v>
      </c>
      <c r="AW240" s="11" t="s">
        <v>37</v>
      </c>
      <c r="AX240" s="11" t="s">
        <v>81</v>
      </c>
      <c r="AY240" s="246" t="s">
        <v>141</v>
      </c>
    </row>
    <row r="241" spans="2:65" s="1" customFormat="1" ht="16.5" customHeight="1">
      <c r="B241" s="46"/>
      <c r="C241" s="221" t="s">
        <v>587</v>
      </c>
      <c r="D241" s="221" t="s">
        <v>143</v>
      </c>
      <c r="E241" s="222" t="s">
        <v>588</v>
      </c>
      <c r="F241" s="223" t="s">
        <v>589</v>
      </c>
      <c r="G241" s="224" t="s">
        <v>146</v>
      </c>
      <c r="H241" s="225">
        <v>89.624</v>
      </c>
      <c r="I241" s="226"/>
      <c r="J241" s="227">
        <f>ROUND(I241*H241,2)</f>
        <v>0</v>
      </c>
      <c r="K241" s="223" t="s">
        <v>147</v>
      </c>
      <c r="L241" s="72"/>
      <c r="M241" s="228" t="s">
        <v>21</v>
      </c>
      <c r="N241" s="229" t="s">
        <v>44</v>
      </c>
      <c r="O241" s="47"/>
      <c r="P241" s="230">
        <f>O241*H241</f>
        <v>0</v>
      </c>
      <c r="Q241" s="230">
        <v>0</v>
      </c>
      <c r="R241" s="230">
        <f>Q241*H241</f>
        <v>0</v>
      </c>
      <c r="S241" s="230">
        <v>0</v>
      </c>
      <c r="T241" s="231">
        <f>S241*H241</f>
        <v>0</v>
      </c>
      <c r="AR241" s="24" t="s">
        <v>148</v>
      </c>
      <c r="AT241" s="24" t="s">
        <v>143</v>
      </c>
      <c r="AU241" s="24" t="s">
        <v>84</v>
      </c>
      <c r="AY241" s="24" t="s">
        <v>141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24" t="s">
        <v>81</v>
      </c>
      <c r="BK241" s="232">
        <f>ROUND(I241*H241,2)</f>
        <v>0</v>
      </c>
      <c r="BL241" s="24" t="s">
        <v>148</v>
      </c>
      <c r="BM241" s="24" t="s">
        <v>590</v>
      </c>
    </row>
    <row r="242" spans="2:47" s="1" customFormat="1" ht="13.5">
      <c r="B242" s="46"/>
      <c r="C242" s="74"/>
      <c r="D242" s="233" t="s">
        <v>150</v>
      </c>
      <c r="E242" s="74"/>
      <c r="F242" s="234" t="s">
        <v>591</v>
      </c>
      <c r="G242" s="74"/>
      <c r="H242" s="74"/>
      <c r="I242" s="191"/>
      <c r="J242" s="74"/>
      <c r="K242" s="74"/>
      <c r="L242" s="72"/>
      <c r="M242" s="235"/>
      <c r="N242" s="47"/>
      <c r="O242" s="47"/>
      <c r="P242" s="47"/>
      <c r="Q242" s="47"/>
      <c r="R242" s="47"/>
      <c r="S242" s="47"/>
      <c r="T242" s="95"/>
      <c r="AT242" s="24" t="s">
        <v>150</v>
      </c>
      <c r="AU242" s="24" t="s">
        <v>84</v>
      </c>
    </row>
    <row r="243" spans="2:51" s="13" customFormat="1" ht="13.5">
      <c r="B243" s="263"/>
      <c r="C243" s="264"/>
      <c r="D243" s="233" t="s">
        <v>161</v>
      </c>
      <c r="E243" s="265" t="s">
        <v>21</v>
      </c>
      <c r="F243" s="266" t="s">
        <v>592</v>
      </c>
      <c r="G243" s="264"/>
      <c r="H243" s="265" t="s">
        <v>21</v>
      </c>
      <c r="I243" s="267"/>
      <c r="J243" s="264"/>
      <c r="K243" s="264"/>
      <c r="L243" s="268"/>
      <c r="M243" s="269"/>
      <c r="N243" s="270"/>
      <c r="O243" s="270"/>
      <c r="P243" s="270"/>
      <c r="Q243" s="270"/>
      <c r="R243" s="270"/>
      <c r="S243" s="270"/>
      <c r="T243" s="271"/>
      <c r="AT243" s="272" t="s">
        <v>161</v>
      </c>
      <c r="AU243" s="272" t="s">
        <v>84</v>
      </c>
      <c r="AV243" s="13" t="s">
        <v>81</v>
      </c>
      <c r="AW243" s="13" t="s">
        <v>37</v>
      </c>
      <c r="AX243" s="13" t="s">
        <v>73</v>
      </c>
      <c r="AY243" s="272" t="s">
        <v>141</v>
      </c>
    </row>
    <row r="244" spans="2:51" s="11" customFormat="1" ht="13.5">
      <c r="B244" s="236"/>
      <c r="C244" s="237"/>
      <c r="D244" s="233" t="s">
        <v>161</v>
      </c>
      <c r="E244" s="238" t="s">
        <v>21</v>
      </c>
      <c r="F244" s="239" t="s">
        <v>593</v>
      </c>
      <c r="G244" s="237"/>
      <c r="H244" s="240">
        <v>33.536</v>
      </c>
      <c r="I244" s="241"/>
      <c r="J244" s="237"/>
      <c r="K244" s="237"/>
      <c r="L244" s="242"/>
      <c r="M244" s="243"/>
      <c r="N244" s="244"/>
      <c r="O244" s="244"/>
      <c r="P244" s="244"/>
      <c r="Q244" s="244"/>
      <c r="R244" s="244"/>
      <c r="S244" s="244"/>
      <c r="T244" s="245"/>
      <c r="AT244" s="246" t="s">
        <v>161</v>
      </c>
      <c r="AU244" s="246" t="s">
        <v>84</v>
      </c>
      <c r="AV244" s="11" t="s">
        <v>84</v>
      </c>
      <c r="AW244" s="11" t="s">
        <v>37</v>
      </c>
      <c r="AX244" s="11" t="s">
        <v>73</v>
      </c>
      <c r="AY244" s="246" t="s">
        <v>141</v>
      </c>
    </row>
    <row r="245" spans="2:51" s="11" customFormat="1" ht="13.5">
      <c r="B245" s="236"/>
      <c r="C245" s="237"/>
      <c r="D245" s="233" t="s">
        <v>161</v>
      </c>
      <c r="E245" s="238" t="s">
        <v>21</v>
      </c>
      <c r="F245" s="239" t="s">
        <v>594</v>
      </c>
      <c r="G245" s="237"/>
      <c r="H245" s="240">
        <v>27.766</v>
      </c>
      <c r="I245" s="241"/>
      <c r="J245" s="237"/>
      <c r="K245" s="237"/>
      <c r="L245" s="242"/>
      <c r="M245" s="243"/>
      <c r="N245" s="244"/>
      <c r="O245" s="244"/>
      <c r="P245" s="244"/>
      <c r="Q245" s="244"/>
      <c r="R245" s="244"/>
      <c r="S245" s="244"/>
      <c r="T245" s="245"/>
      <c r="AT245" s="246" t="s">
        <v>161</v>
      </c>
      <c r="AU245" s="246" t="s">
        <v>84</v>
      </c>
      <c r="AV245" s="11" t="s">
        <v>84</v>
      </c>
      <c r="AW245" s="11" t="s">
        <v>37</v>
      </c>
      <c r="AX245" s="11" t="s">
        <v>73</v>
      </c>
      <c r="AY245" s="246" t="s">
        <v>141</v>
      </c>
    </row>
    <row r="246" spans="2:51" s="11" customFormat="1" ht="13.5">
      <c r="B246" s="236"/>
      <c r="C246" s="237"/>
      <c r="D246" s="233" t="s">
        <v>161</v>
      </c>
      <c r="E246" s="238" t="s">
        <v>21</v>
      </c>
      <c r="F246" s="239" t="s">
        <v>595</v>
      </c>
      <c r="G246" s="237"/>
      <c r="H246" s="240">
        <v>28.322</v>
      </c>
      <c r="I246" s="241"/>
      <c r="J246" s="237"/>
      <c r="K246" s="237"/>
      <c r="L246" s="242"/>
      <c r="M246" s="243"/>
      <c r="N246" s="244"/>
      <c r="O246" s="244"/>
      <c r="P246" s="244"/>
      <c r="Q246" s="244"/>
      <c r="R246" s="244"/>
      <c r="S246" s="244"/>
      <c r="T246" s="245"/>
      <c r="AT246" s="246" t="s">
        <v>161</v>
      </c>
      <c r="AU246" s="246" t="s">
        <v>84</v>
      </c>
      <c r="AV246" s="11" t="s">
        <v>84</v>
      </c>
      <c r="AW246" s="11" t="s">
        <v>37</v>
      </c>
      <c r="AX246" s="11" t="s">
        <v>73</v>
      </c>
      <c r="AY246" s="246" t="s">
        <v>141</v>
      </c>
    </row>
    <row r="247" spans="2:51" s="12" customFormat="1" ht="13.5">
      <c r="B247" s="247"/>
      <c r="C247" s="248"/>
      <c r="D247" s="233" t="s">
        <v>161</v>
      </c>
      <c r="E247" s="249" t="s">
        <v>21</v>
      </c>
      <c r="F247" s="250" t="s">
        <v>174</v>
      </c>
      <c r="G247" s="248"/>
      <c r="H247" s="251">
        <v>89.624</v>
      </c>
      <c r="I247" s="252"/>
      <c r="J247" s="248"/>
      <c r="K247" s="248"/>
      <c r="L247" s="253"/>
      <c r="M247" s="254"/>
      <c r="N247" s="255"/>
      <c r="O247" s="255"/>
      <c r="P247" s="255"/>
      <c r="Q247" s="255"/>
      <c r="R247" s="255"/>
      <c r="S247" s="255"/>
      <c r="T247" s="256"/>
      <c r="AT247" s="257" t="s">
        <v>161</v>
      </c>
      <c r="AU247" s="257" t="s">
        <v>84</v>
      </c>
      <c r="AV247" s="12" t="s">
        <v>148</v>
      </c>
      <c r="AW247" s="12" t="s">
        <v>37</v>
      </c>
      <c r="AX247" s="12" t="s">
        <v>81</v>
      </c>
      <c r="AY247" s="257" t="s">
        <v>141</v>
      </c>
    </row>
    <row r="248" spans="2:65" s="1" customFormat="1" ht="16.5" customHeight="1">
      <c r="B248" s="46"/>
      <c r="C248" s="221" t="s">
        <v>596</v>
      </c>
      <c r="D248" s="221" t="s">
        <v>143</v>
      </c>
      <c r="E248" s="222" t="s">
        <v>597</v>
      </c>
      <c r="F248" s="223" t="s">
        <v>598</v>
      </c>
      <c r="G248" s="224" t="s">
        <v>146</v>
      </c>
      <c r="H248" s="225">
        <v>509.648</v>
      </c>
      <c r="I248" s="226"/>
      <c r="J248" s="227">
        <f>ROUND(I248*H248,2)</f>
        <v>0</v>
      </c>
      <c r="K248" s="223" t="s">
        <v>147</v>
      </c>
      <c r="L248" s="72"/>
      <c r="M248" s="228" t="s">
        <v>21</v>
      </c>
      <c r="N248" s="229" t="s">
        <v>44</v>
      </c>
      <c r="O248" s="47"/>
      <c r="P248" s="230">
        <f>O248*H248</f>
        <v>0</v>
      </c>
      <c r="Q248" s="230">
        <v>0</v>
      </c>
      <c r="R248" s="230">
        <f>Q248*H248</f>
        <v>0</v>
      </c>
      <c r="S248" s="230">
        <v>0</v>
      </c>
      <c r="T248" s="231">
        <f>S248*H248</f>
        <v>0</v>
      </c>
      <c r="AR248" s="24" t="s">
        <v>148</v>
      </c>
      <c r="AT248" s="24" t="s">
        <v>143</v>
      </c>
      <c r="AU248" s="24" t="s">
        <v>84</v>
      </c>
      <c r="AY248" s="24" t="s">
        <v>141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24" t="s">
        <v>81</v>
      </c>
      <c r="BK248" s="232">
        <f>ROUND(I248*H248,2)</f>
        <v>0</v>
      </c>
      <c r="BL248" s="24" t="s">
        <v>148</v>
      </c>
      <c r="BM248" s="24" t="s">
        <v>599</v>
      </c>
    </row>
    <row r="249" spans="2:47" s="1" customFormat="1" ht="13.5">
      <c r="B249" s="46"/>
      <c r="C249" s="74"/>
      <c r="D249" s="233" t="s">
        <v>150</v>
      </c>
      <c r="E249" s="74"/>
      <c r="F249" s="234" t="s">
        <v>600</v>
      </c>
      <c r="G249" s="74"/>
      <c r="H249" s="74"/>
      <c r="I249" s="191"/>
      <c r="J249" s="74"/>
      <c r="K249" s="74"/>
      <c r="L249" s="72"/>
      <c r="M249" s="235"/>
      <c r="N249" s="47"/>
      <c r="O249" s="47"/>
      <c r="P249" s="47"/>
      <c r="Q249" s="47"/>
      <c r="R249" s="47"/>
      <c r="S249" s="47"/>
      <c r="T249" s="95"/>
      <c r="AT249" s="24" t="s">
        <v>150</v>
      </c>
      <c r="AU249" s="24" t="s">
        <v>84</v>
      </c>
    </row>
    <row r="250" spans="2:51" s="13" customFormat="1" ht="13.5">
      <c r="B250" s="263"/>
      <c r="C250" s="264"/>
      <c r="D250" s="233" t="s">
        <v>161</v>
      </c>
      <c r="E250" s="265" t="s">
        <v>21</v>
      </c>
      <c r="F250" s="266" t="s">
        <v>601</v>
      </c>
      <c r="G250" s="264"/>
      <c r="H250" s="265" t="s">
        <v>21</v>
      </c>
      <c r="I250" s="267"/>
      <c r="J250" s="264"/>
      <c r="K250" s="264"/>
      <c r="L250" s="268"/>
      <c r="M250" s="269"/>
      <c r="N250" s="270"/>
      <c r="O250" s="270"/>
      <c r="P250" s="270"/>
      <c r="Q250" s="270"/>
      <c r="R250" s="270"/>
      <c r="S250" s="270"/>
      <c r="T250" s="271"/>
      <c r="AT250" s="272" t="s">
        <v>161</v>
      </c>
      <c r="AU250" s="272" t="s">
        <v>84</v>
      </c>
      <c r="AV250" s="13" t="s">
        <v>81</v>
      </c>
      <c r="AW250" s="13" t="s">
        <v>37</v>
      </c>
      <c r="AX250" s="13" t="s">
        <v>73</v>
      </c>
      <c r="AY250" s="272" t="s">
        <v>141</v>
      </c>
    </row>
    <row r="251" spans="2:51" s="11" customFormat="1" ht="13.5">
      <c r="B251" s="236"/>
      <c r="C251" s="237"/>
      <c r="D251" s="233" t="s">
        <v>161</v>
      </c>
      <c r="E251" s="238" t="s">
        <v>21</v>
      </c>
      <c r="F251" s="239" t="s">
        <v>602</v>
      </c>
      <c r="G251" s="237"/>
      <c r="H251" s="240">
        <v>161.068</v>
      </c>
      <c r="I251" s="241"/>
      <c r="J251" s="237"/>
      <c r="K251" s="237"/>
      <c r="L251" s="242"/>
      <c r="M251" s="243"/>
      <c r="N251" s="244"/>
      <c r="O251" s="244"/>
      <c r="P251" s="244"/>
      <c r="Q251" s="244"/>
      <c r="R251" s="244"/>
      <c r="S251" s="244"/>
      <c r="T251" s="245"/>
      <c r="AT251" s="246" t="s">
        <v>161</v>
      </c>
      <c r="AU251" s="246" t="s">
        <v>84</v>
      </c>
      <c r="AV251" s="11" t="s">
        <v>84</v>
      </c>
      <c r="AW251" s="11" t="s">
        <v>37</v>
      </c>
      <c r="AX251" s="11" t="s">
        <v>73</v>
      </c>
      <c r="AY251" s="246" t="s">
        <v>141</v>
      </c>
    </row>
    <row r="252" spans="2:51" s="11" customFormat="1" ht="13.5">
      <c r="B252" s="236"/>
      <c r="C252" s="237"/>
      <c r="D252" s="233" t="s">
        <v>161</v>
      </c>
      <c r="E252" s="238" t="s">
        <v>21</v>
      </c>
      <c r="F252" s="239" t="s">
        <v>603</v>
      </c>
      <c r="G252" s="237"/>
      <c r="H252" s="240">
        <v>94.958</v>
      </c>
      <c r="I252" s="241"/>
      <c r="J252" s="237"/>
      <c r="K252" s="237"/>
      <c r="L252" s="242"/>
      <c r="M252" s="243"/>
      <c r="N252" s="244"/>
      <c r="O252" s="244"/>
      <c r="P252" s="244"/>
      <c r="Q252" s="244"/>
      <c r="R252" s="244"/>
      <c r="S252" s="244"/>
      <c r="T252" s="245"/>
      <c r="AT252" s="246" t="s">
        <v>161</v>
      </c>
      <c r="AU252" s="246" t="s">
        <v>84</v>
      </c>
      <c r="AV252" s="11" t="s">
        <v>84</v>
      </c>
      <c r="AW252" s="11" t="s">
        <v>37</v>
      </c>
      <c r="AX252" s="11" t="s">
        <v>73</v>
      </c>
      <c r="AY252" s="246" t="s">
        <v>141</v>
      </c>
    </row>
    <row r="253" spans="2:51" s="11" customFormat="1" ht="13.5">
      <c r="B253" s="236"/>
      <c r="C253" s="237"/>
      <c r="D253" s="233" t="s">
        <v>161</v>
      </c>
      <c r="E253" s="238" t="s">
        <v>21</v>
      </c>
      <c r="F253" s="239" t="s">
        <v>604</v>
      </c>
      <c r="G253" s="237"/>
      <c r="H253" s="240">
        <v>63.706</v>
      </c>
      <c r="I253" s="241"/>
      <c r="J253" s="237"/>
      <c r="K253" s="237"/>
      <c r="L253" s="242"/>
      <c r="M253" s="243"/>
      <c r="N253" s="244"/>
      <c r="O253" s="244"/>
      <c r="P253" s="244"/>
      <c r="Q253" s="244"/>
      <c r="R253" s="244"/>
      <c r="S253" s="244"/>
      <c r="T253" s="245"/>
      <c r="AT253" s="246" t="s">
        <v>161</v>
      </c>
      <c r="AU253" s="246" t="s">
        <v>84</v>
      </c>
      <c r="AV253" s="11" t="s">
        <v>84</v>
      </c>
      <c r="AW253" s="11" t="s">
        <v>37</v>
      </c>
      <c r="AX253" s="11" t="s">
        <v>73</v>
      </c>
      <c r="AY253" s="246" t="s">
        <v>141</v>
      </c>
    </row>
    <row r="254" spans="2:51" s="11" customFormat="1" ht="13.5">
      <c r="B254" s="236"/>
      <c r="C254" s="237"/>
      <c r="D254" s="233" t="s">
        <v>161</v>
      </c>
      <c r="E254" s="238" t="s">
        <v>21</v>
      </c>
      <c r="F254" s="239" t="s">
        <v>605</v>
      </c>
      <c r="G254" s="237"/>
      <c r="H254" s="240">
        <v>189.916</v>
      </c>
      <c r="I254" s="241"/>
      <c r="J254" s="237"/>
      <c r="K254" s="237"/>
      <c r="L254" s="242"/>
      <c r="M254" s="243"/>
      <c r="N254" s="244"/>
      <c r="O254" s="244"/>
      <c r="P254" s="244"/>
      <c r="Q254" s="244"/>
      <c r="R254" s="244"/>
      <c r="S254" s="244"/>
      <c r="T254" s="245"/>
      <c r="AT254" s="246" t="s">
        <v>161</v>
      </c>
      <c r="AU254" s="246" t="s">
        <v>84</v>
      </c>
      <c r="AV254" s="11" t="s">
        <v>84</v>
      </c>
      <c r="AW254" s="11" t="s">
        <v>37</v>
      </c>
      <c r="AX254" s="11" t="s">
        <v>73</v>
      </c>
      <c r="AY254" s="246" t="s">
        <v>141</v>
      </c>
    </row>
    <row r="255" spans="2:51" s="12" customFormat="1" ht="13.5">
      <c r="B255" s="247"/>
      <c r="C255" s="248"/>
      <c r="D255" s="233" t="s">
        <v>161</v>
      </c>
      <c r="E255" s="249" t="s">
        <v>21</v>
      </c>
      <c r="F255" s="250" t="s">
        <v>174</v>
      </c>
      <c r="G255" s="248"/>
      <c r="H255" s="251">
        <v>509.648</v>
      </c>
      <c r="I255" s="252"/>
      <c r="J255" s="248"/>
      <c r="K255" s="248"/>
      <c r="L255" s="253"/>
      <c r="M255" s="254"/>
      <c r="N255" s="255"/>
      <c r="O255" s="255"/>
      <c r="P255" s="255"/>
      <c r="Q255" s="255"/>
      <c r="R255" s="255"/>
      <c r="S255" s="255"/>
      <c r="T255" s="256"/>
      <c r="AT255" s="257" t="s">
        <v>161</v>
      </c>
      <c r="AU255" s="257" t="s">
        <v>84</v>
      </c>
      <c r="AV255" s="12" t="s">
        <v>148</v>
      </c>
      <c r="AW255" s="12" t="s">
        <v>37</v>
      </c>
      <c r="AX255" s="12" t="s">
        <v>81</v>
      </c>
      <c r="AY255" s="257" t="s">
        <v>141</v>
      </c>
    </row>
    <row r="256" spans="2:65" s="1" customFormat="1" ht="16.5" customHeight="1">
      <c r="B256" s="46"/>
      <c r="C256" s="221" t="s">
        <v>606</v>
      </c>
      <c r="D256" s="221" t="s">
        <v>143</v>
      </c>
      <c r="E256" s="222" t="s">
        <v>607</v>
      </c>
      <c r="F256" s="223" t="s">
        <v>608</v>
      </c>
      <c r="G256" s="224" t="s">
        <v>146</v>
      </c>
      <c r="H256" s="225">
        <v>509.648</v>
      </c>
      <c r="I256" s="226"/>
      <c r="J256" s="227">
        <f>ROUND(I256*H256,2)</f>
        <v>0</v>
      </c>
      <c r="K256" s="223" t="s">
        <v>147</v>
      </c>
      <c r="L256" s="72"/>
      <c r="M256" s="228" t="s">
        <v>21</v>
      </c>
      <c r="N256" s="229" t="s">
        <v>44</v>
      </c>
      <c r="O256" s="47"/>
      <c r="P256" s="230">
        <f>O256*H256</f>
        <v>0</v>
      </c>
      <c r="Q256" s="230">
        <v>0.00127</v>
      </c>
      <c r="R256" s="230">
        <f>Q256*H256</f>
        <v>0.6472529600000001</v>
      </c>
      <c r="S256" s="230">
        <v>0</v>
      </c>
      <c r="T256" s="231">
        <f>S256*H256</f>
        <v>0</v>
      </c>
      <c r="AR256" s="24" t="s">
        <v>148</v>
      </c>
      <c r="AT256" s="24" t="s">
        <v>143</v>
      </c>
      <c r="AU256" s="24" t="s">
        <v>84</v>
      </c>
      <c r="AY256" s="24" t="s">
        <v>141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24" t="s">
        <v>81</v>
      </c>
      <c r="BK256" s="232">
        <f>ROUND(I256*H256,2)</f>
        <v>0</v>
      </c>
      <c r="BL256" s="24" t="s">
        <v>148</v>
      </c>
      <c r="BM256" s="24" t="s">
        <v>609</v>
      </c>
    </row>
    <row r="257" spans="2:65" s="1" customFormat="1" ht="16.5" customHeight="1">
      <c r="B257" s="46"/>
      <c r="C257" s="284" t="s">
        <v>610</v>
      </c>
      <c r="D257" s="284" t="s">
        <v>576</v>
      </c>
      <c r="E257" s="285" t="s">
        <v>611</v>
      </c>
      <c r="F257" s="286" t="s">
        <v>612</v>
      </c>
      <c r="G257" s="287" t="s">
        <v>613</v>
      </c>
      <c r="H257" s="288">
        <v>12.741</v>
      </c>
      <c r="I257" s="289"/>
      <c r="J257" s="290">
        <f>ROUND(I257*H257,2)</f>
        <v>0</v>
      </c>
      <c r="K257" s="286" t="s">
        <v>147</v>
      </c>
      <c r="L257" s="291"/>
      <c r="M257" s="292" t="s">
        <v>21</v>
      </c>
      <c r="N257" s="293" t="s">
        <v>44</v>
      </c>
      <c r="O257" s="47"/>
      <c r="P257" s="230">
        <f>O257*H257</f>
        <v>0</v>
      </c>
      <c r="Q257" s="230">
        <v>0.001</v>
      </c>
      <c r="R257" s="230">
        <f>Q257*H257</f>
        <v>0.012741</v>
      </c>
      <c r="S257" s="230">
        <v>0</v>
      </c>
      <c r="T257" s="231">
        <f>S257*H257</f>
        <v>0</v>
      </c>
      <c r="AR257" s="24" t="s">
        <v>184</v>
      </c>
      <c r="AT257" s="24" t="s">
        <v>576</v>
      </c>
      <c r="AU257" s="24" t="s">
        <v>84</v>
      </c>
      <c r="AY257" s="24" t="s">
        <v>141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24" t="s">
        <v>81</v>
      </c>
      <c r="BK257" s="232">
        <f>ROUND(I257*H257,2)</f>
        <v>0</v>
      </c>
      <c r="BL257" s="24" t="s">
        <v>148</v>
      </c>
      <c r="BM257" s="24" t="s">
        <v>614</v>
      </c>
    </row>
    <row r="258" spans="2:51" s="11" customFormat="1" ht="13.5">
      <c r="B258" s="236"/>
      <c r="C258" s="237"/>
      <c r="D258" s="233" t="s">
        <v>161</v>
      </c>
      <c r="E258" s="237"/>
      <c r="F258" s="239" t="s">
        <v>615</v>
      </c>
      <c r="G258" s="237"/>
      <c r="H258" s="240">
        <v>12.741</v>
      </c>
      <c r="I258" s="241"/>
      <c r="J258" s="237"/>
      <c r="K258" s="237"/>
      <c r="L258" s="242"/>
      <c r="M258" s="243"/>
      <c r="N258" s="244"/>
      <c r="O258" s="244"/>
      <c r="P258" s="244"/>
      <c r="Q258" s="244"/>
      <c r="R258" s="244"/>
      <c r="S258" s="244"/>
      <c r="T258" s="245"/>
      <c r="AT258" s="246" t="s">
        <v>161</v>
      </c>
      <c r="AU258" s="246" t="s">
        <v>84</v>
      </c>
      <c r="AV258" s="11" t="s">
        <v>84</v>
      </c>
      <c r="AW258" s="11" t="s">
        <v>6</v>
      </c>
      <c r="AX258" s="11" t="s">
        <v>81</v>
      </c>
      <c r="AY258" s="246" t="s">
        <v>141</v>
      </c>
    </row>
    <row r="259" spans="2:65" s="1" customFormat="1" ht="25.5" customHeight="1">
      <c r="B259" s="46"/>
      <c r="C259" s="221" t="s">
        <v>616</v>
      </c>
      <c r="D259" s="221" t="s">
        <v>143</v>
      </c>
      <c r="E259" s="222" t="s">
        <v>617</v>
      </c>
      <c r="F259" s="223" t="s">
        <v>618</v>
      </c>
      <c r="G259" s="224" t="s">
        <v>146</v>
      </c>
      <c r="H259" s="225">
        <v>509.648</v>
      </c>
      <c r="I259" s="226"/>
      <c r="J259" s="227">
        <f>ROUND(I259*H259,2)</f>
        <v>0</v>
      </c>
      <c r="K259" s="223" t="s">
        <v>147</v>
      </c>
      <c r="L259" s="72"/>
      <c r="M259" s="228" t="s">
        <v>21</v>
      </c>
      <c r="N259" s="229" t="s">
        <v>44</v>
      </c>
      <c r="O259" s="47"/>
      <c r="P259" s="230">
        <f>O259*H259</f>
        <v>0</v>
      </c>
      <c r="Q259" s="230">
        <v>0</v>
      </c>
      <c r="R259" s="230">
        <f>Q259*H259</f>
        <v>0</v>
      </c>
      <c r="S259" s="230">
        <v>0</v>
      </c>
      <c r="T259" s="231">
        <f>S259*H259</f>
        <v>0</v>
      </c>
      <c r="AR259" s="24" t="s">
        <v>148</v>
      </c>
      <c r="AT259" s="24" t="s">
        <v>143</v>
      </c>
      <c r="AU259" s="24" t="s">
        <v>84</v>
      </c>
      <c r="AY259" s="24" t="s">
        <v>141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24" t="s">
        <v>81</v>
      </c>
      <c r="BK259" s="232">
        <f>ROUND(I259*H259,2)</f>
        <v>0</v>
      </c>
      <c r="BL259" s="24" t="s">
        <v>148</v>
      </c>
      <c r="BM259" s="24" t="s">
        <v>619</v>
      </c>
    </row>
    <row r="260" spans="2:65" s="1" customFormat="1" ht="16.5" customHeight="1">
      <c r="B260" s="46"/>
      <c r="C260" s="221" t="s">
        <v>620</v>
      </c>
      <c r="D260" s="221" t="s">
        <v>143</v>
      </c>
      <c r="E260" s="222" t="s">
        <v>621</v>
      </c>
      <c r="F260" s="223" t="s">
        <v>622</v>
      </c>
      <c r="G260" s="224" t="s">
        <v>146</v>
      </c>
      <c r="H260" s="225">
        <v>509.648</v>
      </c>
      <c r="I260" s="226"/>
      <c r="J260" s="227">
        <f>ROUND(I260*H260,2)</f>
        <v>0</v>
      </c>
      <c r="K260" s="223" t="s">
        <v>147</v>
      </c>
      <c r="L260" s="72"/>
      <c r="M260" s="228" t="s">
        <v>21</v>
      </c>
      <c r="N260" s="229" t="s">
        <v>44</v>
      </c>
      <c r="O260" s="47"/>
      <c r="P260" s="230">
        <f>O260*H260</f>
        <v>0</v>
      </c>
      <c r="Q260" s="230">
        <v>0</v>
      </c>
      <c r="R260" s="230">
        <f>Q260*H260</f>
        <v>0</v>
      </c>
      <c r="S260" s="230">
        <v>0</v>
      </c>
      <c r="T260" s="231">
        <f>S260*H260</f>
        <v>0</v>
      </c>
      <c r="AR260" s="24" t="s">
        <v>148</v>
      </c>
      <c r="AT260" s="24" t="s">
        <v>143</v>
      </c>
      <c r="AU260" s="24" t="s">
        <v>84</v>
      </c>
      <c r="AY260" s="24" t="s">
        <v>141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24" t="s">
        <v>81</v>
      </c>
      <c r="BK260" s="232">
        <f>ROUND(I260*H260,2)</f>
        <v>0</v>
      </c>
      <c r="BL260" s="24" t="s">
        <v>148</v>
      </c>
      <c r="BM260" s="24" t="s">
        <v>623</v>
      </c>
    </row>
    <row r="261" spans="2:47" s="1" customFormat="1" ht="13.5">
      <c r="B261" s="46"/>
      <c r="C261" s="74"/>
      <c r="D261" s="233" t="s">
        <v>150</v>
      </c>
      <c r="E261" s="74"/>
      <c r="F261" s="234" t="s">
        <v>624</v>
      </c>
      <c r="G261" s="74"/>
      <c r="H261" s="74"/>
      <c r="I261" s="191"/>
      <c r="J261" s="74"/>
      <c r="K261" s="74"/>
      <c r="L261" s="72"/>
      <c r="M261" s="235"/>
      <c r="N261" s="47"/>
      <c r="O261" s="47"/>
      <c r="P261" s="47"/>
      <c r="Q261" s="47"/>
      <c r="R261" s="47"/>
      <c r="S261" s="47"/>
      <c r="T261" s="95"/>
      <c r="AT261" s="24" t="s">
        <v>150</v>
      </c>
      <c r="AU261" s="24" t="s">
        <v>84</v>
      </c>
    </row>
    <row r="262" spans="2:65" s="1" customFormat="1" ht="16.5" customHeight="1">
      <c r="B262" s="46"/>
      <c r="C262" s="221" t="s">
        <v>625</v>
      </c>
      <c r="D262" s="221" t="s">
        <v>143</v>
      </c>
      <c r="E262" s="222" t="s">
        <v>626</v>
      </c>
      <c r="F262" s="223" t="s">
        <v>627</v>
      </c>
      <c r="G262" s="224" t="s">
        <v>158</v>
      </c>
      <c r="H262" s="225">
        <v>15.289</v>
      </c>
      <c r="I262" s="226"/>
      <c r="J262" s="227">
        <f>ROUND(I262*H262,2)</f>
        <v>0</v>
      </c>
      <c r="K262" s="223" t="s">
        <v>147</v>
      </c>
      <c r="L262" s="72"/>
      <c r="M262" s="228" t="s">
        <v>21</v>
      </c>
      <c r="N262" s="229" t="s">
        <v>44</v>
      </c>
      <c r="O262" s="47"/>
      <c r="P262" s="230">
        <f>O262*H262</f>
        <v>0</v>
      </c>
      <c r="Q262" s="230">
        <v>0</v>
      </c>
      <c r="R262" s="230">
        <f>Q262*H262</f>
        <v>0</v>
      </c>
      <c r="S262" s="230">
        <v>0</v>
      </c>
      <c r="T262" s="231">
        <f>S262*H262</f>
        <v>0</v>
      </c>
      <c r="AR262" s="24" t="s">
        <v>148</v>
      </c>
      <c r="AT262" s="24" t="s">
        <v>143</v>
      </c>
      <c r="AU262" s="24" t="s">
        <v>84</v>
      </c>
      <c r="AY262" s="24" t="s">
        <v>141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24" t="s">
        <v>81</v>
      </c>
      <c r="BK262" s="232">
        <f>ROUND(I262*H262,2)</f>
        <v>0</v>
      </c>
      <c r="BL262" s="24" t="s">
        <v>148</v>
      </c>
      <c r="BM262" s="24" t="s">
        <v>628</v>
      </c>
    </row>
    <row r="263" spans="2:47" s="1" customFormat="1" ht="13.5">
      <c r="B263" s="46"/>
      <c r="C263" s="74"/>
      <c r="D263" s="233" t="s">
        <v>150</v>
      </c>
      <c r="E263" s="74"/>
      <c r="F263" s="234" t="s">
        <v>629</v>
      </c>
      <c r="G263" s="74"/>
      <c r="H263" s="74"/>
      <c r="I263" s="191"/>
      <c r="J263" s="74"/>
      <c r="K263" s="74"/>
      <c r="L263" s="72"/>
      <c r="M263" s="235"/>
      <c r="N263" s="47"/>
      <c r="O263" s="47"/>
      <c r="P263" s="47"/>
      <c r="Q263" s="47"/>
      <c r="R263" s="47"/>
      <c r="S263" s="47"/>
      <c r="T263" s="95"/>
      <c r="AT263" s="24" t="s">
        <v>150</v>
      </c>
      <c r="AU263" s="24" t="s">
        <v>84</v>
      </c>
    </row>
    <row r="264" spans="2:51" s="11" customFormat="1" ht="13.5">
      <c r="B264" s="236"/>
      <c r="C264" s="237"/>
      <c r="D264" s="233" t="s">
        <v>161</v>
      </c>
      <c r="E264" s="237"/>
      <c r="F264" s="239" t="s">
        <v>630</v>
      </c>
      <c r="G264" s="237"/>
      <c r="H264" s="240">
        <v>15.289</v>
      </c>
      <c r="I264" s="241"/>
      <c r="J264" s="237"/>
      <c r="K264" s="237"/>
      <c r="L264" s="242"/>
      <c r="M264" s="243"/>
      <c r="N264" s="244"/>
      <c r="O264" s="244"/>
      <c r="P264" s="244"/>
      <c r="Q264" s="244"/>
      <c r="R264" s="244"/>
      <c r="S264" s="244"/>
      <c r="T264" s="245"/>
      <c r="AT264" s="246" t="s">
        <v>161</v>
      </c>
      <c r="AU264" s="246" t="s">
        <v>84</v>
      </c>
      <c r="AV264" s="11" t="s">
        <v>84</v>
      </c>
      <c r="AW264" s="11" t="s">
        <v>6</v>
      </c>
      <c r="AX264" s="11" t="s">
        <v>81</v>
      </c>
      <c r="AY264" s="246" t="s">
        <v>141</v>
      </c>
    </row>
    <row r="265" spans="2:63" s="10" customFormat="1" ht="29.85" customHeight="1">
      <c r="B265" s="205"/>
      <c r="C265" s="206"/>
      <c r="D265" s="207" t="s">
        <v>72</v>
      </c>
      <c r="E265" s="219" t="s">
        <v>84</v>
      </c>
      <c r="F265" s="219" t="s">
        <v>631</v>
      </c>
      <c r="G265" s="206"/>
      <c r="H265" s="206"/>
      <c r="I265" s="209"/>
      <c r="J265" s="220">
        <f>BK265</f>
        <v>0</v>
      </c>
      <c r="K265" s="206"/>
      <c r="L265" s="211"/>
      <c r="M265" s="212"/>
      <c r="N265" s="213"/>
      <c r="O265" s="213"/>
      <c r="P265" s="214">
        <f>SUM(P266:P319)</f>
        <v>0</v>
      </c>
      <c r="Q265" s="213"/>
      <c r="R265" s="214">
        <f>SUM(R266:R319)</f>
        <v>92.06661394</v>
      </c>
      <c r="S265" s="213"/>
      <c r="T265" s="215">
        <f>SUM(T266:T319)</f>
        <v>6.485083</v>
      </c>
      <c r="AR265" s="216" t="s">
        <v>81</v>
      </c>
      <c r="AT265" s="217" t="s">
        <v>72</v>
      </c>
      <c r="AU265" s="217" t="s">
        <v>81</v>
      </c>
      <c r="AY265" s="216" t="s">
        <v>141</v>
      </c>
      <c r="BK265" s="218">
        <f>SUM(BK266:BK319)</f>
        <v>0</v>
      </c>
    </row>
    <row r="266" spans="2:65" s="1" customFormat="1" ht="16.5" customHeight="1">
      <c r="B266" s="46"/>
      <c r="C266" s="221" t="s">
        <v>632</v>
      </c>
      <c r="D266" s="221" t="s">
        <v>143</v>
      </c>
      <c r="E266" s="222" t="s">
        <v>633</v>
      </c>
      <c r="F266" s="223" t="s">
        <v>634</v>
      </c>
      <c r="G266" s="224" t="s">
        <v>158</v>
      </c>
      <c r="H266" s="225">
        <v>1.193</v>
      </c>
      <c r="I266" s="226"/>
      <c r="J266" s="227">
        <f>ROUND(I266*H266,2)</f>
        <v>0</v>
      </c>
      <c r="K266" s="223" t="s">
        <v>147</v>
      </c>
      <c r="L266" s="72"/>
      <c r="M266" s="228" t="s">
        <v>21</v>
      </c>
      <c r="N266" s="229" t="s">
        <v>44</v>
      </c>
      <c r="O266" s="47"/>
      <c r="P266" s="230">
        <f>O266*H266</f>
        <v>0</v>
      </c>
      <c r="Q266" s="230">
        <v>0</v>
      </c>
      <c r="R266" s="230">
        <f>Q266*H266</f>
        <v>0</v>
      </c>
      <c r="S266" s="230">
        <v>0</v>
      </c>
      <c r="T266" s="231">
        <f>S266*H266</f>
        <v>0</v>
      </c>
      <c r="AR266" s="24" t="s">
        <v>148</v>
      </c>
      <c r="AT266" s="24" t="s">
        <v>143</v>
      </c>
      <c r="AU266" s="24" t="s">
        <v>84</v>
      </c>
      <c r="AY266" s="24" t="s">
        <v>141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24" t="s">
        <v>81</v>
      </c>
      <c r="BK266" s="232">
        <f>ROUND(I266*H266,2)</f>
        <v>0</v>
      </c>
      <c r="BL266" s="24" t="s">
        <v>148</v>
      </c>
      <c r="BM266" s="24" t="s">
        <v>635</v>
      </c>
    </row>
    <row r="267" spans="2:51" s="13" customFormat="1" ht="13.5">
      <c r="B267" s="263"/>
      <c r="C267" s="264"/>
      <c r="D267" s="233" t="s">
        <v>161</v>
      </c>
      <c r="E267" s="265" t="s">
        <v>21</v>
      </c>
      <c r="F267" s="266" t="s">
        <v>636</v>
      </c>
      <c r="G267" s="264"/>
      <c r="H267" s="265" t="s">
        <v>21</v>
      </c>
      <c r="I267" s="267"/>
      <c r="J267" s="264"/>
      <c r="K267" s="264"/>
      <c r="L267" s="268"/>
      <c r="M267" s="269"/>
      <c r="N267" s="270"/>
      <c r="O267" s="270"/>
      <c r="P267" s="270"/>
      <c r="Q267" s="270"/>
      <c r="R267" s="270"/>
      <c r="S267" s="270"/>
      <c r="T267" s="271"/>
      <c r="AT267" s="272" t="s">
        <v>161</v>
      </c>
      <c r="AU267" s="272" t="s">
        <v>84</v>
      </c>
      <c r="AV267" s="13" t="s">
        <v>81</v>
      </c>
      <c r="AW267" s="13" t="s">
        <v>37</v>
      </c>
      <c r="AX267" s="13" t="s">
        <v>73</v>
      </c>
      <c r="AY267" s="272" t="s">
        <v>141</v>
      </c>
    </row>
    <row r="268" spans="2:51" s="11" customFormat="1" ht="13.5">
      <c r="B268" s="236"/>
      <c r="C268" s="237"/>
      <c r="D268" s="233" t="s">
        <v>161</v>
      </c>
      <c r="E268" s="238" t="s">
        <v>21</v>
      </c>
      <c r="F268" s="239" t="s">
        <v>637</v>
      </c>
      <c r="G268" s="237"/>
      <c r="H268" s="240">
        <v>1.193</v>
      </c>
      <c r="I268" s="241"/>
      <c r="J268" s="237"/>
      <c r="K268" s="237"/>
      <c r="L268" s="242"/>
      <c r="M268" s="243"/>
      <c r="N268" s="244"/>
      <c r="O268" s="244"/>
      <c r="P268" s="244"/>
      <c r="Q268" s="244"/>
      <c r="R268" s="244"/>
      <c r="S268" s="244"/>
      <c r="T268" s="245"/>
      <c r="AT268" s="246" t="s">
        <v>161</v>
      </c>
      <c r="AU268" s="246" t="s">
        <v>84</v>
      </c>
      <c r="AV268" s="11" t="s">
        <v>84</v>
      </c>
      <c r="AW268" s="11" t="s">
        <v>37</v>
      </c>
      <c r="AX268" s="11" t="s">
        <v>81</v>
      </c>
      <c r="AY268" s="246" t="s">
        <v>141</v>
      </c>
    </row>
    <row r="269" spans="2:65" s="1" customFormat="1" ht="16.5" customHeight="1">
      <c r="B269" s="46"/>
      <c r="C269" s="221" t="s">
        <v>638</v>
      </c>
      <c r="D269" s="221" t="s">
        <v>143</v>
      </c>
      <c r="E269" s="222" t="s">
        <v>639</v>
      </c>
      <c r="F269" s="223" t="s">
        <v>640</v>
      </c>
      <c r="G269" s="224" t="s">
        <v>306</v>
      </c>
      <c r="H269" s="225">
        <v>13.26</v>
      </c>
      <c r="I269" s="226"/>
      <c r="J269" s="227">
        <f>ROUND(I269*H269,2)</f>
        <v>0</v>
      </c>
      <c r="K269" s="223" t="s">
        <v>147</v>
      </c>
      <c r="L269" s="72"/>
      <c r="M269" s="228" t="s">
        <v>21</v>
      </c>
      <c r="N269" s="229" t="s">
        <v>44</v>
      </c>
      <c r="O269" s="47"/>
      <c r="P269" s="230">
        <f>O269*H269</f>
        <v>0</v>
      </c>
      <c r="Q269" s="230">
        <v>0.00114</v>
      </c>
      <c r="R269" s="230">
        <f>Q269*H269</f>
        <v>0.015116399999999999</v>
      </c>
      <c r="S269" s="230">
        <v>0</v>
      </c>
      <c r="T269" s="231">
        <f>S269*H269</f>
        <v>0</v>
      </c>
      <c r="AR269" s="24" t="s">
        <v>148</v>
      </c>
      <c r="AT269" s="24" t="s">
        <v>143</v>
      </c>
      <c r="AU269" s="24" t="s">
        <v>84</v>
      </c>
      <c r="AY269" s="24" t="s">
        <v>141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24" t="s">
        <v>81</v>
      </c>
      <c r="BK269" s="232">
        <f>ROUND(I269*H269,2)</f>
        <v>0</v>
      </c>
      <c r="BL269" s="24" t="s">
        <v>148</v>
      </c>
      <c r="BM269" s="24" t="s">
        <v>641</v>
      </c>
    </row>
    <row r="270" spans="2:47" s="1" customFormat="1" ht="13.5">
      <c r="B270" s="46"/>
      <c r="C270" s="74"/>
      <c r="D270" s="233" t="s">
        <v>150</v>
      </c>
      <c r="E270" s="74"/>
      <c r="F270" s="234" t="s">
        <v>642</v>
      </c>
      <c r="G270" s="74"/>
      <c r="H270" s="74"/>
      <c r="I270" s="191"/>
      <c r="J270" s="74"/>
      <c r="K270" s="74"/>
      <c r="L270" s="72"/>
      <c r="M270" s="235"/>
      <c r="N270" s="47"/>
      <c r="O270" s="47"/>
      <c r="P270" s="47"/>
      <c r="Q270" s="47"/>
      <c r="R270" s="47"/>
      <c r="S270" s="47"/>
      <c r="T270" s="95"/>
      <c r="AT270" s="24" t="s">
        <v>150</v>
      </c>
      <c r="AU270" s="24" t="s">
        <v>84</v>
      </c>
    </row>
    <row r="271" spans="2:51" s="13" customFormat="1" ht="13.5">
      <c r="B271" s="263"/>
      <c r="C271" s="264"/>
      <c r="D271" s="233" t="s">
        <v>161</v>
      </c>
      <c r="E271" s="265" t="s">
        <v>21</v>
      </c>
      <c r="F271" s="266" t="s">
        <v>643</v>
      </c>
      <c r="G271" s="264"/>
      <c r="H271" s="265" t="s">
        <v>21</v>
      </c>
      <c r="I271" s="267"/>
      <c r="J271" s="264"/>
      <c r="K271" s="264"/>
      <c r="L271" s="268"/>
      <c r="M271" s="269"/>
      <c r="N271" s="270"/>
      <c r="O271" s="270"/>
      <c r="P271" s="270"/>
      <c r="Q271" s="270"/>
      <c r="R271" s="270"/>
      <c r="S271" s="270"/>
      <c r="T271" s="271"/>
      <c r="AT271" s="272" t="s">
        <v>161</v>
      </c>
      <c r="AU271" s="272" t="s">
        <v>84</v>
      </c>
      <c r="AV271" s="13" t="s">
        <v>81</v>
      </c>
      <c r="AW271" s="13" t="s">
        <v>37</v>
      </c>
      <c r="AX271" s="13" t="s">
        <v>73</v>
      </c>
      <c r="AY271" s="272" t="s">
        <v>141</v>
      </c>
    </row>
    <row r="272" spans="2:51" s="11" customFormat="1" ht="13.5">
      <c r="B272" s="236"/>
      <c r="C272" s="237"/>
      <c r="D272" s="233" t="s">
        <v>161</v>
      </c>
      <c r="E272" s="238" t="s">
        <v>21</v>
      </c>
      <c r="F272" s="239" t="s">
        <v>644</v>
      </c>
      <c r="G272" s="237"/>
      <c r="H272" s="240">
        <v>13.26</v>
      </c>
      <c r="I272" s="241"/>
      <c r="J272" s="237"/>
      <c r="K272" s="237"/>
      <c r="L272" s="242"/>
      <c r="M272" s="243"/>
      <c r="N272" s="244"/>
      <c r="O272" s="244"/>
      <c r="P272" s="244"/>
      <c r="Q272" s="244"/>
      <c r="R272" s="244"/>
      <c r="S272" s="244"/>
      <c r="T272" s="245"/>
      <c r="AT272" s="246" t="s">
        <v>161</v>
      </c>
      <c r="AU272" s="246" t="s">
        <v>84</v>
      </c>
      <c r="AV272" s="11" t="s">
        <v>84</v>
      </c>
      <c r="AW272" s="11" t="s">
        <v>37</v>
      </c>
      <c r="AX272" s="11" t="s">
        <v>81</v>
      </c>
      <c r="AY272" s="246" t="s">
        <v>141</v>
      </c>
    </row>
    <row r="273" spans="2:65" s="1" customFormat="1" ht="16.5" customHeight="1">
      <c r="B273" s="46"/>
      <c r="C273" s="221" t="s">
        <v>645</v>
      </c>
      <c r="D273" s="221" t="s">
        <v>143</v>
      </c>
      <c r="E273" s="222" t="s">
        <v>646</v>
      </c>
      <c r="F273" s="223" t="s">
        <v>647</v>
      </c>
      <c r="G273" s="224" t="s">
        <v>306</v>
      </c>
      <c r="H273" s="225">
        <v>1.3</v>
      </c>
      <c r="I273" s="226"/>
      <c r="J273" s="227">
        <f>ROUND(I273*H273,2)</f>
        <v>0</v>
      </c>
      <c r="K273" s="223" t="s">
        <v>147</v>
      </c>
      <c r="L273" s="72"/>
      <c r="M273" s="228" t="s">
        <v>21</v>
      </c>
      <c r="N273" s="229" t="s">
        <v>44</v>
      </c>
      <c r="O273" s="47"/>
      <c r="P273" s="230">
        <f>O273*H273</f>
        <v>0</v>
      </c>
      <c r="Q273" s="230">
        <v>0.00092</v>
      </c>
      <c r="R273" s="230">
        <f>Q273*H273</f>
        <v>0.001196</v>
      </c>
      <c r="S273" s="230">
        <v>0</v>
      </c>
      <c r="T273" s="231">
        <f>S273*H273</f>
        <v>0</v>
      </c>
      <c r="AR273" s="24" t="s">
        <v>148</v>
      </c>
      <c r="AT273" s="24" t="s">
        <v>143</v>
      </c>
      <c r="AU273" s="24" t="s">
        <v>84</v>
      </c>
      <c r="AY273" s="24" t="s">
        <v>141</v>
      </c>
      <c r="BE273" s="232">
        <f>IF(N273="základní",J273,0)</f>
        <v>0</v>
      </c>
      <c r="BF273" s="232">
        <f>IF(N273="snížená",J273,0)</f>
        <v>0</v>
      </c>
      <c r="BG273" s="232">
        <f>IF(N273="zákl. přenesená",J273,0)</f>
        <v>0</v>
      </c>
      <c r="BH273" s="232">
        <f>IF(N273="sníž. přenesená",J273,0)</f>
        <v>0</v>
      </c>
      <c r="BI273" s="232">
        <f>IF(N273="nulová",J273,0)</f>
        <v>0</v>
      </c>
      <c r="BJ273" s="24" t="s">
        <v>81</v>
      </c>
      <c r="BK273" s="232">
        <f>ROUND(I273*H273,2)</f>
        <v>0</v>
      </c>
      <c r="BL273" s="24" t="s">
        <v>148</v>
      </c>
      <c r="BM273" s="24" t="s">
        <v>648</v>
      </c>
    </row>
    <row r="274" spans="2:47" s="1" customFormat="1" ht="13.5">
      <c r="B274" s="46"/>
      <c r="C274" s="74"/>
      <c r="D274" s="233" t="s">
        <v>150</v>
      </c>
      <c r="E274" s="74"/>
      <c r="F274" s="234" t="s">
        <v>649</v>
      </c>
      <c r="G274" s="74"/>
      <c r="H274" s="74"/>
      <c r="I274" s="191"/>
      <c r="J274" s="74"/>
      <c r="K274" s="74"/>
      <c r="L274" s="72"/>
      <c r="M274" s="235"/>
      <c r="N274" s="47"/>
      <c r="O274" s="47"/>
      <c r="P274" s="47"/>
      <c r="Q274" s="47"/>
      <c r="R274" s="47"/>
      <c r="S274" s="47"/>
      <c r="T274" s="95"/>
      <c r="AT274" s="24" t="s">
        <v>150</v>
      </c>
      <c r="AU274" s="24" t="s">
        <v>84</v>
      </c>
    </row>
    <row r="275" spans="2:51" s="11" customFormat="1" ht="13.5">
      <c r="B275" s="236"/>
      <c r="C275" s="237"/>
      <c r="D275" s="233" t="s">
        <v>161</v>
      </c>
      <c r="E275" s="238" t="s">
        <v>21</v>
      </c>
      <c r="F275" s="239" t="s">
        <v>650</v>
      </c>
      <c r="G275" s="237"/>
      <c r="H275" s="240">
        <v>1.3</v>
      </c>
      <c r="I275" s="241"/>
      <c r="J275" s="237"/>
      <c r="K275" s="237"/>
      <c r="L275" s="242"/>
      <c r="M275" s="243"/>
      <c r="N275" s="244"/>
      <c r="O275" s="244"/>
      <c r="P275" s="244"/>
      <c r="Q275" s="244"/>
      <c r="R275" s="244"/>
      <c r="S275" s="244"/>
      <c r="T275" s="245"/>
      <c r="AT275" s="246" t="s">
        <v>161</v>
      </c>
      <c r="AU275" s="246" t="s">
        <v>84</v>
      </c>
      <c r="AV275" s="11" t="s">
        <v>84</v>
      </c>
      <c r="AW275" s="11" t="s">
        <v>37</v>
      </c>
      <c r="AX275" s="11" t="s">
        <v>81</v>
      </c>
      <c r="AY275" s="246" t="s">
        <v>141</v>
      </c>
    </row>
    <row r="276" spans="2:65" s="1" customFormat="1" ht="16.5" customHeight="1">
      <c r="B276" s="46"/>
      <c r="C276" s="221" t="s">
        <v>651</v>
      </c>
      <c r="D276" s="221" t="s">
        <v>143</v>
      </c>
      <c r="E276" s="222" t="s">
        <v>652</v>
      </c>
      <c r="F276" s="223" t="s">
        <v>653</v>
      </c>
      <c r="G276" s="224" t="s">
        <v>306</v>
      </c>
      <c r="H276" s="225">
        <v>13.26</v>
      </c>
      <c r="I276" s="226"/>
      <c r="J276" s="227">
        <f>ROUND(I276*H276,2)</f>
        <v>0</v>
      </c>
      <c r="K276" s="223" t="s">
        <v>147</v>
      </c>
      <c r="L276" s="72"/>
      <c r="M276" s="228" t="s">
        <v>21</v>
      </c>
      <c r="N276" s="229" t="s">
        <v>44</v>
      </c>
      <c r="O276" s="47"/>
      <c r="P276" s="230">
        <f>O276*H276</f>
        <v>0</v>
      </c>
      <c r="Q276" s="230">
        <v>8E-05</v>
      </c>
      <c r="R276" s="230">
        <f>Q276*H276</f>
        <v>0.0010608</v>
      </c>
      <c r="S276" s="230">
        <v>0</v>
      </c>
      <c r="T276" s="231">
        <f>S276*H276</f>
        <v>0</v>
      </c>
      <c r="AR276" s="24" t="s">
        <v>148</v>
      </c>
      <c r="AT276" s="24" t="s">
        <v>143</v>
      </c>
      <c r="AU276" s="24" t="s">
        <v>84</v>
      </c>
      <c r="AY276" s="24" t="s">
        <v>141</v>
      </c>
      <c r="BE276" s="232">
        <f>IF(N276="základní",J276,0)</f>
        <v>0</v>
      </c>
      <c r="BF276" s="232">
        <f>IF(N276="snížená",J276,0)</f>
        <v>0</v>
      </c>
      <c r="BG276" s="232">
        <f>IF(N276="zákl. přenesená",J276,0)</f>
        <v>0</v>
      </c>
      <c r="BH276" s="232">
        <f>IF(N276="sníž. přenesená",J276,0)</f>
        <v>0</v>
      </c>
      <c r="BI276" s="232">
        <f>IF(N276="nulová",J276,0)</f>
        <v>0</v>
      </c>
      <c r="BJ276" s="24" t="s">
        <v>81</v>
      </c>
      <c r="BK276" s="232">
        <f>ROUND(I276*H276,2)</f>
        <v>0</v>
      </c>
      <c r="BL276" s="24" t="s">
        <v>148</v>
      </c>
      <c r="BM276" s="24" t="s">
        <v>654</v>
      </c>
    </row>
    <row r="277" spans="2:65" s="1" customFormat="1" ht="16.5" customHeight="1">
      <c r="B277" s="46"/>
      <c r="C277" s="221" t="s">
        <v>655</v>
      </c>
      <c r="D277" s="221" t="s">
        <v>143</v>
      </c>
      <c r="E277" s="222" t="s">
        <v>656</v>
      </c>
      <c r="F277" s="223" t="s">
        <v>657</v>
      </c>
      <c r="G277" s="224" t="s">
        <v>306</v>
      </c>
      <c r="H277" s="225">
        <v>36</v>
      </c>
      <c r="I277" s="226"/>
      <c r="J277" s="227">
        <f>ROUND(I277*H277,2)</f>
        <v>0</v>
      </c>
      <c r="K277" s="223" t="s">
        <v>147</v>
      </c>
      <c r="L277" s="72"/>
      <c r="M277" s="228" t="s">
        <v>21</v>
      </c>
      <c r="N277" s="229" t="s">
        <v>44</v>
      </c>
      <c r="O277" s="47"/>
      <c r="P277" s="230">
        <f>O277*H277</f>
        <v>0</v>
      </c>
      <c r="Q277" s="230">
        <v>0.00013</v>
      </c>
      <c r="R277" s="230">
        <f>Q277*H277</f>
        <v>0.004679999999999999</v>
      </c>
      <c r="S277" s="230">
        <v>0</v>
      </c>
      <c r="T277" s="231">
        <f>S277*H277</f>
        <v>0</v>
      </c>
      <c r="AR277" s="24" t="s">
        <v>148</v>
      </c>
      <c r="AT277" s="24" t="s">
        <v>143</v>
      </c>
      <c r="AU277" s="24" t="s">
        <v>84</v>
      </c>
      <c r="AY277" s="24" t="s">
        <v>141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24" t="s">
        <v>81</v>
      </c>
      <c r="BK277" s="232">
        <f>ROUND(I277*H277,2)</f>
        <v>0</v>
      </c>
      <c r="BL277" s="24" t="s">
        <v>148</v>
      </c>
      <c r="BM277" s="24" t="s">
        <v>658</v>
      </c>
    </row>
    <row r="278" spans="2:47" s="1" customFormat="1" ht="13.5">
      <c r="B278" s="46"/>
      <c r="C278" s="74"/>
      <c r="D278" s="233" t="s">
        <v>150</v>
      </c>
      <c r="E278" s="74"/>
      <c r="F278" s="234" t="s">
        <v>659</v>
      </c>
      <c r="G278" s="74"/>
      <c r="H278" s="74"/>
      <c r="I278" s="191"/>
      <c r="J278" s="74"/>
      <c r="K278" s="74"/>
      <c r="L278" s="72"/>
      <c r="M278" s="235"/>
      <c r="N278" s="47"/>
      <c r="O278" s="47"/>
      <c r="P278" s="47"/>
      <c r="Q278" s="47"/>
      <c r="R278" s="47"/>
      <c r="S278" s="47"/>
      <c r="T278" s="95"/>
      <c r="AT278" s="24" t="s">
        <v>150</v>
      </c>
      <c r="AU278" s="24" t="s">
        <v>84</v>
      </c>
    </row>
    <row r="279" spans="2:51" s="11" customFormat="1" ht="13.5">
      <c r="B279" s="236"/>
      <c r="C279" s="237"/>
      <c r="D279" s="233" t="s">
        <v>161</v>
      </c>
      <c r="E279" s="238" t="s">
        <v>21</v>
      </c>
      <c r="F279" s="239" t="s">
        <v>660</v>
      </c>
      <c r="G279" s="237"/>
      <c r="H279" s="240">
        <v>36</v>
      </c>
      <c r="I279" s="241"/>
      <c r="J279" s="237"/>
      <c r="K279" s="237"/>
      <c r="L279" s="242"/>
      <c r="M279" s="243"/>
      <c r="N279" s="244"/>
      <c r="O279" s="244"/>
      <c r="P279" s="244"/>
      <c r="Q279" s="244"/>
      <c r="R279" s="244"/>
      <c r="S279" s="244"/>
      <c r="T279" s="245"/>
      <c r="AT279" s="246" t="s">
        <v>161</v>
      </c>
      <c r="AU279" s="246" t="s">
        <v>84</v>
      </c>
      <c r="AV279" s="11" t="s">
        <v>84</v>
      </c>
      <c r="AW279" s="11" t="s">
        <v>37</v>
      </c>
      <c r="AX279" s="11" t="s">
        <v>81</v>
      </c>
      <c r="AY279" s="246" t="s">
        <v>141</v>
      </c>
    </row>
    <row r="280" spans="2:65" s="1" customFormat="1" ht="16.5" customHeight="1">
      <c r="B280" s="46"/>
      <c r="C280" s="221" t="s">
        <v>661</v>
      </c>
      <c r="D280" s="221" t="s">
        <v>143</v>
      </c>
      <c r="E280" s="222" t="s">
        <v>662</v>
      </c>
      <c r="F280" s="223" t="s">
        <v>663</v>
      </c>
      <c r="G280" s="224" t="s">
        <v>306</v>
      </c>
      <c r="H280" s="225">
        <v>12</v>
      </c>
      <c r="I280" s="226"/>
      <c r="J280" s="227">
        <f>ROUND(I280*H280,2)</f>
        <v>0</v>
      </c>
      <c r="K280" s="223" t="s">
        <v>147</v>
      </c>
      <c r="L280" s="72"/>
      <c r="M280" s="228" t="s">
        <v>21</v>
      </c>
      <c r="N280" s="229" t="s">
        <v>44</v>
      </c>
      <c r="O280" s="47"/>
      <c r="P280" s="230">
        <f>O280*H280</f>
        <v>0</v>
      </c>
      <c r="Q280" s="230">
        <v>0.00013</v>
      </c>
      <c r="R280" s="230">
        <f>Q280*H280</f>
        <v>0.0015599999999999998</v>
      </c>
      <c r="S280" s="230">
        <v>0</v>
      </c>
      <c r="T280" s="231">
        <f>S280*H280</f>
        <v>0</v>
      </c>
      <c r="AR280" s="24" t="s">
        <v>148</v>
      </c>
      <c r="AT280" s="24" t="s">
        <v>143</v>
      </c>
      <c r="AU280" s="24" t="s">
        <v>84</v>
      </c>
      <c r="AY280" s="24" t="s">
        <v>141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24" t="s">
        <v>81</v>
      </c>
      <c r="BK280" s="232">
        <f>ROUND(I280*H280,2)</f>
        <v>0</v>
      </c>
      <c r="BL280" s="24" t="s">
        <v>148</v>
      </c>
      <c r="BM280" s="24" t="s">
        <v>664</v>
      </c>
    </row>
    <row r="281" spans="2:47" s="1" customFormat="1" ht="13.5">
      <c r="B281" s="46"/>
      <c r="C281" s="74"/>
      <c r="D281" s="233" t="s">
        <v>150</v>
      </c>
      <c r="E281" s="74"/>
      <c r="F281" s="234" t="s">
        <v>665</v>
      </c>
      <c r="G281" s="74"/>
      <c r="H281" s="74"/>
      <c r="I281" s="191"/>
      <c r="J281" s="74"/>
      <c r="K281" s="74"/>
      <c r="L281" s="72"/>
      <c r="M281" s="235"/>
      <c r="N281" s="47"/>
      <c r="O281" s="47"/>
      <c r="P281" s="47"/>
      <c r="Q281" s="47"/>
      <c r="R281" s="47"/>
      <c r="S281" s="47"/>
      <c r="T281" s="95"/>
      <c r="AT281" s="24" t="s">
        <v>150</v>
      </c>
      <c r="AU281" s="24" t="s">
        <v>84</v>
      </c>
    </row>
    <row r="282" spans="2:51" s="11" customFormat="1" ht="13.5">
      <c r="B282" s="236"/>
      <c r="C282" s="237"/>
      <c r="D282" s="233" t="s">
        <v>161</v>
      </c>
      <c r="E282" s="238" t="s">
        <v>21</v>
      </c>
      <c r="F282" s="239" t="s">
        <v>666</v>
      </c>
      <c r="G282" s="237"/>
      <c r="H282" s="240">
        <v>12</v>
      </c>
      <c r="I282" s="241"/>
      <c r="J282" s="237"/>
      <c r="K282" s="237"/>
      <c r="L282" s="242"/>
      <c r="M282" s="243"/>
      <c r="N282" s="244"/>
      <c r="O282" s="244"/>
      <c r="P282" s="244"/>
      <c r="Q282" s="244"/>
      <c r="R282" s="244"/>
      <c r="S282" s="244"/>
      <c r="T282" s="245"/>
      <c r="AT282" s="246" t="s">
        <v>161</v>
      </c>
      <c r="AU282" s="246" t="s">
        <v>84</v>
      </c>
      <c r="AV282" s="11" t="s">
        <v>84</v>
      </c>
      <c r="AW282" s="11" t="s">
        <v>37</v>
      </c>
      <c r="AX282" s="11" t="s">
        <v>81</v>
      </c>
      <c r="AY282" s="246" t="s">
        <v>141</v>
      </c>
    </row>
    <row r="283" spans="2:65" s="1" customFormat="1" ht="16.5" customHeight="1">
      <c r="B283" s="46"/>
      <c r="C283" s="221" t="s">
        <v>667</v>
      </c>
      <c r="D283" s="221" t="s">
        <v>143</v>
      </c>
      <c r="E283" s="222" t="s">
        <v>668</v>
      </c>
      <c r="F283" s="223" t="s">
        <v>669</v>
      </c>
      <c r="G283" s="224" t="s">
        <v>306</v>
      </c>
      <c r="H283" s="225">
        <v>48</v>
      </c>
      <c r="I283" s="226"/>
      <c r="J283" s="227">
        <f>ROUND(I283*H283,2)</f>
        <v>0</v>
      </c>
      <c r="K283" s="223" t="s">
        <v>147</v>
      </c>
      <c r="L283" s="72"/>
      <c r="M283" s="228" t="s">
        <v>21</v>
      </c>
      <c r="N283" s="229" t="s">
        <v>44</v>
      </c>
      <c r="O283" s="47"/>
      <c r="P283" s="230">
        <f>O283*H283</f>
        <v>0</v>
      </c>
      <c r="Q283" s="230">
        <v>0</v>
      </c>
      <c r="R283" s="230">
        <f>Q283*H283</f>
        <v>0</v>
      </c>
      <c r="S283" s="230">
        <v>0</v>
      </c>
      <c r="T283" s="231">
        <f>S283*H283</f>
        <v>0</v>
      </c>
      <c r="AR283" s="24" t="s">
        <v>148</v>
      </c>
      <c r="AT283" s="24" t="s">
        <v>143</v>
      </c>
      <c r="AU283" s="24" t="s">
        <v>84</v>
      </c>
      <c r="AY283" s="24" t="s">
        <v>141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24" t="s">
        <v>81</v>
      </c>
      <c r="BK283" s="232">
        <f>ROUND(I283*H283,2)</f>
        <v>0</v>
      </c>
      <c r="BL283" s="24" t="s">
        <v>148</v>
      </c>
      <c r="BM283" s="24" t="s">
        <v>670</v>
      </c>
    </row>
    <row r="284" spans="2:51" s="11" customFormat="1" ht="13.5">
      <c r="B284" s="236"/>
      <c r="C284" s="237"/>
      <c r="D284" s="233" t="s">
        <v>161</v>
      </c>
      <c r="E284" s="238" t="s">
        <v>21</v>
      </c>
      <c r="F284" s="239" t="s">
        <v>671</v>
      </c>
      <c r="G284" s="237"/>
      <c r="H284" s="240">
        <v>48</v>
      </c>
      <c r="I284" s="241"/>
      <c r="J284" s="237"/>
      <c r="K284" s="237"/>
      <c r="L284" s="242"/>
      <c r="M284" s="243"/>
      <c r="N284" s="244"/>
      <c r="O284" s="244"/>
      <c r="P284" s="244"/>
      <c r="Q284" s="244"/>
      <c r="R284" s="244"/>
      <c r="S284" s="244"/>
      <c r="T284" s="245"/>
      <c r="AT284" s="246" t="s">
        <v>161</v>
      </c>
      <c r="AU284" s="246" t="s">
        <v>84</v>
      </c>
      <c r="AV284" s="11" t="s">
        <v>84</v>
      </c>
      <c r="AW284" s="11" t="s">
        <v>37</v>
      </c>
      <c r="AX284" s="11" t="s">
        <v>81</v>
      </c>
      <c r="AY284" s="246" t="s">
        <v>141</v>
      </c>
    </row>
    <row r="285" spans="2:65" s="1" customFormat="1" ht="25.5" customHeight="1">
      <c r="B285" s="46"/>
      <c r="C285" s="221" t="s">
        <v>672</v>
      </c>
      <c r="D285" s="221" t="s">
        <v>143</v>
      </c>
      <c r="E285" s="222" t="s">
        <v>673</v>
      </c>
      <c r="F285" s="223" t="s">
        <v>674</v>
      </c>
      <c r="G285" s="224" t="s">
        <v>306</v>
      </c>
      <c r="H285" s="225">
        <v>34.353</v>
      </c>
      <c r="I285" s="226"/>
      <c r="J285" s="227">
        <f>ROUND(I285*H285,2)</f>
        <v>0</v>
      </c>
      <c r="K285" s="223" t="s">
        <v>147</v>
      </c>
      <c r="L285" s="72"/>
      <c r="M285" s="228" t="s">
        <v>21</v>
      </c>
      <c r="N285" s="229" t="s">
        <v>44</v>
      </c>
      <c r="O285" s="47"/>
      <c r="P285" s="230">
        <f>O285*H285</f>
        <v>0</v>
      </c>
      <c r="Q285" s="230">
        <v>0</v>
      </c>
      <c r="R285" s="230">
        <f>Q285*H285</f>
        <v>0</v>
      </c>
      <c r="S285" s="230">
        <v>0</v>
      </c>
      <c r="T285" s="231">
        <f>S285*H285</f>
        <v>0</v>
      </c>
      <c r="AR285" s="24" t="s">
        <v>148</v>
      </c>
      <c r="AT285" s="24" t="s">
        <v>143</v>
      </c>
      <c r="AU285" s="24" t="s">
        <v>84</v>
      </c>
      <c r="AY285" s="24" t="s">
        <v>141</v>
      </c>
      <c r="BE285" s="232">
        <f>IF(N285="základní",J285,0)</f>
        <v>0</v>
      </c>
      <c r="BF285" s="232">
        <f>IF(N285="snížená",J285,0)</f>
        <v>0</v>
      </c>
      <c r="BG285" s="232">
        <f>IF(N285="zákl. přenesená",J285,0)</f>
        <v>0</v>
      </c>
      <c r="BH285" s="232">
        <f>IF(N285="sníž. přenesená",J285,0)</f>
        <v>0</v>
      </c>
      <c r="BI285" s="232">
        <f>IF(N285="nulová",J285,0)</f>
        <v>0</v>
      </c>
      <c r="BJ285" s="24" t="s">
        <v>81</v>
      </c>
      <c r="BK285" s="232">
        <f>ROUND(I285*H285,2)</f>
        <v>0</v>
      </c>
      <c r="BL285" s="24" t="s">
        <v>148</v>
      </c>
      <c r="BM285" s="24" t="s">
        <v>675</v>
      </c>
    </row>
    <row r="286" spans="2:47" s="1" customFormat="1" ht="13.5">
      <c r="B286" s="46"/>
      <c r="C286" s="74"/>
      <c r="D286" s="233" t="s">
        <v>150</v>
      </c>
      <c r="E286" s="74"/>
      <c r="F286" s="234" t="s">
        <v>676</v>
      </c>
      <c r="G286" s="74"/>
      <c r="H286" s="74"/>
      <c r="I286" s="191"/>
      <c r="J286" s="74"/>
      <c r="K286" s="74"/>
      <c r="L286" s="72"/>
      <c r="M286" s="235"/>
      <c r="N286" s="47"/>
      <c r="O286" s="47"/>
      <c r="P286" s="47"/>
      <c r="Q286" s="47"/>
      <c r="R286" s="47"/>
      <c r="S286" s="47"/>
      <c r="T286" s="95"/>
      <c r="AT286" s="24" t="s">
        <v>150</v>
      </c>
      <c r="AU286" s="24" t="s">
        <v>84</v>
      </c>
    </row>
    <row r="287" spans="2:51" s="11" customFormat="1" ht="13.5">
      <c r="B287" s="236"/>
      <c r="C287" s="237"/>
      <c r="D287" s="233" t="s">
        <v>161</v>
      </c>
      <c r="E287" s="238" t="s">
        <v>21</v>
      </c>
      <c r="F287" s="239" t="s">
        <v>677</v>
      </c>
      <c r="G287" s="237"/>
      <c r="H287" s="240">
        <v>30.536</v>
      </c>
      <c r="I287" s="241"/>
      <c r="J287" s="237"/>
      <c r="K287" s="237"/>
      <c r="L287" s="242"/>
      <c r="M287" s="243"/>
      <c r="N287" s="244"/>
      <c r="O287" s="244"/>
      <c r="P287" s="244"/>
      <c r="Q287" s="244"/>
      <c r="R287" s="244"/>
      <c r="S287" s="244"/>
      <c r="T287" s="245"/>
      <c r="AT287" s="246" t="s">
        <v>161</v>
      </c>
      <c r="AU287" s="246" t="s">
        <v>84</v>
      </c>
      <c r="AV287" s="11" t="s">
        <v>84</v>
      </c>
      <c r="AW287" s="11" t="s">
        <v>37</v>
      </c>
      <c r="AX287" s="11" t="s">
        <v>73</v>
      </c>
      <c r="AY287" s="246" t="s">
        <v>141</v>
      </c>
    </row>
    <row r="288" spans="2:51" s="11" customFormat="1" ht="13.5">
      <c r="B288" s="236"/>
      <c r="C288" s="237"/>
      <c r="D288" s="233" t="s">
        <v>161</v>
      </c>
      <c r="E288" s="238" t="s">
        <v>21</v>
      </c>
      <c r="F288" s="239" t="s">
        <v>678</v>
      </c>
      <c r="G288" s="237"/>
      <c r="H288" s="240">
        <v>3.817</v>
      </c>
      <c r="I288" s="241"/>
      <c r="J288" s="237"/>
      <c r="K288" s="237"/>
      <c r="L288" s="242"/>
      <c r="M288" s="243"/>
      <c r="N288" s="244"/>
      <c r="O288" s="244"/>
      <c r="P288" s="244"/>
      <c r="Q288" s="244"/>
      <c r="R288" s="244"/>
      <c r="S288" s="244"/>
      <c r="T288" s="245"/>
      <c r="AT288" s="246" t="s">
        <v>161</v>
      </c>
      <c r="AU288" s="246" t="s">
        <v>84</v>
      </c>
      <c r="AV288" s="11" t="s">
        <v>84</v>
      </c>
      <c r="AW288" s="11" t="s">
        <v>37</v>
      </c>
      <c r="AX288" s="11" t="s">
        <v>73</v>
      </c>
      <c r="AY288" s="246" t="s">
        <v>141</v>
      </c>
    </row>
    <row r="289" spans="2:51" s="12" customFormat="1" ht="13.5">
      <c r="B289" s="247"/>
      <c r="C289" s="248"/>
      <c r="D289" s="233" t="s">
        <v>161</v>
      </c>
      <c r="E289" s="249" t="s">
        <v>21</v>
      </c>
      <c r="F289" s="250" t="s">
        <v>174</v>
      </c>
      <c r="G289" s="248"/>
      <c r="H289" s="251">
        <v>34.353</v>
      </c>
      <c r="I289" s="252"/>
      <c r="J289" s="248"/>
      <c r="K289" s="248"/>
      <c r="L289" s="253"/>
      <c r="M289" s="254"/>
      <c r="N289" s="255"/>
      <c r="O289" s="255"/>
      <c r="P289" s="255"/>
      <c r="Q289" s="255"/>
      <c r="R289" s="255"/>
      <c r="S289" s="255"/>
      <c r="T289" s="256"/>
      <c r="AT289" s="257" t="s">
        <v>161</v>
      </c>
      <c r="AU289" s="257" t="s">
        <v>84</v>
      </c>
      <c r="AV289" s="12" t="s">
        <v>148</v>
      </c>
      <c r="AW289" s="12" t="s">
        <v>37</v>
      </c>
      <c r="AX289" s="12" t="s">
        <v>81</v>
      </c>
      <c r="AY289" s="257" t="s">
        <v>141</v>
      </c>
    </row>
    <row r="290" spans="2:65" s="1" customFormat="1" ht="16.5" customHeight="1">
      <c r="B290" s="46"/>
      <c r="C290" s="284" t="s">
        <v>679</v>
      </c>
      <c r="D290" s="284" t="s">
        <v>576</v>
      </c>
      <c r="E290" s="285" t="s">
        <v>680</v>
      </c>
      <c r="F290" s="286" t="s">
        <v>681</v>
      </c>
      <c r="G290" s="287" t="s">
        <v>158</v>
      </c>
      <c r="H290" s="288">
        <v>34.353</v>
      </c>
      <c r="I290" s="289"/>
      <c r="J290" s="290">
        <f>ROUND(I290*H290,2)</f>
        <v>0</v>
      </c>
      <c r="K290" s="286" t="s">
        <v>147</v>
      </c>
      <c r="L290" s="291"/>
      <c r="M290" s="292" t="s">
        <v>21</v>
      </c>
      <c r="N290" s="293" t="s">
        <v>44</v>
      </c>
      <c r="O290" s="47"/>
      <c r="P290" s="230">
        <f>O290*H290</f>
        <v>0</v>
      </c>
      <c r="Q290" s="230">
        <v>2.429</v>
      </c>
      <c r="R290" s="230">
        <f>Q290*H290</f>
        <v>83.443437</v>
      </c>
      <c r="S290" s="230">
        <v>0</v>
      </c>
      <c r="T290" s="231">
        <f>S290*H290</f>
        <v>0</v>
      </c>
      <c r="AR290" s="24" t="s">
        <v>184</v>
      </c>
      <c r="AT290" s="24" t="s">
        <v>576</v>
      </c>
      <c r="AU290" s="24" t="s">
        <v>84</v>
      </c>
      <c r="AY290" s="24" t="s">
        <v>141</v>
      </c>
      <c r="BE290" s="232">
        <f>IF(N290="základní",J290,0)</f>
        <v>0</v>
      </c>
      <c r="BF290" s="232">
        <f>IF(N290="snížená",J290,0)</f>
        <v>0</v>
      </c>
      <c r="BG290" s="232">
        <f>IF(N290="zákl. přenesená",J290,0)</f>
        <v>0</v>
      </c>
      <c r="BH290" s="232">
        <f>IF(N290="sníž. přenesená",J290,0)</f>
        <v>0</v>
      </c>
      <c r="BI290" s="232">
        <f>IF(N290="nulová",J290,0)</f>
        <v>0</v>
      </c>
      <c r="BJ290" s="24" t="s">
        <v>81</v>
      </c>
      <c r="BK290" s="232">
        <f>ROUND(I290*H290,2)</f>
        <v>0</v>
      </c>
      <c r="BL290" s="24" t="s">
        <v>148</v>
      </c>
      <c r="BM290" s="24" t="s">
        <v>682</v>
      </c>
    </row>
    <row r="291" spans="2:65" s="1" customFormat="1" ht="16.5" customHeight="1">
      <c r="B291" s="46"/>
      <c r="C291" s="221" t="s">
        <v>683</v>
      </c>
      <c r="D291" s="221" t="s">
        <v>143</v>
      </c>
      <c r="E291" s="222" t="s">
        <v>684</v>
      </c>
      <c r="F291" s="223" t="s">
        <v>685</v>
      </c>
      <c r="G291" s="224" t="s">
        <v>208</v>
      </c>
      <c r="H291" s="225">
        <v>3.435</v>
      </c>
      <c r="I291" s="226"/>
      <c r="J291" s="227">
        <f>ROUND(I291*H291,2)</f>
        <v>0</v>
      </c>
      <c r="K291" s="223" t="s">
        <v>147</v>
      </c>
      <c r="L291" s="72"/>
      <c r="M291" s="228" t="s">
        <v>21</v>
      </c>
      <c r="N291" s="229" t="s">
        <v>44</v>
      </c>
      <c r="O291" s="47"/>
      <c r="P291" s="230">
        <f>O291*H291</f>
        <v>0</v>
      </c>
      <c r="Q291" s="230">
        <v>1.11332</v>
      </c>
      <c r="R291" s="230">
        <f>Q291*H291</f>
        <v>3.8242542000000004</v>
      </c>
      <c r="S291" s="230">
        <v>0</v>
      </c>
      <c r="T291" s="231">
        <f>S291*H291</f>
        <v>0</v>
      </c>
      <c r="AR291" s="24" t="s">
        <v>148</v>
      </c>
      <c r="AT291" s="24" t="s">
        <v>143</v>
      </c>
      <c r="AU291" s="24" t="s">
        <v>84</v>
      </c>
      <c r="AY291" s="24" t="s">
        <v>141</v>
      </c>
      <c r="BE291" s="232">
        <f>IF(N291="základní",J291,0)</f>
        <v>0</v>
      </c>
      <c r="BF291" s="232">
        <f>IF(N291="snížená",J291,0)</f>
        <v>0</v>
      </c>
      <c r="BG291" s="232">
        <f>IF(N291="zákl. přenesená",J291,0)</f>
        <v>0</v>
      </c>
      <c r="BH291" s="232">
        <f>IF(N291="sníž. přenesená",J291,0)</f>
        <v>0</v>
      </c>
      <c r="BI291" s="232">
        <f>IF(N291="nulová",J291,0)</f>
        <v>0</v>
      </c>
      <c r="BJ291" s="24" t="s">
        <v>81</v>
      </c>
      <c r="BK291" s="232">
        <f>ROUND(I291*H291,2)</f>
        <v>0</v>
      </c>
      <c r="BL291" s="24" t="s">
        <v>148</v>
      </c>
      <c r="BM291" s="24" t="s">
        <v>686</v>
      </c>
    </row>
    <row r="292" spans="2:47" s="1" customFormat="1" ht="13.5">
      <c r="B292" s="46"/>
      <c r="C292" s="74"/>
      <c r="D292" s="233" t="s">
        <v>150</v>
      </c>
      <c r="E292" s="74"/>
      <c r="F292" s="234" t="s">
        <v>687</v>
      </c>
      <c r="G292" s="74"/>
      <c r="H292" s="74"/>
      <c r="I292" s="191"/>
      <c r="J292" s="74"/>
      <c r="K292" s="74"/>
      <c r="L292" s="72"/>
      <c r="M292" s="235"/>
      <c r="N292" s="47"/>
      <c r="O292" s="47"/>
      <c r="P292" s="47"/>
      <c r="Q292" s="47"/>
      <c r="R292" s="47"/>
      <c r="S292" s="47"/>
      <c r="T292" s="95"/>
      <c r="AT292" s="24" t="s">
        <v>150</v>
      </c>
      <c r="AU292" s="24" t="s">
        <v>84</v>
      </c>
    </row>
    <row r="293" spans="2:51" s="11" customFormat="1" ht="13.5">
      <c r="B293" s="236"/>
      <c r="C293" s="237"/>
      <c r="D293" s="233" t="s">
        <v>161</v>
      </c>
      <c r="E293" s="237"/>
      <c r="F293" s="239" t="s">
        <v>688</v>
      </c>
      <c r="G293" s="237"/>
      <c r="H293" s="240">
        <v>3.435</v>
      </c>
      <c r="I293" s="241"/>
      <c r="J293" s="237"/>
      <c r="K293" s="237"/>
      <c r="L293" s="242"/>
      <c r="M293" s="243"/>
      <c r="N293" s="244"/>
      <c r="O293" s="244"/>
      <c r="P293" s="244"/>
      <c r="Q293" s="244"/>
      <c r="R293" s="244"/>
      <c r="S293" s="244"/>
      <c r="T293" s="245"/>
      <c r="AT293" s="246" t="s">
        <v>161</v>
      </c>
      <c r="AU293" s="246" t="s">
        <v>84</v>
      </c>
      <c r="AV293" s="11" t="s">
        <v>84</v>
      </c>
      <c r="AW293" s="11" t="s">
        <v>6</v>
      </c>
      <c r="AX293" s="11" t="s">
        <v>81</v>
      </c>
      <c r="AY293" s="246" t="s">
        <v>141</v>
      </c>
    </row>
    <row r="294" spans="2:65" s="1" customFormat="1" ht="16.5" customHeight="1">
      <c r="B294" s="46"/>
      <c r="C294" s="221" t="s">
        <v>689</v>
      </c>
      <c r="D294" s="221" t="s">
        <v>143</v>
      </c>
      <c r="E294" s="222" t="s">
        <v>690</v>
      </c>
      <c r="F294" s="223" t="s">
        <v>691</v>
      </c>
      <c r="G294" s="224" t="s">
        <v>306</v>
      </c>
      <c r="H294" s="225">
        <v>3.817</v>
      </c>
      <c r="I294" s="226"/>
      <c r="J294" s="227">
        <f>ROUND(I294*H294,2)</f>
        <v>0</v>
      </c>
      <c r="K294" s="223" t="s">
        <v>147</v>
      </c>
      <c r="L294" s="72"/>
      <c r="M294" s="228" t="s">
        <v>21</v>
      </c>
      <c r="N294" s="229" t="s">
        <v>44</v>
      </c>
      <c r="O294" s="47"/>
      <c r="P294" s="230">
        <f>O294*H294</f>
        <v>0</v>
      </c>
      <c r="Q294" s="230">
        <v>0</v>
      </c>
      <c r="R294" s="230">
        <f>Q294*H294</f>
        <v>0</v>
      </c>
      <c r="S294" s="230">
        <v>1.699</v>
      </c>
      <c r="T294" s="231">
        <f>S294*H294</f>
        <v>6.485083</v>
      </c>
      <c r="AR294" s="24" t="s">
        <v>148</v>
      </c>
      <c r="AT294" s="24" t="s">
        <v>143</v>
      </c>
      <c r="AU294" s="24" t="s">
        <v>84</v>
      </c>
      <c r="AY294" s="24" t="s">
        <v>141</v>
      </c>
      <c r="BE294" s="232">
        <f>IF(N294="základní",J294,0)</f>
        <v>0</v>
      </c>
      <c r="BF294" s="232">
        <f>IF(N294="snížená",J294,0)</f>
        <v>0</v>
      </c>
      <c r="BG294" s="232">
        <f>IF(N294="zákl. přenesená",J294,0)</f>
        <v>0</v>
      </c>
      <c r="BH294" s="232">
        <f>IF(N294="sníž. přenesená",J294,0)</f>
        <v>0</v>
      </c>
      <c r="BI294" s="232">
        <f>IF(N294="nulová",J294,0)</f>
        <v>0</v>
      </c>
      <c r="BJ294" s="24" t="s">
        <v>81</v>
      </c>
      <c r="BK294" s="232">
        <f>ROUND(I294*H294,2)</f>
        <v>0</v>
      </c>
      <c r="BL294" s="24" t="s">
        <v>148</v>
      </c>
      <c r="BM294" s="24" t="s">
        <v>692</v>
      </c>
    </row>
    <row r="295" spans="2:51" s="11" customFormat="1" ht="13.5">
      <c r="B295" s="236"/>
      <c r="C295" s="237"/>
      <c r="D295" s="233" t="s">
        <v>161</v>
      </c>
      <c r="E295" s="238" t="s">
        <v>21</v>
      </c>
      <c r="F295" s="239" t="s">
        <v>678</v>
      </c>
      <c r="G295" s="237"/>
      <c r="H295" s="240">
        <v>3.817</v>
      </c>
      <c r="I295" s="241"/>
      <c r="J295" s="237"/>
      <c r="K295" s="237"/>
      <c r="L295" s="242"/>
      <c r="M295" s="243"/>
      <c r="N295" s="244"/>
      <c r="O295" s="244"/>
      <c r="P295" s="244"/>
      <c r="Q295" s="244"/>
      <c r="R295" s="244"/>
      <c r="S295" s="244"/>
      <c r="T295" s="245"/>
      <c r="AT295" s="246" t="s">
        <v>161</v>
      </c>
      <c r="AU295" s="246" t="s">
        <v>84</v>
      </c>
      <c r="AV295" s="11" t="s">
        <v>84</v>
      </c>
      <c r="AW295" s="11" t="s">
        <v>37</v>
      </c>
      <c r="AX295" s="11" t="s">
        <v>81</v>
      </c>
      <c r="AY295" s="246" t="s">
        <v>141</v>
      </c>
    </row>
    <row r="296" spans="2:65" s="1" customFormat="1" ht="16.5" customHeight="1">
      <c r="B296" s="46"/>
      <c r="C296" s="221" t="s">
        <v>693</v>
      </c>
      <c r="D296" s="221" t="s">
        <v>143</v>
      </c>
      <c r="E296" s="222" t="s">
        <v>694</v>
      </c>
      <c r="F296" s="223" t="s">
        <v>695</v>
      </c>
      <c r="G296" s="224" t="s">
        <v>158</v>
      </c>
      <c r="H296" s="225">
        <v>7.494</v>
      </c>
      <c r="I296" s="226"/>
      <c r="J296" s="227">
        <f>ROUND(I296*H296,2)</f>
        <v>0</v>
      </c>
      <c r="K296" s="223" t="s">
        <v>147</v>
      </c>
      <c r="L296" s="72"/>
      <c r="M296" s="228" t="s">
        <v>21</v>
      </c>
      <c r="N296" s="229" t="s">
        <v>44</v>
      </c>
      <c r="O296" s="47"/>
      <c r="P296" s="230">
        <f>O296*H296</f>
        <v>0</v>
      </c>
      <c r="Q296" s="230">
        <v>0</v>
      </c>
      <c r="R296" s="230">
        <f>Q296*H296</f>
        <v>0</v>
      </c>
      <c r="S296" s="230">
        <v>0</v>
      </c>
      <c r="T296" s="231">
        <f>S296*H296</f>
        <v>0</v>
      </c>
      <c r="AR296" s="24" t="s">
        <v>148</v>
      </c>
      <c r="AT296" s="24" t="s">
        <v>143</v>
      </c>
      <c r="AU296" s="24" t="s">
        <v>84</v>
      </c>
      <c r="AY296" s="24" t="s">
        <v>141</v>
      </c>
      <c r="BE296" s="232">
        <f>IF(N296="základní",J296,0)</f>
        <v>0</v>
      </c>
      <c r="BF296" s="232">
        <f>IF(N296="snížená",J296,0)</f>
        <v>0</v>
      </c>
      <c r="BG296" s="232">
        <f>IF(N296="zákl. přenesená",J296,0)</f>
        <v>0</v>
      </c>
      <c r="BH296" s="232">
        <f>IF(N296="sníž. přenesená",J296,0)</f>
        <v>0</v>
      </c>
      <c r="BI296" s="232">
        <f>IF(N296="nulová",J296,0)</f>
        <v>0</v>
      </c>
      <c r="BJ296" s="24" t="s">
        <v>81</v>
      </c>
      <c r="BK296" s="232">
        <f>ROUND(I296*H296,2)</f>
        <v>0</v>
      </c>
      <c r="BL296" s="24" t="s">
        <v>148</v>
      </c>
      <c r="BM296" s="24" t="s">
        <v>696</v>
      </c>
    </row>
    <row r="297" spans="2:47" s="1" customFormat="1" ht="13.5">
      <c r="B297" s="46"/>
      <c r="C297" s="74"/>
      <c r="D297" s="233" t="s">
        <v>150</v>
      </c>
      <c r="E297" s="74"/>
      <c r="F297" s="234" t="s">
        <v>697</v>
      </c>
      <c r="G297" s="74"/>
      <c r="H297" s="74"/>
      <c r="I297" s="191"/>
      <c r="J297" s="74"/>
      <c r="K297" s="74"/>
      <c r="L297" s="72"/>
      <c r="M297" s="235"/>
      <c r="N297" s="47"/>
      <c r="O297" s="47"/>
      <c r="P297" s="47"/>
      <c r="Q297" s="47"/>
      <c r="R297" s="47"/>
      <c r="S297" s="47"/>
      <c r="T297" s="95"/>
      <c r="AT297" s="24" t="s">
        <v>150</v>
      </c>
      <c r="AU297" s="24" t="s">
        <v>84</v>
      </c>
    </row>
    <row r="298" spans="2:51" s="13" customFormat="1" ht="13.5">
      <c r="B298" s="263"/>
      <c r="C298" s="264"/>
      <c r="D298" s="233" t="s">
        <v>161</v>
      </c>
      <c r="E298" s="265" t="s">
        <v>21</v>
      </c>
      <c r="F298" s="266" t="s">
        <v>460</v>
      </c>
      <c r="G298" s="264"/>
      <c r="H298" s="265" t="s">
        <v>21</v>
      </c>
      <c r="I298" s="267"/>
      <c r="J298" s="264"/>
      <c r="K298" s="264"/>
      <c r="L298" s="268"/>
      <c r="M298" s="269"/>
      <c r="N298" s="270"/>
      <c r="O298" s="270"/>
      <c r="P298" s="270"/>
      <c r="Q298" s="270"/>
      <c r="R298" s="270"/>
      <c r="S298" s="270"/>
      <c r="T298" s="271"/>
      <c r="AT298" s="272" t="s">
        <v>161</v>
      </c>
      <c r="AU298" s="272" t="s">
        <v>84</v>
      </c>
      <c r="AV298" s="13" t="s">
        <v>81</v>
      </c>
      <c r="AW298" s="13" t="s">
        <v>37</v>
      </c>
      <c r="AX298" s="13" t="s">
        <v>73</v>
      </c>
      <c r="AY298" s="272" t="s">
        <v>141</v>
      </c>
    </row>
    <row r="299" spans="2:51" s="11" customFormat="1" ht="13.5">
      <c r="B299" s="236"/>
      <c r="C299" s="237"/>
      <c r="D299" s="233" t="s">
        <v>161</v>
      </c>
      <c r="E299" s="238" t="s">
        <v>21</v>
      </c>
      <c r="F299" s="239" t="s">
        <v>461</v>
      </c>
      <c r="G299" s="237"/>
      <c r="H299" s="240">
        <v>3.747</v>
      </c>
      <c r="I299" s="241"/>
      <c r="J299" s="237"/>
      <c r="K299" s="237"/>
      <c r="L299" s="242"/>
      <c r="M299" s="243"/>
      <c r="N299" s="244"/>
      <c r="O299" s="244"/>
      <c r="P299" s="244"/>
      <c r="Q299" s="244"/>
      <c r="R299" s="244"/>
      <c r="S299" s="244"/>
      <c r="T299" s="245"/>
      <c r="AT299" s="246" t="s">
        <v>161</v>
      </c>
      <c r="AU299" s="246" t="s">
        <v>84</v>
      </c>
      <c r="AV299" s="11" t="s">
        <v>84</v>
      </c>
      <c r="AW299" s="11" t="s">
        <v>37</v>
      </c>
      <c r="AX299" s="11" t="s">
        <v>73</v>
      </c>
      <c r="AY299" s="246" t="s">
        <v>141</v>
      </c>
    </row>
    <row r="300" spans="2:51" s="11" customFormat="1" ht="13.5">
      <c r="B300" s="236"/>
      <c r="C300" s="237"/>
      <c r="D300" s="233" t="s">
        <v>161</v>
      </c>
      <c r="E300" s="238" t="s">
        <v>21</v>
      </c>
      <c r="F300" s="239" t="s">
        <v>462</v>
      </c>
      <c r="G300" s="237"/>
      <c r="H300" s="240">
        <v>3.747</v>
      </c>
      <c r="I300" s="241"/>
      <c r="J300" s="237"/>
      <c r="K300" s="237"/>
      <c r="L300" s="242"/>
      <c r="M300" s="243"/>
      <c r="N300" s="244"/>
      <c r="O300" s="244"/>
      <c r="P300" s="244"/>
      <c r="Q300" s="244"/>
      <c r="R300" s="244"/>
      <c r="S300" s="244"/>
      <c r="T300" s="245"/>
      <c r="AT300" s="246" t="s">
        <v>161</v>
      </c>
      <c r="AU300" s="246" t="s">
        <v>84</v>
      </c>
      <c r="AV300" s="11" t="s">
        <v>84</v>
      </c>
      <c r="AW300" s="11" t="s">
        <v>37</v>
      </c>
      <c r="AX300" s="11" t="s">
        <v>73</v>
      </c>
      <c r="AY300" s="246" t="s">
        <v>141</v>
      </c>
    </row>
    <row r="301" spans="2:51" s="12" customFormat="1" ht="13.5">
      <c r="B301" s="247"/>
      <c r="C301" s="248"/>
      <c r="D301" s="233" t="s">
        <v>161</v>
      </c>
      <c r="E301" s="249" t="s">
        <v>21</v>
      </c>
      <c r="F301" s="250" t="s">
        <v>174</v>
      </c>
      <c r="G301" s="248"/>
      <c r="H301" s="251">
        <v>7.494</v>
      </c>
      <c r="I301" s="252"/>
      <c r="J301" s="248"/>
      <c r="K301" s="248"/>
      <c r="L301" s="253"/>
      <c r="M301" s="254"/>
      <c r="N301" s="255"/>
      <c r="O301" s="255"/>
      <c r="P301" s="255"/>
      <c r="Q301" s="255"/>
      <c r="R301" s="255"/>
      <c r="S301" s="255"/>
      <c r="T301" s="256"/>
      <c r="AT301" s="257" t="s">
        <v>161</v>
      </c>
      <c r="AU301" s="257" t="s">
        <v>84</v>
      </c>
      <c r="AV301" s="12" t="s">
        <v>148</v>
      </c>
      <c r="AW301" s="12" t="s">
        <v>37</v>
      </c>
      <c r="AX301" s="12" t="s">
        <v>81</v>
      </c>
      <c r="AY301" s="257" t="s">
        <v>141</v>
      </c>
    </row>
    <row r="302" spans="2:65" s="1" customFormat="1" ht="16.5" customHeight="1">
      <c r="B302" s="46"/>
      <c r="C302" s="221" t="s">
        <v>698</v>
      </c>
      <c r="D302" s="221" t="s">
        <v>143</v>
      </c>
      <c r="E302" s="222" t="s">
        <v>699</v>
      </c>
      <c r="F302" s="223" t="s">
        <v>700</v>
      </c>
      <c r="G302" s="224" t="s">
        <v>158</v>
      </c>
      <c r="H302" s="225">
        <v>5.68</v>
      </c>
      <c r="I302" s="226"/>
      <c r="J302" s="227">
        <f>ROUND(I302*H302,2)</f>
        <v>0</v>
      </c>
      <c r="K302" s="223" t="s">
        <v>147</v>
      </c>
      <c r="L302" s="72"/>
      <c r="M302" s="228" t="s">
        <v>21</v>
      </c>
      <c r="N302" s="229" t="s">
        <v>44</v>
      </c>
      <c r="O302" s="47"/>
      <c r="P302" s="230">
        <f>O302*H302</f>
        <v>0</v>
      </c>
      <c r="Q302" s="230">
        <v>0</v>
      </c>
      <c r="R302" s="230">
        <f>Q302*H302</f>
        <v>0</v>
      </c>
      <c r="S302" s="230">
        <v>0</v>
      </c>
      <c r="T302" s="231">
        <f>S302*H302</f>
        <v>0</v>
      </c>
      <c r="AR302" s="24" t="s">
        <v>148</v>
      </c>
      <c r="AT302" s="24" t="s">
        <v>143</v>
      </c>
      <c r="AU302" s="24" t="s">
        <v>84</v>
      </c>
      <c r="AY302" s="24" t="s">
        <v>141</v>
      </c>
      <c r="BE302" s="232">
        <f>IF(N302="základní",J302,0)</f>
        <v>0</v>
      </c>
      <c r="BF302" s="232">
        <f>IF(N302="snížená",J302,0)</f>
        <v>0</v>
      </c>
      <c r="BG302" s="232">
        <f>IF(N302="zákl. přenesená",J302,0)</f>
        <v>0</v>
      </c>
      <c r="BH302" s="232">
        <f>IF(N302="sníž. přenesená",J302,0)</f>
        <v>0</v>
      </c>
      <c r="BI302" s="232">
        <f>IF(N302="nulová",J302,0)</f>
        <v>0</v>
      </c>
      <c r="BJ302" s="24" t="s">
        <v>81</v>
      </c>
      <c r="BK302" s="232">
        <f>ROUND(I302*H302,2)</f>
        <v>0</v>
      </c>
      <c r="BL302" s="24" t="s">
        <v>148</v>
      </c>
      <c r="BM302" s="24" t="s">
        <v>701</v>
      </c>
    </row>
    <row r="303" spans="2:51" s="13" customFormat="1" ht="13.5">
      <c r="B303" s="263"/>
      <c r="C303" s="264"/>
      <c r="D303" s="233" t="s">
        <v>161</v>
      </c>
      <c r="E303" s="265" t="s">
        <v>21</v>
      </c>
      <c r="F303" s="266" t="s">
        <v>702</v>
      </c>
      <c r="G303" s="264"/>
      <c r="H303" s="265" t="s">
        <v>21</v>
      </c>
      <c r="I303" s="267"/>
      <c r="J303" s="264"/>
      <c r="K303" s="264"/>
      <c r="L303" s="268"/>
      <c r="M303" s="269"/>
      <c r="N303" s="270"/>
      <c r="O303" s="270"/>
      <c r="P303" s="270"/>
      <c r="Q303" s="270"/>
      <c r="R303" s="270"/>
      <c r="S303" s="270"/>
      <c r="T303" s="271"/>
      <c r="AT303" s="272" t="s">
        <v>161</v>
      </c>
      <c r="AU303" s="272" t="s">
        <v>84</v>
      </c>
      <c r="AV303" s="13" t="s">
        <v>81</v>
      </c>
      <c r="AW303" s="13" t="s">
        <v>37</v>
      </c>
      <c r="AX303" s="13" t="s">
        <v>73</v>
      </c>
      <c r="AY303" s="272" t="s">
        <v>141</v>
      </c>
    </row>
    <row r="304" spans="2:51" s="11" customFormat="1" ht="13.5">
      <c r="B304" s="236"/>
      <c r="C304" s="237"/>
      <c r="D304" s="233" t="s">
        <v>161</v>
      </c>
      <c r="E304" s="238" t="s">
        <v>21</v>
      </c>
      <c r="F304" s="239" t="s">
        <v>703</v>
      </c>
      <c r="G304" s="237"/>
      <c r="H304" s="240">
        <v>5.68</v>
      </c>
      <c r="I304" s="241"/>
      <c r="J304" s="237"/>
      <c r="K304" s="237"/>
      <c r="L304" s="242"/>
      <c r="M304" s="243"/>
      <c r="N304" s="244"/>
      <c r="O304" s="244"/>
      <c r="P304" s="244"/>
      <c r="Q304" s="244"/>
      <c r="R304" s="244"/>
      <c r="S304" s="244"/>
      <c r="T304" s="245"/>
      <c r="AT304" s="246" t="s">
        <v>161</v>
      </c>
      <c r="AU304" s="246" t="s">
        <v>84</v>
      </c>
      <c r="AV304" s="11" t="s">
        <v>84</v>
      </c>
      <c r="AW304" s="11" t="s">
        <v>37</v>
      </c>
      <c r="AX304" s="11" t="s">
        <v>81</v>
      </c>
      <c r="AY304" s="246" t="s">
        <v>141</v>
      </c>
    </row>
    <row r="305" spans="2:65" s="1" customFormat="1" ht="16.5" customHeight="1">
      <c r="B305" s="46"/>
      <c r="C305" s="221" t="s">
        <v>704</v>
      </c>
      <c r="D305" s="221" t="s">
        <v>143</v>
      </c>
      <c r="E305" s="222" t="s">
        <v>705</v>
      </c>
      <c r="F305" s="223" t="s">
        <v>706</v>
      </c>
      <c r="G305" s="224" t="s">
        <v>158</v>
      </c>
      <c r="H305" s="225">
        <v>25.26</v>
      </c>
      <c r="I305" s="226"/>
      <c r="J305" s="227">
        <f>ROUND(I305*H305,2)</f>
        <v>0</v>
      </c>
      <c r="K305" s="223" t="s">
        <v>147</v>
      </c>
      <c r="L305" s="72"/>
      <c r="M305" s="228" t="s">
        <v>21</v>
      </c>
      <c r="N305" s="229" t="s">
        <v>44</v>
      </c>
      <c r="O305" s="47"/>
      <c r="P305" s="230">
        <f>O305*H305</f>
        <v>0</v>
      </c>
      <c r="Q305" s="230">
        <v>0</v>
      </c>
      <c r="R305" s="230">
        <f>Q305*H305</f>
        <v>0</v>
      </c>
      <c r="S305" s="230">
        <v>0</v>
      </c>
      <c r="T305" s="231">
        <f>S305*H305</f>
        <v>0</v>
      </c>
      <c r="AR305" s="24" t="s">
        <v>148</v>
      </c>
      <c r="AT305" s="24" t="s">
        <v>143</v>
      </c>
      <c r="AU305" s="24" t="s">
        <v>84</v>
      </c>
      <c r="AY305" s="24" t="s">
        <v>141</v>
      </c>
      <c r="BE305" s="232">
        <f>IF(N305="základní",J305,0)</f>
        <v>0</v>
      </c>
      <c r="BF305" s="232">
        <f>IF(N305="snížená",J305,0)</f>
        <v>0</v>
      </c>
      <c r="BG305" s="232">
        <f>IF(N305="zákl. přenesená",J305,0)</f>
        <v>0</v>
      </c>
      <c r="BH305" s="232">
        <f>IF(N305="sníž. přenesená",J305,0)</f>
        <v>0</v>
      </c>
      <c r="BI305" s="232">
        <f>IF(N305="nulová",J305,0)</f>
        <v>0</v>
      </c>
      <c r="BJ305" s="24" t="s">
        <v>81</v>
      </c>
      <c r="BK305" s="232">
        <f>ROUND(I305*H305,2)</f>
        <v>0</v>
      </c>
      <c r="BL305" s="24" t="s">
        <v>148</v>
      </c>
      <c r="BM305" s="24" t="s">
        <v>707</v>
      </c>
    </row>
    <row r="306" spans="2:47" s="1" customFormat="1" ht="13.5">
      <c r="B306" s="46"/>
      <c r="C306" s="74"/>
      <c r="D306" s="233" t="s">
        <v>150</v>
      </c>
      <c r="E306" s="74"/>
      <c r="F306" s="234" t="s">
        <v>708</v>
      </c>
      <c r="G306" s="74"/>
      <c r="H306" s="74"/>
      <c r="I306" s="191"/>
      <c r="J306" s="74"/>
      <c r="K306" s="74"/>
      <c r="L306" s="72"/>
      <c r="M306" s="235"/>
      <c r="N306" s="47"/>
      <c r="O306" s="47"/>
      <c r="P306" s="47"/>
      <c r="Q306" s="47"/>
      <c r="R306" s="47"/>
      <c r="S306" s="47"/>
      <c r="T306" s="95"/>
      <c r="AT306" s="24" t="s">
        <v>150</v>
      </c>
      <c r="AU306" s="24" t="s">
        <v>84</v>
      </c>
    </row>
    <row r="307" spans="2:51" s="13" customFormat="1" ht="13.5">
      <c r="B307" s="263"/>
      <c r="C307" s="264"/>
      <c r="D307" s="233" t="s">
        <v>161</v>
      </c>
      <c r="E307" s="265" t="s">
        <v>21</v>
      </c>
      <c r="F307" s="266" t="s">
        <v>709</v>
      </c>
      <c r="G307" s="264"/>
      <c r="H307" s="265" t="s">
        <v>21</v>
      </c>
      <c r="I307" s="267"/>
      <c r="J307" s="264"/>
      <c r="K307" s="264"/>
      <c r="L307" s="268"/>
      <c r="M307" s="269"/>
      <c r="N307" s="270"/>
      <c r="O307" s="270"/>
      <c r="P307" s="270"/>
      <c r="Q307" s="270"/>
      <c r="R307" s="270"/>
      <c r="S307" s="270"/>
      <c r="T307" s="271"/>
      <c r="AT307" s="272" t="s">
        <v>161</v>
      </c>
      <c r="AU307" s="272" t="s">
        <v>84</v>
      </c>
      <c r="AV307" s="13" t="s">
        <v>81</v>
      </c>
      <c r="AW307" s="13" t="s">
        <v>37</v>
      </c>
      <c r="AX307" s="13" t="s">
        <v>73</v>
      </c>
      <c r="AY307" s="272" t="s">
        <v>141</v>
      </c>
    </row>
    <row r="308" spans="2:51" s="11" customFormat="1" ht="13.5">
      <c r="B308" s="236"/>
      <c r="C308" s="237"/>
      <c r="D308" s="233" t="s">
        <v>161</v>
      </c>
      <c r="E308" s="238" t="s">
        <v>21</v>
      </c>
      <c r="F308" s="239" t="s">
        <v>710</v>
      </c>
      <c r="G308" s="237"/>
      <c r="H308" s="240">
        <v>13.08</v>
      </c>
      <c r="I308" s="241"/>
      <c r="J308" s="237"/>
      <c r="K308" s="237"/>
      <c r="L308" s="242"/>
      <c r="M308" s="243"/>
      <c r="N308" s="244"/>
      <c r="O308" s="244"/>
      <c r="P308" s="244"/>
      <c r="Q308" s="244"/>
      <c r="R308" s="244"/>
      <c r="S308" s="244"/>
      <c r="T308" s="245"/>
      <c r="AT308" s="246" t="s">
        <v>161</v>
      </c>
      <c r="AU308" s="246" t="s">
        <v>84</v>
      </c>
      <c r="AV308" s="11" t="s">
        <v>84</v>
      </c>
      <c r="AW308" s="11" t="s">
        <v>37</v>
      </c>
      <c r="AX308" s="11" t="s">
        <v>73</v>
      </c>
      <c r="AY308" s="246" t="s">
        <v>141</v>
      </c>
    </row>
    <row r="309" spans="2:51" s="11" customFormat="1" ht="13.5">
      <c r="B309" s="236"/>
      <c r="C309" s="237"/>
      <c r="D309" s="233" t="s">
        <v>161</v>
      </c>
      <c r="E309" s="238" t="s">
        <v>21</v>
      </c>
      <c r="F309" s="239" t="s">
        <v>711</v>
      </c>
      <c r="G309" s="237"/>
      <c r="H309" s="240">
        <v>12.18</v>
      </c>
      <c r="I309" s="241"/>
      <c r="J309" s="237"/>
      <c r="K309" s="237"/>
      <c r="L309" s="242"/>
      <c r="M309" s="243"/>
      <c r="N309" s="244"/>
      <c r="O309" s="244"/>
      <c r="P309" s="244"/>
      <c r="Q309" s="244"/>
      <c r="R309" s="244"/>
      <c r="S309" s="244"/>
      <c r="T309" s="245"/>
      <c r="AT309" s="246" t="s">
        <v>161</v>
      </c>
      <c r="AU309" s="246" t="s">
        <v>84</v>
      </c>
      <c r="AV309" s="11" t="s">
        <v>84</v>
      </c>
      <c r="AW309" s="11" t="s">
        <v>37</v>
      </c>
      <c r="AX309" s="11" t="s">
        <v>73</v>
      </c>
      <c r="AY309" s="246" t="s">
        <v>141</v>
      </c>
    </row>
    <row r="310" spans="2:51" s="12" customFormat="1" ht="13.5">
      <c r="B310" s="247"/>
      <c r="C310" s="248"/>
      <c r="D310" s="233" t="s">
        <v>161</v>
      </c>
      <c r="E310" s="249" t="s">
        <v>21</v>
      </c>
      <c r="F310" s="250" t="s">
        <v>174</v>
      </c>
      <c r="G310" s="248"/>
      <c r="H310" s="251">
        <v>25.26</v>
      </c>
      <c r="I310" s="252"/>
      <c r="J310" s="248"/>
      <c r="K310" s="248"/>
      <c r="L310" s="253"/>
      <c r="M310" s="254"/>
      <c r="N310" s="255"/>
      <c r="O310" s="255"/>
      <c r="P310" s="255"/>
      <c r="Q310" s="255"/>
      <c r="R310" s="255"/>
      <c r="S310" s="255"/>
      <c r="T310" s="256"/>
      <c r="AT310" s="257" t="s">
        <v>161</v>
      </c>
      <c r="AU310" s="257" t="s">
        <v>84</v>
      </c>
      <c r="AV310" s="12" t="s">
        <v>148</v>
      </c>
      <c r="AW310" s="12" t="s">
        <v>37</v>
      </c>
      <c r="AX310" s="12" t="s">
        <v>81</v>
      </c>
      <c r="AY310" s="257" t="s">
        <v>141</v>
      </c>
    </row>
    <row r="311" spans="2:65" s="1" customFormat="1" ht="16.5" customHeight="1">
      <c r="B311" s="46"/>
      <c r="C311" s="221" t="s">
        <v>712</v>
      </c>
      <c r="D311" s="221" t="s">
        <v>143</v>
      </c>
      <c r="E311" s="222" t="s">
        <v>713</v>
      </c>
      <c r="F311" s="223" t="s">
        <v>714</v>
      </c>
      <c r="G311" s="224" t="s">
        <v>146</v>
      </c>
      <c r="H311" s="225">
        <v>36.84</v>
      </c>
      <c r="I311" s="226"/>
      <c r="J311" s="227">
        <f>ROUND(I311*H311,2)</f>
        <v>0</v>
      </c>
      <c r="K311" s="223" t="s">
        <v>147</v>
      </c>
      <c r="L311" s="72"/>
      <c r="M311" s="228" t="s">
        <v>21</v>
      </c>
      <c r="N311" s="229" t="s">
        <v>44</v>
      </c>
      <c r="O311" s="47"/>
      <c r="P311" s="230">
        <f>O311*H311</f>
        <v>0</v>
      </c>
      <c r="Q311" s="230">
        <v>0.00144</v>
      </c>
      <c r="R311" s="230">
        <f>Q311*H311</f>
        <v>0.05304960000000001</v>
      </c>
      <c r="S311" s="230">
        <v>0</v>
      </c>
      <c r="T311" s="231">
        <f>S311*H311</f>
        <v>0</v>
      </c>
      <c r="AR311" s="24" t="s">
        <v>148</v>
      </c>
      <c r="AT311" s="24" t="s">
        <v>143</v>
      </c>
      <c r="AU311" s="24" t="s">
        <v>84</v>
      </c>
      <c r="AY311" s="24" t="s">
        <v>141</v>
      </c>
      <c r="BE311" s="232">
        <f>IF(N311="základní",J311,0)</f>
        <v>0</v>
      </c>
      <c r="BF311" s="232">
        <f>IF(N311="snížená",J311,0)</f>
        <v>0</v>
      </c>
      <c r="BG311" s="232">
        <f>IF(N311="zákl. přenesená",J311,0)</f>
        <v>0</v>
      </c>
      <c r="BH311" s="232">
        <f>IF(N311="sníž. přenesená",J311,0)</f>
        <v>0</v>
      </c>
      <c r="BI311" s="232">
        <f>IF(N311="nulová",J311,0)</f>
        <v>0</v>
      </c>
      <c r="BJ311" s="24" t="s">
        <v>81</v>
      </c>
      <c r="BK311" s="232">
        <f>ROUND(I311*H311,2)</f>
        <v>0</v>
      </c>
      <c r="BL311" s="24" t="s">
        <v>148</v>
      </c>
      <c r="BM311" s="24" t="s">
        <v>715</v>
      </c>
    </row>
    <row r="312" spans="2:47" s="1" customFormat="1" ht="13.5">
      <c r="B312" s="46"/>
      <c r="C312" s="74"/>
      <c r="D312" s="233" t="s">
        <v>150</v>
      </c>
      <c r="E312" s="74"/>
      <c r="F312" s="234" t="s">
        <v>716</v>
      </c>
      <c r="G312" s="74"/>
      <c r="H312" s="74"/>
      <c r="I312" s="191"/>
      <c r="J312" s="74"/>
      <c r="K312" s="74"/>
      <c r="L312" s="72"/>
      <c r="M312" s="235"/>
      <c r="N312" s="47"/>
      <c r="O312" s="47"/>
      <c r="P312" s="47"/>
      <c r="Q312" s="47"/>
      <c r="R312" s="47"/>
      <c r="S312" s="47"/>
      <c r="T312" s="95"/>
      <c r="AT312" s="24" t="s">
        <v>150</v>
      </c>
      <c r="AU312" s="24" t="s">
        <v>84</v>
      </c>
    </row>
    <row r="313" spans="2:51" s="11" customFormat="1" ht="13.5">
      <c r="B313" s="236"/>
      <c r="C313" s="237"/>
      <c r="D313" s="233" t="s">
        <v>161</v>
      </c>
      <c r="E313" s="238" t="s">
        <v>21</v>
      </c>
      <c r="F313" s="239" t="s">
        <v>717</v>
      </c>
      <c r="G313" s="237"/>
      <c r="H313" s="240">
        <v>19.02</v>
      </c>
      <c r="I313" s="241"/>
      <c r="J313" s="237"/>
      <c r="K313" s="237"/>
      <c r="L313" s="242"/>
      <c r="M313" s="243"/>
      <c r="N313" s="244"/>
      <c r="O313" s="244"/>
      <c r="P313" s="244"/>
      <c r="Q313" s="244"/>
      <c r="R313" s="244"/>
      <c r="S313" s="244"/>
      <c r="T313" s="245"/>
      <c r="AT313" s="246" t="s">
        <v>161</v>
      </c>
      <c r="AU313" s="246" t="s">
        <v>84</v>
      </c>
      <c r="AV313" s="11" t="s">
        <v>84</v>
      </c>
      <c r="AW313" s="11" t="s">
        <v>37</v>
      </c>
      <c r="AX313" s="11" t="s">
        <v>73</v>
      </c>
      <c r="AY313" s="246" t="s">
        <v>141</v>
      </c>
    </row>
    <row r="314" spans="2:51" s="11" customFormat="1" ht="13.5">
      <c r="B314" s="236"/>
      <c r="C314" s="237"/>
      <c r="D314" s="233" t="s">
        <v>161</v>
      </c>
      <c r="E314" s="238" t="s">
        <v>21</v>
      </c>
      <c r="F314" s="239" t="s">
        <v>718</v>
      </c>
      <c r="G314" s="237"/>
      <c r="H314" s="240">
        <v>17.82</v>
      </c>
      <c r="I314" s="241"/>
      <c r="J314" s="237"/>
      <c r="K314" s="237"/>
      <c r="L314" s="242"/>
      <c r="M314" s="243"/>
      <c r="N314" s="244"/>
      <c r="O314" s="244"/>
      <c r="P314" s="244"/>
      <c r="Q314" s="244"/>
      <c r="R314" s="244"/>
      <c r="S314" s="244"/>
      <c r="T314" s="245"/>
      <c r="AT314" s="246" t="s">
        <v>161</v>
      </c>
      <c r="AU314" s="246" t="s">
        <v>84</v>
      </c>
      <c r="AV314" s="11" t="s">
        <v>84</v>
      </c>
      <c r="AW314" s="11" t="s">
        <v>37</v>
      </c>
      <c r="AX314" s="11" t="s">
        <v>73</v>
      </c>
      <c r="AY314" s="246" t="s">
        <v>141</v>
      </c>
    </row>
    <row r="315" spans="2:51" s="12" customFormat="1" ht="13.5">
      <c r="B315" s="247"/>
      <c r="C315" s="248"/>
      <c r="D315" s="233" t="s">
        <v>161</v>
      </c>
      <c r="E315" s="249" t="s">
        <v>21</v>
      </c>
      <c r="F315" s="250" t="s">
        <v>174</v>
      </c>
      <c r="G315" s="248"/>
      <c r="H315" s="251">
        <v>36.84</v>
      </c>
      <c r="I315" s="252"/>
      <c r="J315" s="248"/>
      <c r="K315" s="248"/>
      <c r="L315" s="253"/>
      <c r="M315" s="254"/>
      <c r="N315" s="255"/>
      <c r="O315" s="255"/>
      <c r="P315" s="255"/>
      <c r="Q315" s="255"/>
      <c r="R315" s="255"/>
      <c r="S315" s="255"/>
      <c r="T315" s="256"/>
      <c r="AT315" s="257" t="s">
        <v>161</v>
      </c>
      <c r="AU315" s="257" t="s">
        <v>84</v>
      </c>
      <c r="AV315" s="12" t="s">
        <v>148</v>
      </c>
      <c r="AW315" s="12" t="s">
        <v>37</v>
      </c>
      <c r="AX315" s="12" t="s">
        <v>81</v>
      </c>
      <c r="AY315" s="257" t="s">
        <v>141</v>
      </c>
    </row>
    <row r="316" spans="2:65" s="1" customFormat="1" ht="16.5" customHeight="1">
      <c r="B316" s="46"/>
      <c r="C316" s="221" t="s">
        <v>719</v>
      </c>
      <c r="D316" s="221" t="s">
        <v>143</v>
      </c>
      <c r="E316" s="222" t="s">
        <v>720</v>
      </c>
      <c r="F316" s="223" t="s">
        <v>721</v>
      </c>
      <c r="G316" s="224" t="s">
        <v>146</v>
      </c>
      <c r="H316" s="225">
        <v>36.84</v>
      </c>
      <c r="I316" s="226"/>
      <c r="J316" s="227">
        <f>ROUND(I316*H316,2)</f>
        <v>0</v>
      </c>
      <c r="K316" s="223" t="s">
        <v>147</v>
      </c>
      <c r="L316" s="72"/>
      <c r="M316" s="228" t="s">
        <v>21</v>
      </c>
      <c r="N316" s="229" t="s">
        <v>44</v>
      </c>
      <c r="O316" s="47"/>
      <c r="P316" s="230">
        <f>O316*H316</f>
        <v>0</v>
      </c>
      <c r="Q316" s="230">
        <v>4E-05</v>
      </c>
      <c r="R316" s="230">
        <f>Q316*H316</f>
        <v>0.0014736000000000003</v>
      </c>
      <c r="S316" s="230">
        <v>0</v>
      </c>
      <c r="T316" s="231">
        <f>S316*H316</f>
        <v>0</v>
      </c>
      <c r="AR316" s="24" t="s">
        <v>148</v>
      </c>
      <c r="AT316" s="24" t="s">
        <v>143</v>
      </c>
      <c r="AU316" s="24" t="s">
        <v>84</v>
      </c>
      <c r="AY316" s="24" t="s">
        <v>141</v>
      </c>
      <c r="BE316" s="232">
        <f>IF(N316="základní",J316,0)</f>
        <v>0</v>
      </c>
      <c r="BF316" s="232">
        <f>IF(N316="snížená",J316,0)</f>
        <v>0</v>
      </c>
      <c r="BG316" s="232">
        <f>IF(N316="zákl. přenesená",J316,0)</f>
        <v>0</v>
      </c>
      <c r="BH316" s="232">
        <f>IF(N316="sníž. přenesená",J316,0)</f>
        <v>0</v>
      </c>
      <c r="BI316" s="232">
        <f>IF(N316="nulová",J316,0)</f>
        <v>0</v>
      </c>
      <c r="BJ316" s="24" t="s">
        <v>81</v>
      </c>
      <c r="BK316" s="232">
        <f>ROUND(I316*H316,2)</f>
        <v>0</v>
      </c>
      <c r="BL316" s="24" t="s">
        <v>148</v>
      </c>
      <c r="BM316" s="24" t="s">
        <v>722</v>
      </c>
    </row>
    <row r="317" spans="2:65" s="1" customFormat="1" ht="16.5" customHeight="1">
      <c r="B317" s="46"/>
      <c r="C317" s="221" t="s">
        <v>723</v>
      </c>
      <c r="D317" s="221" t="s">
        <v>143</v>
      </c>
      <c r="E317" s="222" t="s">
        <v>724</v>
      </c>
      <c r="F317" s="223" t="s">
        <v>725</v>
      </c>
      <c r="G317" s="224" t="s">
        <v>208</v>
      </c>
      <c r="H317" s="225">
        <v>4.547</v>
      </c>
      <c r="I317" s="226"/>
      <c r="J317" s="227">
        <f>ROUND(I317*H317,2)</f>
        <v>0</v>
      </c>
      <c r="K317" s="223" t="s">
        <v>147</v>
      </c>
      <c r="L317" s="72"/>
      <c r="M317" s="228" t="s">
        <v>21</v>
      </c>
      <c r="N317" s="229" t="s">
        <v>44</v>
      </c>
      <c r="O317" s="47"/>
      <c r="P317" s="230">
        <f>O317*H317</f>
        <v>0</v>
      </c>
      <c r="Q317" s="230">
        <v>1.03822</v>
      </c>
      <c r="R317" s="230">
        <f>Q317*H317</f>
        <v>4.720786339999999</v>
      </c>
      <c r="S317" s="230">
        <v>0</v>
      </c>
      <c r="T317" s="231">
        <f>S317*H317</f>
        <v>0</v>
      </c>
      <c r="AR317" s="24" t="s">
        <v>148</v>
      </c>
      <c r="AT317" s="24" t="s">
        <v>143</v>
      </c>
      <c r="AU317" s="24" t="s">
        <v>84</v>
      </c>
      <c r="AY317" s="24" t="s">
        <v>141</v>
      </c>
      <c r="BE317" s="232">
        <f>IF(N317="základní",J317,0)</f>
        <v>0</v>
      </c>
      <c r="BF317" s="232">
        <f>IF(N317="snížená",J317,0)</f>
        <v>0</v>
      </c>
      <c r="BG317" s="232">
        <f>IF(N317="zákl. přenesená",J317,0)</f>
        <v>0</v>
      </c>
      <c r="BH317" s="232">
        <f>IF(N317="sníž. přenesená",J317,0)</f>
        <v>0</v>
      </c>
      <c r="BI317" s="232">
        <f>IF(N317="nulová",J317,0)</f>
        <v>0</v>
      </c>
      <c r="BJ317" s="24" t="s">
        <v>81</v>
      </c>
      <c r="BK317" s="232">
        <f>ROUND(I317*H317,2)</f>
        <v>0</v>
      </c>
      <c r="BL317" s="24" t="s">
        <v>148</v>
      </c>
      <c r="BM317" s="24" t="s">
        <v>726</v>
      </c>
    </row>
    <row r="318" spans="2:47" s="1" customFormat="1" ht="13.5">
      <c r="B318" s="46"/>
      <c r="C318" s="74"/>
      <c r="D318" s="233" t="s">
        <v>150</v>
      </c>
      <c r="E318" s="74"/>
      <c r="F318" s="234" t="s">
        <v>727</v>
      </c>
      <c r="G318" s="74"/>
      <c r="H318" s="74"/>
      <c r="I318" s="191"/>
      <c r="J318" s="74"/>
      <c r="K318" s="74"/>
      <c r="L318" s="72"/>
      <c r="M318" s="235"/>
      <c r="N318" s="47"/>
      <c r="O318" s="47"/>
      <c r="P318" s="47"/>
      <c r="Q318" s="47"/>
      <c r="R318" s="47"/>
      <c r="S318" s="47"/>
      <c r="T318" s="95"/>
      <c r="AT318" s="24" t="s">
        <v>150</v>
      </c>
      <c r="AU318" s="24" t="s">
        <v>84</v>
      </c>
    </row>
    <row r="319" spans="2:51" s="11" customFormat="1" ht="13.5">
      <c r="B319" s="236"/>
      <c r="C319" s="237"/>
      <c r="D319" s="233" t="s">
        <v>161</v>
      </c>
      <c r="E319" s="237"/>
      <c r="F319" s="239" t="s">
        <v>728</v>
      </c>
      <c r="G319" s="237"/>
      <c r="H319" s="240">
        <v>4.547</v>
      </c>
      <c r="I319" s="241"/>
      <c r="J319" s="237"/>
      <c r="K319" s="237"/>
      <c r="L319" s="242"/>
      <c r="M319" s="243"/>
      <c r="N319" s="244"/>
      <c r="O319" s="244"/>
      <c r="P319" s="244"/>
      <c r="Q319" s="244"/>
      <c r="R319" s="244"/>
      <c r="S319" s="244"/>
      <c r="T319" s="245"/>
      <c r="AT319" s="246" t="s">
        <v>161</v>
      </c>
      <c r="AU319" s="246" t="s">
        <v>84</v>
      </c>
      <c r="AV319" s="11" t="s">
        <v>84</v>
      </c>
      <c r="AW319" s="11" t="s">
        <v>6</v>
      </c>
      <c r="AX319" s="11" t="s">
        <v>81</v>
      </c>
      <c r="AY319" s="246" t="s">
        <v>141</v>
      </c>
    </row>
    <row r="320" spans="2:63" s="10" customFormat="1" ht="29.85" customHeight="1">
      <c r="B320" s="205"/>
      <c r="C320" s="206"/>
      <c r="D320" s="207" t="s">
        <v>72</v>
      </c>
      <c r="E320" s="219" t="s">
        <v>155</v>
      </c>
      <c r="F320" s="219" t="s">
        <v>729</v>
      </c>
      <c r="G320" s="206"/>
      <c r="H320" s="206"/>
      <c r="I320" s="209"/>
      <c r="J320" s="220">
        <f>BK320</f>
        <v>0</v>
      </c>
      <c r="K320" s="206"/>
      <c r="L320" s="211"/>
      <c r="M320" s="212"/>
      <c r="N320" s="213"/>
      <c r="O320" s="213"/>
      <c r="P320" s="214">
        <f>SUM(P321:P389)</f>
        <v>0</v>
      </c>
      <c r="Q320" s="213"/>
      <c r="R320" s="214">
        <f>SUM(R321:R389)</f>
        <v>9.02543464</v>
      </c>
      <c r="S320" s="213"/>
      <c r="T320" s="215">
        <f>SUM(T321:T389)</f>
        <v>0</v>
      </c>
      <c r="AR320" s="216" t="s">
        <v>81</v>
      </c>
      <c r="AT320" s="217" t="s">
        <v>72</v>
      </c>
      <c r="AU320" s="217" t="s">
        <v>81</v>
      </c>
      <c r="AY320" s="216" t="s">
        <v>141</v>
      </c>
      <c r="BK320" s="218">
        <f>SUM(BK321:BK389)</f>
        <v>0</v>
      </c>
    </row>
    <row r="321" spans="2:65" s="1" customFormat="1" ht="16.5" customHeight="1">
      <c r="B321" s="46"/>
      <c r="C321" s="221" t="s">
        <v>730</v>
      </c>
      <c r="D321" s="221" t="s">
        <v>143</v>
      </c>
      <c r="E321" s="222" t="s">
        <v>731</v>
      </c>
      <c r="F321" s="223" t="s">
        <v>732</v>
      </c>
      <c r="G321" s="224" t="s">
        <v>249</v>
      </c>
      <c r="H321" s="225">
        <v>16</v>
      </c>
      <c r="I321" s="226"/>
      <c r="J321" s="227">
        <f>ROUND(I321*H321,2)</f>
        <v>0</v>
      </c>
      <c r="K321" s="223" t="s">
        <v>147</v>
      </c>
      <c r="L321" s="72"/>
      <c r="M321" s="228" t="s">
        <v>21</v>
      </c>
      <c r="N321" s="229" t="s">
        <v>44</v>
      </c>
      <c r="O321" s="47"/>
      <c r="P321" s="230">
        <f>O321*H321</f>
        <v>0</v>
      </c>
      <c r="Q321" s="230">
        <v>0.0007</v>
      </c>
      <c r="R321" s="230">
        <f>Q321*H321</f>
        <v>0.0112</v>
      </c>
      <c r="S321" s="230">
        <v>0</v>
      </c>
      <c r="T321" s="231">
        <f>S321*H321</f>
        <v>0</v>
      </c>
      <c r="AR321" s="24" t="s">
        <v>148</v>
      </c>
      <c r="AT321" s="24" t="s">
        <v>143</v>
      </c>
      <c r="AU321" s="24" t="s">
        <v>84</v>
      </c>
      <c r="AY321" s="24" t="s">
        <v>141</v>
      </c>
      <c r="BE321" s="232">
        <f>IF(N321="základní",J321,0)</f>
        <v>0</v>
      </c>
      <c r="BF321" s="232">
        <f>IF(N321="snížená",J321,0)</f>
        <v>0</v>
      </c>
      <c r="BG321" s="232">
        <f>IF(N321="zákl. přenesená",J321,0)</f>
        <v>0</v>
      </c>
      <c r="BH321" s="232">
        <f>IF(N321="sníž. přenesená",J321,0)</f>
        <v>0</v>
      </c>
      <c r="BI321" s="232">
        <f>IF(N321="nulová",J321,0)</f>
        <v>0</v>
      </c>
      <c r="BJ321" s="24" t="s">
        <v>81</v>
      </c>
      <c r="BK321" s="232">
        <f>ROUND(I321*H321,2)</f>
        <v>0</v>
      </c>
      <c r="BL321" s="24" t="s">
        <v>148</v>
      </c>
      <c r="BM321" s="24" t="s">
        <v>733</v>
      </c>
    </row>
    <row r="322" spans="2:47" s="1" customFormat="1" ht="13.5">
      <c r="B322" s="46"/>
      <c r="C322" s="74"/>
      <c r="D322" s="233" t="s">
        <v>150</v>
      </c>
      <c r="E322" s="74"/>
      <c r="F322" s="234" t="s">
        <v>734</v>
      </c>
      <c r="G322" s="74"/>
      <c r="H322" s="74"/>
      <c r="I322" s="191"/>
      <c r="J322" s="74"/>
      <c r="K322" s="74"/>
      <c r="L322" s="72"/>
      <c r="M322" s="235"/>
      <c r="N322" s="47"/>
      <c r="O322" s="47"/>
      <c r="P322" s="47"/>
      <c r="Q322" s="47"/>
      <c r="R322" s="47"/>
      <c r="S322" s="47"/>
      <c r="T322" s="95"/>
      <c r="AT322" s="24" t="s">
        <v>150</v>
      </c>
      <c r="AU322" s="24" t="s">
        <v>84</v>
      </c>
    </row>
    <row r="323" spans="2:51" s="11" customFormat="1" ht="13.5">
      <c r="B323" s="236"/>
      <c r="C323" s="237"/>
      <c r="D323" s="233" t="s">
        <v>161</v>
      </c>
      <c r="E323" s="238" t="s">
        <v>21</v>
      </c>
      <c r="F323" s="239" t="s">
        <v>735</v>
      </c>
      <c r="G323" s="237"/>
      <c r="H323" s="240">
        <v>16</v>
      </c>
      <c r="I323" s="241"/>
      <c r="J323" s="237"/>
      <c r="K323" s="237"/>
      <c r="L323" s="242"/>
      <c r="M323" s="243"/>
      <c r="N323" s="244"/>
      <c r="O323" s="244"/>
      <c r="P323" s="244"/>
      <c r="Q323" s="244"/>
      <c r="R323" s="244"/>
      <c r="S323" s="244"/>
      <c r="T323" s="245"/>
      <c r="AT323" s="246" t="s">
        <v>161</v>
      </c>
      <c r="AU323" s="246" t="s">
        <v>84</v>
      </c>
      <c r="AV323" s="11" t="s">
        <v>84</v>
      </c>
      <c r="AW323" s="11" t="s">
        <v>37</v>
      </c>
      <c r="AX323" s="11" t="s">
        <v>81</v>
      </c>
      <c r="AY323" s="246" t="s">
        <v>141</v>
      </c>
    </row>
    <row r="324" spans="2:65" s="1" customFormat="1" ht="16.5" customHeight="1">
      <c r="B324" s="46"/>
      <c r="C324" s="284" t="s">
        <v>736</v>
      </c>
      <c r="D324" s="284" t="s">
        <v>576</v>
      </c>
      <c r="E324" s="285" t="s">
        <v>737</v>
      </c>
      <c r="F324" s="286" t="s">
        <v>738</v>
      </c>
      <c r="G324" s="287" t="s">
        <v>249</v>
      </c>
      <c r="H324" s="288">
        <v>16</v>
      </c>
      <c r="I324" s="289"/>
      <c r="J324" s="290">
        <f>ROUND(I324*H324,2)</f>
        <v>0</v>
      </c>
      <c r="K324" s="286" t="s">
        <v>21</v>
      </c>
      <c r="L324" s="291"/>
      <c r="M324" s="292" t="s">
        <v>21</v>
      </c>
      <c r="N324" s="293" t="s">
        <v>44</v>
      </c>
      <c r="O324" s="47"/>
      <c r="P324" s="230">
        <f>O324*H324</f>
        <v>0</v>
      </c>
      <c r="Q324" s="230">
        <v>0.00487</v>
      </c>
      <c r="R324" s="230">
        <f>Q324*H324</f>
        <v>0.07792</v>
      </c>
      <c r="S324" s="230">
        <v>0</v>
      </c>
      <c r="T324" s="231">
        <f>S324*H324</f>
        <v>0</v>
      </c>
      <c r="AR324" s="24" t="s">
        <v>184</v>
      </c>
      <c r="AT324" s="24" t="s">
        <v>576</v>
      </c>
      <c r="AU324" s="24" t="s">
        <v>84</v>
      </c>
      <c r="AY324" s="24" t="s">
        <v>141</v>
      </c>
      <c r="BE324" s="232">
        <f>IF(N324="základní",J324,0)</f>
        <v>0</v>
      </c>
      <c r="BF324" s="232">
        <f>IF(N324="snížená",J324,0)</f>
        <v>0</v>
      </c>
      <c r="BG324" s="232">
        <f>IF(N324="zákl. přenesená",J324,0)</f>
        <v>0</v>
      </c>
      <c r="BH324" s="232">
        <f>IF(N324="sníž. přenesená",J324,0)</f>
        <v>0</v>
      </c>
      <c r="BI324" s="232">
        <f>IF(N324="nulová",J324,0)</f>
        <v>0</v>
      </c>
      <c r="BJ324" s="24" t="s">
        <v>81</v>
      </c>
      <c r="BK324" s="232">
        <f>ROUND(I324*H324,2)</f>
        <v>0</v>
      </c>
      <c r="BL324" s="24" t="s">
        <v>148</v>
      </c>
      <c r="BM324" s="24" t="s">
        <v>739</v>
      </c>
    </row>
    <row r="325" spans="2:65" s="1" customFormat="1" ht="16.5" customHeight="1">
      <c r="B325" s="46"/>
      <c r="C325" s="221" t="s">
        <v>740</v>
      </c>
      <c r="D325" s="221" t="s">
        <v>143</v>
      </c>
      <c r="E325" s="222" t="s">
        <v>741</v>
      </c>
      <c r="F325" s="223" t="s">
        <v>742</v>
      </c>
      <c r="G325" s="224" t="s">
        <v>158</v>
      </c>
      <c r="H325" s="225">
        <v>6.724</v>
      </c>
      <c r="I325" s="226"/>
      <c r="J325" s="227">
        <f>ROUND(I325*H325,2)</f>
        <v>0</v>
      </c>
      <c r="K325" s="223" t="s">
        <v>147</v>
      </c>
      <c r="L325" s="72"/>
      <c r="M325" s="228" t="s">
        <v>21</v>
      </c>
      <c r="N325" s="229" t="s">
        <v>44</v>
      </c>
      <c r="O325" s="47"/>
      <c r="P325" s="230">
        <f>O325*H325</f>
        <v>0</v>
      </c>
      <c r="Q325" s="230">
        <v>0</v>
      </c>
      <c r="R325" s="230">
        <f>Q325*H325</f>
        <v>0</v>
      </c>
      <c r="S325" s="230">
        <v>0</v>
      </c>
      <c r="T325" s="231">
        <f>S325*H325</f>
        <v>0</v>
      </c>
      <c r="AR325" s="24" t="s">
        <v>148</v>
      </c>
      <c r="AT325" s="24" t="s">
        <v>143</v>
      </c>
      <c r="AU325" s="24" t="s">
        <v>84</v>
      </c>
      <c r="AY325" s="24" t="s">
        <v>141</v>
      </c>
      <c r="BE325" s="232">
        <f>IF(N325="základní",J325,0)</f>
        <v>0</v>
      </c>
      <c r="BF325" s="232">
        <f>IF(N325="snížená",J325,0)</f>
        <v>0</v>
      </c>
      <c r="BG325" s="232">
        <f>IF(N325="zákl. přenesená",J325,0)</f>
        <v>0</v>
      </c>
      <c r="BH325" s="232">
        <f>IF(N325="sníž. přenesená",J325,0)</f>
        <v>0</v>
      </c>
      <c r="BI325" s="232">
        <f>IF(N325="nulová",J325,0)</f>
        <v>0</v>
      </c>
      <c r="BJ325" s="24" t="s">
        <v>81</v>
      </c>
      <c r="BK325" s="232">
        <f>ROUND(I325*H325,2)</f>
        <v>0</v>
      </c>
      <c r="BL325" s="24" t="s">
        <v>148</v>
      </c>
      <c r="BM325" s="24" t="s">
        <v>743</v>
      </c>
    </row>
    <row r="326" spans="2:51" s="13" customFormat="1" ht="13.5">
      <c r="B326" s="263"/>
      <c r="C326" s="264"/>
      <c r="D326" s="233" t="s">
        <v>161</v>
      </c>
      <c r="E326" s="265" t="s">
        <v>21</v>
      </c>
      <c r="F326" s="266" t="s">
        <v>709</v>
      </c>
      <c r="G326" s="264"/>
      <c r="H326" s="265" t="s">
        <v>21</v>
      </c>
      <c r="I326" s="267"/>
      <c r="J326" s="264"/>
      <c r="K326" s="264"/>
      <c r="L326" s="268"/>
      <c r="M326" s="269"/>
      <c r="N326" s="270"/>
      <c r="O326" s="270"/>
      <c r="P326" s="270"/>
      <c r="Q326" s="270"/>
      <c r="R326" s="270"/>
      <c r="S326" s="270"/>
      <c r="T326" s="271"/>
      <c r="AT326" s="272" t="s">
        <v>161</v>
      </c>
      <c r="AU326" s="272" t="s">
        <v>84</v>
      </c>
      <c r="AV326" s="13" t="s">
        <v>81</v>
      </c>
      <c r="AW326" s="13" t="s">
        <v>37</v>
      </c>
      <c r="AX326" s="13" t="s">
        <v>73</v>
      </c>
      <c r="AY326" s="272" t="s">
        <v>141</v>
      </c>
    </row>
    <row r="327" spans="2:51" s="11" customFormat="1" ht="13.5">
      <c r="B327" s="236"/>
      <c r="C327" s="237"/>
      <c r="D327" s="233" t="s">
        <v>161</v>
      </c>
      <c r="E327" s="238" t="s">
        <v>21</v>
      </c>
      <c r="F327" s="239" t="s">
        <v>744</v>
      </c>
      <c r="G327" s="237"/>
      <c r="H327" s="240">
        <v>3.619</v>
      </c>
      <c r="I327" s="241"/>
      <c r="J327" s="237"/>
      <c r="K327" s="237"/>
      <c r="L327" s="242"/>
      <c r="M327" s="243"/>
      <c r="N327" s="244"/>
      <c r="O327" s="244"/>
      <c r="P327" s="244"/>
      <c r="Q327" s="244"/>
      <c r="R327" s="244"/>
      <c r="S327" s="244"/>
      <c r="T327" s="245"/>
      <c r="AT327" s="246" t="s">
        <v>161</v>
      </c>
      <c r="AU327" s="246" t="s">
        <v>84</v>
      </c>
      <c r="AV327" s="11" t="s">
        <v>84</v>
      </c>
      <c r="AW327" s="11" t="s">
        <v>37</v>
      </c>
      <c r="AX327" s="11" t="s">
        <v>73</v>
      </c>
      <c r="AY327" s="246" t="s">
        <v>141</v>
      </c>
    </row>
    <row r="328" spans="2:51" s="11" customFormat="1" ht="13.5">
      <c r="B328" s="236"/>
      <c r="C328" s="237"/>
      <c r="D328" s="233" t="s">
        <v>161</v>
      </c>
      <c r="E328" s="238" t="s">
        <v>21</v>
      </c>
      <c r="F328" s="239" t="s">
        <v>745</v>
      </c>
      <c r="G328" s="237"/>
      <c r="H328" s="240">
        <v>3.105</v>
      </c>
      <c r="I328" s="241"/>
      <c r="J328" s="237"/>
      <c r="K328" s="237"/>
      <c r="L328" s="242"/>
      <c r="M328" s="243"/>
      <c r="N328" s="244"/>
      <c r="O328" s="244"/>
      <c r="P328" s="244"/>
      <c r="Q328" s="244"/>
      <c r="R328" s="244"/>
      <c r="S328" s="244"/>
      <c r="T328" s="245"/>
      <c r="AT328" s="246" t="s">
        <v>161</v>
      </c>
      <c r="AU328" s="246" t="s">
        <v>84</v>
      </c>
      <c r="AV328" s="11" t="s">
        <v>84</v>
      </c>
      <c r="AW328" s="11" t="s">
        <v>37</v>
      </c>
      <c r="AX328" s="11" t="s">
        <v>73</v>
      </c>
      <c r="AY328" s="246" t="s">
        <v>141</v>
      </c>
    </row>
    <row r="329" spans="2:51" s="12" customFormat="1" ht="13.5">
      <c r="B329" s="247"/>
      <c r="C329" s="248"/>
      <c r="D329" s="233" t="s">
        <v>161</v>
      </c>
      <c r="E329" s="249" t="s">
        <v>21</v>
      </c>
      <c r="F329" s="250" t="s">
        <v>174</v>
      </c>
      <c r="G329" s="248"/>
      <c r="H329" s="251">
        <v>6.724</v>
      </c>
      <c r="I329" s="252"/>
      <c r="J329" s="248"/>
      <c r="K329" s="248"/>
      <c r="L329" s="253"/>
      <c r="M329" s="254"/>
      <c r="N329" s="255"/>
      <c r="O329" s="255"/>
      <c r="P329" s="255"/>
      <c r="Q329" s="255"/>
      <c r="R329" s="255"/>
      <c r="S329" s="255"/>
      <c r="T329" s="256"/>
      <c r="AT329" s="257" t="s">
        <v>161</v>
      </c>
      <c r="AU329" s="257" t="s">
        <v>84</v>
      </c>
      <c r="AV329" s="12" t="s">
        <v>148</v>
      </c>
      <c r="AW329" s="12" t="s">
        <v>37</v>
      </c>
      <c r="AX329" s="12" t="s">
        <v>81</v>
      </c>
      <c r="AY329" s="257" t="s">
        <v>141</v>
      </c>
    </row>
    <row r="330" spans="2:65" s="1" customFormat="1" ht="16.5" customHeight="1">
      <c r="B330" s="46"/>
      <c r="C330" s="221" t="s">
        <v>746</v>
      </c>
      <c r="D330" s="221" t="s">
        <v>143</v>
      </c>
      <c r="E330" s="222" t="s">
        <v>747</v>
      </c>
      <c r="F330" s="223" t="s">
        <v>748</v>
      </c>
      <c r="G330" s="224" t="s">
        <v>146</v>
      </c>
      <c r="H330" s="225">
        <v>26.924</v>
      </c>
      <c r="I330" s="226"/>
      <c r="J330" s="227">
        <f>ROUND(I330*H330,2)</f>
        <v>0</v>
      </c>
      <c r="K330" s="223" t="s">
        <v>147</v>
      </c>
      <c r="L330" s="72"/>
      <c r="M330" s="228" t="s">
        <v>21</v>
      </c>
      <c r="N330" s="229" t="s">
        <v>44</v>
      </c>
      <c r="O330" s="47"/>
      <c r="P330" s="230">
        <f>O330*H330</f>
        <v>0</v>
      </c>
      <c r="Q330" s="230">
        <v>0.04174</v>
      </c>
      <c r="R330" s="230">
        <f>Q330*H330</f>
        <v>1.12380776</v>
      </c>
      <c r="S330" s="230">
        <v>0</v>
      </c>
      <c r="T330" s="231">
        <f>S330*H330</f>
        <v>0</v>
      </c>
      <c r="AR330" s="24" t="s">
        <v>148</v>
      </c>
      <c r="AT330" s="24" t="s">
        <v>143</v>
      </c>
      <c r="AU330" s="24" t="s">
        <v>84</v>
      </c>
      <c r="AY330" s="24" t="s">
        <v>141</v>
      </c>
      <c r="BE330" s="232">
        <f>IF(N330="základní",J330,0)</f>
        <v>0</v>
      </c>
      <c r="BF330" s="232">
        <f>IF(N330="snížená",J330,0)</f>
        <v>0</v>
      </c>
      <c r="BG330" s="232">
        <f>IF(N330="zákl. přenesená",J330,0)</f>
        <v>0</v>
      </c>
      <c r="BH330" s="232">
        <f>IF(N330="sníž. přenesená",J330,0)</f>
        <v>0</v>
      </c>
      <c r="BI330" s="232">
        <f>IF(N330="nulová",J330,0)</f>
        <v>0</v>
      </c>
      <c r="BJ330" s="24" t="s">
        <v>81</v>
      </c>
      <c r="BK330" s="232">
        <f>ROUND(I330*H330,2)</f>
        <v>0</v>
      </c>
      <c r="BL330" s="24" t="s">
        <v>148</v>
      </c>
      <c r="BM330" s="24" t="s">
        <v>749</v>
      </c>
    </row>
    <row r="331" spans="2:51" s="13" customFormat="1" ht="13.5">
      <c r="B331" s="263"/>
      <c r="C331" s="264"/>
      <c r="D331" s="233" t="s">
        <v>161</v>
      </c>
      <c r="E331" s="265" t="s">
        <v>21</v>
      </c>
      <c r="F331" s="266" t="s">
        <v>709</v>
      </c>
      <c r="G331" s="264"/>
      <c r="H331" s="265" t="s">
        <v>21</v>
      </c>
      <c r="I331" s="267"/>
      <c r="J331" s="264"/>
      <c r="K331" s="264"/>
      <c r="L331" s="268"/>
      <c r="M331" s="269"/>
      <c r="N331" s="270"/>
      <c r="O331" s="270"/>
      <c r="P331" s="270"/>
      <c r="Q331" s="270"/>
      <c r="R331" s="270"/>
      <c r="S331" s="270"/>
      <c r="T331" s="271"/>
      <c r="AT331" s="272" t="s">
        <v>161</v>
      </c>
      <c r="AU331" s="272" t="s">
        <v>84</v>
      </c>
      <c r="AV331" s="13" t="s">
        <v>81</v>
      </c>
      <c r="AW331" s="13" t="s">
        <v>37</v>
      </c>
      <c r="AX331" s="13" t="s">
        <v>73</v>
      </c>
      <c r="AY331" s="272" t="s">
        <v>141</v>
      </c>
    </row>
    <row r="332" spans="2:51" s="11" customFormat="1" ht="13.5">
      <c r="B332" s="236"/>
      <c r="C332" s="237"/>
      <c r="D332" s="233" t="s">
        <v>161</v>
      </c>
      <c r="E332" s="238" t="s">
        <v>21</v>
      </c>
      <c r="F332" s="239" t="s">
        <v>750</v>
      </c>
      <c r="G332" s="237"/>
      <c r="H332" s="240">
        <v>11.534</v>
      </c>
      <c r="I332" s="241"/>
      <c r="J332" s="237"/>
      <c r="K332" s="237"/>
      <c r="L332" s="242"/>
      <c r="M332" s="243"/>
      <c r="N332" s="244"/>
      <c r="O332" s="244"/>
      <c r="P332" s="244"/>
      <c r="Q332" s="244"/>
      <c r="R332" s="244"/>
      <c r="S332" s="244"/>
      <c r="T332" s="245"/>
      <c r="AT332" s="246" t="s">
        <v>161</v>
      </c>
      <c r="AU332" s="246" t="s">
        <v>84</v>
      </c>
      <c r="AV332" s="11" t="s">
        <v>84</v>
      </c>
      <c r="AW332" s="11" t="s">
        <v>37</v>
      </c>
      <c r="AX332" s="11" t="s">
        <v>73</v>
      </c>
      <c r="AY332" s="246" t="s">
        <v>141</v>
      </c>
    </row>
    <row r="333" spans="2:51" s="11" customFormat="1" ht="13.5">
      <c r="B333" s="236"/>
      <c r="C333" s="237"/>
      <c r="D333" s="233" t="s">
        <v>161</v>
      </c>
      <c r="E333" s="238" t="s">
        <v>21</v>
      </c>
      <c r="F333" s="239" t="s">
        <v>751</v>
      </c>
      <c r="G333" s="237"/>
      <c r="H333" s="240">
        <v>12.734</v>
      </c>
      <c r="I333" s="241"/>
      <c r="J333" s="237"/>
      <c r="K333" s="237"/>
      <c r="L333" s="242"/>
      <c r="M333" s="243"/>
      <c r="N333" s="244"/>
      <c r="O333" s="244"/>
      <c r="P333" s="244"/>
      <c r="Q333" s="244"/>
      <c r="R333" s="244"/>
      <c r="S333" s="244"/>
      <c r="T333" s="245"/>
      <c r="AT333" s="246" t="s">
        <v>161</v>
      </c>
      <c r="AU333" s="246" t="s">
        <v>84</v>
      </c>
      <c r="AV333" s="11" t="s">
        <v>84</v>
      </c>
      <c r="AW333" s="11" t="s">
        <v>37</v>
      </c>
      <c r="AX333" s="11" t="s">
        <v>73</v>
      </c>
      <c r="AY333" s="246" t="s">
        <v>141</v>
      </c>
    </row>
    <row r="334" spans="2:51" s="11" customFormat="1" ht="13.5">
      <c r="B334" s="236"/>
      <c r="C334" s="237"/>
      <c r="D334" s="233" t="s">
        <v>161</v>
      </c>
      <c r="E334" s="238" t="s">
        <v>21</v>
      </c>
      <c r="F334" s="239" t="s">
        <v>752</v>
      </c>
      <c r="G334" s="237"/>
      <c r="H334" s="240">
        <v>1.292</v>
      </c>
      <c r="I334" s="241"/>
      <c r="J334" s="237"/>
      <c r="K334" s="237"/>
      <c r="L334" s="242"/>
      <c r="M334" s="243"/>
      <c r="N334" s="244"/>
      <c r="O334" s="244"/>
      <c r="P334" s="244"/>
      <c r="Q334" s="244"/>
      <c r="R334" s="244"/>
      <c r="S334" s="244"/>
      <c r="T334" s="245"/>
      <c r="AT334" s="246" t="s">
        <v>161</v>
      </c>
      <c r="AU334" s="246" t="s">
        <v>84</v>
      </c>
      <c r="AV334" s="11" t="s">
        <v>84</v>
      </c>
      <c r="AW334" s="11" t="s">
        <v>37</v>
      </c>
      <c r="AX334" s="11" t="s">
        <v>73</v>
      </c>
      <c r="AY334" s="246" t="s">
        <v>141</v>
      </c>
    </row>
    <row r="335" spans="2:51" s="11" customFormat="1" ht="13.5">
      <c r="B335" s="236"/>
      <c r="C335" s="237"/>
      <c r="D335" s="233" t="s">
        <v>161</v>
      </c>
      <c r="E335" s="238" t="s">
        <v>21</v>
      </c>
      <c r="F335" s="239" t="s">
        <v>753</v>
      </c>
      <c r="G335" s="237"/>
      <c r="H335" s="240">
        <v>1.364</v>
      </c>
      <c r="I335" s="241"/>
      <c r="J335" s="237"/>
      <c r="K335" s="237"/>
      <c r="L335" s="242"/>
      <c r="M335" s="243"/>
      <c r="N335" s="244"/>
      <c r="O335" s="244"/>
      <c r="P335" s="244"/>
      <c r="Q335" s="244"/>
      <c r="R335" s="244"/>
      <c r="S335" s="244"/>
      <c r="T335" s="245"/>
      <c r="AT335" s="246" t="s">
        <v>161</v>
      </c>
      <c r="AU335" s="246" t="s">
        <v>84</v>
      </c>
      <c r="AV335" s="11" t="s">
        <v>84</v>
      </c>
      <c r="AW335" s="11" t="s">
        <v>37</v>
      </c>
      <c r="AX335" s="11" t="s">
        <v>73</v>
      </c>
      <c r="AY335" s="246" t="s">
        <v>141</v>
      </c>
    </row>
    <row r="336" spans="2:51" s="12" customFormat="1" ht="13.5">
      <c r="B336" s="247"/>
      <c r="C336" s="248"/>
      <c r="D336" s="233" t="s">
        <v>161</v>
      </c>
      <c r="E336" s="249" t="s">
        <v>21</v>
      </c>
      <c r="F336" s="250" t="s">
        <v>174</v>
      </c>
      <c r="G336" s="248"/>
      <c r="H336" s="251">
        <v>26.924</v>
      </c>
      <c r="I336" s="252"/>
      <c r="J336" s="248"/>
      <c r="K336" s="248"/>
      <c r="L336" s="253"/>
      <c r="M336" s="254"/>
      <c r="N336" s="255"/>
      <c r="O336" s="255"/>
      <c r="P336" s="255"/>
      <c r="Q336" s="255"/>
      <c r="R336" s="255"/>
      <c r="S336" s="255"/>
      <c r="T336" s="256"/>
      <c r="AT336" s="257" t="s">
        <v>161</v>
      </c>
      <c r="AU336" s="257" t="s">
        <v>84</v>
      </c>
      <c r="AV336" s="12" t="s">
        <v>148</v>
      </c>
      <c r="AW336" s="12" t="s">
        <v>37</v>
      </c>
      <c r="AX336" s="12" t="s">
        <v>81</v>
      </c>
      <c r="AY336" s="257" t="s">
        <v>141</v>
      </c>
    </row>
    <row r="337" spans="2:65" s="1" customFormat="1" ht="16.5" customHeight="1">
      <c r="B337" s="46"/>
      <c r="C337" s="221" t="s">
        <v>754</v>
      </c>
      <c r="D337" s="221" t="s">
        <v>143</v>
      </c>
      <c r="E337" s="222" t="s">
        <v>755</v>
      </c>
      <c r="F337" s="223" t="s">
        <v>756</v>
      </c>
      <c r="G337" s="224" t="s">
        <v>146</v>
      </c>
      <c r="H337" s="225">
        <v>26.924</v>
      </c>
      <c r="I337" s="226"/>
      <c r="J337" s="227">
        <f>ROUND(I337*H337,2)</f>
        <v>0</v>
      </c>
      <c r="K337" s="223" t="s">
        <v>147</v>
      </c>
      <c r="L337" s="72"/>
      <c r="M337" s="228" t="s">
        <v>21</v>
      </c>
      <c r="N337" s="229" t="s">
        <v>44</v>
      </c>
      <c r="O337" s="47"/>
      <c r="P337" s="230">
        <f>O337*H337</f>
        <v>0</v>
      </c>
      <c r="Q337" s="230">
        <v>2E-05</v>
      </c>
      <c r="R337" s="230">
        <f>Q337*H337</f>
        <v>0.00053848</v>
      </c>
      <c r="S337" s="230">
        <v>0</v>
      </c>
      <c r="T337" s="231">
        <f>S337*H337</f>
        <v>0</v>
      </c>
      <c r="AR337" s="24" t="s">
        <v>148</v>
      </c>
      <c r="AT337" s="24" t="s">
        <v>143</v>
      </c>
      <c r="AU337" s="24" t="s">
        <v>84</v>
      </c>
      <c r="AY337" s="24" t="s">
        <v>141</v>
      </c>
      <c r="BE337" s="232">
        <f>IF(N337="základní",J337,0)</f>
        <v>0</v>
      </c>
      <c r="BF337" s="232">
        <f>IF(N337="snížená",J337,0)</f>
        <v>0</v>
      </c>
      <c r="BG337" s="232">
        <f>IF(N337="zákl. přenesená",J337,0)</f>
        <v>0</v>
      </c>
      <c r="BH337" s="232">
        <f>IF(N337="sníž. přenesená",J337,0)</f>
        <v>0</v>
      </c>
      <c r="BI337" s="232">
        <f>IF(N337="nulová",J337,0)</f>
        <v>0</v>
      </c>
      <c r="BJ337" s="24" t="s">
        <v>81</v>
      </c>
      <c r="BK337" s="232">
        <f>ROUND(I337*H337,2)</f>
        <v>0</v>
      </c>
      <c r="BL337" s="24" t="s">
        <v>148</v>
      </c>
      <c r="BM337" s="24" t="s">
        <v>757</v>
      </c>
    </row>
    <row r="338" spans="2:65" s="1" customFormat="1" ht="16.5" customHeight="1">
      <c r="B338" s="46"/>
      <c r="C338" s="221" t="s">
        <v>758</v>
      </c>
      <c r="D338" s="221" t="s">
        <v>143</v>
      </c>
      <c r="E338" s="222" t="s">
        <v>759</v>
      </c>
      <c r="F338" s="223" t="s">
        <v>760</v>
      </c>
      <c r="G338" s="224" t="s">
        <v>146</v>
      </c>
      <c r="H338" s="225">
        <v>0.56</v>
      </c>
      <c r="I338" s="226"/>
      <c r="J338" s="227">
        <f>ROUND(I338*H338,2)</f>
        <v>0</v>
      </c>
      <c r="K338" s="223" t="s">
        <v>147</v>
      </c>
      <c r="L338" s="72"/>
      <c r="M338" s="228" t="s">
        <v>21</v>
      </c>
      <c r="N338" s="229" t="s">
        <v>44</v>
      </c>
      <c r="O338" s="47"/>
      <c r="P338" s="230">
        <f>O338*H338</f>
        <v>0</v>
      </c>
      <c r="Q338" s="230">
        <v>0.00184</v>
      </c>
      <c r="R338" s="230">
        <f>Q338*H338</f>
        <v>0.0010304000000000001</v>
      </c>
      <c r="S338" s="230">
        <v>0</v>
      </c>
      <c r="T338" s="231">
        <f>S338*H338</f>
        <v>0</v>
      </c>
      <c r="AR338" s="24" t="s">
        <v>148</v>
      </c>
      <c r="AT338" s="24" t="s">
        <v>143</v>
      </c>
      <c r="AU338" s="24" t="s">
        <v>84</v>
      </c>
      <c r="AY338" s="24" t="s">
        <v>141</v>
      </c>
      <c r="BE338" s="232">
        <f>IF(N338="základní",J338,0)</f>
        <v>0</v>
      </c>
      <c r="BF338" s="232">
        <f>IF(N338="snížená",J338,0)</f>
        <v>0</v>
      </c>
      <c r="BG338" s="232">
        <f>IF(N338="zákl. přenesená",J338,0)</f>
        <v>0</v>
      </c>
      <c r="BH338" s="232">
        <f>IF(N338="sníž. přenesená",J338,0)</f>
        <v>0</v>
      </c>
      <c r="BI338" s="232">
        <f>IF(N338="nulová",J338,0)</f>
        <v>0</v>
      </c>
      <c r="BJ338" s="24" t="s">
        <v>81</v>
      </c>
      <c r="BK338" s="232">
        <f>ROUND(I338*H338,2)</f>
        <v>0</v>
      </c>
      <c r="BL338" s="24" t="s">
        <v>148</v>
      </c>
      <c r="BM338" s="24" t="s">
        <v>761</v>
      </c>
    </row>
    <row r="339" spans="2:47" s="1" customFormat="1" ht="13.5">
      <c r="B339" s="46"/>
      <c r="C339" s="74"/>
      <c r="D339" s="233" t="s">
        <v>150</v>
      </c>
      <c r="E339" s="74"/>
      <c r="F339" s="234" t="s">
        <v>762</v>
      </c>
      <c r="G339" s="74"/>
      <c r="H339" s="74"/>
      <c r="I339" s="191"/>
      <c r="J339" s="74"/>
      <c r="K339" s="74"/>
      <c r="L339" s="72"/>
      <c r="M339" s="235"/>
      <c r="N339" s="47"/>
      <c r="O339" s="47"/>
      <c r="P339" s="47"/>
      <c r="Q339" s="47"/>
      <c r="R339" s="47"/>
      <c r="S339" s="47"/>
      <c r="T339" s="95"/>
      <c r="AT339" s="24" t="s">
        <v>150</v>
      </c>
      <c r="AU339" s="24" t="s">
        <v>84</v>
      </c>
    </row>
    <row r="340" spans="2:51" s="11" customFormat="1" ht="13.5">
      <c r="B340" s="236"/>
      <c r="C340" s="237"/>
      <c r="D340" s="233" t="s">
        <v>161</v>
      </c>
      <c r="E340" s="238" t="s">
        <v>21</v>
      </c>
      <c r="F340" s="239" t="s">
        <v>763</v>
      </c>
      <c r="G340" s="237"/>
      <c r="H340" s="240">
        <v>0.56</v>
      </c>
      <c r="I340" s="241"/>
      <c r="J340" s="237"/>
      <c r="K340" s="237"/>
      <c r="L340" s="242"/>
      <c r="M340" s="243"/>
      <c r="N340" s="244"/>
      <c r="O340" s="244"/>
      <c r="P340" s="244"/>
      <c r="Q340" s="244"/>
      <c r="R340" s="244"/>
      <c r="S340" s="244"/>
      <c r="T340" s="245"/>
      <c r="AT340" s="246" t="s">
        <v>161</v>
      </c>
      <c r="AU340" s="246" t="s">
        <v>84</v>
      </c>
      <c r="AV340" s="11" t="s">
        <v>84</v>
      </c>
      <c r="AW340" s="11" t="s">
        <v>37</v>
      </c>
      <c r="AX340" s="11" t="s">
        <v>81</v>
      </c>
      <c r="AY340" s="246" t="s">
        <v>141</v>
      </c>
    </row>
    <row r="341" spans="2:65" s="1" customFormat="1" ht="16.5" customHeight="1">
      <c r="B341" s="46"/>
      <c r="C341" s="221" t="s">
        <v>764</v>
      </c>
      <c r="D341" s="221" t="s">
        <v>143</v>
      </c>
      <c r="E341" s="222" t="s">
        <v>765</v>
      </c>
      <c r="F341" s="223" t="s">
        <v>766</v>
      </c>
      <c r="G341" s="224" t="s">
        <v>208</v>
      </c>
      <c r="H341" s="225">
        <v>1.143</v>
      </c>
      <c r="I341" s="226"/>
      <c r="J341" s="227">
        <f>ROUND(I341*H341,2)</f>
        <v>0</v>
      </c>
      <c r="K341" s="223" t="s">
        <v>147</v>
      </c>
      <c r="L341" s="72"/>
      <c r="M341" s="228" t="s">
        <v>21</v>
      </c>
      <c r="N341" s="229" t="s">
        <v>44</v>
      </c>
      <c r="O341" s="47"/>
      <c r="P341" s="230">
        <f>O341*H341</f>
        <v>0</v>
      </c>
      <c r="Q341" s="230">
        <v>1.04877</v>
      </c>
      <c r="R341" s="230">
        <f>Q341*H341</f>
        <v>1.19874411</v>
      </c>
      <c r="S341" s="230">
        <v>0</v>
      </c>
      <c r="T341" s="231">
        <f>S341*H341</f>
        <v>0</v>
      </c>
      <c r="AR341" s="24" t="s">
        <v>148</v>
      </c>
      <c r="AT341" s="24" t="s">
        <v>143</v>
      </c>
      <c r="AU341" s="24" t="s">
        <v>84</v>
      </c>
      <c r="AY341" s="24" t="s">
        <v>141</v>
      </c>
      <c r="BE341" s="232">
        <f>IF(N341="základní",J341,0)</f>
        <v>0</v>
      </c>
      <c r="BF341" s="232">
        <f>IF(N341="snížená",J341,0)</f>
        <v>0</v>
      </c>
      <c r="BG341" s="232">
        <f>IF(N341="zákl. přenesená",J341,0)</f>
        <v>0</v>
      </c>
      <c r="BH341" s="232">
        <f>IF(N341="sníž. přenesená",J341,0)</f>
        <v>0</v>
      </c>
      <c r="BI341" s="232">
        <f>IF(N341="nulová",J341,0)</f>
        <v>0</v>
      </c>
      <c r="BJ341" s="24" t="s">
        <v>81</v>
      </c>
      <c r="BK341" s="232">
        <f>ROUND(I341*H341,2)</f>
        <v>0</v>
      </c>
      <c r="BL341" s="24" t="s">
        <v>148</v>
      </c>
      <c r="BM341" s="24" t="s">
        <v>767</v>
      </c>
    </row>
    <row r="342" spans="2:47" s="1" customFormat="1" ht="13.5">
      <c r="B342" s="46"/>
      <c r="C342" s="74"/>
      <c r="D342" s="233" t="s">
        <v>150</v>
      </c>
      <c r="E342" s="74"/>
      <c r="F342" s="234" t="s">
        <v>768</v>
      </c>
      <c r="G342" s="74"/>
      <c r="H342" s="74"/>
      <c r="I342" s="191"/>
      <c r="J342" s="74"/>
      <c r="K342" s="74"/>
      <c r="L342" s="72"/>
      <c r="M342" s="235"/>
      <c r="N342" s="47"/>
      <c r="O342" s="47"/>
      <c r="P342" s="47"/>
      <c r="Q342" s="47"/>
      <c r="R342" s="47"/>
      <c r="S342" s="47"/>
      <c r="T342" s="95"/>
      <c r="AT342" s="24" t="s">
        <v>150</v>
      </c>
      <c r="AU342" s="24" t="s">
        <v>84</v>
      </c>
    </row>
    <row r="343" spans="2:51" s="11" customFormat="1" ht="13.5">
      <c r="B343" s="236"/>
      <c r="C343" s="237"/>
      <c r="D343" s="233" t="s">
        <v>161</v>
      </c>
      <c r="E343" s="237"/>
      <c r="F343" s="239" t="s">
        <v>769</v>
      </c>
      <c r="G343" s="237"/>
      <c r="H343" s="240">
        <v>1.143</v>
      </c>
      <c r="I343" s="241"/>
      <c r="J343" s="237"/>
      <c r="K343" s="237"/>
      <c r="L343" s="242"/>
      <c r="M343" s="243"/>
      <c r="N343" s="244"/>
      <c r="O343" s="244"/>
      <c r="P343" s="244"/>
      <c r="Q343" s="244"/>
      <c r="R343" s="244"/>
      <c r="S343" s="244"/>
      <c r="T343" s="245"/>
      <c r="AT343" s="246" t="s">
        <v>161</v>
      </c>
      <c r="AU343" s="246" t="s">
        <v>84</v>
      </c>
      <c r="AV343" s="11" t="s">
        <v>84</v>
      </c>
      <c r="AW343" s="11" t="s">
        <v>6</v>
      </c>
      <c r="AX343" s="11" t="s">
        <v>81</v>
      </c>
      <c r="AY343" s="246" t="s">
        <v>141</v>
      </c>
    </row>
    <row r="344" spans="2:65" s="1" customFormat="1" ht="16.5" customHeight="1">
      <c r="B344" s="46"/>
      <c r="C344" s="221" t="s">
        <v>770</v>
      </c>
      <c r="D344" s="221" t="s">
        <v>143</v>
      </c>
      <c r="E344" s="222" t="s">
        <v>771</v>
      </c>
      <c r="F344" s="223" t="s">
        <v>772</v>
      </c>
      <c r="G344" s="224" t="s">
        <v>306</v>
      </c>
      <c r="H344" s="225">
        <v>8.04</v>
      </c>
      <c r="I344" s="226"/>
      <c r="J344" s="227">
        <f>ROUND(I344*H344,2)</f>
        <v>0</v>
      </c>
      <c r="K344" s="223" t="s">
        <v>147</v>
      </c>
      <c r="L344" s="72"/>
      <c r="M344" s="228" t="s">
        <v>21</v>
      </c>
      <c r="N344" s="229" t="s">
        <v>44</v>
      </c>
      <c r="O344" s="47"/>
      <c r="P344" s="230">
        <f>O344*H344</f>
        <v>0</v>
      </c>
      <c r="Q344" s="230">
        <v>7E-05</v>
      </c>
      <c r="R344" s="230">
        <f>Q344*H344</f>
        <v>0.0005627999999999999</v>
      </c>
      <c r="S344" s="230">
        <v>0</v>
      </c>
      <c r="T344" s="231">
        <f>S344*H344</f>
        <v>0</v>
      </c>
      <c r="AR344" s="24" t="s">
        <v>148</v>
      </c>
      <c r="AT344" s="24" t="s">
        <v>143</v>
      </c>
      <c r="AU344" s="24" t="s">
        <v>84</v>
      </c>
      <c r="AY344" s="24" t="s">
        <v>141</v>
      </c>
      <c r="BE344" s="232">
        <f>IF(N344="základní",J344,0)</f>
        <v>0</v>
      </c>
      <c r="BF344" s="232">
        <f>IF(N344="snížená",J344,0)</f>
        <v>0</v>
      </c>
      <c r="BG344" s="232">
        <f>IF(N344="zákl. přenesená",J344,0)</f>
        <v>0</v>
      </c>
      <c r="BH344" s="232">
        <f>IF(N344="sníž. přenesená",J344,0)</f>
        <v>0</v>
      </c>
      <c r="BI344" s="232">
        <f>IF(N344="nulová",J344,0)</f>
        <v>0</v>
      </c>
      <c r="BJ344" s="24" t="s">
        <v>81</v>
      </c>
      <c r="BK344" s="232">
        <f>ROUND(I344*H344,2)</f>
        <v>0</v>
      </c>
      <c r="BL344" s="24" t="s">
        <v>148</v>
      </c>
      <c r="BM344" s="24" t="s">
        <v>773</v>
      </c>
    </row>
    <row r="345" spans="2:47" s="1" customFormat="1" ht="13.5">
      <c r="B345" s="46"/>
      <c r="C345" s="74"/>
      <c r="D345" s="233" t="s">
        <v>150</v>
      </c>
      <c r="E345" s="74"/>
      <c r="F345" s="234" t="s">
        <v>774</v>
      </c>
      <c r="G345" s="74"/>
      <c r="H345" s="74"/>
      <c r="I345" s="191"/>
      <c r="J345" s="74"/>
      <c r="K345" s="74"/>
      <c r="L345" s="72"/>
      <c r="M345" s="235"/>
      <c r="N345" s="47"/>
      <c r="O345" s="47"/>
      <c r="P345" s="47"/>
      <c r="Q345" s="47"/>
      <c r="R345" s="47"/>
      <c r="S345" s="47"/>
      <c r="T345" s="95"/>
      <c r="AT345" s="24" t="s">
        <v>150</v>
      </c>
      <c r="AU345" s="24" t="s">
        <v>84</v>
      </c>
    </row>
    <row r="346" spans="2:51" s="11" customFormat="1" ht="13.5">
      <c r="B346" s="236"/>
      <c r="C346" s="237"/>
      <c r="D346" s="233" t="s">
        <v>161</v>
      </c>
      <c r="E346" s="238" t="s">
        <v>21</v>
      </c>
      <c r="F346" s="239" t="s">
        <v>775</v>
      </c>
      <c r="G346" s="237"/>
      <c r="H346" s="240">
        <v>4.04</v>
      </c>
      <c r="I346" s="241"/>
      <c r="J346" s="237"/>
      <c r="K346" s="237"/>
      <c r="L346" s="242"/>
      <c r="M346" s="243"/>
      <c r="N346" s="244"/>
      <c r="O346" s="244"/>
      <c r="P346" s="244"/>
      <c r="Q346" s="244"/>
      <c r="R346" s="244"/>
      <c r="S346" s="244"/>
      <c r="T346" s="245"/>
      <c r="AT346" s="246" t="s">
        <v>161</v>
      </c>
      <c r="AU346" s="246" t="s">
        <v>84</v>
      </c>
      <c r="AV346" s="11" t="s">
        <v>84</v>
      </c>
      <c r="AW346" s="11" t="s">
        <v>37</v>
      </c>
      <c r="AX346" s="11" t="s">
        <v>73</v>
      </c>
      <c r="AY346" s="246" t="s">
        <v>141</v>
      </c>
    </row>
    <row r="347" spans="2:51" s="11" customFormat="1" ht="13.5">
      <c r="B347" s="236"/>
      <c r="C347" s="237"/>
      <c r="D347" s="233" t="s">
        <v>161</v>
      </c>
      <c r="E347" s="238" t="s">
        <v>21</v>
      </c>
      <c r="F347" s="239" t="s">
        <v>776</v>
      </c>
      <c r="G347" s="237"/>
      <c r="H347" s="240">
        <v>4</v>
      </c>
      <c r="I347" s="241"/>
      <c r="J347" s="237"/>
      <c r="K347" s="237"/>
      <c r="L347" s="242"/>
      <c r="M347" s="243"/>
      <c r="N347" s="244"/>
      <c r="O347" s="244"/>
      <c r="P347" s="244"/>
      <c r="Q347" s="244"/>
      <c r="R347" s="244"/>
      <c r="S347" s="244"/>
      <c r="T347" s="245"/>
      <c r="AT347" s="246" t="s">
        <v>161</v>
      </c>
      <c r="AU347" s="246" t="s">
        <v>84</v>
      </c>
      <c r="AV347" s="11" t="s">
        <v>84</v>
      </c>
      <c r="AW347" s="11" t="s">
        <v>37</v>
      </c>
      <c r="AX347" s="11" t="s">
        <v>73</v>
      </c>
      <c r="AY347" s="246" t="s">
        <v>141</v>
      </c>
    </row>
    <row r="348" spans="2:51" s="12" customFormat="1" ht="13.5">
      <c r="B348" s="247"/>
      <c r="C348" s="248"/>
      <c r="D348" s="233" t="s">
        <v>161</v>
      </c>
      <c r="E348" s="249" t="s">
        <v>21</v>
      </c>
      <c r="F348" s="250" t="s">
        <v>174</v>
      </c>
      <c r="G348" s="248"/>
      <c r="H348" s="251">
        <v>8.04</v>
      </c>
      <c r="I348" s="252"/>
      <c r="J348" s="248"/>
      <c r="K348" s="248"/>
      <c r="L348" s="253"/>
      <c r="M348" s="254"/>
      <c r="N348" s="255"/>
      <c r="O348" s="255"/>
      <c r="P348" s="255"/>
      <c r="Q348" s="255"/>
      <c r="R348" s="255"/>
      <c r="S348" s="255"/>
      <c r="T348" s="256"/>
      <c r="AT348" s="257" t="s">
        <v>161</v>
      </c>
      <c r="AU348" s="257" t="s">
        <v>84</v>
      </c>
      <c r="AV348" s="12" t="s">
        <v>148</v>
      </c>
      <c r="AW348" s="12" t="s">
        <v>37</v>
      </c>
      <c r="AX348" s="12" t="s">
        <v>81</v>
      </c>
      <c r="AY348" s="257" t="s">
        <v>141</v>
      </c>
    </row>
    <row r="349" spans="2:65" s="1" customFormat="1" ht="16.5" customHeight="1">
      <c r="B349" s="46"/>
      <c r="C349" s="221" t="s">
        <v>777</v>
      </c>
      <c r="D349" s="221" t="s">
        <v>143</v>
      </c>
      <c r="E349" s="222" t="s">
        <v>778</v>
      </c>
      <c r="F349" s="223" t="s">
        <v>779</v>
      </c>
      <c r="G349" s="224" t="s">
        <v>158</v>
      </c>
      <c r="H349" s="225">
        <v>16.3</v>
      </c>
      <c r="I349" s="226"/>
      <c r="J349" s="227">
        <f>ROUND(I349*H349,2)</f>
        <v>0</v>
      </c>
      <c r="K349" s="223" t="s">
        <v>147</v>
      </c>
      <c r="L349" s="72"/>
      <c r="M349" s="228" t="s">
        <v>21</v>
      </c>
      <c r="N349" s="229" t="s">
        <v>44</v>
      </c>
      <c r="O349" s="47"/>
      <c r="P349" s="230">
        <f>O349*H349</f>
        <v>0</v>
      </c>
      <c r="Q349" s="230">
        <v>0</v>
      </c>
      <c r="R349" s="230">
        <f>Q349*H349</f>
        <v>0</v>
      </c>
      <c r="S349" s="230">
        <v>0</v>
      </c>
      <c r="T349" s="231">
        <f>S349*H349</f>
        <v>0</v>
      </c>
      <c r="AR349" s="24" t="s">
        <v>148</v>
      </c>
      <c r="AT349" s="24" t="s">
        <v>143</v>
      </c>
      <c r="AU349" s="24" t="s">
        <v>84</v>
      </c>
      <c r="AY349" s="24" t="s">
        <v>141</v>
      </c>
      <c r="BE349" s="232">
        <f>IF(N349="základní",J349,0)</f>
        <v>0</v>
      </c>
      <c r="BF349" s="232">
        <f>IF(N349="snížená",J349,0)</f>
        <v>0</v>
      </c>
      <c r="BG349" s="232">
        <f>IF(N349="zákl. přenesená",J349,0)</f>
        <v>0</v>
      </c>
      <c r="BH349" s="232">
        <f>IF(N349="sníž. přenesená",J349,0)</f>
        <v>0</v>
      </c>
      <c r="BI349" s="232">
        <f>IF(N349="nulová",J349,0)</f>
        <v>0</v>
      </c>
      <c r="BJ349" s="24" t="s">
        <v>81</v>
      </c>
      <c r="BK349" s="232">
        <f>ROUND(I349*H349,2)</f>
        <v>0</v>
      </c>
      <c r="BL349" s="24" t="s">
        <v>148</v>
      </c>
      <c r="BM349" s="24" t="s">
        <v>780</v>
      </c>
    </row>
    <row r="350" spans="2:47" s="1" customFormat="1" ht="13.5">
      <c r="B350" s="46"/>
      <c r="C350" s="74"/>
      <c r="D350" s="233" t="s">
        <v>150</v>
      </c>
      <c r="E350" s="74"/>
      <c r="F350" s="234" t="s">
        <v>781</v>
      </c>
      <c r="G350" s="74"/>
      <c r="H350" s="74"/>
      <c r="I350" s="191"/>
      <c r="J350" s="74"/>
      <c r="K350" s="74"/>
      <c r="L350" s="72"/>
      <c r="M350" s="235"/>
      <c r="N350" s="47"/>
      <c r="O350" s="47"/>
      <c r="P350" s="47"/>
      <c r="Q350" s="47"/>
      <c r="R350" s="47"/>
      <c r="S350" s="47"/>
      <c r="T350" s="95"/>
      <c r="AT350" s="24" t="s">
        <v>150</v>
      </c>
      <c r="AU350" s="24" t="s">
        <v>84</v>
      </c>
    </row>
    <row r="351" spans="2:51" s="13" customFormat="1" ht="13.5">
      <c r="B351" s="263"/>
      <c r="C351" s="264"/>
      <c r="D351" s="233" t="s">
        <v>161</v>
      </c>
      <c r="E351" s="265" t="s">
        <v>21</v>
      </c>
      <c r="F351" s="266" t="s">
        <v>782</v>
      </c>
      <c r="G351" s="264"/>
      <c r="H351" s="265" t="s">
        <v>21</v>
      </c>
      <c r="I351" s="267"/>
      <c r="J351" s="264"/>
      <c r="K351" s="264"/>
      <c r="L351" s="268"/>
      <c r="M351" s="269"/>
      <c r="N351" s="270"/>
      <c r="O351" s="270"/>
      <c r="P351" s="270"/>
      <c r="Q351" s="270"/>
      <c r="R351" s="270"/>
      <c r="S351" s="270"/>
      <c r="T351" s="271"/>
      <c r="AT351" s="272" t="s">
        <v>161</v>
      </c>
      <c r="AU351" s="272" t="s">
        <v>84</v>
      </c>
      <c r="AV351" s="13" t="s">
        <v>81</v>
      </c>
      <c r="AW351" s="13" t="s">
        <v>37</v>
      </c>
      <c r="AX351" s="13" t="s">
        <v>73</v>
      </c>
      <c r="AY351" s="272" t="s">
        <v>141</v>
      </c>
    </row>
    <row r="352" spans="2:51" s="11" customFormat="1" ht="13.5">
      <c r="B352" s="236"/>
      <c r="C352" s="237"/>
      <c r="D352" s="233" t="s">
        <v>161</v>
      </c>
      <c r="E352" s="238" t="s">
        <v>21</v>
      </c>
      <c r="F352" s="239" t="s">
        <v>783</v>
      </c>
      <c r="G352" s="237"/>
      <c r="H352" s="240">
        <v>16.3</v>
      </c>
      <c r="I352" s="241"/>
      <c r="J352" s="237"/>
      <c r="K352" s="237"/>
      <c r="L352" s="242"/>
      <c r="M352" s="243"/>
      <c r="N352" s="244"/>
      <c r="O352" s="244"/>
      <c r="P352" s="244"/>
      <c r="Q352" s="244"/>
      <c r="R352" s="244"/>
      <c r="S352" s="244"/>
      <c r="T352" s="245"/>
      <c r="AT352" s="246" t="s">
        <v>161</v>
      </c>
      <c r="AU352" s="246" t="s">
        <v>84</v>
      </c>
      <c r="AV352" s="11" t="s">
        <v>84</v>
      </c>
      <c r="AW352" s="11" t="s">
        <v>37</v>
      </c>
      <c r="AX352" s="11" t="s">
        <v>81</v>
      </c>
      <c r="AY352" s="246" t="s">
        <v>141</v>
      </c>
    </row>
    <row r="353" spans="2:65" s="1" customFormat="1" ht="16.5" customHeight="1">
      <c r="B353" s="46"/>
      <c r="C353" s="221" t="s">
        <v>784</v>
      </c>
      <c r="D353" s="221" t="s">
        <v>143</v>
      </c>
      <c r="E353" s="222" t="s">
        <v>785</v>
      </c>
      <c r="F353" s="223" t="s">
        <v>786</v>
      </c>
      <c r="G353" s="224" t="s">
        <v>158</v>
      </c>
      <c r="H353" s="225">
        <v>17.018</v>
      </c>
      <c r="I353" s="226"/>
      <c r="J353" s="227">
        <f>ROUND(I353*H353,2)</f>
        <v>0</v>
      </c>
      <c r="K353" s="223" t="s">
        <v>147</v>
      </c>
      <c r="L353" s="72"/>
      <c r="M353" s="228" t="s">
        <v>21</v>
      </c>
      <c r="N353" s="229" t="s">
        <v>44</v>
      </c>
      <c r="O353" s="47"/>
      <c r="P353" s="230">
        <f>O353*H353</f>
        <v>0</v>
      </c>
      <c r="Q353" s="230">
        <v>0</v>
      </c>
      <c r="R353" s="230">
        <f>Q353*H353</f>
        <v>0</v>
      </c>
      <c r="S353" s="230">
        <v>0</v>
      </c>
      <c r="T353" s="231">
        <f>S353*H353</f>
        <v>0</v>
      </c>
      <c r="AR353" s="24" t="s">
        <v>148</v>
      </c>
      <c r="AT353" s="24" t="s">
        <v>143</v>
      </c>
      <c r="AU353" s="24" t="s">
        <v>84</v>
      </c>
      <c r="AY353" s="24" t="s">
        <v>141</v>
      </c>
      <c r="BE353" s="232">
        <f>IF(N353="základní",J353,0)</f>
        <v>0</v>
      </c>
      <c r="BF353" s="232">
        <f>IF(N353="snížená",J353,0)</f>
        <v>0</v>
      </c>
      <c r="BG353" s="232">
        <f>IF(N353="zákl. přenesená",J353,0)</f>
        <v>0</v>
      </c>
      <c r="BH353" s="232">
        <f>IF(N353="sníž. přenesená",J353,0)</f>
        <v>0</v>
      </c>
      <c r="BI353" s="232">
        <f>IF(N353="nulová",J353,0)</f>
        <v>0</v>
      </c>
      <c r="BJ353" s="24" t="s">
        <v>81</v>
      </c>
      <c r="BK353" s="232">
        <f>ROUND(I353*H353,2)</f>
        <v>0</v>
      </c>
      <c r="BL353" s="24" t="s">
        <v>148</v>
      </c>
      <c r="BM353" s="24" t="s">
        <v>787</v>
      </c>
    </row>
    <row r="354" spans="2:47" s="1" customFormat="1" ht="13.5">
      <c r="B354" s="46"/>
      <c r="C354" s="74"/>
      <c r="D354" s="233" t="s">
        <v>150</v>
      </c>
      <c r="E354" s="74"/>
      <c r="F354" s="234" t="s">
        <v>788</v>
      </c>
      <c r="G354" s="74"/>
      <c r="H354" s="74"/>
      <c r="I354" s="191"/>
      <c r="J354" s="74"/>
      <c r="K354" s="74"/>
      <c r="L354" s="72"/>
      <c r="M354" s="235"/>
      <c r="N354" s="47"/>
      <c r="O354" s="47"/>
      <c r="P354" s="47"/>
      <c r="Q354" s="47"/>
      <c r="R354" s="47"/>
      <c r="S354" s="47"/>
      <c r="T354" s="95"/>
      <c r="AT354" s="24" t="s">
        <v>150</v>
      </c>
      <c r="AU354" s="24" t="s">
        <v>84</v>
      </c>
    </row>
    <row r="355" spans="2:51" s="13" customFormat="1" ht="13.5">
      <c r="B355" s="263"/>
      <c r="C355" s="264"/>
      <c r="D355" s="233" t="s">
        <v>161</v>
      </c>
      <c r="E355" s="265" t="s">
        <v>21</v>
      </c>
      <c r="F355" s="266" t="s">
        <v>782</v>
      </c>
      <c r="G355" s="264"/>
      <c r="H355" s="265" t="s">
        <v>21</v>
      </c>
      <c r="I355" s="267"/>
      <c r="J355" s="264"/>
      <c r="K355" s="264"/>
      <c r="L355" s="268"/>
      <c r="M355" s="269"/>
      <c r="N355" s="270"/>
      <c r="O355" s="270"/>
      <c r="P355" s="270"/>
      <c r="Q355" s="270"/>
      <c r="R355" s="270"/>
      <c r="S355" s="270"/>
      <c r="T355" s="271"/>
      <c r="AT355" s="272" t="s">
        <v>161</v>
      </c>
      <c r="AU355" s="272" t="s">
        <v>84</v>
      </c>
      <c r="AV355" s="13" t="s">
        <v>81</v>
      </c>
      <c r="AW355" s="13" t="s">
        <v>37</v>
      </c>
      <c r="AX355" s="13" t="s">
        <v>73</v>
      </c>
      <c r="AY355" s="272" t="s">
        <v>141</v>
      </c>
    </row>
    <row r="356" spans="2:51" s="11" customFormat="1" ht="13.5">
      <c r="B356" s="236"/>
      <c r="C356" s="237"/>
      <c r="D356" s="233" t="s">
        <v>161</v>
      </c>
      <c r="E356" s="238" t="s">
        <v>21</v>
      </c>
      <c r="F356" s="239" t="s">
        <v>789</v>
      </c>
      <c r="G356" s="237"/>
      <c r="H356" s="240">
        <v>13.685</v>
      </c>
      <c r="I356" s="241"/>
      <c r="J356" s="237"/>
      <c r="K356" s="237"/>
      <c r="L356" s="242"/>
      <c r="M356" s="243"/>
      <c r="N356" s="244"/>
      <c r="O356" s="244"/>
      <c r="P356" s="244"/>
      <c r="Q356" s="244"/>
      <c r="R356" s="244"/>
      <c r="S356" s="244"/>
      <c r="T356" s="245"/>
      <c r="AT356" s="246" t="s">
        <v>161</v>
      </c>
      <c r="AU356" s="246" t="s">
        <v>84</v>
      </c>
      <c r="AV356" s="11" t="s">
        <v>84</v>
      </c>
      <c r="AW356" s="11" t="s">
        <v>37</v>
      </c>
      <c r="AX356" s="11" t="s">
        <v>73</v>
      </c>
      <c r="AY356" s="246" t="s">
        <v>141</v>
      </c>
    </row>
    <row r="357" spans="2:51" s="11" customFormat="1" ht="13.5">
      <c r="B357" s="236"/>
      <c r="C357" s="237"/>
      <c r="D357" s="233" t="s">
        <v>161</v>
      </c>
      <c r="E357" s="238" t="s">
        <v>21</v>
      </c>
      <c r="F357" s="239" t="s">
        <v>790</v>
      </c>
      <c r="G357" s="237"/>
      <c r="H357" s="240">
        <v>3.289</v>
      </c>
      <c r="I357" s="241"/>
      <c r="J357" s="237"/>
      <c r="K357" s="237"/>
      <c r="L357" s="242"/>
      <c r="M357" s="243"/>
      <c r="N357" s="244"/>
      <c r="O357" s="244"/>
      <c r="P357" s="244"/>
      <c r="Q357" s="244"/>
      <c r="R357" s="244"/>
      <c r="S357" s="244"/>
      <c r="T357" s="245"/>
      <c r="AT357" s="246" t="s">
        <v>161</v>
      </c>
      <c r="AU357" s="246" t="s">
        <v>84</v>
      </c>
      <c r="AV357" s="11" t="s">
        <v>84</v>
      </c>
      <c r="AW357" s="11" t="s">
        <v>37</v>
      </c>
      <c r="AX357" s="11" t="s">
        <v>73</v>
      </c>
      <c r="AY357" s="246" t="s">
        <v>141</v>
      </c>
    </row>
    <row r="358" spans="2:51" s="11" customFormat="1" ht="13.5">
      <c r="B358" s="236"/>
      <c r="C358" s="237"/>
      <c r="D358" s="233" t="s">
        <v>161</v>
      </c>
      <c r="E358" s="238" t="s">
        <v>21</v>
      </c>
      <c r="F358" s="239" t="s">
        <v>791</v>
      </c>
      <c r="G358" s="237"/>
      <c r="H358" s="240">
        <v>0.044</v>
      </c>
      <c r="I358" s="241"/>
      <c r="J358" s="237"/>
      <c r="K358" s="237"/>
      <c r="L358" s="242"/>
      <c r="M358" s="243"/>
      <c r="N358" s="244"/>
      <c r="O358" s="244"/>
      <c r="P358" s="244"/>
      <c r="Q358" s="244"/>
      <c r="R358" s="244"/>
      <c r="S358" s="244"/>
      <c r="T358" s="245"/>
      <c r="AT358" s="246" t="s">
        <v>161</v>
      </c>
      <c r="AU358" s="246" t="s">
        <v>84</v>
      </c>
      <c r="AV358" s="11" t="s">
        <v>84</v>
      </c>
      <c r="AW358" s="11" t="s">
        <v>37</v>
      </c>
      <c r="AX358" s="11" t="s">
        <v>73</v>
      </c>
      <c r="AY358" s="246" t="s">
        <v>141</v>
      </c>
    </row>
    <row r="359" spans="2:51" s="12" customFormat="1" ht="13.5">
      <c r="B359" s="247"/>
      <c r="C359" s="248"/>
      <c r="D359" s="233" t="s">
        <v>161</v>
      </c>
      <c r="E359" s="249" t="s">
        <v>21</v>
      </c>
      <c r="F359" s="250" t="s">
        <v>174</v>
      </c>
      <c r="G359" s="248"/>
      <c r="H359" s="251">
        <v>17.018</v>
      </c>
      <c r="I359" s="252"/>
      <c r="J359" s="248"/>
      <c r="K359" s="248"/>
      <c r="L359" s="253"/>
      <c r="M359" s="254"/>
      <c r="N359" s="255"/>
      <c r="O359" s="255"/>
      <c r="P359" s="255"/>
      <c r="Q359" s="255"/>
      <c r="R359" s="255"/>
      <c r="S359" s="255"/>
      <c r="T359" s="256"/>
      <c r="AT359" s="257" t="s">
        <v>161</v>
      </c>
      <c r="AU359" s="257" t="s">
        <v>84</v>
      </c>
      <c r="AV359" s="12" t="s">
        <v>148</v>
      </c>
      <c r="AW359" s="12" t="s">
        <v>37</v>
      </c>
      <c r="AX359" s="12" t="s">
        <v>81</v>
      </c>
      <c r="AY359" s="257" t="s">
        <v>141</v>
      </c>
    </row>
    <row r="360" spans="2:65" s="1" customFormat="1" ht="25.5" customHeight="1">
      <c r="B360" s="46"/>
      <c r="C360" s="221" t="s">
        <v>792</v>
      </c>
      <c r="D360" s="221" t="s">
        <v>143</v>
      </c>
      <c r="E360" s="222" t="s">
        <v>793</v>
      </c>
      <c r="F360" s="223" t="s">
        <v>794</v>
      </c>
      <c r="G360" s="224" t="s">
        <v>146</v>
      </c>
      <c r="H360" s="225">
        <v>69.447</v>
      </c>
      <c r="I360" s="226"/>
      <c r="J360" s="227">
        <f>ROUND(I360*H360,2)</f>
        <v>0</v>
      </c>
      <c r="K360" s="223" t="s">
        <v>147</v>
      </c>
      <c r="L360" s="72"/>
      <c r="M360" s="228" t="s">
        <v>21</v>
      </c>
      <c r="N360" s="229" t="s">
        <v>44</v>
      </c>
      <c r="O360" s="47"/>
      <c r="P360" s="230">
        <f>O360*H360</f>
        <v>0</v>
      </c>
      <c r="Q360" s="230">
        <v>0.00182</v>
      </c>
      <c r="R360" s="230">
        <f>Q360*H360</f>
        <v>0.12639354</v>
      </c>
      <c r="S360" s="230">
        <v>0</v>
      </c>
      <c r="T360" s="231">
        <f>S360*H360</f>
        <v>0</v>
      </c>
      <c r="AR360" s="24" t="s">
        <v>148</v>
      </c>
      <c r="AT360" s="24" t="s">
        <v>143</v>
      </c>
      <c r="AU360" s="24" t="s">
        <v>84</v>
      </c>
      <c r="AY360" s="24" t="s">
        <v>141</v>
      </c>
      <c r="BE360" s="232">
        <f>IF(N360="základní",J360,0)</f>
        <v>0</v>
      </c>
      <c r="BF360" s="232">
        <f>IF(N360="snížená",J360,0)</f>
        <v>0</v>
      </c>
      <c r="BG360" s="232">
        <f>IF(N360="zákl. přenesená",J360,0)</f>
        <v>0</v>
      </c>
      <c r="BH360" s="232">
        <f>IF(N360="sníž. přenesená",J360,0)</f>
        <v>0</v>
      </c>
      <c r="BI360" s="232">
        <f>IF(N360="nulová",J360,0)</f>
        <v>0</v>
      </c>
      <c r="BJ360" s="24" t="s">
        <v>81</v>
      </c>
      <c r="BK360" s="232">
        <f>ROUND(I360*H360,2)</f>
        <v>0</v>
      </c>
      <c r="BL360" s="24" t="s">
        <v>148</v>
      </c>
      <c r="BM360" s="24" t="s">
        <v>795</v>
      </c>
    </row>
    <row r="361" spans="2:47" s="1" customFormat="1" ht="13.5">
      <c r="B361" s="46"/>
      <c r="C361" s="74"/>
      <c r="D361" s="233" t="s">
        <v>150</v>
      </c>
      <c r="E361" s="74"/>
      <c r="F361" s="234" t="s">
        <v>796</v>
      </c>
      <c r="G361" s="74"/>
      <c r="H361" s="74"/>
      <c r="I361" s="191"/>
      <c r="J361" s="74"/>
      <c r="K361" s="74"/>
      <c r="L361" s="72"/>
      <c r="M361" s="235"/>
      <c r="N361" s="47"/>
      <c r="O361" s="47"/>
      <c r="P361" s="47"/>
      <c r="Q361" s="47"/>
      <c r="R361" s="47"/>
      <c r="S361" s="47"/>
      <c r="T361" s="95"/>
      <c r="AT361" s="24" t="s">
        <v>150</v>
      </c>
      <c r="AU361" s="24" t="s">
        <v>84</v>
      </c>
    </row>
    <row r="362" spans="2:51" s="13" customFormat="1" ht="13.5">
      <c r="B362" s="263"/>
      <c r="C362" s="264"/>
      <c r="D362" s="233" t="s">
        <v>161</v>
      </c>
      <c r="E362" s="265" t="s">
        <v>21</v>
      </c>
      <c r="F362" s="266" t="s">
        <v>709</v>
      </c>
      <c r="G362" s="264"/>
      <c r="H362" s="265" t="s">
        <v>21</v>
      </c>
      <c r="I362" s="267"/>
      <c r="J362" s="264"/>
      <c r="K362" s="264"/>
      <c r="L362" s="268"/>
      <c r="M362" s="269"/>
      <c r="N362" s="270"/>
      <c r="O362" s="270"/>
      <c r="P362" s="270"/>
      <c r="Q362" s="270"/>
      <c r="R362" s="270"/>
      <c r="S362" s="270"/>
      <c r="T362" s="271"/>
      <c r="AT362" s="272" t="s">
        <v>161</v>
      </c>
      <c r="AU362" s="272" t="s">
        <v>84</v>
      </c>
      <c r="AV362" s="13" t="s">
        <v>81</v>
      </c>
      <c r="AW362" s="13" t="s">
        <v>37</v>
      </c>
      <c r="AX362" s="13" t="s">
        <v>73</v>
      </c>
      <c r="AY362" s="272" t="s">
        <v>141</v>
      </c>
    </row>
    <row r="363" spans="2:51" s="11" customFormat="1" ht="13.5">
      <c r="B363" s="236"/>
      <c r="C363" s="237"/>
      <c r="D363" s="233" t="s">
        <v>161</v>
      </c>
      <c r="E363" s="238" t="s">
        <v>21</v>
      </c>
      <c r="F363" s="239" t="s">
        <v>797</v>
      </c>
      <c r="G363" s="237"/>
      <c r="H363" s="240">
        <v>65.2</v>
      </c>
      <c r="I363" s="241"/>
      <c r="J363" s="237"/>
      <c r="K363" s="237"/>
      <c r="L363" s="242"/>
      <c r="M363" s="243"/>
      <c r="N363" s="244"/>
      <c r="O363" s="244"/>
      <c r="P363" s="244"/>
      <c r="Q363" s="244"/>
      <c r="R363" s="244"/>
      <c r="S363" s="244"/>
      <c r="T363" s="245"/>
      <c r="AT363" s="246" t="s">
        <v>161</v>
      </c>
      <c r="AU363" s="246" t="s">
        <v>84</v>
      </c>
      <c r="AV363" s="11" t="s">
        <v>84</v>
      </c>
      <c r="AW363" s="11" t="s">
        <v>37</v>
      </c>
      <c r="AX363" s="11" t="s">
        <v>73</v>
      </c>
      <c r="AY363" s="246" t="s">
        <v>141</v>
      </c>
    </row>
    <row r="364" spans="2:51" s="11" customFormat="1" ht="13.5">
      <c r="B364" s="236"/>
      <c r="C364" s="237"/>
      <c r="D364" s="233" t="s">
        <v>161</v>
      </c>
      <c r="E364" s="238" t="s">
        <v>21</v>
      </c>
      <c r="F364" s="239" t="s">
        <v>798</v>
      </c>
      <c r="G364" s="237"/>
      <c r="H364" s="240">
        <v>2.209</v>
      </c>
      <c r="I364" s="241"/>
      <c r="J364" s="237"/>
      <c r="K364" s="237"/>
      <c r="L364" s="242"/>
      <c r="M364" s="243"/>
      <c r="N364" s="244"/>
      <c r="O364" s="244"/>
      <c r="P364" s="244"/>
      <c r="Q364" s="244"/>
      <c r="R364" s="244"/>
      <c r="S364" s="244"/>
      <c r="T364" s="245"/>
      <c r="AT364" s="246" t="s">
        <v>161</v>
      </c>
      <c r="AU364" s="246" t="s">
        <v>84</v>
      </c>
      <c r="AV364" s="11" t="s">
        <v>84</v>
      </c>
      <c r="AW364" s="11" t="s">
        <v>37</v>
      </c>
      <c r="AX364" s="11" t="s">
        <v>73</v>
      </c>
      <c r="AY364" s="246" t="s">
        <v>141</v>
      </c>
    </row>
    <row r="365" spans="2:51" s="11" customFormat="1" ht="13.5">
      <c r="B365" s="236"/>
      <c r="C365" s="237"/>
      <c r="D365" s="233" t="s">
        <v>161</v>
      </c>
      <c r="E365" s="238" t="s">
        <v>21</v>
      </c>
      <c r="F365" s="239" t="s">
        <v>799</v>
      </c>
      <c r="G365" s="237"/>
      <c r="H365" s="240">
        <v>2.038</v>
      </c>
      <c r="I365" s="241"/>
      <c r="J365" s="237"/>
      <c r="K365" s="237"/>
      <c r="L365" s="242"/>
      <c r="M365" s="243"/>
      <c r="N365" s="244"/>
      <c r="O365" s="244"/>
      <c r="P365" s="244"/>
      <c r="Q365" s="244"/>
      <c r="R365" s="244"/>
      <c r="S365" s="244"/>
      <c r="T365" s="245"/>
      <c r="AT365" s="246" t="s">
        <v>161</v>
      </c>
      <c r="AU365" s="246" t="s">
        <v>84</v>
      </c>
      <c r="AV365" s="11" t="s">
        <v>84</v>
      </c>
      <c r="AW365" s="11" t="s">
        <v>37</v>
      </c>
      <c r="AX365" s="11" t="s">
        <v>73</v>
      </c>
      <c r="AY365" s="246" t="s">
        <v>141</v>
      </c>
    </row>
    <row r="366" spans="2:51" s="12" customFormat="1" ht="13.5">
      <c r="B366" s="247"/>
      <c r="C366" s="248"/>
      <c r="D366" s="233" t="s">
        <v>161</v>
      </c>
      <c r="E366" s="249" t="s">
        <v>21</v>
      </c>
      <c r="F366" s="250" t="s">
        <v>174</v>
      </c>
      <c r="G366" s="248"/>
      <c r="H366" s="251">
        <v>69.447</v>
      </c>
      <c r="I366" s="252"/>
      <c r="J366" s="248"/>
      <c r="K366" s="248"/>
      <c r="L366" s="253"/>
      <c r="M366" s="254"/>
      <c r="N366" s="255"/>
      <c r="O366" s="255"/>
      <c r="P366" s="255"/>
      <c r="Q366" s="255"/>
      <c r="R366" s="255"/>
      <c r="S366" s="255"/>
      <c r="T366" s="256"/>
      <c r="AT366" s="257" t="s">
        <v>161</v>
      </c>
      <c r="AU366" s="257" t="s">
        <v>84</v>
      </c>
      <c r="AV366" s="12" t="s">
        <v>148</v>
      </c>
      <c r="AW366" s="12" t="s">
        <v>37</v>
      </c>
      <c r="AX366" s="12" t="s">
        <v>81</v>
      </c>
      <c r="AY366" s="257" t="s">
        <v>141</v>
      </c>
    </row>
    <row r="367" spans="2:65" s="1" customFormat="1" ht="16.5" customHeight="1">
      <c r="B367" s="46"/>
      <c r="C367" s="221" t="s">
        <v>800</v>
      </c>
      <c r="D367" s="221" t="s">
        <v>143</v>
      </c>
      <c r="E367" s="222" t="s">
        <v>801</v>
      </c>
      <c r="F367" s="223" t="s">
        <v>802</v>
      </c>
      <c r="G367" s="224" t="s">
        <v>146</v>
      </c>
      <c r="H367" s="225">
        <v>69.447</v>
      </c>
      <c r="I367" s="226"/>
      <c r="J367" s="227">
        <f>ROUND(I367*H367,2)</f>
        <v>0</v>
      </c>
      <c r="K367" s="223" t="s">
        <v>147</v>
      </c>
      <c r="L367" s="72"/>
      <c r="M367" s="228" t="s">
        <v>21</v>
      </c>
      <c r="N367" s="229" t="s">
        <v>44</v>
      </c>
      <c r="O367" s="47"/>
      <c r="P367" s="230">
        <f>O367*H367</f>
        <v>0</v>
      </c>
      <c r="Q367" s="230">
        <v>4E-05</v>
      </c>
      <c r="R367" s="230">
        <f>Q367*H367</f>
        <v>0.0027778800000000004</v>
      </c>
      <c r="S367" s="230">
        <v>0</v>
      </c>
      <c r="T367" s="231">
        <f>S367*H367</f>
        <v>0</v>
      </c>
      <c r="AR367" s="24" t="s">
        <v>148</v>
      </c>
      <c r="AT367" s="24" t="s">
        <v>143</v>
      </c>
      <c r="AU367" s="24" t="s">
        <v>84</v>
      </c>
      <c r="AY367" s="24" t="s">
        <v>141</v>
      </c>
      <c r="BE367" s="232">
        <f>IF(N367="základní",J367,0)</f>
        <v>0</v>
      </c>
      <c r="BF367" s="232">
        <f>IF(N367="snížená",J367,0)</f>
        <v>0</v>
      </c>
      <c r="BG367" s="232">
        <f>IF(N367="zákl. přenesená",J367,0)</f>
        <v>0</v>
      </c>
      <c r="BH367" s="232">
        <f>IF(N367="sníž. přenesená",J367,0)</f>
        <v>0</v>
      </c>
      <c r="BI367" s="232">
        <f>IF(N367="nulová",J367,0)</f>
        <v>0</v>
      </c>
      <c r="BJ367" s="24" t="s">
        <v>81</v>
      </c>
      <c r="BK367" s="232">
        <f>ROUND(I367*H367,2)</f>
        <v>0</v>
      </c>
      <c r="BL367" s="24" t="s">
        <v>148</v>
      </c>
      <c r="BM367" s="24" t="s">
        <v>803</v>
      </c>
    </row>
    <row r="368" spans="2:65" s="1" customFormat="1" ht="25.5" customHeight="1">
      <c r="B368" s="46"/>
      <c r="C368" s="221" t="s">
        <v>804</v>
      </c>
      <c r="D368" s="221" t="s">
        <v>143</v>
      </c>
      <c r="E368" s="222" t="s">
        <v>805</v>
      </c>
      <c r="F368" s="223" t="s">
        <v>806</v>
      </c>
      <c r="G368" s="224" t="s">
        <v>146</v>
      </c>
      <c r="H368" s="225">
        <v>74.031</v>
      </c>
      <c r="I368" s="226"/>
      <c r="J368" s="227">
        <f>ROUND(I368*H368,2)</f>
        <v>0</v>
      </c>
      <c r="K368" s="223" t="s">
        <v>147</v>
      </c>
      <c r="L368" s="72"/>
      <c r="M368" s="228" t="s">
        <v>21</v>
      </c>
      <c r="N368" s="229" t="s">
        <v>44</v>
      </c>
      <c r="O368" s="47"/>
      <c r="P368" s="230">
        <f>O368*H368</f>
        <v>0</v>
      </c>
      <c r="Q368" s="230">
        <v>0.00132</v>
      </c>
      <c r="R368" s="230">
        <f>Q368*H368</f>
        <v>0.09772092</v>
      </c>
      <c r="S368" s="230">
        <v>0</v>
      </c>
      <c r="T368" s="231">
        <f>S368*H368</f>
        <v>0</v>
      </c>
      <c r="AR368" s="24" t="s">
        <v>148</v>
      </c>
      <c r="AT368" s="24" t="s">
        <v>143</v>
      </c>
      <c r="AU368" s="24" t="s">
        <v>84</v>
      </c>
      <c r="AY368" s="24" t="s">
        <v>141</v>
      </c>
      <c r="BE368" s="232">
        <f>IF(N368="základní",J368,0)</f>
        <v>0</v>
      </c>
      <c r="BF368" s="232">
        <f>IF(N368="snížená",J368,0)</f>
        <v>0</v>
      </c>
      <c r="BG368" s="232">
        <f>IF(N368="zákl. přenesená",J368,0)</f>
        <v>0</v>
      </c>
      <c r="BH368" s="232">
        <f>IF(N368="sníž. přenesená",J368,0)</f>
        <v>0</v>
      </c>
      <c r="BI368" s="232">
        <f>IF(N368="nulová",J368,0)</f>
        <v>0</v>
      </c>
      <c r="BJ368" s="24" t="s">
        <v>81</v>
      </c>
      <c r="BK368" s="232">
        <f>ROUND(I368*H368,2)</f>
        <v>0</v>
      </c>
      <c r="BL368" s="24" t="s">
        <v>148</v>
      </c>
      <c r="BM368" s="24" t="s">
        <v>807</v>
      </c>
    </row>
    <row r="369" spans="2:47" s="1" customFormat="1" ht="13.5">
      <c r="B369" s="46"/>
      <c r="C369" s="74"/>
      <c r="D369" s="233" t="s">
        <v>150</v>
      </c>
      <c r="E369" s="74"/>
      <c r="F369" s="234" t="s">
        <v>808</v>
      </c>
      <c r="G369" s="74"/>
      <c r="H369" s="74"/>
      <c r="I369" s="191"/>
      <c r="J369" s="74"/>
      <c r="K369" s="74"/>
      <c r="L369" s="72"/>
      <c r="M369" s="235"/>
      <c r="N369" s="47"/>
      <c r="O369" s="47"/>
      <c r="P369" s="47"/>
      <c r="Q369" s="47"/>
      <c r="R369" s="47"/>
      <c r="S369" s="47"/>
      <c r="T369" s="95"/>
      <c r="AT369" s="24" t="s">
        <v>150</v>
      </c>
      <c r="AU369" s="24" t="s">
        <v>84</v>
      </c>
    </row>
    <row r="370" spans="2:51" s="13" customFormat="1" ht="13.5">
      <c r="B370" s="263"/>
      <c r="C370" s="264"/>
      <c r="D370" s="233" t="s">
        <v>161</v>
      </c>
      <c r="E370" s="265" t="s">
        <v>21</v>
      </c>
      <c r="F370" s="266" t="s">
        <v>709</v>
      </c>
      <c r="G370" s="264"/>
      <c r="H370" s="265" t="s">
        <v>21</v>
      </c>
      <c r="I370" s="267"/>
      <c r="J370" s="264"/>
      <c r="K370" s="264"/>
      <c r="L370" s="268"/>
      <c r="M370" s="269"/>
      <c r="N370" s="270"/>
      <c r="O370" s="270"/>
      <c r="P370" s="270"/>
      <c r="Q370" s="270"/>
      <c r="R370" s="270"/>
      <c r="S370" s="270"/>
      <c r="T370" s="271"/>
      <c r="AT370" s="272" t="s">
        <v>161</v>
      </c>
      <c r="AU370" s="272" t="s">
        <v>84</v>
      </c>
      <c r="AV370" s="13" t="s">
        <v>81</v>
      </c>
      <c r="AW370" s="13" t="s">
        <v>37</v>
      </c>
      <c r="AX370" s="13" t="s">
        <v>73</v>
      </c>
      <c r="AY370" s="272" t="s">
        <v>141</v>
      </c>
    </row>
    <row r="371" spans="2:51" s="11" customFormat="1" ht="13.5">
      <c r="B371" s="236"/>
      <c r="C371" s="237"/>
      <c r="D371" s="233" t="s">
        <v>161</v>
      </c>
      <c r="E371" s="238" t="s">
        <v>21</v>
      </c>
      <c r="F371" s="239" t="s">
        <v>809</v>
      </c>
      <c r="G371" s="237"/>
      <c r="H371" s="240">
        <v>49.764</v>
      </c>
      <c r="I371" s="241"/>
      <c r="J371" s="237"/>
      <c r="K371" s="237"/>
      <c r="L371" s="242"/>
      <c r="M371" s="243"/>
      <c r="N371" s="244"/>
      <c r="O371" s="244"/>
      <c r="P371" s="244"/>
      <c r="Q371" s="244"/>
      <c r="R371" s="244"/>
      <c r="S371" s="244"/>
      <c r="T371" s="245"/>
      <c r="AT371" s="246" t="s">
        <v>161</v>
      </c>
      <c r="AU371" s="246" t="s">
        <v>84</v>
      </c>
      <c r="AV371" s="11" t="s">
        <v>84</v>
      </c>
      <c r="AW371" s="11" t="s">
        <v>37</v>
      </c>
      <c r="AX371" s="11" t="s">
        <v>73</v>
      </c>
      <c r="AY371" s="246" t="s">
        <v>141</v>
      </c>
    </row>
    <row r="372" spans="2:51" s="11" customFormat="1" ht="13.5">
      <c r="B372" s="236"/>
      <c r="C372" s="237"/>
      <c r="D372" s="233" t="s">
        <v>161</v>
      </c>
      <c r="E372" s="238" t="s">
        <v>21</v>
      </c>
      <c r="F372" s="239" t="s">
        <v>810</v>
      </c>
      <c r="G372" s="237"/>
      <c r="H372" s="240">
        <v>11.96</v>
      </c>
      <c r="I372" s="241"/>
      <c r="J372" s="237"/>
      <c r="K372" s="237"/>
      <c r="L372" s="242"/>
      <c r="M372" s="243"/>
      <c r="N372" s="244"/>
      <c r="O372" s="244"/>
      <c r="P372" s="244"/>
      <c r="Q372" s="244"/>
      <c r="R372" s="244"/>
      <c r="S372" s="244"/>
      <c r="T372" s="245"/>
      <c r="AT372" s="246" t="s">
        <v>161</v>
      </c>
      <c r="AU372" s="246" t="s">
        <v>84</v>
      </c>
      <c r="AV372" s="11" t="s">
        <v>84</v>
      </c>
      <c r="AW372" s="11" t="s">
        <v>37</v>
      </c>
      <c r="AX372" s="11" t="s">
        <v>73</v>
      </c>
      <c r="AY372" s="246" t="s">
        <v>141</v>
      </c>
    </row>
    <row r="373" spans="2:51" s="11" customFormat="1" ht="13.5">
      <c r="B373" s="236"/>
      <c r="C373" s="237"/>
      <c r="D373" s="233" t="s">
        <v>161</v>
      </c>
      <c r="E373" s="238" t="s">
        <v>21</v>
      </c>
      <c r="F373" s="239" t="s">
        <v>811</v>
      </c>
      <c r="G373" s="237"/>
      <c r="H373" s="240">
        <v>5.577</v>
      </c>
      <c r="I373" s="241"/>
      <c r="J373" s="237"/>
      <c r="K373" s="237"/>
      <c r="L373" s="242"/>
      <c r="M373" s="243"/>
      <c r="N373" s="244"/>
      <c r="O373" s="244"/>
      <c r="P373" s="244"/>
      <c r="Q373" s="244"/>
      <c r="R373" s="244"/>
      <c r="S373" s="244"/>
      <c r="T373" s="245"/>
      <c r="AT373" s="246" t="s">
        <v>161</v>
      </c>
      <c r="AU373" s="246" t="s">
        <v>84</v>
      </c>
      <c r="AV373" s="11" t="s">
        <v>84</v>
      </c>
      <c r="AW373" s="11" t="s">
        <v>37</v>
      </c>
      <c r="AX373" s="11" t="s">
        <v>73</v>
      </c>
      <c r="AY373" s="246" t="s">
        <v>141</v>
      </c>
    </row>
    <row r="374" spans="2:51" s="14" customFormat="1" ht="13.5">
      <c r="B374" s="273"/>
      <c r="C374" s="274"/>
      <c r="D374" s="233" t="s">
        <v>161</v>
      </c>
      <c r="E374" s="275" t="s">
        <v>21</v>
      </c>
      <c r="F374" s="276" t="s">
        <v>513</v>
      </c>
      <c r="G374" s="274"/>
      <c r="H374" s="277">
        <v>67.301</v>
      </c>
      <c r="I374" s="278"/>
      <c r="J374" s="274"/>
      <c r="K374" s="274"/>
      <c r="L374" s="279"/>
      <c r="M374" s="280"/>
      <c r="N374" s="281"/>
      <c r="O374" s="281"/>
      <c r="P374" s="281"/>
      <c r="Q374" s="281"/>
      <c r="R374" s="281"/>
      <c r="S374" s="281"/>
      <c r="T374" s="282"/>
      <c r="AT374" s="283" t="s">
        <v>161</v>
      </c>
      <c r="AU374" s="283" t="s">
        <v>84</v>
      </c>
      <c r="AV374" s="14" t="s">
        <v>155</v>
      </c>
      <c r="AW374" s="14" t="s">
        <v>37</v>
      </c>
      <c r="AX374" s="14" t="s">
        <v>73</v>
      </c>
      <c r="AY374" s="283" t="s">
        <v>141</v>
      </c>
    </row>
    <row r="375" spans="2:51" s="11" customFormat="1" ht="13.5">
      <c r="B375" s="236"/>
      <c r="C375" s="237"/>
      <c r="D375" s="233" t="s">
        <v>161</v>
      </c>
      <c r="E375" s="238" t="s">
        <v>21</v>
      </c>
      <c r="F375" s="239" t="s">
        <v>812</v>
      </c>
      <c r="G375" s="237"/>
      <c r="H375" s="240">
        <v>6.73</v>
      </c>
      <c r="I375" s="241"/>
      <c r="J375" s="237"/>
      <c r="K375" s="237"/>
      <c r="L375" s="242"/>
      <c r="M375" s="243"/>
      <c r="N375" s="244"/>
      <c r="O375" s="244"/>
      <c r="P375" s="244"/>
      <c r="Q375" s="244"/>
      <c r="R375" s="244"/>
      <c r="S375" s="244"/>
      <c r="T375" s="245"/>
      <c r="AT375" s="246" t="s">
        <v>161</v>
      </c>
      <c r="AU375" s="246" t="s">
        <v>84</v>
      </c>
      <c r="AV375" s="11" t="s">
        <v>84</v>
      </c>
      <c r="AW375" s="11" t="s">
        <v>37</v>
      </c>
      <c r="AX375" s="11" t="s">
        <v>73</v>
      </c>
      <c r="AY375" s="246" t="s">
        <v>141</v>
      </c>
    </row>
    <row r="376" spans="2:51" s="12" customFormat="1" ht="13.5">
      <c r="B376" s="247"/>
      <c r="C376" s="248"/>
      <c r="D376" s="233" t="s">
        <v>161</v>
      </c>
      <c r="E376" s="249" t="s">
        <v>21</v>
      </c>
      <c r="F376" s="250" t="s">
        <v>174</v>
      </c>
      <c r="G376" s="248"/>
      <c r="H376" s="251">
        <v>74.031</v>
      </c>
      <c r="I376" s="252"/>
      <c r="J376" s="248"/>
      <c r="K376" s="248"/>
      <c r="L376" s="253"/>
      <c r="M376" s="254"/>
      <c r="N376" s="255"/>
      <c r="O376" s="255"/>
      <c r="P376" s="255"/>
      <c r="Q376" s="255"/>
      <c r="R376" s="255"/>
      <c r="S376" s="255"/>
      <c r="T376" s="256"/>
      <c r="AT376" s="257" t="s">
        <v>161</v>
      </c>
      <c r="AU376" s="257" t="s">
        <v>84</v>
      </c>
      <c r="AV376" s="12" t="s">
        <v>148</v>
      </c>
      <c r="AW376" s="12" t="s">
        <v>37</v>
      </c>
      <c r="AX376" s="12" t="s">
        <v>81</v>
      </c>
      <c r="AY376" s="257" t="s">
        <v>141</v>
      </c>
    </row>
    <row r="377" spans="2:65" s="1" customFormat="1" ht="25.5" customHeight="1">
      <c r="B377" s="46"/>
      <c r="C377" s="221" t="s">
        <v>813</v>
      </c>
      <c r="D377" s="221" t="s">
        <v>143</v>
      </c>
      <c r="E377" s="222" t="s">
        <v>814</v>
      </c>
      <c r="F377" s="223" t="s">
        <v>815</v>
      </c>
      <c r="G377" s="224" t="s">
        <v>146</v>
      </c>
      <c r="H377" s="225">
        <v>74.031</v>
      </c>
      <c r="I377" s="226"/>
      <c r="J377" s="227">
        <f>ROUND(I377*H377,2)</f>
        <v>0</v>
      </c>
      <c r="K377" s="223" t="s">
        <v>147</v>
      </c>
      <c r="L377" s="72"/>
      <c r="M377" s="228" t="s">
        <v>21</v>
      </c>
      <c r="N377" s="229" t="s">
        <v>44</v>
      </c>
      <c r="O377" s="47"/>
      <c r="P377" s="230">
        <f>O377*H377</f>
        <v>0</v>
      </c>
      <c r="Q377" s="230">
        <v>4E-05</v>
      </c>
      <c r="R377" s="230">
        <f>Q377*H377</f>
        <v>0.0029612400000000004</v>
      </c>
      <c r="S377" s="230">
        <v>0</v>
      </c>
      <c r="T377" s="231">
        <f>S377*H377</f>
        <v>0</v>
      </c>
      <c r="AR377" s="24" t="s">
        <v>148</v>
      </c>
      <c r="AT377" s="24" t="s">
        <v>143</v>
      </c>
      <c r="AU377" s="24" t="s">
        <v>84</v>
      </c>
      <c r="AY377" s="24" t="s">
        <v>141</v>
      </c>
      <c r="BE377" s="232">
        <f>IF(N377="základní",J377,0)</f>
        <v>0</v>
      </c>
      <c r="BF377" s="232">
        <f>IF(N377="snížená",J377,0)</f>
        <v>0</v>
      </c>
      <c r="BG377" s="232">
        <f>IF(N377="zákl. přenesená",J377,0)</f>
        <v>0</v>
      </c>
      <c r="BH377" s="232">
        <f>IF(N377="sníž. přenesená",J377,0)</f>
        <v>0</v>
      </c>
      <c r="BI377" s="232">
        <f>IF(N377="nulová",J377,0)</f>
        <v>0</v>
      </c>
      <c r="BJ377" s="24" t="s">
        <v>81</v>
      </c>
      <c r="BK377" s="232">
        <f>ROUND(I377*H377,2)</f>
        <v>0</v>
      </c>
      <c r="BL377" s="24" t="s">
        <v>148</v>
      </c>
      <c r="BM377" s="24" t="s">
        <v>816</v>
      </c>
    </row>
    <row r="378" spans="2:65" s="1" customFormat="1" ht="16.5" customHeight="1">
      <c r="B378" s="46"/>
      <c r="C378" s="221" t="s">
        <v>817</v>
      </c>
      <c r="D378" s="221" t="s">
        <v>143</v>
      </c>
      <c r="E378" s="222" t="s">
        <v>818</v>
      </c>
      <c r="F378" s="223" t="s">
        <v>819</v>
      </c>
      <c r="G378" s="224" t="s">
        <v>249</v>
      </c>
      <c r="H378" s="225">
        <v>4</v>
      </c>
      <c r="I378" s="226"/>
      <c r="J378" s="227">
        <f>ROUND(I378*H378,2)</f>
        <v>0</v>
      </c>
      <c r="K378" s="223" t="s">
        <v>147</v>
      </c>
      <c r="L378" s="72"/>
      <c r="M378" s="228" t="s">
        <v>21</v>
      </c>
      <c r="N378" s="229" t="s">
        <v>44</v>
      </c>
      <c r="O378" s="47"/>
      <c r="P378" s="230">
        <f>O378*H378</f>
        <v>0</v>
      </c>
      <c r="Q378" s="230">
        <v>0.0084</v>
      </c>
      <c r="R378" s="230">
        <f>Q378*H378</f>
        <v>0.0336</v>
      </c>
      <c r="S378" s="230">
        <v>0</v>
      </c>
      <c r="T378" s="231">
        <f>S378*H378</f>
        <v>0</v>
      </c>
      <c r="AR378" s="24" t="s">
        <v>148</v>
      </c>
      <c r="AT378" s="24" t="s">
        <v>143</v>
      </c>
      <c r="AU378" s="24" t="s">
        <v>84</v>
      </c>
      <c r="AY378" s="24" t="s">
        <v>141</v>
      </c>
      <c r="BE378" s="232">
        <f>IF(N378="základní",J378,0)</f>
        <v>0</v>
      </c>
      <c r="BF378" s="232">
        <f>IF(N378="snížená",J378,0)</f>
        <v>0</v>
      </c>
      <c r="BG378" s="232">
        <f>IF(N378="zákl. přenesená",J378,0)</f>
        <v>0</v>
      </c>
      <c r="BH378" s="232">
        <f>IF(N378="sníž. přenesená",J378,0)</f>
        <v>0</v>
      </c>
      <c r="BI378" s="232">
        <f>IF(N378="nulová",J378,0)</f>
        <v>0</v>
      </c>
      <c r="BJ378" s="24" t="s">
        <v>81</v>
      </c>
      <c r="BK378" s="232">
        <f>ROUND(I378*H378,2)</f>
        <v>0</v>
      </c>
      <c r="BL378" s="24" t="s">
        <v>148</v>
      </c>
      <c r="BM378" s="24" t="s">
        <v>820</v>
      </c>
    </row>
    <row r="379" spans="2:51" s="11" customFormat="1" ht="13.5">
      <c r="B379" s="236"/>
      <c r="C379" s="237"/>
      <c r="D379" s="233" t="s">
        <v>161</v>
      </c>
      <c r="E379" s="238" t="s">
        <v>21</v>
      </c>
      <c r="F379" s="239" t="s">
        <v>821</v>
      </c>
      <c r="G379" s="237"/>
      <c r="H379" s="240">
        <v>4</v>
      </c>
      <c r="I379" s="241"/>
      <c r="J379" s="237"/>
      <c r="K379" s="237"/>
      <c r="L379" s="242"/>
      <c r="M379" s="243"/>
      <c r="N379" s="244"/>
      <c r="O379" s="244"/>
      <c r="P379" s="244"/>
      <c r="Q379" s="244"/>
      <c r="R379" s="244"/>
      <c r="S379" s="244"/>
      <c r="T379" s="245"/>
      <c r="AT379" s="246" t="s">
        <v>161</v>
      </c>
      <c r="AU379" s="246" t="s">
        <v>84</v>
      </c>
      <c r="AV379" s="11" t="s">
        <v>84</v>
      </c>
      <c r="AW379" s="11" t="s">
        <v>37</v>
      </c>
      <c r="AX379" s="11" t="s">
        <v>81</v>
      </c>
      <c r="AY379" s="246" t="s">
        <v>141</v>
      </c>
    </row>
    <row r="380" spans="2:65" s="1" customFormat="1" ht="16.5" customHeight="1">
      <c r="B380" s="46"/>
      <c r="C380" s="221" t="s">
        <v>822</v>
      </c>
      <c r="D380" s="221" t="s">
        <v>143</v>
      </c>
      <c r="E380" s="222" t="s">
        <v>823</v>
      </c>
      <c r="F380" s="223" t="s">
        <v>824</v>
      </c>
      <c r="G380" s="224" t="s">
        <v>208</v>
      </c>
      <c r="H380" s="225">
        <v>2.934</v>
      </c>
      <c r="I380" s="226"/>
      <c r="J380" s="227">
        <f>ROUND(I380*H380,2)</f>
        <v>0</v>
      </c>
      <c r="K380" s="223" t="s">
        <v>147</v>
      </c>
      <c r="L380" s="72"/>
      <c r="M380" s="228" t="s">
        <v>21</v>
      </c>
      <c r="N380" s="229" t="s">
        <v>44</v>
      </c>
      <c r="O380" s="47"/>
      <c r="P380" s="230">
        <f>O380*H380</f>
        <v>0</v>
      </c>
      <c r="Q380" s="230">
        <v>1.0383</v>
      </c>
      <c r="R380" s="230">
        <f>Q380*H380</f>
        <v>3.0463722</v>
      </c>
      <c r="S380" s="230">
        <v>0</v>
      </c>
      <c r="T380" s="231">
        <f>S380*H380</f>
        <v>0</v>
      </c>
      <c r="AR380" s="24" t="s">
        <v>148</v>
      </c>
      <c r="AT380" s="24" t="s">
        <v>143</v>
      </c>
      <c r="AU380" s="24" t="s">
        <v>84</v>
      </c>
      <c r="AY380" s="24" t="s">
        <v>141</v>
      </c>
      <c r="BE380" s="232">
        <f>IF(N380="základní",J380,0)</f>
        <v>0</v>
      </c>
      <c r="BF380" s="232">
        <f>IF(N380="snížená",J380,0)</f>
        <v>0</v>
      </c>
      <c r="BG380" s="232">
        <f>IF(N380="zákl. přenesená",J380,0)</f>
        <v>0</v>
      </c>
      <c r="BH380" s="232">
        <f>IF(N380="sníž. přenesená",J380,0)</f>
        <v>0</v>
      </c>
      <c r="BI380" s="232">
        <f>IF(N380="nulová",J380,0)</f>
        <v>0</v>
      </c>
      <c r="BJ380" s="24" t="s">
        <v>81</v>
      </c>
      <c r="BK380" s="232">
        <f>ROUND(I380*H380,2)</f>
        <v>0</v>
      </c>
      <c r="BL380" s="24" t="s">
        <v>148</v>
      </c>
      <c r="BM380" s="24" t="s">
        <v>825</v>
      </c>
    </row>
    <row r="381" spans="2:47" s="1" customFormat="1" ht="13.5">
      <c r="B381" s="46"/>
      <c r="C381" s="74"/>
      <c r="D381" s="233" t="s">
        <v>150</v>
      </c>
      <c r="E381" s="74"/>
      <c r="F381" s="234" t="s">
        <v>826</v>
      </c>
      <c r="G381" s="74"/>
      <c r="H381" s="74"/>
      <c r="I381" s="191"/>
      <c r="J381" s="74"/>
      <c r="K381" s="74"/>
      <c r="L381" s="72"/>
      <c r="M381" s="235"/>
      <c r="N381" s="47"/>
      <c r="O381" s="47"/>
      <c r="P381" s="47"/>
      <c r="Q381" s="47"/>
      <c r="R381" s="47"/>
      <c r="S381" s="47"/>
      <c r="T381" s="95"/>
      <c r="AT381" s="24" t="s">
        <v>150</v>
      </c>
      <c r="AU381" s="24" t="s">
        <v>84</v>
      </c>
    </row>
    <row r="382" spans="2:51" s="11" customFormat="1" ht="13.5">
      <c r="B382" s="236"/>
      <c r="C382" s="237"/>
      <c r="D382" s="233" t="s">
        <v>161</v>
      </c>
      <c r="E382" s="237"/>
      <c r="F382" s="239" t="s">
        <v>827</v>
      </c>
      <c r="G382" s="237"/>
      <c r="H382" s="240">
        <v>2.934</v>
      </c>
      <c r="I382" s="241"/>
      <c r="J382" s="237"/>
      <c r="K382" s="237"/>
      <c r="L382" s="242"/>
      <c r="M382" s="243"/>
      <c r="N382" s="244"/>
      <c r="O382" s="244"/>
      <c r="P382" s="244"/>
      <c r="Q382" s="244"/>
      <c r="R382" s="244"/>
      <c r="S382" s="244"/>
      <c r="T382" s="245"/>
      <c r="AT382" s="246" t="s">
        <v>161</v>
      </c>
      <c r="AU382" s="246" t="s">
        <v>84</v>
      </c>
      <c r="AV382" s="11" t="s">
        <v>84</v>
      </c>
      <c r="AW382" s="11" t="s">
        <v>6</v>
      </c>
      <c r="AX382" s="11" t="s">
        <v>81</v>
      </c>
      <c r="AY382" s="246" t="s">
        <v>141</v>
      </c>
    </row>
    <row r="383" spans="2:65" s="1" customFormat="1" ht="16.5" customHeight="1">
      <c r="B383" s="46"/>
      <c r="C383" s="221" t="s">
        <v>828</v>
      </c>
      <c r="D383" s="221" t="s">
        <v>143</v>
      </c>
      <c r="E383" s="222" t="s">
        <v>829</v>
      </c>
      <c r="F383" s="223" t="s">
        <v>830</v>
      </c>
      <c r="G383" s="224" t="s">
        <v>208</v>
      </c>
      <c r="H383" s="225">
        <v>3.063</v>
      </c>
      <c r="I383" s="226"/>
      <c r="J383" s="227">
        <f>ROUND(I383*H383,2)</f>
        <v>0</v>
      </c>
      <c r="K383" s="223" t="s">
        <v>147</v>
      </c>
      <c r="L383" s="72"/>
      <c r="M383" s="228" t="s">
        <v>21</v>
      </c>
      <c r="N383" s="229" t="s">
        <v>44</v>
      </c>
      <c r="O383" s="47"/>
      <c r="P383" s="230">
        <f>O383*H383</f>
        <v>0</v>
      </c>
      <c r="Q383" s="230">
        <v>1.07637</v>
      </c>
      <c r="R383" s="230">
        <f>Q383*H383</f>
        <v>3.2969213100000005</v>
      </c>
      <c r="S383" s="230">
        <v>0</v>
      </c>
      <c r="T383" s="231">
        <f>S383*H383</f>
        <v>0</v>
      </c>
      <c r="AR383" s="24" t="s">
        <v>148</v>
      </c>
      <c r="AT383" s="24" t="s">
        <v>143</v>
      </c>
      <c r="AU383" s="24" t="s">
        <v>84</v>
      </c>
      <c r="AY383" s="24" t="s">
        <v>141</v>
      </c>
      <c r="BE383" s="232">
        <f>IF(N383="základní",J383,0)</f>
        <v>0</v>
      </c>
      <c r="BF383" s="232">
        <f>IF(N383="snížená",J383,0)</f>
        <v>0</v>
      </c>
      <c r="BG383" s="232">
        <f>IF(N383="zákl. přenesená",J383,0)</f>
        <v>0</v>
      </c>
      <c r="BH383" s="232">
        <f>IF(N383="sníž. přenesená",J383,0)</f>
        <v>0</v>
      </c>
      <c r="BI383" s="232">
        <f>IF(N383="nulová",J383,0)</f>
        <v>0</v>
      </c>
      <c r="BJ383" s="24" t="s">
        <v>81</v>
      </c>
      <c r="BK383" s="232">
        <f>ROUND(I383*H383,2)</f>
        <v>0</v>
      </c>
      <c r="BL383" s="24" t="s">
        <v>148</v>
      </c>
      <c r="BM383" s="24" t="s">
        <v>831</v>
      </c>
    </row>
    <row r="384" spans="2:47" s="1" customFormat="1" ht="13.5">
      <c r="B384" s="46"/>
      <c r="C384" s="74"/>
      <c r="D384" s="233" t="s">
        <v>150</v>
      </c>
      <c r="E384" s="74"/>
      <c r="F384" s="234" t="s">
        <v>832</v>
      </c>
      <c r="G384" s="74"/>
      <c r="H384" s="74"/>
      <c r="I384" s="191"/>
      <c r="J384" s="74"/>
      <c r="K384" s="74"/>
      <c r="L384" s="72"/>
      <c r="M384" s="235"/>
      <c r="N384" s="47"/>
      <c r="O384" s="47"/>
      <c r="P384" s="47"/>
      <c r="Q384" s="47"/>
      <c r="R384" s="47"/>
      <c r="S384" s="47"/>
      <c r="T384" s="95"/>
      <c r="AT384" s="24" t="s">
        <v>150</v>
      </c>
      <c r="AU384" s="24" t="s">
        <v>84</v>
      </c>
    </row>
    <row r="385" spans="2:51" s="11" customFormat="1" ht="13.5">
      <c r="B385" s="236"/>
      <c r="C385" s="237"/>
      <c r="D385" s="233" t="s">
        <v>161</v>
      </c>
      <c r="E385" s="237"/>
      <c r="F385" s="239" t="s">
        <v>833</v>
      </c>
      <c r="G385" s="237"/>
      <c r="H385" s="240">
        <v>3.063</v>
      </c>
      <c r="I385" s="241"/>
      <c r="J385" s="237"/>
      <c r="K385" s="237"/>
      <c r="L385" s="242"/>
      <c r="M385" s="243"/>
      <c r="N385" s="244"/>
      <c r="O385" s="244"/>
      <c r="P385" s="244"/>
      <c r="Q385" s="244"/>
      <c r="R385" s="244"/>
      <c r="S385" s="244"/>
      <c r="T385" s="245"/>
      <c r="AT385" s="246" t="s">
        <v>161</v>
      </c>
      <c r="AU385" s="246" t="s">
        <v>84</v>
      </c>
      <c r="AV385" s="11" t="s">
        <v>84</v>
      </c>
      <c r="AW385" s="11" t="s">
        <v>6</v>
      </c>
      <c r="AX385" s="11" t="s">
        <v>81</v>
      </c>
      <c r="AY385" s="246" t="s">
        <v>141</v>
      </c>
    </row>
    <row r="386" spans="2:65" s="1" customFormat="1" ht="16.5" customHeight="1">
      <c r="B386" s="46"/>
      <c r="C386" s="221" t="s">
        <v>834</v>
      </c>
      <c r="D386" s="221" t="s">
        <v>143</v>
      </c>
      <c r="E386" s="222" t="s">
        <v>835</v>
      </c>
      <c r="F386" s="223" t="s">
        <v>836</v>
      </c>
      <c r="G386" s="224" t="s">
        <v>306</v>
      </c>
      <c r="H386" s="225">
        <v>1.1</v>
      </c>
      <c r="I386" s="226"/>
      <c r="J386" s="227">
        <f>ROUND(I386*H386,2)</f>
        <v>0</v>
      </c>
      <c r="K386" s="223" t="s">
        <v>147</v>
      </c>
      <c r="L386" s="72"/>
      <c r="M386" s="228" t="s">
        <v>21</v>
      </c>
      <c r="N386" s="229" t="s">
        <v>44</v>
      </c>
      <c r="O386" s="47"/>
      <c r="P386" s="230">
        <f>O386*H386</f>
        <v>0</v>
      </c>
      <c r="Q386" s="230">
        <v>0.00444</v>
      </c>
      <c r="R386" s="230">
        <f>Q386*H386</f>
        <v>0.004884000000000001</v>
      </c>
      <c r="S386" s="230">
        <v>0</v>
      </c>
      <c r="T386" s="231">
        <f>S386*H386</f>
        <v>0</v>
      </c>
      <c r="AR386" s="24" t="s">
        <v>148</v>
      </c>
      <c r="AT386" s="24" t="s">
        <v>143</v>
      </c>
      <c r="AU386" s="24" t="s">
        <v>84</v>
      </c>
      <c r="AY386" s="24" t="s">
        <v>141</v>
      </c>
      <c r="BE386" s="232">
        <f>IF(N386="základní",J386,0)</f>
        <v>0</v>
      </c>
      <c r="BF386" s="232">
        <f>IF(N386="snížená",J386,0)</f>
        <v>0</v>
      </c>
      <c r="BG386" s="232">
        <f>IF(N386="zákl. přenesená",J386,0)</f>
        <v>0</v>
      </c>
      <c r="BH386" s="232">
        <f>IF(N386="sníž. přenesená",J386,0)</f>
        <v>0</v>
      </c>
      <c r="BI386" s="232">
        <f>IF(N386="nulová",J386,0)</f>
        <v>0</v>
      </c>
      <c r="BJ386" s="24" t="s">
        <v>81</v>
      </c>
      <c r="BK386" s="232">
        <f>ROUND(I386*H386,2)</f>
        <v>0</v>
      </c>
      <c r="BL386" s="24" t="s">
        <v>148</v>
      </c>
      <c r="BM386" s="24" t="s">
        <v>837</v>
      </c>
    </row>
    <row r="387" spans="2:47" s="1" customFormat="1" ht="13.5">
      <c r="B387" s="46"/>
      <c r="C387" s="74"/>
      <c r="D387" s="233" t="s">
        <v>150</v>
      </c>
      <c r="E387" s="74"/>
      <c r="F387" s="234" t="s">
        <v>838</v>
      </c>
      <c r="G387" s="74"/>
      <c r="H387" s="74"/>
      <c r="I387" s="191"/>
      <c r="J387" s="74"/>
      <c r="K387" s="74"/>
      <c r="L387" s="72"/>
      <c r="M387" s="235"/>
      <c r="N387" s="47"/>
      <c r="O387" s="47"/>
      <c r="P387" s="47"/>
      <c r="Q387" s="47"/>
      <c r="R387" s="47"/>
      <c r="S387" s="47"/>
      <c r="T387" s="95"/>
      <c r="AT387" s="24" t="s">
        <v>150</v>
      </c>
      <c r="AU387" s="24" t="s">
        <v>84</v>
      </c>
    </row>
    <row r="388" spans="2:51" s="13" customFormat="1" ht="13.5">
      <c r="B388" s="263"/>
      <c r="C388" s="264"/>
      <c r="D388" s="233" t="s">
        <v>161</v>
      </c>
      <c r="E388" s="265" t="s">
        <v>21</v>
      </c>
      <c r="F388" s="266" t="s">
        <v>839</v>
      </c>
      <c r="G388" s="264"/>
      <c r="H388" s="265" t="s">
        <v>21</v>
      </c>
      <c r="I388" s="267"/>
      <c r="J388" s="264"/>
      <c r="K388" s="264"/>
      <c r="L388" s="268"/>
      <c r="M388" s="269"/>
      <c r="N388" s="270"/>
      <c r="O388" s="270"/>
      <c r="P388" s="270"/>
      <c r="Q388" s="270"/>
      <c r="R388" s="270"/>
      <c r="S388" s="270"/>
      <c r="T388" s="271"/>
      <c r="AT388" s="272" t="s">
        <v>161</v>
      </c>
      <c r="AU388" s="272" t="s">
        <v>84</v>
      </c>
      <c r="AV388" s="13" t="s">
        <v>81</v>
      </c>
      <c r="AW388" s="13" t="s">
        <v>37</v>
      </c>
      <c r="AX388" s="13" t="s">
        <v>73</v>
      </c>
      <c r="AY388" s="272" t="s">
        <v>141</v>
      </c>
    </row>
    <row r="389" spans="2:51" s="11" customFormat="1" ht="13.5">
      <c r="B389" s="236"/>
      <c r="C389" s="237"/>
      <c r="D389" s="233" t="s">
        <v>161</v>
      </c>
      <c r="E389" s="238" t="s">
        <v>21</v>
      </c>
      <c r="F389" s="239" t="s">
        <v>840</v>
      </c>
      <c r="G389" s="237"/>
      <c r="H389" s="240">
        <v>1.1</v>
      </c>
      <c r="I389" s="241"/>
      <c r="J389" s="237"/>
      <c r="K389" s="237"/>
      <c r="L389" s="242"/>
      <c r="M389" s="243"/>
      <c r="N389" s="244"/>
      <c r="O389" s="244"/>
      <c r="P389" s="244"/>
      <c r="Q389" s="244"/>
      <c r="R389" s="244"/>
      <c r="S389" s="244"/>
      <c r="T389" s="245"/>
      <c r="AT389" s="246" t="s">
        <v>161</v>
      </c>
      <c r="AU389" s="246" t="s">
        <v>84</v>
      </c>
      <c r="AV389" s="11" t="s">
        <v>84</v>
      </c>
      <c r="AW389" s="11" t="s">
        <v>37</v>
      </c>
      <c r="AX389" s="11" t="s">
        <v>81</v>
      </c>
      <c r="AY389" s="246" t="s">
        <v>141</v>
      </c>
    </row>
    <row r="390" spans="2:63" s="10" customFormat="1" ht="29.85" customHeight="1">
      <c r="B390" s="205"/>
      <c r="C390" s="206"/>
      <c r="D390" s="207" t="s">
        <v>72</v>
      </c>
      <c r="E390" s="219" t="s">
        <v>148</v>
      </c>
      <c r="F390" s="219" t="s">
        <v>841</v>
      </c>
      <c r="G390" s="206"/>
      <c r="H390" s="206"/>
      <c r="I390" s="209"/>
      <c r="J390" s="220">
        <f>BK390</f>
        <v>0</v>
      </c>
      <c r="K390" s="206"/>
      <c r="L390" s="211"/>
      <c r="M390" s="212"/>
      <c r="N390" s="213"/>
      <c r="O390" s="213"/>
      <c r="P390" s="214">
        <f>SUM(P391:P435)</f>
        <v>0</v>
      </c>
      <c r="Q390" s="213"/>
      <c r="R390" s="214">
        <f>SUM(R391:R435)</f>
        <v>153.19593186999998</v>
      </c>
      <c r="S390" s="213"/>
      <c r="T390" s="215">
        <f>SUM(T391:T435)</f>
        <v>0</v>
      </c>
      <c r="AR390" s="216" t="s">
        <v>81</v>
      </c>
      <c r="AT390" s="217" t="s">
        <v>72</v>
      </c>
      <c r="AU390" s="217" t="s">
        <v>81</v>
      </c>
      <c r="AY390" s="216" t="s">
        <v>141</v>
      </c>
      <c r="BK390" s="218">
        <f>SUM(BK391:BK435)</f>
        <v>0</v>
      </c>
    </row>
    <row r="391" spans="2:65" s="1" customFormat="1" ht="16.5" customHeight="1">
      <c r="B391" s="46"/>
      <c r="C391" s="221" t="s">
        <v>842</v>
      </c>
      <c r="D391" s="221" t="s">
        <v>143</v>
      </c>
      <c r="E391" s="222" t="s">
        <v>843</v>
      </c>
      <c r="F391" s="223" t="s">
        <v>844</v>
      </c>
      <c r="G391" s="224" t="s">
        <v>158</v>
      </c>
      <c r="H391" s="225">
        <v>11.56</v>
      </c>
      <c r="I391" s="226"/>
      <c r="J391" s="227">
        <f>ROUND(I391*H391,2)</f>
        <v>0</v>
      </c>
      <c r="K391" s="223" t="s">
        <v>147</v>
      </c>
      <c r="L391" s="72"/>
      <c r="M391" s="228" t="s">
        <v>21</v>
      </c>
      <c r="N391" s="229" t="s">
        <v>44</v>
      </c>
      <c r="O391" s="47"/>
      <c r="P391" s="230">
        <f>O391*H391</f>
        <v>0</v>
      </c>
      <c r="Q391" s="230">
        <v>0</v>
      </c>
      <c r="R391" s="230">
        <f>Q391*H391</f>
        <v>0</v>
      </c>
      <c r="S391" s="230">
        <v>0</v>
      </c>
      <c r="T391" s="231">
        <f>S391*H391</f>
        <v>0</v>
      </c>
      <c r="AR391" s="24" t="s">
        <v>148</v>
      </c>
      <c r="AT391" s="24" t="s">
        <v>143</v>
      </c>
      <c r="AU391" s="24" t="s">
        <v>84</v>
      </c>
      <c r="AY391" s="24" t="s">
        <v>141</v>
      </c>
      <c r="BE391" s="232">
        <f>IF(N391="základní",J391,0)</f>
        <v>0</v>
      </c>
      <c r="BF391" s="232">
        <f>IF(N391="snížená",J391,0)</f>
        <v>0</v>
      </c>
      <c r="BG391" s="232">
        <f>IF(N391="zákl. přenesená",J391,0)</f>
        <v>0</v>
      </c>
      <c r="BH391" s="232">
        <f>IF(N391="sníž. přenesená",J391,0)</f>
        <v>0</v>
      </c>
      <c r="BI391" s="232">
        <f>IF(N391="nulová",J391,0)</f>
        <v>0</v>
      </c>
      <c r="BJ391" s="24" t="s">
        <v>81</v>
      </c>
      <c r="BK391" s="232">
        <f>ROUND(I391*H391,2)</f>
        <v>0</v>
      </c>
      <c r="BL391" s="24" t="s">
        <v>148</v>
      </c>
      <c r="BM391" s="24" t="s">
        <v>845</v>
      </c>
    </row>
    <row r="392" spans="2:47" s="1" customFormat="1" ht="13.5">
      <c r="B392" s="46"/>
      <c r="C392" s="74"/>
      <c r="D392" s="233" t="s">
        <v>150</v>
      </c>
      <c r="E392" s="74"/>
      <c r="F392" s="234" t="s">
        <v>846</v>
      </c>
      <c r="G392" s="74"/>
      <c r="H392" s="74"/>
      <c r="I392" s="191"/>
      <c r="J392" s="74"/>
      <c r="K392" s="74"/>
      <c r="L392" s="72"/>
      <c r="M392" s="235"/>
      <c r="N392" s="47"/>
      <c r="O392" s="47"/>
      <c r="P392" s="47"/>
      <c r="Q392" s="47"/>
      <c r="R392" s="47"/>
      <c r="S392" s="47"/>
      <c r="T392" s="95"/>
      <c r="AT392" s="24" t="s">
        <v>150</v>
      </c>
      <c r="AU392" s="24" t="s">
        <v>84</v>
      </c>
    </row>
    <row r="393" spans="2:51" s="13" customFormat="1" ht="13.5">
      <c r="B393" s="263"/>
      <c r="C393" s="264"/>
      <c r="D393" s="233" t="s">
        <v>161</v>
      </c>
      <c r="E393" s="265" t="s">
        <v>21</v>
      </c>
      <c r="F393" s="266" t="s">
        <v>782</v>
      </c>
      <c r="G393" s="264"/>
      <c r="H393" s="265" t="s">
        <v>21</v>
      </c>
      <c r="I393" s="267"/>
      <c r="J393" s="264"/>
      <c r="K393" s="264"/>
      <c r="L393" s="268"/>
      <c r="M393" s="269"/>
      <c r="N393" s="270"/>
      <c r="O393" s="270"/>
      <c r="P393" s="270"/>
      <c r="Q393" s="270"/>
      <c r="R393" s="270"/>
      <c r="S393" s="270"/>
      <c r="T393" s="271"/>
      <c r="AT393" s="272" t="s">
        <v>161</v>
      </c>
      <c r="AU393" s="272" t="s">
        <v>84</v>
      </c>
      <c r="AV393" s="13" t="s">
        <v>81</v>
      </c>
      <c r="AW393" s="13" t="s">
        <v>37</v>
      </c>
      <c r="AX393" s="13" t="s">
        <v>73</v>
      </c>
      <c r="AY393" s="272" t="s">
        <v>141</v>
      </c>
    </row>
    <row r="394" spans="2:51" s="11" customFormat="1" ht="13.5">
      <c r="B394" s="236"/>
      <c r="C394" s="237"/>
      <c r="D394" s="233" t="s">
        <v>161</v>
      </c>
      <c r="E394" s="238" t="s">
        <v>21</v>
      </c>
      <c r="F394" s="239" t="s">
        <v>847</v>
      </c>
      <c r="G394" s="237"/>
      <c r="H394" s="240">
        <v>10.36</v>
      </c>
      <c r="I394" s="241"/>
      <c r="J394" s="237"/>
      <c r="K394" s="237"/>
      <c r="L394" s="242"/>
      <c r="M394" s="243"/>
      <c r="N394" s="244"/>
      <c r="O394" s="244"/>
      <c r="P394" s="244"/>
      <c r="Q394" s="244"/>
      <c r="R394" s="244"/>
      <c r="S394" s="244"/>
      <c r="T394" s="245"/>
      <c r="AT394" s="246" t="s">
        <v>161</v>
      </c>
      <c r="AU394" s="246" t="s">
        <v>84</v>
      </c>
      <c r="AV394" s="11" t="s">
        <v>84</v>
      </c>
      <c r="AW394" s="11" t="s">
        <v>37</v>
      </c>
      <c r="AX394" s="11" t="s">
        <v>73</v>
      </c>
      <c r="AY394" s="246" t="s">
        <v>141</v>
      </c>
    </row>
    <row r="395" spans="2:51" s="11" customFormat="1" ht="13.5">
      <c r="B395" s="236"/>
      <c r="C395" s="237"/>
      <c r="D395" s="233" t="s">
        <v>161</v>
      </c>
      <c r="E395" s="238" t="s">
        <v>21</v>
      </c>
      <c r="F395" s="239" t="s">
        <v>848</v>
      </c>
      <c r="G395" s="237"/>
      <c r="H395" s="240">
        <v>1.2</v>
      </c>
      <c r="I395" s="241"/>
      <c r="J395" s="237"/>
      <c r="K395" s="237"/>
      <c r="L395" s="242"/>
      <c r="M395" s="243"/>
      <c r="N395" s="244"/>
      <c r="O395" s="244"/>
      <c r="P395" s="244"/>
      <c r="Q395" s="244"/>
      <c r="R395" s="244"/>
      <c r="S395" s="244"/>
      <c r="T395" s="245"/>
      <c r="AT395" s="246" t="s">
        <v>161</v>
      </c>
      <c r="AU395" s="246" t="s">
        <v>84</v>
      </c>
      <c r="AV395" s="11" t="s">
        <v>84</v>
      </c>
      <c r="AW395" s="11" t="s">
        <v>37</v>
      </c>
      <c r="AX395" s="11" t="s">
        <v>73</v>
      </c>
      <c r="AY395" s="246" t="s">
        <v>141</v>
      </c>
    </row>
    <row r="396" spans="2:51" s="12" customFormat="1" ht="13.5">
      <c r="B396" s="247"/>
      <c r="C396" s="248"/>
      <c r="D396" s="233" t="s">
        <v>161</v>
      </c>
      <c r="E396" s="249" t="s">
        <v>21</v>
      </c>
      <c r="F396" s="250" t="s">
        <v>174</v>
      </c>
      <c r="G396" s="248"/>
      <c r="H396" s="251">
        <v>11.56</v>
      </c>
      <c r="I396" s="252"/>
      <c r="J396" s="248"/>
      <c r="K396" s="248"/>
      <c r="L396" s="253"/>
      <c r="M396" s="254"/>
      <c r="N396" s="255"/>
      <c r="O396" s="255"/>
      <c r="P396" s="255"/>
      <c r="Q396" s="255"/>
      <c r="R396" s="255"/>
      <c r="S396" s="255"/>
      <c r="T396" s="256"/>
      <c r="AT396" s="257" t="s">
        <v>161</v>
      </c>
      <c r="AU396" s="257" t="s">
        <v>84</v>
      </c>
      <c r="AV396" s="12" t="s">
        <v>148</v>
      </c>
      <c r="AW396" s="12" t="s">
        <v>37</v>
      </c>
      <c r="AX396" s="12" t="s">
        <v>81</v>
      </c>
      <c r="AY396" s="257" t="s">
        <v>141</v>
      </c>
    </row>
    <row r="397" spans="2:65" s="1" customFormat="1" ht="16.5" customHeight="1">
      <c r="B397" s="46"/>
      <c r="C397" s="221" t="s">
        <v>849</v>
      </c>
      <c r="D397" s="221" t="s">
        <v>143</v>
      </c>
      <c r="E397" s="222" t="s">
        <v>850</v>
      </c>
      <c r="F397" s="223" t="s">
        <v>851</v>
      </c>
      <c r="G397" s="224" t="s">
        <v>146</v>
      </c>
      <c r="H397" s="225">
        <v>9.76</v>
      </c>
      <c r="I397" s="226"/>
      <c r="J397" s="227">
        <f>ROUND(I397*H397,2)</f>
        <v>0</v>
      </c>
      <c r="K397" s="223" t="s">
        <v>147</v>
      </c>
      <c r="L397" s="72"/>
      <c r="M397" s="228" t="s">
        <v>21</v>
      </c>
      <c r="N397" s="229" t="s">
        <v>44</v>
      </c>
      <c r="O397" s="47"/>
      <c r="P397" s="230">
        <f>O397*H397</f>
        <v>0</v>
      </c>
      <c r="Q397" s="230">
        <v>0.01787</v>
      </c>
      <c r="R397" s="230">
        <f>Q397*H397</f>
        <v>0.1744112</v>
      </c>
      <c r="S397" s="230">
        <v>0</v>
      </c>
      <c r="T397" s="231">
        <f>S397*H397</f>
        <v>0</v>
      </c>
      <c r="AR397" s="24" t="s">
        <v>148</v>
      </c>
      <c r="AT397" s="24" t="s">
        <v>143</v>
      </c>
      <c r="AU397" s="24" t="s">
        <v>84</v>
      </c>
      <c r="AY397" s="24" t="s">
        <v>141</v>
      </c>
      <c r="BE397" s="232">
        <f>IF(N397="základní",J397,0)</f>
        <v>0</v>
      </c>
      <c r="BF397" s="232">
        <f>IF(N397="snížená",J397,0)</f>
        <v>0</v>
      </c>
      <c r="BG397" s="232">
        <f>IF(N397="zákl. přenesená",J397,0)</f>
        <v>0</v>
      </c>
      <c r="BH397" s="232">
        <f>IF(N397="sníž. přenesená",J397,0)</f>
        <v>0</v>
      </c>
      <c r="BI397" s="232">
        <f>IF(N397="nulová",J397,0)</f>
        <v>0</v>
      </c>
      <c r="BJ397" s="24" t="s">
        <v>81</v>
      </c>
      <c r="BK397" s="232">
        <f>ROUND(I397*H397,2)</f>
        <v>0</v>
      </c>
      <c r="BL397" s="24" t="s">
        <v>148</v>
      </c>
      <c r="BM397" s="24" t="s">
        <v>852</v>
      </c>
    </row>
    <row r="398" spans="2:51" s="13" customFormat="1" ht="13.5">
      <c r="B398" s="263"/>
      <c r="C398" s="264"/>
      <c r="D398" s="233" t="s">
        <v>161</v>
      </c>
      <c r="E398" s="265" t="s">
        <v>21</v>
      </c>
      <c r="F398" s="266" t="s">
        <v>853</v>
      </c>
      <c r="G398" s="264"/>
      <c r="H398" s="265" t="s">
        <v>21</v>
      </c>
      <c r="I398" s="267"/>
      <c r="J398" s="264"/>
      <c r="K398" s="264"/>
      <c r="L398" s="268"/>
      <c r="M398" s="269"/>
      <c r="N398" s="270"/>
      <c r="O398" s="270"/>
      <c r="P398" s="270"/>
      <c r="Q398" s="270"/>
      <c r="R398" s="270"/>
      <c r="S398" s="270"/>
      <c r="T398" s="271"/>
      <c r="AT398" s="272" t="s">
        <v>161</v>
      </c>
      <c r="AU398" s="272" t="s">
        <v>84</v>
      </c>
      <c r="AV398" s="13" t="s">
        <v>81</v>
      </c>
      <c r="AW398" s="13" t="s">
        <v>37</v>
      </c>
      <c r="AX398" s="13" t="s">
        <v>73</v>
      </c>
      <c r="AY398" s="272" t="s">
        <v>141</v>
      </c>
    </row>
    <row r="399" spans="2:51" s="11" customFormat="1" ht="13.5">
      <c r="B399" s="236"/>
      <c r="C399" s="237"/>
      <c r="D399" s="233" t="s">
        <v>161</v>
      </c>
      <c r="E399" s="238" t="s">
        <v>21</v>
      </c>
      <c r="F399" s="239" t="s">
        <v>854</v>
      </c>
      <c r="G399" s="237"/>
      <c r="H399" s="240">
        <v>2.808</v>
      </c>
      <c r="I399" s="241"/>
      <c r="J399" s="237"/>
      <c r="K399" s="237"/>
      <c r="L399" s="242"/>
      <c r="M399" s="243"/>
      <c r="N399" s="244"/>
      <c r="O399" s="244"/>
      <c r="P399" s="244"/>
      <c r="Q399" s="244"/>
      <c r="R399" s="244"/>
      <c r="S399" s="244"/>
      <c r="T399" s="245"/>
      <c r="AT399" s="246" t="s">
        <v>161</v>
      </c>
      <c r="AU399" s="246" t="s">
        <v>84</v>
      </c>
      <c r="AV399" s="11" t="s">
        <v>84</v>
      </c>
      <c r="AW399" s="11" t="s">
        <v>37</v>
      </c>
      <c r="AX399" s="11" t="s">
        <v>73</v>
      </c>
      <c r="AY399" s="246" t="s">
        <v>141</v>
      </c>
    </row>
    <row r="400" spans="2:51" s="11" customFormat="1" ht="13.5">
      <c r="B400" s="236"/>
      <c r="C400" s="237"/>
      <c r="D400" s="233" t="s">
        <v>161</v>
      </c>
      <c r="E400" s="238" t="s">
        <v>21</v>
      </c>
      <c r="F400" s="239" t="s">
        <v>855</v>
      </c>
      <c r="G400" s="237"/>
      <c r="H400" s="240">
        <v>6.952</v>
      </c>
      <c r="I400" s="241"/>
      <c r="J400" s="237"/>
      <c r="K400" s="237"/>
      <c r="L400" s="242"/>
      <c r="M400" s="243"/>
      <c r="N400" s="244"/>
      <c r="O400" s="244"/>
      <c r="P400" s="244"/>
      <c r="Q400" s="244"/>
      <c r="R400" s="244"/>
      <c r="S400" s="244"/>
      <c r="T400" s="245"/>
      <c r="AT400" s="246" t="s">
        <v>161</v>
      </c>
      <c r="AU400" s="246" t="s">
        <v>84</v>
      </c>
      <c r="AV400" s="11" t="s">
        <v>84</v>
      </c>
      <c r="AW400" s="11" t="s">
        <v>37</v>
      </c>
      <c r="AX400" s="11" t="s">
        <v>73</v>
      </c>
      <c r="AY400" s="246" t="s">
        <v>141</v>
      </c>
    </row>
    <row r="401" spans="2:51" s="12" customFormat="1" ht="13.5">
      <c r="B401" s="247"/>
      <c r="C401" s="248"/>
      <c r="D401" s="233" t="s">
        <v>161</v>
      </c>
      <c r="E401" s="249" t="s">
        <v>21</v>
      </c>
      <c r="F401" s="250" t="s">
        <v>174</v>
      </c>
      <c r="G401" s="248"/>
      <c r="H401" s="251">
        <v>9.76</v>
      </c>
      <c r="I401" s="252"/>
      <c r="J401" s="248"/>
      <c r="K401" s="248"/>
      <c r="L401" s="253"/>
      <c r="M401" s="254"/>
      <c r="N401" s="255"/>
      <c r="O401" s="255"/>
      <c r="P401" s="255"/>
      <c r="Q401" s="255"/>
      <c r="R401" s="255"/>
      <c r="S401" s="255"/>
      <c r="T401" s="256"/>
      <c r="AT401" s="257" t="s">
        <v>161</v>
      </c>
      <c r="AU401" s="257" t="s">
        <v>84</v>
      </c>
      <c r="AV401" s="12" t="s">
        <v>148</v>
      </c>
      <c r="AW401" s="12" t="s">
        <v>37</v>
      </c>
      <c r="AX401" s="12" t="s">
        <v>81</v>
      </c>
      <c r="AY401" s="257" t="s">
        <v>141</v>
      </c>
    </row>
    <row r="402" spans="2:65" s="1" customFormat="1" ht="16.5" customHeight="1">
      <c r="B402" s="46"/>
      <c r="C402" s="221" t="s">
        <v>856</v>
      </c>
      <c r="D402" s="221" t="s">
        <v>143</v>
      </c>
      <c r="E402" s="222" t="s">
        <v>857</v>
      </c>
      <c r="F402" s="223" t="s">
        <v>858</v>
      </c>
      <c r="G402" s="224" t="s">
        <v>146</v>
      </c>
      <c r="H402" s="225">
        <v>9.76</v>
      </c>
      <c r="I402" s="226"/>
      <c r="J402" s="227">
        <f>ROUND(I402*H402,2)</f>
        <v>0</v>
      </c>
      <c r="K402" s="223" t="s">
        <v>147</v>
      </c>
      <c r="L402" s="72"/>
      <c r="M402" s="228" t="s">
        <v>21</v>
      </c>
      <c r="N402" s="229" t="s">
        <v>44</v>
      </c>
      <c r="O402" s="47"/>
      <c r="P402" s="230">
        <f>O402*H402</f>
        <v>0</v>
      </c>
      <c r="Q402" s="230">
        <v>0</v>
      </c>
      <c r="R402" s="230">
        <f>Q402*H402</f>
        <v>0</v>
      </c>
      <c r="S402" s="230">
        <v>0</v>
      </c>
      <c r="T402" s="231">
        <f>S402*H402</f>
        <v>0</v>
      </c>
      <c r="AR402" s="24" t="s">
        <v>148</v>
      </c>
      <c r="AT402" s="24" t="s">
        <v>143</v>
      </c>
      <c r="AU402" s="24" t="s">
        <v>84</v>
      </c>
      <c r="AY402" s="24" t="s">
        <v>141</v>
      </c>
      <c r="BE402" s="232">
        <f>IF(N402="základní",J402,0)</f>
        <v>0</v>
      </c>
      <c r="BF402" s="232">
        <f>IF(N402="snížená",J402,0)</f>
        <v>0</v>
      </c>
      <c r="BG402" s="232">
        <f>IF(N402="zákl. přenesená",J402,0)</f>
        <v>0</v>
      </c>
      <c r="BH402" s="232">
        <f>IF(N402="sníž. přenesená",J402,0)</f>
        <v>0</v>
      </c>
      <c r="BI402" s="232">
        <f>IF(N402="nulová",J402,0)</f>
        <v>0</v>
      </c>
      <c r="BJ402" s="24" t="s">
        <v>81</v>
      </c>
      <c r="BK402" s="232">
        <f>ROUND(I402*H402,2)</f>
        <v>0</v>
      </c>
      <c r="BL402" s="24" t="s">
        <v>148</v>
      </c>
      <c r="BM402" s="24" t="s">
        <v>859</v>
      </c>
    </row>
    <row r="403" spans="2:65" s="1" customFormat="1" ht="16.5" customHeight="1">
      <c r="B403" s="46"/>
      <c r="C403" s="221" t="s">
        <v>860</v>
      </c>
      <c r="D403" s="221" t="s">
        <v>143</v>
      </c>
      <c r="E403" s="222" t="s">
        <v>861</v>
      </c>
      <c r="F403" s="223" t="s">
        <v>862</v>
      </c>
      <c r="G403" s="224" t="s">
        <v>208</v>
      </c>
      <c r="H403" s="225">
        <v>2.543</v>
      </c>
      <c r="I403" s="226"/>
      <c r="J403" s="227">
        <f>ROUND(I403*H403,2)</f>
        <v>0</v>
      </c>
      <c r="K403" s="223" t="s">
        <v>147</v>
      </c>
      <c r="L403" s="72"/>
      <c r="M403" s="228" t="s">
        <v>21</v>
      </c>
      <c r="N403" s="229" t="s">
        <v>44</v>
      </c>
      <c r="O403" s="47"/>
      <c r="P403" s="230">
        <f>O403*H403</f>
        <v>0</v>
      </c>
      <c r="Q403" s="230">
        <v>1.04909</v>
      </c>
      <c r="R403" s="230">
        <f>Q403*H403</f>
        <v>2.66783587</v>
      </c>
      <c r="S403" s="230">
        <v>0</v>
      </c>
      <c r="T403" s="231">
        <f>S403*H403</f>
        <v>0</v>
      </c>
      <c r="AR403" s="24" t="s">
        <v>148</v>
      </c>
      <c r="AT403" s="24" t="s">
        <v>143</v>
      </c>
      <c r="AU403" s="24" t="s">
        <v>84</v>
      </c>
      <c r="AY403" s="24" t="s">
        <v>141</v>
      </c>
      <c r="BE403" s="232">
        <f>IF(N403="základní",J403,0)</f>
        <v>0</v>
      </c>
      <c r="BF403" s="232">
        <f>IF(N403="snížená",J403,0)</f>
        <v>0</v>
      </c>
      <c r="BG403" s="232">
        <f>IF(N403="zákl. přenesená",J403,0)</f>
        <v>0</v>
      </c>
      <c r="BH403" s="232">
        <f>IF(N403="sníž. přenesená",J403,0)</f>
        <v>0</v>
      </c>
      <c r="BI403" s="232">
        <f>IF(N403="nulová",J403,0)</f>
        <v>0</v>
      </c>
      <c r="BJ403" s="24" t="s">
        <v>81</v>
      </c>
      <c r="BK403" s="232">
        <f>ROUND(I403*H403,2)</f>
        <v>0</v>
      </c>
      <c r="BL403" s="24" t="s">
        <v>148</v>
      </c>
      <c r="BM403" s="24" t="s">
        <v>863</v>
      </c>
    </row>
    <row r="404" spans="2:47" s="1" customFormat="1" ht="13.5">
      <c r="B404" s="46"/>
      <c r="C404" s="74"/>
      <c r="D404" s="233" t="s">
        <v>150</v>
      </c>
      <c r="E404" s="74"/>
      <c r="F404" s="234" t="s">
        <v>864</v>
      </c>
      <c r="G404" s="74"/>
      <c r="H404" s="74"/>
      <c r="I404" s="191"/>
      <c r="J404" s="74"/>
      <c r="K404" s="74"/>
      <c r="L404" s="72"/>
      <c r="M404" s="235"/>
      <c r="N404" s="47"/>
      <c r="O404" s="47"/>
      <c r="P404" s="47"/>
      <c r="Q404" s="47"/>
      <c r="R404" s="47"/>
      <c r="S404" s="47"/>
      <c r="T404" s="95"/>
      <c r="AT404" s="24" t="s">
        <v>150</v>
      </c>
      <c r="AU404" s="24" t="s">
        <v>84</v>
      </c>
    </row>
    <row r="405" spans="2:51" s="11" customFormat="1" ht="13.5">
      <c r="B405" s="236"/>
      <c r="C405" s="237"/>
      <c r="D405" s="233" t="s">
        <v>161</v>
      </c>
      <c r="E405" s="237"/>
      <c r="F405" s="239" t="s">
        <v>865</v>
      </c>
      <c r="G405" s="237"/>
      <c r="H405" s="240">
        <v>2.543</v>
      </c>
      <c r="I405" s="241"/>
      <c r="J405" s="237"/>
      <c r="K405" s="237"/>
      <c r="L405" s="242"/>
      <c r="M405" s="243"/>
      <c r="N405" s="244"/>
      <c r="O405" s="244"/>
      <c r="P405" s="244"/>
      <c r="Q405" s="244"/>
      <c r="R405" s="244"/>
      <c r="S405" s="244"/>
      <c r="T405" s="245"/>
      <c r="AT405" s="246" t="s">
        <v>161</v>
      </c>
      <c r="AU405" s="246" t="s">
        <v>84</v>
      </c>
      <c r="AV405" s="11" t="s">
        <v>84</v>
      </c>
      <c r="AW405" s="11" t="s">
        <v>6</v>
      </c>
      <c r="AX405" s="11" t="s">
        <v>81</v>
      </c>
      <c r="AY405" s="246" t="s">
        <v>141</v>
      </c>
    </row>
    <row r="406" spans="2:65" s="1" customFormat="1" ht="16.5" customHeight="1">
      <c r="B406" s="46"/>
      <c r="C406" s="221" t="s">
        <v>866</v>
      </c>
      <c r="D406" s="221" t="s">
        <v>143</v>
      </c>
      <c r="E406" s="222" t="s">
        <v>867</v>
      </c>
      <c r="F406" s="223" t="s">
        <v>868</v>
      </c>
      <c r="G406" s="224" t="s">
        <v>146</v>
      </c>
      <c r="H406" s="225">
        <v>23.2</v>
      </c>
      <c r="I406" s="226"/>
      <c r="J406" s="227">
        <f>ROUND(I406*H406,2)</f>
        <v>0</v>
      </c>
      <c r="K406" s="223" t="s">
        <v>147</v>
      </c>
      <c r="L406" s="72"/>
      <c r="M406" s="228" t="s">
        <v>21</v>
      </c>
      <c r="N406" s="229" t="s">
        <v>44</v>
      </c>
      <c r="O406" s="47"/>
      <c r="P406" s="230">
        <f>O406*H406</f>
        <v>0</v>
      </c>
      <c r="Q406" s="230">
        <v>0.01088</v>
      </c>
      <c r="R406" s="230">
        <f>Q406*H406</f>
        <v>0.25241600000000003</v>
      </c>
      <c r="S406" s="230">
        <v>0</v>
      </c>
      <c r="T406" s="231">
        <f>S406*H406</f>
        <v>0</v>
      </c>
      <c r="AR406" s="24" t="s">
        <v>148</v>
      </c>
      <c r="AT406" s="24" t="s">
        <v>143</v>
      </c>
      <c r="AU406" s="24" t="s">
        <v>84</v>
      </c>
      <c r="AY406" s="24" t="s">
        <v>141</v>
      </c>
      <c r="BE406" s="232">
        <f>IF(N406="základní",J406,0)</f>
        <v>0</v>
      </c>
      <c r="BF406" s="232">
        <f>IF(N406="snížená",J406,0)</f>
        <v>0</v>
      </c>
      <c r="BG406" s="232">
        <f>IF(N406="zákl. přenesená",J406,0)</f>
        <v>0</v>
      </c>
      <c r="BH406" s="232">
        <f>IF(N406="sníž. přenesená",J406,0)</f>
        <v>0</v>
      </c>
      <c r="BI406" s="232">
        <f>IF(N406="nulová",J406,0)</f>
        <v>0</v>
      </c>
      <c r="BJ406" s="24" t="s">
        <v>81</v>
      </c>
      <c r="BK406" s="232">
        <f>ROUND(I406*H406,2)</f>
        <v>0</v>
      </c>
      <c r="BL406" s="24" t="s">
        <v>148</v>
      </c>
      <c r="BM406" s="24" t="s">
        <v>869</v>
      </c>
    </row>
    <row r="407" spans="2:51" s="11" customFormat="1" ht="13.5">
      <c r="B407" s="236"/>
      <c r="C407" s="237"/>
      <c r="D407" s="233" t="s">
        <v>161</v>
      </c>
      <c r="E407" s="238" t="s">
        <v>21</v>
      </c>
      <c r="F407" s="239" t="s">
        <v>870</v>
      </c>
      <c r="G407" s="237"/>
      <c r="H407" s="240">
        <v>23.2</v>
      </c>
      <c r="I407" s="241"/>
      <c r="J407" s="237"/>
      <c r="K407" s="237"/>
      <c r="L407" s="242"/>
      <c r="M407" s="243"/>
      <c r="N407" s="244"/>
      <c r="O407" s="244"/>
      <c r="P407" s="244"/>
      <c r="Q407" s="244"/>
      <c r="R407" s="244"/>
      <c r="S407" s="244"/>
      <c r="T407" s="245"/>
      <c r="AT407" s="246" t="s">
        <v>161</v>
      </c>
      <c r="AU407" s="246" t="s">
        <v>84</v>
      </c>
      <c r="AV407" s="11" t="s">
        <v>84</v>
      </c>
      <c r="AW407" s="11" t="s">
        <v>37</v>
      </c>
      <c r="AX407" s="11" t="s">
        <v>81</v>
      </c>
      <c r="AY407" s="246" t="s">
        <v>141</v>
      </c>
    </row>
    <row r="408" spans="2:65" s="1" customFormat="1" ht="16.5" customHeight="1">
      <c r="B408" s="46"/>
      <c r="C408" s="221" t="s">
        <v>871</v>
      </c>
      <c r="D408" s="221" t="s">
        <v>143</v>
      </c>
      <c r="E408" s="222" t="s">
        <v>872</v>
      </c>
      <c r="F408" s="223" t="s">
        <v>873</v>
      </c>
      <c r="G408" s="224" t="s">
        <v>146</v>
      </c>
      <c r="H408" s="225">
        <v>23.2</v>
      </c>
      <c r="I408" s="226"/>
      <c r="J408" s="227">
        <f>ROUND(I408*H408,2)</f>
        <v>0</v>
      </c>
      <c r="K408" s="223" t="s">
        <v>147</v>
      </c>
      <c r="L408" s="72"/>
      <c r="M408" s="228" t="s">
        <v>21</v>
      </c>
      <c r="N408" s="229" t="s">
        <v>44</v>
      </c>
      <c r="O408" s="47"/>
      <c r="P408" s="230">
        <f>O408*H408</f>
        <v>0</v>
      </c>
      <c r="Q408" s="230">
        <v>0</v>
      </c>
      <c r="R408" s="230">
        <f>Q408*H408</f>
        <v>0</v>
      </c>
      <c r="S408" s="230">
        <v>0</v>
      </c>
      <c r="T408" s="231">
        <f>S408*H408</f>
        <v>0</v>
      </c>
      <c r="AR408" s="24" t="s">
        <v>148</v>
      </c>
      <c r="AT408" s="24" t="s">
        <v>143</v>
      </c>
      <c r="AU408" s="24" t="s">
        <v>84</v>
      </c>
      <c r="AY408" s="24" t="s">
        <v>141</v>
      </c>
      <c r="BE408" s="232">
        <f>IF(N408="základní",J408,0)</f>
        <v>0</v>
      </c>
      <c r="BF408" s="232">
        <f>IF(N408="snížená",J408,0)</f>
        <v>0</v>
      </c>
      <c r="BG408" s="232">
        <f>IF(N408="zákl. přenesená",J408,0)</f>
        <v>0</v>
      </c>
      <c r="BH408" s="232">
        <f>IF(N408="sníž. přenesená",J408,0)</f>
        <v>0</v>
      </c>
      <c r="BI408" s="232">
        <f>IF(N408="nulová",J408,0)</f>
        <v>0</v>
      </c>
      <c r="BJ408" s="24" t="s">
        <v>81</v>
      </c>
      <c r="BK408" s="232">
        <f>ROUND(I408*H408,2)</f>
        <v>0</v>
      </c>
      <c r="BL408" s="24" t="s">
        <v>148</v>
      </c>
      <c r="BM408" s="24" t="s">
        <v>874</v>
      </c>
    </row>
    <row r="409" spans="2:65" s="1" customFormat="1" ht="16.5" customHeight="1">
      <c r="B409" s="46"/>
      <c r="C409" s="221" t="s">
        <v>875</v>
      </c>
      <c r="D409" s="221" t="s">
        <v>143</v>
      </c>
      <c r="E409" s="222" t="s">
        <v>876</v>
      </c>
      <c r="F409" s="223" t="s">
        <v>877</v>
      </c>
      <c r="G409" s="224" t="s">
        <v>146</v>
      </c>
      <c r="H409" s="225">
        <v>74.7</v>
      </c>
      <c r="I409" s="226"/>
      <c r="J409" s="227">
        <f>ROUND(I409*H409,2)</f>
        <v>0</v>
      </c>
      <c r="K409" s="223" t="s">
        <v>147</v>
      </c>
      <c r="L409" s="72"/>
      <c r="M409" s="228" t="s">
        <v>21</v>
      </c>
      <c r="N409" s="229" t="s">
        <v>44</v>
      </c>
      <c r="O409" s="47"/>
      <c r="P409" s="230">
        <f>O409*H409</f>
        <v>0</v>
      </c>
      <c r="Q409" s="230">
        <v>0</v>
      </c>
      <c r="R409" s="230">
        <f>Q409*H409</f>
        <v>0</v>
      </c>
      <c r="S409" s="230">
        <v>0</v>
      </c>
      <c r="T409" s="231">
        <f>S409*H409</f>
        <v>0</v>
      </c>
      <c r="AR409" s="24" t="s">
        <v>148</v>
      </c>
      <c r="AT409" s="24" t="s">
        <v>143</v>
      </c>
      <c r="AU409" s="24" t="s">
        <v>84</v>
      </c>
      <c r="AY409" s="24" t="s">
        <v>141</v>
      </c>
      <c r="BE409" s="232">
        <f>IF(N409="základní",J409,0)</f>
        <v>0</v>
      </c>
      <c r="BF409" s="232">
        <f>IF(N409="snížená",J409,0)</f>
        <v>0</v>
      </c>
      <c r="BG409" s="232">
        <f>IF(N409="zákl. přenesená",J409,0)</f>
        <v>0</v>
      </c>
      <c r="BH409" s="232">
        <f>IF(N409="sníž. přenesená",J409,0)</f>
        <v>0</v>
      </c>
      <c r="BI409" s="232">
        <f>IF(N409="nulová",J409,0)</f>
        <v>0</v>
      </c>
      <c r="BJ409" s="24" t="s">
        <v>81</v>
      </c>
      <c r="BK409" s="232">
        <f>ROUND(I409*H409,2)</f>
        <v>0</v>
      </c>
      <c r="BL409" s="24" t="s">
        <v>148</v>
      </c>
      <c r="BM409" s="24" t="s">
        <v>878</v>
      </c>
    </row>
    <row r="410" spans="2:51" s="13" customFormat="1" ht="13.5">
      <c r="B410" s="263"/>
      <c r="C410" s="264"/>
      <c r="D410" s="233" t="s">
        <v>161</v>
      </c>
      <c r="E410" s="265" t="s">
        <v>21</v>
      </c>
      <c r="F410" s="266" t="s">
        <v>879</v>
      </c>
      <c r="G410" s="264"/>
      <c r="H410" s="265" t="s">
        <v>21</v>
      </c>
      <c r="I410" s="267"/>
      <c r="J410" s="264"/>
      <c r="K410" s="264"/>
      <c r="L410" s="268"/>
      <c r="M410" s="269"/>
      <c r="N410" s="270"/>
      <c r="O410" s="270"/>
      <c r="P410" s="270"/>
      <c r="Q410" s="270"/>
      <c r="R410" s="270"/>
      <c r="S410" s="270"/>
      <c r="T410" s="271"/>
      <c r="AT410" s="272" t="s">
        <v>161</v>
      </c>
      <c r="AU410" s="272" t="s">
        <v>84</v>
      </c>
      <c r="AV410" s="13" t="s">
        <v>81</v>
      </c>
      <c r="AW410" s="13" t="s">
        <v>37</v>
      </c>
      <c r="AX410" s="13" t="s">
        <v>73</v>
      </c>
      <c r="AY410" s="272" t="s">
        <v>141</v>
      </c>
    </row>
    <row r="411" spans="2:51" s="11" customFormat="1" ht="13.5">
      <c r="B411" s="236"/>
      <c r="C411" s="237"/>
      <c r="D411" s="233" t="s">
        <v>161</v>
      </c>
      <c r="E411" s="238" t="s">
        <v>21</v>
      </c>
      <c r="F411" s="239" t="s">
        <v>880</v>
      </c>
      <c r="G411" s="237"/>
      <c r="H411" s="240">
        <v>38.6</v>
      </c>
      <c r="I411" s="241"/>
      <c r="J411" s="237"/>
      <c r="K411" s="237"/>
      <c r="L411" s="242"/>
      <c r="M411" s="243"/>
      <c r="N411" s="244"/>
      <c r="O411" s="244"/>
      <c r="P411" s="244"/>
      <c r="Q411" s="244"/>
      <c r="R411" s="244"/>
      <c r="S411" s="244"/>
      <c r="T411" s="245"/>
      <c r="AT411" s="246" t="s">
        <v>161</v>
      </c>
      <c r="AU411" s="246" t="s">
        <v>84</v>
      </c>
      <c r="AV411" s="11" t="s">
        <v>84</v>
      </c>
      <c r="AW411" s="11" t="s">
        <v>37</v>
      </c>
      <c r="AX411" s="11" t="s">
        <v>73</v>
      </c>
      <c r="AY411" s="246" t="s">
        <v>141</v>
      </c>
    </row>
    <row r="412" spans="2:51" s="11" customFormat="1" ht="13.5">
      <c r="B412" s="236"/>
      <c r="C412" s="237"/>
      <c r="D412" s="233" t="s">
        <v>161</v>
      </c>
      <c r="E412" s="238" t="s">
        <v>21</v>
      </c>
      <c r="F412" s="239" t="s">
        <v>881</v>
      </c>
      <c r="G412" s="237"/>
      <c r="H412" s="240">
        <v>36.1</v>
      </c>
      <c r="I412" s="241"/>
      <c r="J412" s="237"/>
      <c r="K412" s="237"/>
      <c r="L412" s="242"/>
      <c r="M412" s="243"/>
      <c r="N412" s="244"/>
      <c r="O412" s="244"/>
      <c r="P412" s="244"/>
      <c r="Q412" s="244"/>
      <c r="R412" s="244"/>
      <c r="S412" s="244"/>
      <c r="T412" s="245"/>
      <c r="AT412" s="246" t="s">
        <v>161</v>
      </c>
      <c r="AU412" s="246" t="s">
        <v>84</v>
      </c>
      <c r="AV412" s="11" t="s">
        <v>84</v>
      </c>
      <c r="AW412" s="11" t="s">
        <v>37</v>
      </c>
      <c r="AX412" s="11" t="s">
        <v>73</v>
      </c>
      <c r="AY412" s="246" t="s">
        <v>141</v>
      </c>
    </row>
    <row r="413" spans="2:51" s="12" customFormat="1" ht="13.5">
      <c r="B413" s="247"/>
      <c r="C413" s="248"/>
      <c r="D413" s="233" t="s">
        <v>161</v>
      </c>
      <c r="E413" s="249" t="s">
        <v>21</v>
      </c>
      <c r="F413" s="250" t="s">
        <v>174</v>
      </c>
      <c r="G413" s="248"/>
      <c r="H413" s="251">
        <v>74.7</v>
      </c>
      <c r="I413" s="252"/>
      <c r="J413" s="248"/>
      <c r="K413" s="248"/>
      <c r="L413" s="253"/>
      <c r="M413" s="254"/>
      <c r="N413" s="255"/>
      <c r="O413" s="255"/>
      <c r="P413" s="255"/>
      <c r="Q413" s="255"/>
      <c r="R413" s="255"/>
      <c r="S413" s="255"/>
      <c r="T413" s="256"/>
      <c r="AT413" s="257" t="s">
        <v>161</v>
      </c>
      <c r="AU413" s="257" t="s">
        <v>84</v>
      </c>
      <c r="AV413" s="12" t="s">
        <v>148</v>
      </c>
      <c r="AW413" s="12" t="s">
        <v>37</v>
      </c>
      <c r="AX413" s="12" t="s">
        <v>81</v>
      </c>
      <c r="AY413" s="257" t="s">
        <v>141</v>
      </c>
    </row>
    <row r="414" spans="2:65" s="1" customFormat="1" ht="25.5" customHeight="1">
      <c r="B414" s="46"/>
      <c r="C414" s="221" t="s">
        <v>882</v>
      </c>
      <c r="D414" s="221" t="s">
        <v>143</v>
      </c>
      <c r="E414" s="222" t="s">
        <v>883</v>
      </c>
      <c r="F414" s="223" t="s">
        <v>884</v>
      </c>
      <c r="G414" s="224" t="s">
        <v>146</v>
      </c>
      <c r="H414" s="225">
        <v>15.551</v>
      </c>
      <c r="I414" s="226"/>
      <c r="J414" s="227">
        <f>ROUND(I414*H414,2)</f>
        <v>0</v>
      </c>
      <c r="K414" s="223" t="s">
        <v>147</v>
      </c>
      <c r="L414" s="72"/>
      <c r="M414" s="228" t="s">
        <v>21</v>
      </c>
      <c r="N414" s="229" t="s">
        <v>44</v>
      </c>
      <c r="O414" s="47"/>
      <c r="P414" s="230">
        <f>O414*H414</f>
        <v>0</v>
      </c>
      <c r="Q414" s="230">
        <v>0</v>
      </c>
      <c r="R414" s="230">
        <f>Q414*H414</f>
        <v>0</v>
      </c>
      <c r="S414" s="230">
        <v>0</v>
      </c>
      <c r="T414" s="231">
        <f>S414*H414</f>
        <v>0</v>
      </c>
      <c r="AR414" s="24" t="s">
        <v>148</v>
      </c>
      <c r="AT414" s="24" t="s">
        <v>143</v>
      </c>
      <c r="AU414" s="24" t="s">
        <v>84</v>
      </c>
      <c r="AY414" s="24" t="s">
        <v>141</v>
      </c>
      <c r="BE414" s="232">
        <f>IF(N414="základní",J414,0)</f>
        <v>0</v>
      </c>
      <c r="BF414" s="232">
        <f>IF(N414="snížená",J414,0)</f>
        <v>0</v>
      </c>
      <c r="BG414" s="232">
        <f>IF(N414="zákl. přenesená",J414,0)</f>
        <v>0</v>
      </c>
      <c r="BH414" s="232">
        <f>IF(N414="sníž. přenesená",J414,0)</f>
        <v>0</v>
      </c>
      <c r="BI414" s="232">
        <f>IF(N414="nulová",J414,0)</f>
        <v>0</v>
      </c>
      <c r="BJ414" s="24" t="s">
        <v>81</v>
      </c>
      <c r="BK414" s="232">
        <f>ROUND(I414*H414,2)</f>
        <v>0</v>
      </c>
      <c r="BL414" s="24" t="s">
        <v>148</v>
      </c>
      <c r="BM414" s="24" t="s">
        <v>885</v>
      </c>
    </row>
    <row r="415" spans="2:47" s="1" customFormat="1" ht="13.5">
      <c r="B415" s="46"/>
      <c r="C415" s="74"/>
      <c r="D415" s="233" t="s">
        <v>150</v>
      </c>
      <c r="E415" s="74"/>
      <c r="F415" s="234" t="s">
        <v>886</v>
      </c>
      <c r="G415" s="74"/>
      <c r="H415" s="74"/>
      <c r="I415" s="191"/>
      <c r="J415" s="74"/>
      <c r="K415" s="74"/>
      <c r="L415" s="72"/>
      <c r="M415" s="235"/>
      <c r="N415" s="47"/>
      <c r="O415" s="47"/>
      <c r="P415" s="47"/>
      <c r="Q415" s="47"/>
      <c r="R415" s="47"/>
      <c r="S415" s="47"/>
      <c r="T415" s="95"/>
      <c r="AT415" s="24" t="s">
        <v>150</v>
      </c>
      <c r="AU415" s="24" t="s">
        <v>84</v>
      </c>
    </row>
    <row r="416" spans="2:65" s="1" customFormat="1" ht="16.5" customHeight="1">
      <c r="B416" s="46"/>
      <c r="C416" s="221" t="s">
        <v>887</v>
      </c>
      <c r="D416" s="221" t="s">
        <v>143</v>
      </c>
      <c r="E416" s="222" t="s">
        <v>888</v>
      </c>
      <c r="F416" s="223" t="s">
        <v>889</v>
      </c>
      <c r="G416" s="224" t="s">
        <v>158</v>
      </c>
      <c r="H416" s="225">
        <v>3.075</v>
      </c>
      <c r="I416" s="226"/>
      <c r="J416" s="227">
        <f>ROUND(I416*H416,2)</f>
        <v>0</v>
      </c>
      <c r="K416" s="223" t="s">
        <v>147</v>
      </c>
      <c r="L416" s="72"/>
      <c r="M416" s="228" t="s">
        <v>21</v>
      </c>
      <c r="N416" s="229" t="s">
        <v>44</v>
      </c>
      <c r="O416" s="47"/>
      <c r="P416" s="230">
        <f>O416*H416</f>
        <v>0</v>
      </c>
      <c r="Q416" s="230">
        <v>0</v>
      </c>
      <c r="R416" s="230">
        <f>Q416*H416</f>
        <v>0</v>
      </c>
      <c r="S416" s="230">
        <v>0</v>
      </c>
      <c r="T416" s="231">
        <f>S416*H416</f>
        <v>0</v>
      </c>
      <c r="AR416" s="24" t="s">
        <v>148</v>
      </c>
      <c r="AT416" s="24" t="s">
        <v>143</v>
      </c>
      <c r="AU416" s="24" t="s">
        <v>84</v>
      </c>
      <c r="AY416" s="24" t="s">
        <v>141</v>
      </c>
      <c r="BE416" s="232">
        <f>IF(N416="základní",J416,0)</f>
        <v>0</v>
      </c>
      <c r="BF416" s="232">
        <f>IF(N416="snížená",J416,0)</f>
        <v>0</v>
      </c>
      <c r="BG416" s="232">
        <f>IF(N416="zákl. přenesená",J416,0)</f>
        <v>0</v>
      </c>
      <c r="BH416" s="232">
        <f>IF(N416="sníž. přenesená",J416,0)</f>
        <v>0</v>
      </c>
      <c r="BI416" s="232">
        <f>IF(N416="nulová",J416,0)</f>
        <v>0</v>
      </c>
      <c r="BJ416" s="24" t="s">
        <v>81</v>
      </c>
      <c r="BK416" s="232">
        <f>ROUND(I416*H416,2)</f>
        <v>0</v>
      </c>
      <c r="BL416" s="24" t="s">
        <v>148</v>
      </c>
      <c r="BM416" s="24" t="s">
        <v>890</v>
      </c>
    </row>
    <row r="417" spans="2:47" s="1" customFormat="1" ht="13.5">
      <c r="B417" s="46"/>
      <c r="C417" s="74"/>
      <c r="D417" s="233" t="s">
        <v>150</v>
      </c>
      <c r="E417" s="74"/>
      <c r="F417" s="234" t="s">
        <v>891</v>
      </c>
      <c r="G417" s="74"/>
      <c r="H417" s="74"/>
      <c r="I417" s="191"/>
      <c r="J417" s="74"/>
      <c r="K417" s="74"/>
      <c r="L417" s="72"/>
      <c r="M417" s="235"/>
      <c r="N417" s="47"/>
      <c r="O417" s="47"/>
      <c r="P417" s="47"/>
      <c r="Q417" s="47"/>
      <c r="R417" s="47"/>
      <c r="S417" s="47"/>
      <c r="T417" s="95"/>
      <c r="AT417" s="24" t="s">
        <v>150</v>
      </c>
      <c r="AU417" s="24" t="s">
        <v>84</v>
      </c>
    </row>
    <row r="418" spans="2:51" s="11" customFormat="1" ht="13.5">
      <c r="B418" s="236"/>
      <c r="C418" s="237"/>
      <c r="D418" s="233" t="s">
        <v>161</v>
      </c>
      <c r="E418" s="238" t="s">
        <v>21</v>
      </c>
      <c r="F418" s="239" t="s">
        <v>892</v>
      </c>
      <c r="G418" s="237"/>
      <c r="H418" s="240">
        <v>3.075</v>
      </c>
      <c r="I418" s="241"/>
      <c r="J418" s="237"/>
      <c r="K418" s="237"/>
      <c r="L418" s="242"/>
      <c r="M418" s="243"/>
      <c r="N418" s="244"/>
      <c r="O418" s="244"/>
      <c r="P418" s="244"/>
      <c r="Q418" s="244"/>
      <c r="R418" s="244"/>
      <c r="S418" s="244"/>
      <c r="T418" s="245"/>
      <c r="AT418" s="246" t="s">
        <v>161</v>
      </c>
      <c r="AU418" s="246" t="s">
        <v>84</v>
      </c>
      <c r="AV418" s="11" t="s">
        <v>84</v>
      </c>
      <c r="AW418" s="11" t="s">
        <v>37</v>
      </c>
      <c r="AX418" s="11" t="s">
        <v>81</v>
      </c>
      <c r="AY418" s="246" t="s">
        <v>141</v>
      </c>
    </row>
    <row r="419" spans="2:65" s="1" customFormat="1" ht="16.5" customHeight="1">
      <c r="B419" s="46"/>
      <c r="C419" s="221" t="s">
        <v>893</v>
      </c>
      <c r="D419" s="221" t="s">
        <v>143</v>
      </c>
      <c r="E419" s="222" t="s">
        <v>894</v>
      </c>
      <c r="F419" s="223" t="s">
        <v>895</v>
      </c>
      <c r="G419" s="224" t="s">
        <v>146</v>
      </c>
      <c r="H419" s="225">
        <v>95.472</v>
      </c>
      <c r="I419" s="226"/>
      <c r="J419" s="227">
        <f>ROUND(I419*H419,2)</f>
        <v>0</v>
      </c>
      <c r="K419" s="223" t="s">
        <v>147</v>
      </c>
      <c r="L419" s="72"/>
      <c r="M419" s="228" t="s">
        <v>21</v>
      </c>
      <c r="N419" s="229" t="s">
        <v>44</v>
      </c>
      <c r="O419" s="47"/>
      <c r="P419" s="230">
        <f>O419*H419</f>
        <v>0</v>
      </c>
      <c r="Q419" s="230">
        <v>0.4</v>
      </c>
      <c r="R419" s="230">
        <f>Q419*H419</f>
        <v>38.1888</v>
      </c>
      <c r="S419" s="230">
        <v>0</v>
      </c>
      <c r="T419" s="231">
        <f>S419*H419</f>
        <v>0</v>
      </c>
      <c r="AR419" s="24" t="s">
        <v>148</v>
      </c>
      <c r="AT419" s="24" t="s">
        <v>143</v>
      </c>
      <c r="AU419" s="24" t="s">
        <v>84</v>
      </c>
      <c r="AY419" s="24" t="s">
        <v>141</v>
      </c>
      <c r="BE419" s="232">
        <f>IF(N419="základní",J419,0)</f>
        <v>0</v>
      </c>
      <c r="BF419" s="232">
        <f>IF(N419="snížená",J419,0)</f>
        <v>0</v>
      </c>
      <c r="BG419" s="232">
        <f>IF(N419="zákl. přenesená",J419,0)</f>
        <v>0</v>
      </c>
      <c r="BH419" s="232">
        <f>IF(N419="sníž. přenesená",J419,0)</f>
        <v>0</v>
      </c>
      <c r="BI419" s="232">
        <f>IF(N419="nulová",J419,0)</f>
        <v>0</v>
      </c>
      <c r="BJ419" s="24" t="s">
        <v>81</v>
      </c>
      <c r="BK419" s="232">
        <f>ROUND(I419*H419,2)</f>
        <v>0</v>
      </c>
      <c r="BL419" s="24" t="s">
        <v>148</v>
      </c>
      <c r="BM419" s="24" t="s">
        <v>896</v>
      </c>
    </row>
    <row r="420" spans="2:47" s="1" customFormat="1" ht="13.5">
      <c r="B420" s="46"/>
      <c r="C420" s="74"/>
      <c r="D420" s="233" t="s">
        <v>150</v>
      </c>
      <c r="E420" s="74"/>
      <c r="F420" s="234" t="s">
        <v>897</v>
      </c>
      <c r="G420" s="74"/>
      <c r="H420" s="74"/>
      <c r="I420" s="191"/>
      <c r="J420" s="74"/>
      <c r="K420" s="74"/>
      <c r="L420" s="72"/>
      <c r="M420" s="235"/>
      <c r="N420" s="47"/>
      <c r="O420" s="47"/>
      <c r="P420" s="47"/>
      <c r="Q420" s="47"/>
      <c r="R420" s="47"/>
      <c r="S420" s="47"/>
      <c r="T420" s="95"/>
      <c r="AT420" s="24" t="s">
        <v>150</v>
      </c>
      <c r="AU420" s="24" t="s">
        <v>84</v>
      </c>
    </row>
    <row r="421" spans="2:51" s="13" customFormat="1" ht="13.5">
      <c r="B421" s="263"/>
      <c r="C421" s="264"/>
      <c r="D421" s="233" t="s">
        <v>161</v>
      </c>
      <c r="E421" s="265" t="s">
        <v>21</v>
      </c>
      <c r="F421" s="266" t="s">
        <v>898</v>
      </c>
      <c r="G421" s="264"/>
      <c r="H421" s="265" t="s">
        <v>21</v>
      </c>
      <c r="I421" s="267"/>
      <c r="J421" s="264"/>
      <c r="K421" s="264"/>
      <c r="L421" s="268"/>
      <c r="M421" s="269"/>
      <c r="N421" s="270"/>
      <c r="O421" s="270"/>
      <c r="P421" s="270"/>
      <c r="Q421" s="270"/>
      <c r="R421" s="270"/>
      <c r="S421" s="270"/>
      <c r="T421" s="271"/>
      <c r="AT421" s="272" t="s">
        <v>161</v>
      </c>
      <c r="AU421" s="272" t="s">
        <v>84</v>
      </c>
      <c r="AV421" s="13" t="s">
        <v>81</v>
      </c>
      <c r="AW421" s="13" t="s">
        <v>37</v>
      </c>
      <c r="AX421" s="13" t="s">
        <v>73</v>
      </c>
      <c r="AY421" s="272" t="s">
        <v>141</v>
      </c>
    </row>
    <row r="422" spans="2:51" s="11" customFormat="1" ht="13.5">
      <c r="B422" s="236"/>
      <c r="C422" s="237"/>
      <c r="D422" s="233" t="s">
        <v>161</v>
      </c>
      <c r="E422" s="238" t="s">
        <v>21</v>
      </c>
      <c r="F422" s="239" t="s">
        <v>899</v>
      </c>
      <c r="G422" s="237"/>
      <c r="H422" s="240">
        <v>95.472</v>
      </c>
      <c r="I422" s="241"/>
      <c r="J422" s="237"/>
      <c r="K422" s="237"/>
      <c r="L422" s="242"/>
      <c r="M422" s="243"/>
      <c r="N422" s="244"/>
      <c r="O422" s="244"/>
      <c r="P422" s="244"/>
      <c r="Q422" s="244"/>
      <c r="R422" s="244"/>
      <c r="S422" s="244"/>
      <c r="T422" s="245"/>
      <c r="AT422" s="246" t="s">
        <v>161</v>
      </c>
      <c r="AU422" s="246" t="s">
        <v>84</v>
      </c>
      <c r="AV422" s="11" t="s">
        <v>84</v>
      </c>
      <c r="AW422" s="11" t="s">
        <v>37</v>
      </c>
      <c r="AX422" s="11" t="s">
        <v>81</v>
      </c>
      <c r="AY422" s="246" t="s">
        <v>141</v>
      </c>
    </row>
    <row r="423" spans="2:65" s="1" customFormat="1" ht="25.5" customHeight="1">
      <c r="B423" s="46"/>
      <c r="C423" s="221" t="s">
        <v>900</v>
      </c>
      <c r="D423" s="221" t="s">
        <v>143</v>
      </c>
      <c r="E423" s="222" t="s">
        <v>901</v>
      </c>
      <c r="F423" s="223" t="s">
        <v>902</v>
      </c>
      <c r="G423" s="224" t="s">
        <v>146</v>
      </c>
      <c r="H423" s="225">
        <v>15.551</v>
      </c>
      <c r="I423" s="226"/>
      <c r="J423" s="227">
        <f>ROUND(I423*H423,2)</f>
        <v>0</v>
      </c>
      <c r="K423" s="223" t="s">
        <v>147</v>
      </c>
      <c r="L423" s="72"/>
      <c r="M423" s="228" t="s">
        <v>21</v>
      </c>
      <c r="N423" s="229" t="s">
        <v>44</v>
      </c>
      <c r="O423" s="47"/>
      <c r="P423" s="230">
        <f>O423*H423</f>
        <v>0</v>
      </c>
      <c r="Q423" s="230">
        <v>0</v>
      </c>
      <c r="R423" s="230">
        <f>Q423*H423</f>
        <v>0</v>
      </c>
      <c r="S423" s="230">
        <v>0</v>
      </c>
      <c r="T423" s="231">
        <f>S423*H423</f>
        <v>0</v>
      </c>
      <c r="AR423" s="24" t="s">
        <v>148</v>
      </c>
      <c r="AT423" s="24" t="s">
        <v>143</v>
      </c>
      <c r="AU423" s="24" t="s">
        <v>84</v>
      </c>
      <c r="AY423" s="24" t="s">
        <v>141</v>
      </c>
      <c r="BE423" s="232">
        <f>IF(N423="základní",J423,0)</f>
        <v>0</v>
      </c>
      <c r="BF423" s="232">
        <f>IF(N423="snížená",J423,0)</f>
        <v>0</v>
      </c>
      <c r="BG423" s="232">
        <f>IF(N423="zákl. přenesená",J423,0)</f>
        <v>0</v>
      </c>
      <c r="BH423" s="232">
        <f>IF(N423="sníž. přenesená",J423,0)</f>
        <v>0</v>
      </c>
      <c r="BI423" s="232">
        <f>IF(N423="nulová",J423,0)</f>
        <v>0</v>
      </c>
      <c r="BJ423" s="24" t="s">
        <v>81</v>
      </c>
      <c r="BK423" s="232">
        <f>ROUND(I423*H423,2)</f>
        <v>0</v>
      </c>
      <c r="BL423" s="24" t="s">
        <v>148</v>
      </c>
      <c r="BM423" s="24" t="s">
        <v>903</v>
      </c>
    </row>
    <row r="424" spans="2:47" s="1" customFormat="1" ht="13.5">
      <c r="B424" s="46"/>
      <c r="C424" s="74"/>
      <c r="D424" s="233" t="s">
        <v>150</v>
      </c>
      <c r="E424" s="74"/>
      <c r="F424" s="234" t="s">
        <v>904</v>
      </c>
      <c r="G424" s="74"/>
      <c r="H424" s="74"/>
      <c r="I424" s="191"/>
      <c r="J424" s="74"/>
      <c r="K424" s="74"/>
      <c r="L424" s="72"/>
      <c r="M424" s="235"/>
      <c r="N424" s="47"/>
      <c r="O424" s="47"/>
      <c r="P424" s="47"/>
      <c r="Q424" s="47"/>
      <c r="R424" s="47"/>
      <c r="S424" s="47"/>
      <c r="T424" s="95"/>
      <c r="AT424" s="24" t="s">
        <v>150</v>
      </c>
      <c r="AU424" s="24" t="s">
        <v>84</v>
      </c>
    </row>
    <row r="425" spans="2:65" s="1" customFormat="1" ht="16.5" customHeight="1">
      <c r="B425" s="46"/>
      <c r="C425" s="221" t="s">
        <v>905</v>
      </c>
      <c r="D425" s="221" t="s">
        <v>143</v>
      </c>
      <c r="E425" s="222" t="s">
        <v>906</v>
      </c>
      <c r="F425" s="223" t="s">
        <v>907</v>
      </c>
      <c r="G425" s="224" t="s">
        <v>158</v>
      </c>
      <c r="H425" s="225">
        <v>7.956</v>
      </c>
      <c r="I425" s="226"/>
      <c r="J425" s="227">
        <f>ROUND(I425*H425,2)</f>
        <v>0</v>
      </c>
      <c r="K425" s="223" t="s">
        <v>147</v>
      </c>
      <c r="L425" s="72"/>
      <c r="M425" s="228" t="s">
        <v>21</v>
      </c>
      <c r="N425" s="229" t="s">
        <v>44</v>
      </c>
      <c r="O425" s="47"/>
      <c r="P425" s="230">
        <f>O425*H425</f>
        <v>0</v>
      </c>
      <c r="Q425" s="230">
        <v>2.45</v>
      </c>
      <c r="R425" s="230">
        <f>Q425*H425</f>
        <v>19.492200000000004</v>
      </c>
      <c r="S425" s="230">
        <v>0</v>
      </c>
      <c r="T425" s="231">
        <f>S425*H425</f>
        <v>0</v>
      </c>
      <c r="AR425" s="24" t="s">
        <v>148</v>
      </c>
      <c r="AT425" s="24" t="s">
        <v>143</v>
      </c>
      <c r="AU425" s="24" t="s">
        <v>84</v>
      </c>
      <c r="AY425" s="24" t="s">
        <v>141</v>
      </c>
      <c r="BE425" s="232">
        <f>IF(N425="základní",J425,0)</f>
        <v>0</v>
      </c>
      <c r="BF425" s="232">
        <f>IF(N425="snížená",J425,0)</f>
        <v>0</v>
      </c>
      <c r="BG425" s="232">
        <f>IF(N425="zákl. přenesená",J425,0)</f>
        <v>0</v>
      </c>
      <c r="BH425" s="232">
        <f>IF(N425="sníž. přenesená",J425,0)</f>
        <v>0</v>
      </c>
      <c r="BI425" s="232">
        <f>IF(N425="nulová",J425,0)</f>
        <v>0</v>
      </c>
      <c r="BJ425" s="24" t="s">
        <v>81</v>
      </c>
      <c r="BK425" s="232">
        <f>ROUND(I425*H425,2)</f>
        <v>0</v>
      </c>
      <c r="BL425" s="24" t="s">
        <v>148</v>
      </c>
      <c r="BM425" s="24" t="s">
        <v>908</v>
      </c>
    </row>
    <row r="426" spans="2:47" s="1" customFormat="1" ht="13.5">
      <c r="B426" s="46"/>
      <c r="C426" s="74"/>
      <c r="D426" s="233" t="s">
        <v>150</v>
      </c>
      <c r="E426" s="74"/>
      <c r="F426" s="234" t="s">
        <v>909</v>
      </c>
      <c r="G426" s="74"/>
      <c r="H426" s="74"/>
      <c r="I426" s="191"/>
      <c r="J426" s="74"/>
      <c r="K426" s="74"/>
      <c r="L426" s="72"/>
      <c r="M426" s="235"/>
      <c r="N426" s="47"/>
      <c r="O426" s="47"/>
      <c r="P426" s="47"/>
      <c r="Q426" s="47"/>
      <c r="R426" s="47"/>
      <c r="S426" s="47"/>
      <c r="T426" s="95"/>
      <c r="AT426" s="24" t="s">
        <v>150</v>
      </c>
      <c r="AU426" s="24" t="s">
        <v>84</v>
      </c>
    </row>
    <row r="427" spans="2:51" s="13" customFormat="1" ht="13.5">
      <c r="B427" s="263"/>
      <c r="C427" s="264"/>
      <c r="D427" s="233" t="s">
        <v>161</v>
      </c>
      <c r="E427" s="265" t="s">
        <v>21</v>
      </c>
      <c r="F427" s="266" t="s">
        <v>910</v>
      </c>
      <c r="G427" s="264"/>
      <c r="H427" s="265" t="s">
        <v>21</v>
      </c>
      <c r="I427" s="267"/>
      <c r="J427" s="264"/>
      <c r="K427" s="264"/>
      <c r="L427" s="268"/>
      <c r="M427" s="269"/>
      <c r="N427" s="270"/>
      <c r="O427" s="270"/>
      <c r="P427" s="270"/>
      <c r="Q427" s="270"/>
      <c r="R427" s="270"/>
      <c r="S427" s="270"/>
      <c r="T427" s="271"/>
      <c r="AT427" s="272" t="s">
        <v>161</v>
      </c>
      <c r="AU427" s="272" t="s">
        <v>84</v>
      </c>
      <c r="AV427" s="13" t="s">
        <v>81</v>
      </c>
      <c r="AW427" s="13" t="s">
        <v>37</v>
      </c>
      <c r="AX427" s="13" t="s">
        <v>73</v>
      </c>
      <c r="AY427" s="272" t="s">
        <v>141</v>
      </c>
    </row>
    <row r="428" spans="2:51" s="11" customFormat="1" ht="13.5">
      <c r="B428" s="236"/>
      <c r="C428" s="237"/>
      <c r="D428" s="233" t="s">
        <v>161</v>
      </c>
      <c r="E428" s="238" t="s">
        <v>21</v>
      </c>
      <c r="F428" s="239" t="s">
        <v>911</v>
      </c>
      <c r="G428" s="237"/>
      <c r="H428" s="240">
        <v>7.956</v>
      </c>
      <c r="I428" s="241"/>
      <c r="J428" s="237"/>
      <c r="K428" s="237"/>
      <c r="L428" s="242"/>
      <c r="M428" s="243"/>
      <c r="N428" s="244"/>
      <c r="O428" s="244"/>
      <c r="P428" s="244"/>
      <c r="Q428" s="244"/>
      <c r="R428" s="244"/>
      <c r="S428" s="244"/>
      <c r="T428" s="245"/>
      <c r="AT428" s="246" t="s">
        <v>161</v>
      </c>
      <c r="AU428" s="246" t="s">
        <v>84</v>
      </c>
      <c r="AV428" s="11" t="s">
        <v>84</v>
      </c>
      <c r="AW428" s="11" t="s">
        <v>37</v>
      </c>
      <c r="AX428" s="11" t="s">
        <v>81</v>
      </c>
      <c r="AY428" s="246" t="s">
        <v>141</v>
      </c>
    </row>
    <row r="429" spans="2:65" s="1" customFormat="1" ht="25.5" customHeight="1">
      <c r="B429" s="46"/>
      <c r="C429" s="221" t="s">
        <v>912</v>
      </c>
      <c r="D429" s="221" t="s">
        <v>143</v>
      </c>
      <c r="E429" s="222" t="s">
        <v>913</v>
      </c>
      <c r="F429" s="223" t="s">
        <v>914</v>
      </c>
      <c r="G429" s="224" t="s">
        <v>146</v>
      </c>
      <c r="H429" s="225">
        <v>89.624</v>
      </c>
      <c r="I429" s="226"/>
      <c r="J429" s="227">
        <f>ROUND(I429*H429,2)</f>
        <v>0</v>
      </c>
      <c r="K429" s="223" t="s">
        <v>147</v>
      </c>
      <c r="L429" s="72"/>
      <c r="M429" s="228" t="s">
        <v>21</v>
      </c>
      <c r="N429" s="229" t="s">
        <v>44</v>
      </c>
      <c r="O429" s="47"/>
      <c r="P429" s="230">
        <f>O429*H429</f>
        <v>0</v>
      </c>
      <c r="Q429" s="230">
        <v>1.0312</v>
      </c>
      <c r="R429" s="230">
        <f>Q429*H429</f>
        <v>92.42026879999999</v>
      </c>
      <c r="S429" s="230">
        <v>0</v>
      </c>
      <c r="T429" s="231">
        <f>S429*H429</f>
        <v>0</v>
      </c>
      <c r="AR429" s="24" t="s">
        <v>148</v>
      </c>
      <c r="AT429" s="24" t="s">
        <v>143</v>
      </c>
      <c r="AU429" s="24" t="s">
        <v>84</v>
      </c>
      <c r="AY429" s="24" t="s">
        <v>141</v>
      </c>
      <c r="BE429" s="232">
        <f>IF(N429="základní",J429,0)</f>
        <v>0</v>
      </c>
      <c r="BF429" s="232">
        <f>IF(N429="snížená",J429,0)</f>
        <v>0</v>
      </c>
      <c r="BG429" s="232">
        <f>IF(N429="zákl. přenesená",J429,0)</f>
        <v>0</v>
      </c>
      <c r="BH429" s="232">
        <f>IF(N429="sníž. přenesená",J429,0)</f>
        <v>0</v>
      </c>
      <c r="BI429" s="232">
        <f>IF(N429="nulová",J429,0)</f>
        <v>0</v>
      </c>
      <c r="BJ429" s="24" t="s">
        <v>81</v>
      </c>
      <c r="BK429" s="232">
        <f>ROUND(I429*H429,2)</f>
        <v>0</v>
      </c>
      <c r="BL429" s="24" t="s">
        <v>148</v>
      </c>
      <c r="BM429" s="24" t="s">
        <v>915</v>
      </c>
    </row>
    <row r="430" spans="2:47" s="1" customFormat="1" ht="13.5">
      <c r="B430" s="46"/>
      <c r="C430" s="74"/>
      <c r="D430" s="233" t="s">
        <v>150</v>
      </c>
      <c r="E430" s="74"/>
      <c r="F430" s="234" t="s">
        <v>916</v>
      </c>
      <c r="G430" s="74"/>
      <c r="H430" s="74"/>
      <c r="I430" s="191"/>
      <c r="J430" s="74"/>
      <c r="K430" s="74"/>
      <c r="L430" s="72"/>
      <c r="M430" s="235"/>
      <c r="N430" s="47"/>
      <c r="O430" s="47"/>
      <c r="P430" s="47"/>
      <c r="Q430" s="47"/>
      <c r="R430" s="47"/>
      <c r="S430" s="47"/>
      <c r="T430" s="95"/>
      <c r="AT430" s="24" t="s">
        <v>150</v>
      </c>
      <c r="AU430" s="24" t="s">
        <v>84</v>
      </c>
    </row>
    <row r="431" spans="2:51" s="13" customFormat="1" ht="13.5">
      <c r="B431" s="263"/>
      <c r="C431" s="264"/>
      <c r="D431" s="233" t="s">
        <v>161</v>
      </c>
      <c r="E431" s="265" t="s">
        <v>21</v>
      </c>
      <c r="F431" s="266" t="s">
        <v>592</v>
      </c>
      <c r="G431" s="264"/>
      <c r="H431" s="265" t="s">
        <v>21</v>
      </c>
      <c r="I431" s="267"/>
      <c r="J431" s="264"/>
      <c r="K431" s="264"/>
      <c r="L431" s="268"/>
      <c r="M431" s="269"/>
      <c r="N431" s="270"/>
      <c r="O431" s="270"/>
      <c r="P431" s="270"/>
      <c r="Q431" s="270"/>
      <c r="R431" s="270"/>
      <c r="S431" s="270"/>
      <c r="T431" s="271"/>
      <c r="AT431" s="272" t="s">
        <v>161</v>
      </c>
      <c r="AU431" s="272" t="s">
        <v>84</v>
      </c>
      <c r="AV431" s="13" t="s">
        <v>81</v>
      </c>
      <c r="AW431" s="13" t="s">
        <v>37</v>
      </c>
      <c r="AX431" s="13" t="s">
        <v>73</v>
      </c>
      <c r="AY431" s="272" t="s">
        <v>141</v>
      </c>
    </row>
    <row r="432" spans="2:51" s="11" customFormat="1" ht="13.5">
      <c r="B432" s="236"/>
      <c r="C432" s="237"/>
      <c r="D432" s="233" t="s">
        <v>161</v>
      </c>
      <c r="E432" s="238" t="s">
        <v>21</v>
      </c>
      <c r="F432" s="239" t="s">
        <v>593</v>
      </c>
      <c r="G432" s="237"/>
      <c r="H432" s="240">
        <v>33.536</v>
      </c>
      <c r="I432" s="241"/>
      <c r="J432" s="237"/>
      <c r="K432" s="237"/>
      <c r="L432" s="242"/>
      <c r="M432" s="243"/>
      <c r="N432" s="244"/>
      <c r="O432" s="244"/>
      <c r="P432" s="244"/>
      <c r="Q432" s="244"/>
      <c r="R432" s="244"/>
      <c r="S432" s="244"/>
      <c r="T432" s="245"/>
      <c r="AT432" s="246" t="s">
        <v>161</v>
      </c>
      <c r="AU432" s="246" t="s">
        <v>84</v>
      </c>
      <c r="AV432" s="11" t="s">
        <v>84</v>
      </c>
      <c r="AW432" s="11" t="s">
        <v>37</v>
      </c>
      <c r="AX432" s="11" t="s">
        <v>73</v>
      </c>
      <c r="AY432" s="246" t="s">
        <v>141</v>
      </c>
    </row>
    <row r="433" spans="2:51" s="11" customFormat="1" ht="13.5">
      <c r="B433" s="236"/>
      <c r="C433" s="237"/>
      <c r="D433" s="233" t="s">
        <v>161</v>
      </c>
      <c r="E433" s="238" t="s">
        <v>21</v>
      </c>
      <c r="F433" s="239" t="s">
        <v>594</v>
      </c>
      <c r="G433" s="237"/>
      <c r="H433" s="240">
        <v>27.766</v>
      </c>
      <c r="I433" s="241"/>
      <c r="J433" s="237"/>
      <c r="K433" s="237"/>
      <c r="L433" s="242"/>
      <c r="M433" s="243"/>
      <c r="N433" s="244"/>
      <c r="O433" s="244"/>
      <c r="P433" s="244"/>
      <c r="Q433" s="244"/>
      <c r="R433" s="244"/>
      <c r="S433" s="244"/>
      <c r="T433" s="245"/>
      <c r="AT433" s="246" t="s">
        <v>161</v>
      </c>
      <c r="AU433" s="246" t="s">
        <v>84</v>
      </c>
      <c r="AV433" s="11" t="s">
        <v>84</v>
      </c>
      <c r="AW433" s="11" t="s">
        <v>37</v>
      </c>
      <c r="AX433" s="11" t="s">
        <v>73</v>
      </c>
      <c r="AY433" s="246" t="s">
        <v>141</v>
      </c>
    </row>
    <row r="434" spans="2:51" s="11" customFormat="1" ht="13.5">
      <c r="B434" s="236"/>
      <c r="C434" s="237"/>
      <c r="D434" s="233" t="s">
        <v>161</v>
      </c>
      <c r="E434" s="238" t="s">
        <v>21</v>
      </c>
      <c r="F434" s="239" t="s">
        <v>595</v>
      </c>
      <c r="G434" s="237"/>
      <c r="H434" s="240">
        <v>28.322</v>
      </c>
      <c r="I434" s="241"/>
      <c r="J434" s="237"/>
      <c r="K434" s="237"/>
      <c r="L434" s="242"/>
      <c r="M434" s="243"/>
      <c r="N434" s="244"/>
      <c r="O434" s="244"/>
      <c r="P434" s="244"/>
      <c r="Q434" s="244"/>
      <c r="R434" s="244"/>
      <c r="S434" s="244"/>
      <c r="T434" s="245"/>
      <c r="AT434" s="246" t="s">
        <v>161</v>
      </c>
      <c r="AU434" s="246" t="s">
        <v>84</v>
      </c>
      <c r="AV434" s="11" t="s">
        <v>84</v>
      </c>
      <c r="AW434" s="11" t="s">
        <v>37</v>
      </c>
      <c r="AX434" s="11" t="s">
        <v>73</v>
      </c>
      <c r="AY434" s="246" t="s">
        <v>141</v>
      </c>
    </row>
    <row r="435" spans="2:51" s="12" customFormat="1" ht="13.5">
      <c r="B435" s="247"/>
      <c r="C435" s="248"/>
      <c r="D435" s="233" t="s">
        <v>161</v>
      </c>
      <c r="E435" s="249" t="s">
        <v>21</v>
      </c>
      <c r="F435" s="250" t="s">
        <v>174</v>
      </c>
      <c r="G435" s="248"/>
      <c r="H435" s="251">
        <v>89.624</v>
      </c>
      <c r="I435" s="252"/>
      <c r="J435" s="248"/>
      <c r="K435" s="248"/>
      <c r="L435" s="253"/>
      <c r="M435" s="254"/>
      <c r="N435" s="255"/>
      <c r="O435" s="255"/>
      <c r="P435" s="255"/>
      <c r="Q435" s="255"/>
      <c r="R435" s="255"/>
      <c r="S435" s="255"/>
      <c r="T435" s="256"/>
      <c r="AT435" s="257" t="s">
        <v>161</v>
      </c>
      <c r="AU435" s="257" t="s">
        <v>84</v>
      </c>
      <c r="AV435" s="12" t="s">
        <v>148</v>
      </c>
      <c r="AW435" s="12" t="s">
        <v>37</v>
      </c>
      <c r="AX435" s="12" t="s">
        <v>81</v>
      </c>
      <c r="AY435" s="257" t="s">
        <v>141</v>
      </c>
    </row>
    <row r="436" spans="2:63" s="10" customFormat="1" ht="29.85" customHeight="1">
      <c r="B436" s="205"/>
      <c r="C436" s="206"/>
      <c r="D436" s="207" t="s">
        <v>72</v>
      </c>
      <c r="E436" s="219" t="s">
        <v>167</v>
      </c>
      <c r="F436" s="219" t="s">
        <v>294</v>
      </c>
      <c r="G436" s="206"/>
      <c r="H436" s="206"/>
      <c r="I436" s="209"/>
      <c r="J436" s="220">
        <f>BK436</f>
        <v>0</v>
      </c>
      <c r="K436" s="206"/>
      <c r="L436" s="211"/>
      <c r="M436" s="212"/>
      <c r="N436" s="213"/>
      <c r="O436" s="213"/>
      <c r="P436" s="214">
        <f>SUM(P437:P501)</f>
        <v>0</v>
      </c>
      <c r="Q436" s="213"/>
      <c r="R436" s="214">
        <f>SUM(R437:R501)</f>
        <v>13.48553175</v>
      </c>
      <c r="S436" s="213"/>
      <c r="T436" s="215">
        <f>SUM(T437:T501)</f>
        <v>0</v>
      </c>
      <c r="AR436" s="216" t="s">
        <v>81</v>
      </c>
      <c r="AT436" s="217" t="s">
        <v>72</v>
      </c>
      <c r="AU436" s="217" t="s">
        <v>81</v>
      </c>
      <c r="AY436" s="216" t="s">
        <v>141</v>
      </c>
      <c r="BK436" s="218">
        <f>SUM(BK437:BK501)</f>
        <v>0</v>
      </c>
    </row>
    <row r="437" spans="2:65" s="1" customFormat="1" ht="16.5" customHeight="1">
      <c r="B437" s="46"/>
      <c r="C437" s="221" t="s">
        <v>917</v>
      </c>
      <c r="D437" s="221" t="s">
        <v>143</v>
      </c>
      <c r="E437" s="222" t="s">
        <v>918</v>
      </c>
      <c r="F437" s="223" t="s">
        <v>919</v>
      </c>
      <c r="G437" s="224" t="s">
        <v>146</v>
      </c>
      <c r="H437" s="225">
        <v>56.4</v>
      </c>
      <c r="I437" s="226"/>
      <c r="J437" s="227">
        <f>ROUND(I437*H437,2)</f>
        <v>0</v>
      </c>
      <c r="K437" s="223" t="s">
        <v>147</v>
      </c>
      <c r="L437" s="72"/>
      <c r="M437" s="228" t="s">
        <v>21</v>
      </c>
      <c r="N437" s="229" t="s">
        <v>44</v>
      </c>
      <c r="O437" s="47"/>
      <c r="P437" s="230">
        <f>O437*H437</f>
        <v>0</v>
      </c>
      <c r="Q437" s="230">
        <v>0</v>
      </c>
      <c r="R437" s="230">
        <f>Q437*H437</f>
        <v>0</v>
      </c>
      <c r="S437" s="230">
        <v>0</v>
      </c>
      <c r="T437" s="231">
        <f>S437*H437</f>
        <v>0</v>
      </c>
      <c r="AR437" s="24" t="s">
        <v>148</v>
      </c>
      <c r="AT437" s="24" t="s">
        <v>143</v>
      </c>
      <c r="AU437" s="24" t="s">
        <v>84</v>
      </c>
      <c r="AY437" s="24" t="s">
        <v>141</v>
      </c>
      <c r="BE437" s="232">
        <f>IF(N437="základní",J437,0)</f>
        <v>0</v>
      </c>
      <c r="BF437" s="232">
        <f>IF(N437="snížená",J437,0)</f>
        <v>0</v>
      </c>
      <c r="BG437" s="232">
        <f>IF(N437="zákl. přenesená",J437,0)</f>
        <v>0</v>
      </c>
      <c r="BH437" s="232">
        <f>IF(N437="sníž. přenesená",J437,0)</f>
        <v>0</v>
      </c>
      <c r="BI437" s="232">
        <f>IF(N437="nulová",J437,0)</f>
        <v>0</v>
      </c>
      <c r="BJ437" s="24" t="s">
        <v>81</v>
      </c>
      <c r="BK437" s="232">
        <f>ROUND(I437*H437,2)</f>
        <v>0</v>
      </c>
      <c r="BL437" s="24" t="s">
        <v>148</v>
      </c>
      <c r="BM437" s="24" t="s">
        <v>920</v>
      </c>
    </row>
    <row r="438" spans="2:47" s="1" customFormat="1" ht="13.5">
      <c r="B438" s="46"/>
      <c r="C438" s="74"/>
      <c r="D438" s="233" t="s">
        <v>150</v>
      </c>
      <c r="E438" s="74"/>
      <c r="F438" s="234" t="s">
        <v>921</v>
      </c>
      <c r="G438" s="74"/>
      <c r="H438" s="74"/>
      <c r="I438" s="191"/>
      <c r="J438" s="74"/>
      <c r="K438" s="74"/>
      <c r="L438" s="72"/>
      <c r="M438" s="235"/>
      <c r="N438" s="47"/>
      <c r="O438" s="47"/>
      <c r="P438" s="47"/>
      <c r="Q438" s="47"/>
      <c r="R438" s="47"/>
      <c r="S438" s="47"/>
      <c r="T438" s="95"/>
      <c r="AT438" s="24" t="s">
        <v>150</v>
      </c>
      <c r="AU438" s="24" t="s">
        <v>84</v>
      </c>
    </row>
    <row r="439" spans="2:51" s="13" customFormat="1" ht="13.5">
      <c r="B439" s="263"/>
      <c r="C439" s="264"/>
      <c r="D439" s="233" t="s">
        <v>161</v>
      </c>
      <c r="E439" s="265" t="s">
        <v>21</v>
      </c>
      <c r="F439" s="266" t="s">
        <v>922</v>
      </c>
      <c r="G439" s="264"/>
      <c r="H439" s="265" t="s">
        <v>21</v>
      </c>
      <c r="I439" s="267"/>
      <c r="J439" s="264"/>
      <c r="K439" s="264"/>
      <c r="L439" s="268"/>
      <c r="M439" s="269"/>
      <c r="N439" s="270"/>
      <c r="O439" s="270"/>
      <c r="P439" s="270"/>
      <c r="Q439" s="270"/>
      <c r="R439" s="270"/>
      <c r="S439" s="270"/>
      <c r="T439" s="271"/>
      <c r="AT439" s="272" t="s">
        <v>161</v>
      </c>
      <c r="AU439" s="272" t="s">
        <v>84</v>
      </c>
      <c r="AV439" s="13" t="s">
        <v>81</v>
      </c>
      <c r="AW439" s="13" t="s">
        <v>37</v>
      </c>
      <c r="AX439" s="13" t="s">
        <v>73</v>
      </c>
      <c r="AY439" s="272" t="s">
        <v>141</v>
      </c>
    </row>
    <row r="440" spans="2:51" s="11" customFormat="1" ht="13.5">
      <c r="B440" s="236"/>
      <c r="C440" s="237"/>
      <c r="D440" s="233" t="s">
        <v>161</v>
      </c>
      <c r="E440" s="238" t="s">
        <v>21</v>
      </c>
      <c r="F440" s="239" t="s">
        <v>923</v>
      </c>
      <c r="G440" s="237"/>
      <c r="H440" s="240">
        <v>12.4</v>
      </c>
      <c r="I440" s="241"/>
      <c r="J440" s="237"/>
      <c r="K440" s="237"/>
      <c r="L440" s="242"/>
      <c r="M440" s="243"/>
      <c r="N440" s="244"/>
      <c r="O440" s="244"/>
      <c r="P440" s="244"/>
      <c r="Q440" s="244"/>
      <c r="R440" s="244"/>
      <c r="S440" s="244"/>
      <c r="T440" s="245"/>
      <c r="AT440" s="246" t="s">
        <v>161</v>
      </c>
      <c r="AU440" s="246" t="s">
        <v>84</v>
      </c>
      <c r="AV440" s="11" t="s">
        <v>84</v>
      </c>
      <c r="AW440" s="11" t="s">
        <v>37</v>
      </c>
      <c r="AX440" s="11" t="s">
        <v>73</v>
      </c>
      <c r="AY440" s="246" t="s">
        <v>141</v>
      </c>
    </row>
    <row r="441" spans="2:51" s="11" customFormat="1" ht="13.5">
      <c r="B441" s="236"/>
      <c r="C441" s="237"/>
      <c r="D441" s="233" t="s">
        <v>161</v>
      </c>
      <c r="E441" s="238" t="s">
        <v>21</v>
      </c>
      <c r="F441" s="239" t="s">
        <v>924</v>
      </c>
      <c r="G441" s="237"/>
      <c r="H441" s="240">
        <v>44</v>
      </c>
      <c r="I441" s="241"/>
      <c r="J441" s="237"/>
      <c r="K441" s="237"/>
      <c r="L441" s="242"/>
      <c r="M441" s="243"/>
      <c r="N441" s="244"/>
      <c r="O441" s="244"/>
      <c r="P441" s="244"/>
      <c r="Q441" s="244"/>
      <c r="R441" s="244"/>
      <c r="S441" s="244"/>
      <c r="T441" s="245"/>
      <c r="AT441" s="246" t="s">
        <v>161</v>
      </c>
      <c r="AU441" s="246" t="s">
        <v>84</v>
      </c>
      <c r="AV441" s="11" t="s">
        <v>84</v>
      </c>
      <c r="AW441" s="11" t="s">
        <v>37</v>
      </c>
      <c r="AX441" s="11" t="s">
        <v>73</v>
      </c>
      <c r="AY441" s="246" t="s">
        <v>141</v>
      </c>
    </row>
    <row r="442" spans="2:51" s="12" customFormat="1" ht="13.5">
      <c r="B442" s="247"/>
      <c r="C442" s="248"/>
      <c r="D442" s="233" t="s">
        <v>161</v>
      </c>
      <c r="E442" s="249" t="s">
        <v>21</v>
      </c>
      <c r="F442" s="250" t="s">
        <v>174</v>
      </c>
      <c r="G442" s="248"/>
      <c r="H442" s="251">
        <v>56.4</v>
      </c>
      <c r="I442" s="252"/>
      <c r="J442" s="248"/>
      <c r="K442" s="248"/>
      <c r="L442" s="253"/>
      <c r="M442" s="254"/>
      <c r="N442" s="255"/>
      <c r="O442" s="255"/>
      <c r="P442" s="255"/>
      <c r="Q442" s="255"/>
      <c r="R442" s="255"/>
      <c r="S442" s="255"/>
      <c r="T442" s="256"/>
      <c r="AT442" s="257" t="s">
        <v>161</v>
      </c>
      <c r="AU442" s="257" t="s">
        <v>84</v>
      </c>
      <c r="AV442" s="12" t="s">
        <v>148</v>
      </c>
      <c r="AW442" s="12" t="s">
        <v>37</v>
      </c>
      <c r="AX442" s="12" t="s">
        <v>81</v>
      </c>
      <c r="AY442" s="257" t="s">
        <v>141</v>
      </c>
    </row>
    <row r="443" spans="2:65" s="1" customFormat="1" ht="16.5" customHeight="1">
      <c r="B443" s="46"/>
      <c r="C443" s="221" t="s">
        <v>925</v>
      </c>
      <c r="D443" s="221" t="s">
        <v>143</v>
      </c>
      <c r="E443" s="222" t="s">
        <v>926</v>
      </c>
      <c r="F443" s="223" t="s">
        <v>927</v>
      </c>
      <c r="G443" s="224" t="s">
        <v>146</v>
      </c>
      <c r="H443" s="225">
        <v>348.957</v>
      </c>
      <c r="I443" s="226"/>
      <c r="J443" s="227">
        <f>ROUND(I443*H443,2)</f>
        <v>0</v>
      </c>
      <c r="K443" s="223" t="s">
        <v>147</v>
      </c>
      <c r="L443" s="72"/>
      <c r="M443" s="228" t="s">
        <v>21</v>
      </c>
      <c r="N443" s="229" t="s">
        <v>44</v>
      </c>
      <c r="O443" s="47"/>
      <c r="P443" s="230">
        <f>O443*H443</f>
        <v>0</v>
      </c>
      <c r="Q443" s="230">
        <v>0</v>
      </c>
      <c r="R443" s="230">
        <f>Q443*H443</f>
        <v>0</v>
      </c>
      <c r="S443" s="230">
        <v>0</v>
      </c>
      <c r="T443" s="231">
        <f>S443*H443</f>
        <v>0</v>
      </c>
      <c r="AR443" s="24" t="s">
        <v>148</v>
      </c>
      <c r="AT443" s="24" t="s">
        <v>143</v>
      </c>
      <c r="AU443" s="24" t="s">
        <v>84</v>
      </c>
      <c r="AY443" s="24" t="s">
        <v>141</v>
      </c>
      <c r="BE443" s="232">
        <f>IF(N443="základní",J443,0)</f>
        <v>0</v>
      </c>
      <c r="BF443" s="232">
        <f>IF(N443="snížená",J443,0)</f>
        <v>0</v>
      </c>
      <c r="BG443" s="232">
        <f>IF(N443="zákl. přenesená",J443,0)</f>
        <v>0</v>
      </c>
      <c r="BH443" s="232">
        <f>IF(N443="sníž. přenesená",J443,0)</f>
        <v>0</v>
      </c>
      <c r="BI443" s="232">
        <f>IF(N443="nulová",J443,0)</f>
        <v>0</v>
      </c>
      <c r="BJ443" s="24" t="s">
        <v>81</v>
      </c>
      <c r="BK443" s="232">
        <f>ROUND(I443*H443,2)</f>
        <v>0</v>
      </c>
      <c r="BL443" s="24" t="s">
        <v>148</v>
      </c>
      <c r="BM443" s="24" t="s">
        <v>928</v>
      </c>
    </row>
    <row r="444" spans="2:47" s="1" customFormat="1" ht="13.5">
      <c r="B444" s="46"/>
      <c r="C444" s="74"/>
      <c r="D444" s="233" t="s">
        <v>150</v>
      </c>
      <c r="E444" s="74"/>
      <c r="F444" s="234" t="s">
        <v>929</v>
      </c>
      <c r="G444" s="74"/>
      <c r="H444" s="74"/>
      <c r="I444" s="191"/>
      <c r="J444" s="74"/>
      <c r="K444" s="74"/>
      <c r="L444" s="72"/>
      <c r="M444" s="235"/>
      <c r="N444" s="47"/>
      <c r="O444" s="47"/>
      <c r="P444" s="47"/>
      <c r="Q444" s="47"/>
      <c r="R444" s="47"/>
      <c r="S444" s="47"/>
      <c r="T444" s="95"/>
      <c r="AT444" s="24" t="s">
        <v>150</v>
      </c>
      <c r="AU444" s="24" t="s">
        <v>84</v>
      </c>
    </row>
    <row r="445" spans="2:51" s="13" customFormat="1" ht="13.5">
      <c r="B445" s="263"/>
      <c r="C445" s="264"/>
      <c r="D445" s="233" t="s">
        <v>161</v>
      </c>
      <c r="E445" s="265" t="s">
        <v>21</v>
      </c>
      <c r="F445" s="266" t="s">
        <v>930</v>
      </c>
      <c r="G445" s="264"/>
      <c r="H445" s="265" t="s">
        <v>21</v>
      </c>
      <c r="I445" s="267"/>
      <c r="J445" s="264"/>
      <c r="K445" s="264"/>
      <c r="L445" s="268"/>
      <c r="M445" s="269"/>
      <c r="N445" s="270"/>
      <c r="O445" s="270"/>
      <c r="P445" s="270"/>
      <c r="Q445" s="270"/>
      <c r="R445" s="270"/>
      <c r="S445" s="270"/>
      <c r="T445" s="271"/>
      <c r="AT445" s="272" t="s">
        <v>161</v>
      </c>
      <c r="AU445" s="272" t="s">
        <v>84</v>
      </c>
      <c r="AV445" s="13" t="s">
        <v>81</v>
      </c>
      <c r="AW445" s="13" t="s">
        <v>37</v>
      </c>
      <c r="AX445" s="13" t="s">
        <v>73</v>
      </c>
      <c r="AY445" s="272" t="s">
        <v>141</v>
      </c>
    </row>
    <row r="446" spans="2:51" s="11" customFormat="1" ht="13.5">
      <c r="B446" s="236"/>
      <c r="C446" s="237"/>
      <c r="D446" s="233" t="s">
        <v>161</v>
      </c>
      <c r="E446" s="238" t="s">
        <v>21</v>
      </c>
      <c r="F446" s="239" t="s">
        <v>931</v>
      </c>
      <c r="G446" s="237"/>
      <c r="H446" s="240">
        <v>348.957</v>
      </c>
      <c r="I446" s="241"/>
      <c r="J446" s="237"/>
      <c r="K446" s="237"/>
      <c r="L446" s="242"/>
      <c r="M446" s="243"/>
      <c r="N446" s="244"/>
      <c r="O446" s="244"/>
      <c r="P446" s="244"/>
      <c r="Q446" s="244"/>
      <c r="R446" s="244"/>
      <c r="S446" s="244"/>
      <c r="T446" s="245"/>
      <c r="AT446" s="246" t="s">
        <v>161</v>
      </c>
      <c r="AU446" s="246" t="s">
        <v>84</v>
      </c>
      <c r="AV446" s="11" t="s">
        <v>84</v>
      </c>
      <c r="AW446" s="11" t="s">
        <v>37</v>
      </c>
      <c r="AX446" s="11" t="s">
        <v>81</v>
      </c>
      <c r="AY446" s="246" t="s">
        <v>141</v>
      </c>
    </row>
    <row r="447" spans="2:65" s="1" customFormat="1" ht="16.5" customHeight="1">
      <c r="B447" s="46"/>
      <c r="C447" s="221" t="s">
        <v>932</v>
      </c>
      <c r="D447" s="221" t="s">
        <v>143</v>
      </c>
      <c r="E447" s="222" t="s">
        <v>933</v>
      </c>
      <c r="F447" s="223" t="s">
        <v>934</v>
      </c>
      <c r="G447" s="224" t="s">
        <v>146</v>
      </c>
      <c r="H447" s="225">
        <v>56.4</v>
      </c>
      <c r="I447" s="226"/>
      <c r="J447" s="227">
        <f>ROUND(I447*H447,2)</f>
        <v>0</v>
      </c>
      <c r="K447" s="223" t="s">
        <v>147</v>
      </c>
      <c r="L447" s="72"/>
      <c r="M447" s="228" t="s">
        <v>21</v>
      </c>
      <c r="N447" s="229" t="s">
        <v>44</v>
      </c>
      <c r="O447" s="47"/>
      <c r="P447" s="230">
        <f>O447*H447</f>
        <v>0</v>
      </c>
      <c r="Q447" s="230">
        <v>0</v>
      </c>
      <c r="R447" s="230">
        <f>Q447*H447</f>
        <v>0</v>
      </c>
      <c r="S447" s="230">
        <v>0</v>
      </c>
      <c r="T447" s="231">
        <f>S447*H447</f>
        <v>0</v>
      </c>
      <c r="AR447" s="24" t="s">
        <v>148</v>
      </c>
      <c r="AT447" s="24" t="s">
        <v>143</v>
      </c>
      <c r="AU447" s="24" t="s">
        <v>84</v>
      </c>
      <c r="AY447" s="24" t="s">
        <v>141</v>
      </c>
      <c r="BE447" s="232">
        <f>IF(N447="základní",J447,0)</f>
        <v>0</v>
      </c>
      <c r="BF447" s="232">
        <f>IF(N447="snížená",J447,0)</f>
        <v>0</v>
      </c>
      <c r="BG447" s="232">
        <f>IF(N447="zákl. přenesená",J447,0)</f>
        <v>0</v>
      </c>
      <c r="BH447" s="232">
        <f>IF(N447="sníž. přenesená",J447,0)</f>
        <v>0</v>
      </c>
      <c r="BI447" s="232">
        <f>IF(N447="nulová",J447,0)</f>
        <v>0</v>
      </c>
      <c r="BJ447" s="24" t="s">
        <v>81</v>
      </c>
      <c r="BK447" s="232">
        <f>ROUND(I447*H447,2)</f>
        <v>0</v>
      </c>
      <c r="BL447" s="24" t="s">
        <v>148</v>
      </c>
      <c r="BM447" s="24" t="s">
        <v>935</v>
      </c>
    </row>
    <row r="448" spans="2:47" s="1" customFormat="1" ht="13.5">
      <c r="B448" s="46"/>
      <c r="C448" s="74"/>
      <c r="D448" s="233" t="s">
        <v>150</v>
      </c>
      <c r="E448" s="74"/>
      <c r="F448" s="234" t="s">
        <v>936</v>
      </c>
      <c r="G448" s="74"/>
      <c r="H448" s="74"/>
      <c r="I448" s="191"/>
      <c r="J448" s="74"/>
      <c r="K448" s="74"/>
      <c r="L448" s="72"/>
      <c r="M448" s="235"/>
      <c r="N448" s="47"/>
      <c r="O448" s="47"/>
      <c r="P448" s="47"/>
      <c r="Q448" s="47"/>
      <c r="R448" s="47"/>
      <c r="S448" s="47"/>
      <c r="T448" s="95"/>
      <c r="AT448" s="24" t="s">
        <v>150</v>
      </c>
      <c r="AU448" s="24" t="s">
        <v>84</v>
      </c>
    </row>
    <row r="449" spans="2:65" s="1" customFormat="1" ht="16.5" customHeight="1">
      <c r="B449" s="46"/>
      <c r="C449" s="221" t="s">
        <v>937</v>
      </c>
      <c r="D449" s="221" t="s">
        <v>143</v>
      </c>
      <c r="E449" s="222" t="s">
        <v>938</v>
      </c>
      <c r="F449" s="223" t="s">
        <v>939</v>
      </c>
      <c r="G449" s="224" t="s">
        <v>146</v>
      </c>
      <c r="H449" s="225">
        <v>330.751</v>
      </c>
      <c r="I449" s="226"/>
      <c r="J449" s="227">
        <f>ROUND(I449*H449,2)</f>
        <v>0</v>
      </c>
      <c r="K449" s="223" t="s">
        <v>147</v>
      </c>
      <c r="L449" s="72"/>
      <c r="M449" s="228" t="s">
        <v>21</v>
      </c>
      <c r="N449" s="229" t="s">
        <v>44</v>
      </c>
      <c r="O449" s="47"/>
      <c r="P449" s="230">
        <f>O449*H449</f>
        <v>0</v>
      </c>
      <c r="Q449" s="230">
        <v>0</v>
      </c>
      <c r="R449" s="230">
        <f>Q449*H449</f>
        <v>0</v>
      </c>
      <c r="S449" s="230">
        <v>0</v>
      </c>
      <c r="T449" s="231">
        <f>S449*H449</f>
        <v>0</v>
      </c>
      <c r="AR449" s="24" t="s">
        <v>148</v>
      </c>
      <c r="AT449" s="24" t="s">
        <v>143</v>
      </c>
      <c r="AU449" s="24" t="s">
        <v>84</v>
      </c>
      <c r="AY449" s="24" t="s">
        <v>141</v>
      </c>
      <c r="BE449" s="232">
        <f>IF(N449="základní",J449,0)</f>
        <v>0</v>
      </c>
      <c r="BF449" s="232">
        <f>IF(N449="snížená",J449,0)</f>
        <v>0</v>
      </c>
      <c r="BG449" s="232">
        <f>IF(N449="zákl. přenesená",J449,0)</f>
        <v>0</v>
      </c>
      <c r="BH449" s="232">
        <f>IF(N449="sníž. přenesená",J449,0)</f>
        <v>0</v>
      </c>
      <c r="BI449" s="232">
        <f>IF(N449="nulová",J449,0)</f>
        <v>0</v>
      </c>
      <c r="BJ449" s="24" t="s">
        <v>81</v>
      </c>
      <c r="BK449" s="232">
        <f>ROUND(I449*H449,2)</f>
        <v>0</v>
      </c>
      <c r="BL449" s="24" t="s">
        <v>148</v>
      </c>
      <c r="BM449" s="24" t="s">
        <v>940</v>
      </c>
    </row>
    <row r="450" spans="2:47" s="1" customFormat="1" ht="13.5">
      <c r="B450" s="46"/>
      <c r="C450" s="74"/>
      <c r="D450" s="233" t="s">
        <v>150</v>
      </c>
      <c r="E450" s="74"/>
      <c r="F450" s="234" t="s">
        <v>941</v>
      </c>
      <c r="G450" s="74"/>
      <c r="H450" s="74"/>
      <c r="I450" s="191"/>
      <c r="J450" s="74"/>
      <c r="K450" s="74"/>
      <c r="L450" s="72"/>
      <c r="M450" s="235"/>
      <c r="N450" s="47"/>
      <c r="O450" s="47"/>
      <c r="P450" s="47"/>
      <c r="Q450" s="47"/>
      <c r="R450" s="47"/>
      <c r="S450" s="47"/>
      <c r="T450" s="95"/>
      <c r="AT450" s="24" t="s">
        <v>150</v>
      </c>
      <c r="AU450" s="24" t="s">
        <v>84</v>
      </c>
    </row>
    <row r="451" spans="2:51" s="13" customFormat="1" ht="13.5">
      <c r="B451" s="263"/>
      <c r="C451" s="264"/>
      <c r="D451" s="233" t="s">
        <v>161</v>
      </c>
      <c r="E451" s="265" t="s">
        <v>21</v>
      </c>
      <c r="F451" s="266" t="s">
        <v>930</v>
      </c>
      <c r="G451" s="264"/>
      <c r="H451" s="265" t="s">
        <v>21</v>
      </c>
      <c r="I451" s="267"/>
      <c r="J451" s="264"/>
      <c r="K451" s="264"/>
      <c r="L451" s="268"/>
      <c r="M451" s="269"/>
      <c r="N451" s="270"/>
      <c r="O451" s="270"/>
      <c r="P451" s="270"/>
      <c r="Q451" s="270"/>
      <c r="R451" s="270"/>
      <c r="S451" s="270"/>
      <c r="T451" s="271"/>
      <c r="AT451" s="272" t="s">
        <v>161</v>
      </c>
      <c r="AU451" s="272" t="s">
        <v>84</v>
      </c>
      <c r="AV451" s="13" t="s">
        <v>81</v>
      </c>
      <c r="AW451" s="13" t="s">
        <v>37</v>
      </c>
      <c r="AX451" s="13" t="s">
        <v>73</v>
      </c>
      <c r="AY451" s="272" t="s">
        <v>141</v>
      </c>
    </row>
    <row r="452" spans="2:51" s="11" customFormat="1" ht="13.5">
      <c r="B452" s="236"/>
      <c r="C452" s="237"/>
      <c r="D452" s="233" t="s">
        <v>161</v>
      </c>
      <c r="E452" s="238" t="s">
        <v>21</v>
      </c>
      <c r="F452" s="239" t="s">
        <v>942</v>
      </c>
      <c r="G452" s="237"/>
      <c r="H452" s="240">
        <v>330.751</v>
      </c>
      <c r="I452" s="241"/>
      <c r="J452" s="237"/>
      <c r="K452" s="237"/>
      <c r="L452" s="242"/>
      <c r="M452" s="243"/>
      <c r="N452" s="244"/>
      <c r="O452" s="244"/>
      <c r="P452" s="244"/>
      <c r="Q452" s="244"/>
      <c r="R452" s="244"/>
      <c r="S452" s="244"/>
      <c r="T452" s="245"/>
      <c r="AT452" s="246" t="s">
        <v>161</v>
      </c>
      <c r="AU452" s="246" t="s">
        <v>84</v>
      </c>
      <c r="AV452" s="11" t="s">
        <v>84</v>
      </c>
      <c r="AW452" s="11" t="s">
        <v>37</v>
      </c>
      <c r="AX452" s="11" t="s">
        <v>81</v>
      </c>
      <c r="AY452" s="246" t="s">
        <v>141</v>
      </c>
    </row>
    <row r="453" spans="2:65" s="1" customFormat="1" ht="25.5" customHeight="1">
      <c r="B453" s="46"/>
      <c r="C453" s="221" t="s">
        <v>943</v>
      </c>
      <c r="D453" s="221" t="s">
        <v>143</v>
      </c>
      <c r="E453" s="222" t="s">
        <v>944</v>
      </c>
      <c r="F453" s="223" t="s">
        <v>945</v>
      </c>
      <c r="G453" s="224" t="s">
        <v>146</v>
      </c>
      <c r="H453" s="225">
        <v>303.441</v>
      </c>
      <c r="I453" s="226"/>
      <c r="J453" s="227">
        <f>ROUND(I453*H453,2)</f>
        <v>0</v>
      </c>
      <c r="K453" s="223" t="s">
        <v>147</v>
      </c>
      <c r="L453" s="72"/>
      <c r="M453" s="228" t="s">
        <v>21</v>
      </c>
      <c r="N453" s="229" t="s">
        <v>44</v>
      </c>
      <c r="O453" s="47"/>
      <c r="P453" s="230">
        <f>O453*H453</f>
        <v>0</v>
      </c>
      <c r="Q453" s="230">
        <v>0</v>
      </c>
      <c r="R453" s="230">
        <f>Q453*H453</f>
        <v>0</v>
      </c>
      <c r="S453" s="230">
        <v>0</v>
      </c>
      <c r="T453" s="231">
        <f>S453*H453</f>
        <v>0</v>
      </c>
      <c r="AR453" s="24" t="s">
        <v>148</v>
      </c>
      <c r="AT453" s="24" t="s">
        <v>143</v>
      </c>
      <c r="AU453" s="24" t="s">
        <v>84</v>
      </c>
      <c r="AY453" s="24" t="s">
        <v>141</v>
      </c>
      <c r="BE453" s="232">
        <f>IF(N453="základní",J453,0)</f>
        <v>0</v>
      </c>
      <c r="BF453" s="232">
        <f>IF(N453="snížená",J453,0)</f>
        <v>0</v>
      </c>
      <c r="BG453" s="232">
        <f>IF(N453="zákl. přenesená",J453,0)</f>
        <v>0</v>
      </c>
      <c r="BH453" s="232">
        <f>IF(N453="sníž. přenesená",J453,0)</f>
        <v>0</v>
      </c>
      <c r="BI453" s="232">
        <f>IF(N453="nulová",J453,0)</f>
        <v>0</v>
      </c>
      <c r="BJ453" s="24" t="s">
        <v>81</v>
      </c>
      <c r="BK453" s="232">
        <f>ROUND(I453*H453,2)</f>
        <v>0</v>
      </c>
      <c r="BL453" s="24" t="s">
        <v>148</v>
      </c>
      <c r="BM453" s="24" t="s">
        <v>946</v>
      </c>
    </row>
    <row r="454" spans="2:47" s="1" customFormat="1" ht="13.5">
      <c r="B454" s="46"/>
      <c r="C454" s="74"/>
      <c r="D454" s="233" t="s">
        <v>150</v>
      </c>
      <c r="E454" s="74"/>
      <c r="F454" s="234" t="s">
        <v>947</v>
      </c>
      <c r="G454" s="74"/>
      <c r="H454" s="74"/>
      <c r="I454" s="191"/>
      <c r="J454" s="74"/>
      <c r="K454" s="74"/>
      <c r="L454" s="72"/>
      <c r="M454" s="235"/>
      <c r="N454" s="47"/>
      <c r="O454" s="47"/>
      <c r="P454" s="47"/>
      <c r="Q454" s="47"/>
      <c r="R454" s="47"/>
      <c r="S454" s="47"/>
      <c r="T454" s="95"/>
      <c r="AT454" s="24" t="s">
        <v>150</v>
      </c>
      <c r="AU454" s="24" t="s">
        <v>84</v>
      </c>
    </row>
    <row r="455" spans="2:51" s="13" customFormat="1" ht="13.5">
      <c r="B455" s="263"/>
      <c r="C455" s="264"/>
      <c r="D455" s="233" t="s">
        <v>161</v>
      </c>
      <c r="E455" s="265" t="s">
        <v>21</v>
      </c>
      <c r="F455" s="266" t="s">
        <v>930</v>
      </c>
      <c r="G455" s="264"/>
      <c r="H455" s="265" t="s">
        <v>21</v>
      </c>
      <c r="I455" s="267"/>
      <c r="J455" s="264"/>
      <c r="K455" s="264"/>
      <c r="L455" s="268"/>
      <c r="M455" s="269"/>
      <c r="N455" s="270"/>
      <c r="O455" s="270"/>
      <c r="P455" s="270"/>
      <c r="Q455" s="270"/>
      <c r="R455" s="270"/>
      <c r="S455" s="270"/>
      <c r="T455" s="271"/>
      <c r="AT455" s="272" t="s">
        <v>161</v>
      </c>
      <c r="AU455" s="272" t="s">
        <v>84</v>
      </c>
      <c r="AV455" s="13" t="s">
        <v>81</v>
      </c>
      <c r="AW455" s="13" t="s">
        <v>37</v>
      </c>
      <c r="AX455" s="13" t="s">
        <v>73</v>
      </c>
      <c r="AY455" s="272" t="s">
        <v>141</v>
      </c>
    </row>
    <row r="456" spans="2:51" s="11" customFormat="1" ht="13.5">
      <c r="B456" s="236"/>
      <c r="C456" s="237"/>
      <c r="D456" s="233" t="s">
        <v>161</v>
      </c>
      <c r="E456" s="238" t="s">
        <v>21</v>
      </c>
      <c r="F456" s="239" t="s">
        <v>948</v>
      </c>
      <c r="G456" s="237"/>
      <c r="H456" s="240">
        <v>303.441</v>
      </c>
      <c r="I456" s="241"/>
      <c r="J456" s="237"/>
      <c r="K456" s="237"/>
      <c r="L456" s="242"/>
      <c r="M456" s="243"/>
      <c r="N456" s="244"/>
      <c r="O456" s="244"/>
      <c r="P456" s="244"/>
      <c r="Q456" s="244"/>
      <c r="R456" s="244"/>
      <c r="S456" s="244"/>
      <c r="T456" s="245"/>
      <c r="AT456" s="246" t="s">
        <v>161</v>
      </c>
      <c r="AU456" s="246" t="s">
        <v>84</v>
      </c>
      <c r="AV456" s="11" t="s">
        <v>84</v>
      </c>
      <c r="AW456" s="11" t="s">
        <v>37</v>
      </c>
      <c r="AX456" s="11" t="s">
        <v>81</v>
      </c>
      <c r="AY456" s="246" t="s">
        <v>141</v>
      </c>
    </row>
    <row r="457" spans="2:65" s="1" customFormat="1" ht="16.5" customHeight="1">
      <c r="B457" s="46"/>
      <c r="C457" s="221" t="s">
        <v>949</v>
      </c>
      <c r="D457" s="221" t="s">
        <v>143</v>
      </c>
      <c r="E457" s="222" t="s">
        <v>295</v>
      </c>
      <c r="F457" s="223" t="s">
        <v>296</v>
      </c>
      <c r="G457" s="224" t="s">
        <v>146</v>
      </c>
      <c r="H457" s="225">
        <v>53.25</v>
      </c>
      <c r="I457" s="226"/>
      <c r="J457" s="227">
        <f>ROUND(I457*H457,2)</f>
        <v>0</v>
      </c>
      <c r="K457" s="223" t="s">
        <v>147</v>
      </c>
      <c r="L457" s="72"/>
      <c r="M457" s="228" t="s">
        <v>21</v>
      </c>
      <c r="N457" s="229" t="s">
        <v>44</v>
      </c>
      <c r="O457" s="47"/>
      <c r="P457" s="230">
        <f>O457*H457</f>
        <v>0</v>
      </c>
      <c r="Q457" s="230">
        <v>0.18776</v>
      </c>
      <c r="R457" s="230">
        <f>Q457*H457</f>
        <v>9.99822</v>
      </c>
      <c r="S457" s="230">
        <v>0</v>
      </c>
      <c r="T457" s="231">
        <f>S457*H457</f>
        <v>0</v>
      </c>
      <c r="AR457" s="24" t="s">
        <v>148</v>
      </c>
      <c r="AT457" s="24" t="s">
        <v>143</v>
      </c>
      <c r="AU457" s="24" t="s">
        <v>84</v>
      </c>
      <c r="AY457" s="24" t="s">
        <v>141</v>
      </c>
      <c r="BE457" s="232">
        <f>IF(N457="základní",J457,0)</f>
        <v>0</v>
      </c>
      <c r="BF457" s="232">
        <f>IF(N457="snížená",J457,0)</f>
        <v>0</v>
      </c>
      <c r="BG457" s="232">
        <f>IF(N457="zákl. přenesená",J457,0)</f>
        <v>0</v>
      </c>
      <c r="BH457" s="232">
        <f>IF(N457="sníž. přenesená",J457,0)</f>
        <v>0</v>
      </c>
      <c r="BI457" s="232">
        <f>IF(N457="nulová",J457,0)</f>
        <v>0</v>
      </c>
      <c r="BJ457" s="24" t="s">
        <v>81</v>
      </c>
      <c r="BK457" s="232">
        <f>ROUND(I457*H457,2)</f>
        <v>0</v>
      </c>
      <c r="BL457" s="24" t="s">
        <v>148</v>
      </c>
      <c r="BM457" s="24" t="s">
        <v>950</v>
      </c>
    </row>
    <row r="458" spans="2:47" s="1" customFormat="1" ht="13.5">
      <c r="B458" s="46"/>
      <c r="C458" s="74"/>
      <c r="D458" s="233" t="s">
        <v>150</v>
      </c>
      <c r="E458" s="74"/>
      <c r="F458" s="234" t="s">
        <v>951</v>
      </c>
      <c r="G458" s="74"/>
      <c r="H458" s="74"/>
      <c r="I458" s="191"/>
      <c r="J458" s="74"/>
      <c r="K458" s="74"/>
      <c r="L458" s="72"/>
      <c r="M458" s="235"/>
      <c r="N458" s="47"/>
      <c r="O458" s="47"/>
      <c r="P458" s="47"/>
      <c r="Q458" s="47"/>
      <c r="R458" s="47"/>
      <c r="S458" s="47"/>
      <c r="T458" s="95"/>
      <c r="AT458" s="24" t="s">
        <v>150</v>
      </c>
      <c r="AU458" s="24" t="s">
        <v>84</v>
      </c>
    </row>
    <row r="459" spans="2:51" s="13" customFormat="1" ht="13.5">
      <c r="B459" s="263"/>
      <c r="C459" s="264"/>
      <c r="D459" s="233" t="s">
        <v>161</v>
      </c>
      <c r="E459" s="265" t="s">
        <v>21</v>
      </c>
      <c r="F459" s="266" t="s">
        <v>922</v>
      </c>
      <c r="G459" s="264"/>
      <c r="H459" s="265" t="s">
        <v>21</v>
      </c>
      <c r="I459" s="267"/>
      <c r="J459" s="264"/>
      <c r="K459" s="264"/>
      <c r="L459" s="268"/>
      <c r="M459" s="269"/>
      <c r="N459" s="270"/>
      <c r="O459" s="270"/>
      <c r="P459" s="270"/>
      <c r="Q459" s="270"/>
      <c r="R459" s="270"/>
      <c r="S459" s="270"/>
      <c r="T459" s="271"/>
      <c r="AT459" s="272" t="s">
        <v>161</v>
      </c>
      <c r="AU459" s="272" t="s">
        <v>84</v>
      </c>
      <c r="AV459" s="13" t="s">
        <v>81</v>
      </c>
      <c r="AW459" s="13" t="s">
        <v>37</v>
      </c>
      <c r="AX459" s="13" t="s">
        <v>73</v>
      </c>
      <c r="AY459" s="272" t="s">
        <v>141</v>
      </c>
    </row>
    <row r="460" spans="2:51" s="11" customFormat="1" ht="13.5">
      <c r="B460" s="236"/>
      <c r="C460" s="237"/>
      <c r="D460" s="233" t="s">
        <v>161</v>
      </c>
      <c r="E460" s="238" t="s">
        <v>21</v>
      </c>
      <c r="F460" s="239" t="s">
        <v>952</v>
      </c>
      <c r="G460" s="237"/>
      <c r="H460" s="240">
        <v>32.625</v>
      </c>
      <c r="I460" s="241"/>
      <c r="J460" s="237"/>
      <c r="K460" s="237"/>
      <c r="L460" s="242"/>
      <c r="M460" s="243"/>
      <c r="N460" s="244"/>
      <c r="O460" s="244"/>
      <c r="P460" s="244"/>
      <c r="Q460" s="244"/>
      <c r="R460" s="244"/>
      <c r="S460" s="244"/>
      <c r="T460" s="245"/>
      <c r="AT460" s="246" t="s">
        <v>161</v>
      </c>
      <c r="AU460" s="246" t="s">
        <v>84</v>
      </c>
      <c r="AV460" s="11" t="s">
        <v>84</v>
      </c>
      <c r="AW460" s="11" t="s">
        <v>37</v>
      </c>
      <c r="AX460" s="11" t="s">
        <v>73</v>
      </c>
      <c r="AY460" s="246" t="s">
        <v>141</v>
      </c>
    </row>
    <row r="461" spans="2:51" s="11" customFormat="1" ht="13.5">
      <c r="B461" s="236"/>
      <c r="C461" s="237"/>
      <c r="D461" s="233" t="s">
        <v>161</v>
      </c>
      <c r="E461" s="238" t="s">
        <v>21</v>
      </c>
      <c r="F461" s="239" t="s">
        <v>953</v>
      </c>
      <c r="G461" s="237"/>
      <c r="H461" s="240">
        <v>20.625</v>
      </c>
      <c r="I461" s="241"/>
      <c r="J461" s="237"/>
      <c r="K461" s="237"/>
      <c r="L461" s="242"/>
      <c r="M461" s="243"/>
      <c r="N461" s="244"/>
      <c r="O461" s="244"/>
      <c r="P461" s="244"/>
      <c r="Q461" s="244"/>
      <c r="R461" s="244"/>
      <c r="S461" s="244"/>
      <c r="T461" s="245"/>
      <c r="AT461" s="246" t="s">
        <v>161</v>
      </c>
      <c r="AU461" s="246" t="s">
        <v>84</v>
      </c>
      <c r="AV461" s="11" t="s">
        <v>84</v>
      </c>
      <c r="AW461" s="11" t="s">
        <v>37</v>
      </c>
      <c r="AX461" s="11" t="s">
        <v>73</v>
      </c>
      <c r="AY461" s="246" t="s">
        <v>141</v>
      </c>
    </row>
    <row r="462" spans="2:51" s="12" customFormat="1" ht="13.5">
      <c r="B462" s="247"/>
      <c r="C462" s="248"/>
      <c r="D462" s="233" t="s">
        <v>161</v>
      </c>
      <c r="E462" s="249" t="s">
        <v>21</v>
      </c>
      <c r="F462" s="250" t="s">
        <v>174</v>
      </c>
      <c r="G462" s="248"/>
      <c r="H462" s="251">
        <v>53.25</v>
      </c>
      <c r="I462" s="252"/>
      <c r="J462" s="248"/>
      <c r="K462" s="248"/>
      <c r="L462" s="253"/>
      <c r="M462" s="254"/>
      <c r="N462" s="255"/>
      <c r="O462" s="255"/>
      <c r="P462" s="255"/>
      <c r="Q462" s="255"/>
      <c r="R462" s="255"/>
      <c r="S462" s="255"/>
      <c r="T462" s="256"/>
      <c r="AT462" s="257" t="s">
        <v>161</v>
      </c>
      <c r="AU462" s="257" t="s">
        <v>84</v>
      </c>
      <c r="AV462" s="12" t="s">
        <v>148</v>
      </c>
      <c r="AW462" s="12" t="s">
        <v>37</v>
      </c>
      <c r="AX462" s="12" t="s">
        <v>81</v>
      </c>
      <c r="AY462" s="257" t="s">
        <v>141</v>
      </c>
    </row>
    <row r="463" spans="2:65" s="1" customFormat="1" ht="16.5" customHeight="1">
      <c r="B463" s="46"/>
      <c r="C463" s="221" t="s">
        <v>954</v>
      </c>
      <c r="D463" s="221" t="s">
        <v>143</v>
      </c>
      <c r="E463" s="222" t="s">
        <v>955</v>
      </c>
      <c r="F463" s="223" t="s">
        <v>956</v>
      </c>
      <c r="G463" s="224" t="s">
        <v>158</v>
      </c>
      <c r="H463" s="225">
        <v>53.25</v>
      </c>
      <c r="I463" s="226"/>
      <c r="J463" s="227">
        <f>ROUND(I463*H463,2)</f>
        <v>0</v>
      </c>
      <c r="K463" s="223" t="s">
        <v>147</v>
      </c>
      <c r="L463" s="72"/>
      <c r="M463" s="228" t="s">
        <v>21</v>
      </c>
      <c r="N463" s="229" t="s">
        <v>44</v>
      </c>
      <c r="O463" s="47"/>
      <c r="P463" s="230">
        <f>O463*H463</f>
        <v>0</v>
      </c>
      <c r="Q463" s="230">
        <v>0</v>
      </c>
      <c r="R463" s="230">
        <f>Q463*H463</f>
        <v>0</v>
      </c>
      <c r="S463" s="230">
        <v>0</v>
      </c>
      <c r="T463" s="231">
        <f>S463*H463</f>
        <v>0</v>
      </c>
      <c r="AR463" s="24" t="s">
        <v>148</v>
      </c>
      <c r="AT463" s="24" t="s">
        <v>143</v>
      </c>
      <c r="AU463" s="24" t="s">
        <v>84</v>
      </c>
      <c r="AY463" s="24" t="s">
        <v>141</v>
      </c>
      <c r="BE463" s="232">
        <f>IF(N463="základní",J463,0)</f>
        <v>0</v>
      </c>
      <c r="BF463" s="232">
        <f>IF(N463="snížená",J463,0)</f>
        <v>0</v>
      </c>
      <c r="BG463" s="232">
        <f>IF(N463="zákl. přenesená",J463,0)</f>
        <v>0</v>
      </c>
      <c r="BH463" s="232">
        <f>IF(N463="sníž. přenesená",J463,0)</f>
        <v>0</v>
      </c>
      <c r="BI463" s="232">
        <f>IF(N463="nulová",J463,0)</f>
        <v>0</v>
      </c>
      <c r="BJ463" s="24" t="s">
        <v>81</v>
      </c>
      <c r="BK463" s="232">
        <f>ROUND(I463*H463,2)</f>
        <v>0</v>
      </c>
      <c r="BL463" s="24" t="s">
        <v>148</v>
      </c>
      <c r="BM463" s="24" t="s">
        <v>957</v>
      </c>
    </row>
    <row r="464" spans="2:47" s="1" customFormat="1" ht="13.5">
      <c r="B464" s="46"/>
      <c r="C464" s="74"/>
      <c r="D464" s="233" t="s">
        <v>150</v>
      </c>
      <c r="E464" s="74"/>
      <c r="F464" s="234" t="s">
        <v>958</v>
      </c>
      <c r="G464" s="74"/>
      <c r="H464" s="74"/>
      <c r="I464" s="191"/>
      <c r="J464" s="74"/>
      <c r="K464" s="74"/>
      <c r="L464" s="72"/>
      <c r="M464" s="235"/>
      <c r="N464" s="47"/>
      <c r="O464" s="47"/>
      <c r="P464" s="47"/>
      <c r="Q464" s="47"/>
      <c r="R464" s="47"/>
      <c r="S464" s="47"/>
      <c r="T464" s="95"/>
      <c r="AT464" s="24" t="s">
        <v>150</v>
      </c>
      <c r="AU464" s="24" t="s">
        <v>84</v>
      </c>
    </row>
    <row r="465" spans="2:51" s="13" customFormat="1" ht="13.5">
      <c r="B465" s="263"/>
      <c r="C465" s="264"/>
      <c r="D465" s="233" t="s">
        <v>161</v>
      </c>
      <c r="E465" s="265" t="s">
        <v>21</v>
      </c>
      <c r="F465" s="266" t="s">
        <v>922</v>
      </c>
      <c r="G465" s="264"/>
      <c r="H465" s="265" t="s">
        <v>21</v>
      </c>
      <c r="I465" s="267"/>
      <c r="J465" s="264"/>
      <c r="K465" s="264"/>
      <c r="L465" s="268"/>
      <c r="M465" s="269"/>
      <c r="N465" s="270"/>
      <c r="O465" s="270"/>
      <c r="P465" s="270"/>
      <c r="Q465" s="270"/>
      <c r="R465" s="270"/>
      <c r="S465" s="270"/>
      <c r="T465" s="271"/>
      <c r="AT465" s="272" t="s">
        <v>161</v>
      </c>
      <c r="AU465" s="272" t="s">
        <v>84</v>
      </c>
      <c r="AV465" s="13" t="s">
        <v>81</v>
      </c>
      <c r="AW465" s="13" t="s">
        <v>37</v>
      </c>
      <c r="AX465" s="13" t="s">
        <v>73</v>
      </c>
      <c r="AY465" s="272" t="s">
        <v>141</v>
      </c>
    </row>
    <row r="466" spans="2:51" s="11" customFormat="1" ht="13.5">
      <c r="B466" s="236"/>
      <c r="C466" s="237"/>
      <c r="D466" s="233" t="s">
        <v>161</v>
      </c>
      <c r="E466" s="238" t="s">
        <v>21</v>
      </c>
      <c r="F466" s="239" t="s">
        <v>952</v>
      </c>
      <c r="G466" s="237"/>
      <c r="H466" s="240">
        <v>32.625</v>
      </c>
      <c r="I466" s="241"/>
      <c r="J466" s="237"/>
      <c r="K466" s="237"/>
      <c r="L466" s="242"/>
      <c r="M466" s="243"/>
      <c r="N466" s="244"/>
      <c r="O466" s="244"/>
      <c r="P466" s="244"/>
      <c r="Q466" s="244"/>
      <c r="R466" s="244"/>
      <c r="S466" s="244"/>
      <c r="T466" s="245"/>
      <c r="AT466" s="246" t="s">
        <v>161</v>
      </c>
      <c r="AU466" s="246" t="s">
        <v>84</v>
      </c>
      <c r="AV466" s="11" t="s">
        <v>84</v>
      </c>
      <c r="AW466" s="11" t="s">
        <v>37</v>
      </c>
      <c r="AX466" s="11" t="s">
        <v>73</v>
      </c>
      <c r="AY466" s="246" t="s">
        <v>141</v>
      </c>
    </row>
    <row r="467" spans="2:51" s="11" customFormat="1" ht="13.5">
      <c r="B467" s="236"/>
      <c r="C467" s="237"/>
      <c r="D467" s="233" t="s">
        <v>161</v>
      </c>
      <c r="E467" s="238" t="s">
        <v>21</v>
      </c>
      <c r="F467" s="239" t="s">
        <v>953</v>
      </c>
      <c r="G467" s="237"/>
      <c r="H467" s="240">
        <v>20.625</v>
      </c>
      <c r="I467" s="241"/>
      <c r="J467" s="237"/>
      <c r="K467" s="237"/>
      <c r="L467" s="242"/>
      <c r="M467" s="243"/>
      <c r="N467" s="244"/>
      <c r="O467" s="244"/>
      <c r="P467" s="244"/>
      <c r="Q467" s="244"/>
      <c r="R467" s="244"/>
      <c r="S467" s="244"/>
      <c r="T467" s="245"/>
      <c r="AT467" s="246" t="s">
        <v>161</v>
      </c>
      <c r="AU467" s="246" t="s">
        <v>84</v>
      </c>
      <c r="AV467" s="11" t="s">
        <v>84</v>
      </c>
      <c r="AW467" s="11" t="s">
        <v>37</v>
      </c>
      <c r="AX467" s="11" t="s">
        <v>73</v>
      </c>
      <c r="AY467" s="246" t="s">
        <v>141</v>
      </c>
    </row>
    <row r="468" spans="2:51" s="12" customFormat="1" ht="13.5">
      <c r="B468" s="247"/>
      <c r="C468" s="248"/>
      <c r="D468" s="233" t="s">
        <v>161</v>
      </c>
      <c r="E468" s="249" t="s">
        <v>21</v>
      </c>
      <c r="F468" s="250" t="s">
        <v>174</v>
      </c>
      <c r="G468" s="248"/>
      <c r="H468" s="251">
        <v>53.25</v>
      </c>
      <c r="I468" s="252"/>
      <c r="J468" s="248"/>
      <c r="K468" s="248"/>
      <c r="L468" s="253"/>
      <c r="M468" s="254"/>
      <c r="N468" s="255"/>
      <c r="O468" s="255"/>
      <c r="P468" s="255"/>
      <c r="Q468" s="255"/>
      <c r="R468" s="255"/>
      <c r="S468" s="255"/>
      <c r="T468" s="256"/>
      <c r="AT468" s="257" t="s">
        <v>161</v>
      </c>
      <c r="AU468" s="257" t="s">
        <v>84</v>
      </c>
      <c r="AV468" s="12" t="s">
        <v>148</v>
      </c>
      <c r="AW468" s="12" t="s">
        <v>37</v>
      </c>
      <c r="AX468" s="12" t="s">
        <v>81</v>
      </c>
      <c r="AY468" s="257" t="s">
        <v>141</v>
      </c>
    </row>
    <row r="469" spans="2:65" s="1" customFormat="1" ht="16.5" customHeight="1">
      <c r="B469" s="46"/>
      <c r="C469" s="221" t="s">
        <v>959</v>
      </c>
      <c r="D469" s="221" t="s">
        <v>143</v>
      </c>
      <c r="E469" s="222" t="s">
        <v>960</v>
      </c>
      <c r="F469" s="223" t="s">
        <v>961</v>
      </c>
      <c r="G469" s="224" t="s">
        <v>146</v>
      </c>
      <c r="H469" s="225">
        <v>330.751</v>
      </c>
      <c r="I469" s="226"/>
      <c r="J469" s="227">
        <f>ROUND(I469*H469,2)</f>
        <v>0</v>
      </c>
      <c r="K469" s="223" t="s">
        <v>147</v>
      </c>
      <c r="L469" s="72"/>
      <c r="M469" s="228" t="s">
        <v>21</v>
      </c>
      <c r="N469" s="229" t="s">
        <v>44</v>
      </c>
      <c r="O469" s="47"/>
      <c r="P469" s="230">
        <f>O469*H469</f>
        <v>0</v>
      </c>
      <c r="Q469" s="230">
        <v>0</v>
      </c>
      <c r="R469" s="230">
        <f>Q469*H469</f>
        <v>0</v>
      </c>
      <c r="S469" s="230">
        <v>0</v>
      </c>
      <c r="T469" s="231">
        <f>S469*H469</f>
        <v>0</v>
      </c>
      <c r="AR469" s="24" t="s">
        <v>148</v>
      </c>
      <c r="AT469" s="24" t="s">
        <v>143</v>
      </c>
      <c r="AU469" s="24" t="s">
        <v>84</v>
      </c>
      <c r="AY469" s="24" t="s">
        <v>141</v>
      </c>
      <c r="BE469" s="232">
        <f>IF(N469="základní",J469,0)</f>
        <v>0</v>
      </c>
      <c r="BF469" s="232">
        <f>IF(N469="snížená",J469,0)</f>
        <v>0</v>
      </c>
      <c r="BG469" s="232">
        <f>IF(N469="zákl. přenesená",J469,0)</f>
        <v>0</v>
      </c>
      <c r="BH469" s="232">
        <f>IF(N469="sníž. přenesená",J469,0)</f>
        <v>0</v>
      </c>
      <c r="BI469" s="232">
        <f>IF(N469="nulová",J469,0)</f>
        <v>0</v>
      </c>
      <c r="BJ469" s="24" t="s">
        <v>81</v>
      </c>
      <c r="BK469" s="232">
        <f>ROUND(I469*H469,2)</f>
        <v>0</v>
      </c>
      <c r="BL469" s="24" t="s">
        <v>148</v>
      </c>
      <c r="BM469" s="24" t="s">
        <v>962</v>
      </c>
    </row>
    <row r="470" spans="2:51" s="11" customFormat="1" ht="13.5">
      <c r="B470" s="236"/>
      <c r="C470" s="237"/>
      <c r="D470" s="233" t="s">
        <v>161</v>
      </c>
      <c r="E470" s="238" t="s">
        <v>21</v>
      </c>
      <c r="F470" s="239" t="s">
        <v>963</v>
      </c>
      <c r="G470" s="237"/>
      <c r="H470" s="240">
        <v>330.751</v>
      </c>
      <c r="I470" s="241"/>
      <c r="J470" s="237"/>
      <c r="K470" s="237"/>
      <c r="L470" s="242"/>
      <c r="M470" s="243"/>
      <c r="N470" s="244"/>
      <c r="O470" s="244"/>
      <c r="P470" s="244"/>
      <c r="Q470" s="244"/>
      <c r="R470" s="244"/>
      <c r="S470" s="244"/>
      <c r="T470" s="245"/>
      <c r="AT470" s="246" t="s">
        <v>161</v>
      </c>
      <c r="AU470" s="246" t="s">
        <v>84</v>
      </c>
      <c r="AV470" s="11" t="s">
        <v>84</v>
      </c>
      <c r="AW470" s="11" t="s">
        <v>37</v>
      </c>
      <c r="AX470" s="11" t="s">
        <v>81</v>
      </c>
      <c r="AY470" s="246" t="s">
        <v>141</v>
      </c>
    </row>
    <row r="471" spans="2:65" s="1" customFormat="1" ht="16.5" customHeight="1">
      <c r="B471" s="46"/>
      <c r="C471" s="221" t="s">
        <v>964</v>
      </c>
      <c r="D471" s="221" t="s">
        <v>143</v>
      </c>
      <c r="E471" s="222" t="s">
        <v>965</v>
      </c>
      <c r="F471" s="223" t="s">
        <v>966</v>
      </c>
      <c r="G471" s="224" t="s">
        <v>146</v>
      </c>
      <c r="H471" s="225">
        <v>660</v>
      </c>
      <c r="I471" s="226"/>
      <c r="J471" s="227">
        <f>ROUND(I471*H471,2)</f>
        <v>0</v>
      </c>
      <c r="K471" s="223" t="s">
        <v>147</v>
      </c>
      <c r="L471" s="72"/>
      <c r="M471" s="228" t="s">
        <v>21</v>
      </c>
      <c r="N471" s="229" t="s">
        <v>44</v>
      </c>
      <c r="O471" s="47"/>
      <c r="P471" s="230">
        <f>O471*H471</f>
        <v>0</v>
      </c>
      <c r="Q471" s="230">
        <v>0</v>
      </c>
      <c r="R471" s="230">
        <f>Q471*H471</f>
        <v>0</v>
      </c>
      <c r="S471" s="230">
        <v>0</v>
      </c>
      <c r="T471" s="231">
        <f>S471*H471</f>
        <v>0</v>
      </c>
      <c r="AR471" s="24" t="s">
        <v>148</v>
      </c>
      <c r="AT471" s="24" t="s">
        <v>143</v>
      </c>
      <c r="AU471" s="24" t="s">
        <v>84</v>
      </c>
      <c r="AY471" s="24" t="s">
        <v>141</v>
      </c>
      <c r="BE471" s="232">
        <f>IF(N471="základní",J471,0)</f>
        <v>0</v>
      </c>
      <c r="BF471" s="232">
        <f>IF(N471="snížená",J471,0)</f>
        <v>0</v>
      </c>
      <c r="BG471" s="232">
        <f>IF(N471="zákl. přenesená",J471,0)</f>
        <v>0</v>
      </c>
      <c r="BH471" s="232">
        <f>IF(N471="sníž. přenesená",J471,0)</f>
        <v>0</v>
      </c>
      <c r="BI471" s="232">
        <f>IF(N471="nulová",J471,0)</f>
        <v>0</v>
      </c>
      <c r="BJ471" s="24" t="s">
        <v>81</v>
      </c>
      <c r="BK471" s="232">
        <f>ROUND(I471*H471,2)</f>
        <v>0</v>
      </c>
      <c r="BL471" s="24" t="s">
        <v>148</v>
      </c>
      <c r="BM471" s="24" t="s">
        <v>967</v>
      </c>
    </row>
    <row r="472" spans="2:51" s="13" customFormat="1" ht="13.5">
      <c r="B472" s="263"/>
      <c r="C472" s="264"/>
      <c r="D472" s="233" t="s">
        <v>161</v>
      </c>
      <c r="E472" s="265" t="s">
        <v>21</v>
      </c>
      <c r="F472" s="266" t="s">
        <v>968</v>
      </c>
      <c r="G472" s="264"/>
      <c r="H472" s="265" t="s">
        <v>21</v>
      </c>
      <c r="I472" s="267"/>
      <c r="J472" s="264"/>
      <c r="K472" s="264"/>
      <c r="L472" s="268"/>
      <c r="M472" s="269"/>
      <c r="N472" s="270"/>
      <c r="O472" s="270"/>
      <c r="P472" s="270"/>
      <c r="Q472" s="270"/>
      <c r="R472" s="270"/>
      <c r="S472" s="270"/>
      <c r="T472" s="271"/>
      <c r="AT472" s="272" t="s">
        <v>161</v>
      </c>
      <c r="AU472" s="272" t="s">
        <v>84</v>
      </c>
      <c r="AV472" s="13" t="s">
        <v>81</v>
      </c>
      <c r="AW472" s="13" t="s">
        <v>37</v>
      </c>
      <c r="AX472" s="13" t="s">
        <v>73</v>
      </c>
      <c r="AY472" s="272" t="s">
        <v>141</v>
      </c>
    </row>
    <row r="473" spans="2:51" s="11" customFormat="1" ht="13.5">
      <c r="B473" s="236"/>
      <c r="C473" s="237"/>
      <c r="D473" s="233" t="s">
        <v>161</v>
      </c>
      <c r="E473" s="238" t="s">
        <v>21</v>
      </c>
      <c r="F473" s="239" t="s">
        <v>969</v>
      </c>
      <c r="G473" s="237"/>
      <c r="H473" s="240">
        <v>330</v>
      </c>
      <c r="I473" s="241"/>
      <c r="J473" s="237"/>
      <c r="K473" s="237"/>
      <c r="L473" s="242"/>
      <c r="M473" s="243"/>
      <c r="N473" s="244"/>
      <c r="O473" s="244"/>
      <c r="P473" s="244"/>
      <c r="Q473" s="244"/>
      <c r="R473" s="244"/>
      <c r="S473" s="244"/>
      <c r="T473" s="245"/>
      <c r="AT473" s="246" t="s">
        <v>161</v>
      </c>
      <c r="AU473" s="246" t="s">
        <v>84</v>
      </c>
      <c r="AV473" s="11" t="s">
        <v>84</v>
      </c>
      <c r="AW473" s="11" t="s">
        <v>37</v>
      </c>
      <c r="AX473" s="11" t="s">
        <v>73</v>
      </c>
      <c r="AY473" s="246" t="s">
        <v>141</v>
      </c>
    </row>
    <row r="474" spans="2:51" s="11" customFormat="1" ht="13.5">
      <c r="B474" s="236"/>
      <c r="C474" s="237"/>
      <c r="D474" s="233" t="s">
        <v>161</v>
      </c>
      <c r="E474" s="238" t="s">
        <v>21</v>
      </c>
      <c r="F474" s="239" t="s">
        <v>970</v>
      </c>
      <c r="G474" s="237"/>
      <c r="H474" s="240">
        <v>330</v>
      </c>
      <c r="I474" s="241"/>
      <c r="J474" s="237"/>
      <c r="K474" s="237"/>
      <c r="L474" s="242"/>
      <c r="M474" s="243"/>
      <c r="N474" s="244"/>
      <c r="O474" s="244"/>
      <c r="P474" s="244"/>
      <c r="Q474" s="244"/>
      <c r="R474" s="244"/>
      <c r="S474" s="244"/>
      <c r="T474" s="245"/>
      <c r="AT474" s="246" t="s">
        <v>161</v>
      </c>
      <c r="AU474" s="246" t="s">
        <v>84</v>
      </c>
      <c r="AV474" s="11" t="s">
        <v>84</v>
      </c>
      <c r="AW474" s="11" t="s">
        <v>37</v>
      </c>
      <c r="AX474" s="11" t="s">
        <v>73</v>
      </c>
      <c r="AY474" s="246" t="s">
        <v>141</v>
      </c>
    </row>
    <row r="475" spans="2:51" s="12" customFormat="1" ht="13.5">
      <c r="B475" s="247"/>
      <c r="C475" s="248"/>
      <c r="D475" s="233" t="s">
        <v>161</v>
      </c>
      <c r="E475" s="249" t="s">
        <v>21</v>
      </c>
      <c r="F475" s="250" t="s">
        <v>174</v>
      </c>
      <c r="G475" s="248"/>
      <c r="H475" s="251">
        <v>660</v>
      </c>
      <c r="I475" s="252"/>
      <c r="J475" s="248"/>
      <c r="K475" s="248"/>
      <c r="L475" s="253"/>
      <c r="M475" s="254"/>
      <c r="N475" s="255"/>
      <c r="O475" s="255"/>
      <c r="P475" s="255"/>
      <c r="Q475" s="255"/>
      <c r="R475" s="255"/>
      <c r="S475" s="255"/>
      <c r="T475" s="256"/>
      <c r="AT475" s="257" t="s">
        <v>161</v>
      </c>
      <c r="AU475" s="257" t="s">
        <v>84</v>
      </c>
      <c r="AV475" s="12" t="s">
        <v>148</v>
      </c>
      <c r="AW475" s="12" t="s">
        <v>37</v>
      </c>
      <c r="AX475" s="12" t="s">
        <v>81</v>
      </c>
      <c r="AY475" s="257" t="s">
        <v>141</v>
      </c>
    </row>
    <row r="476" spans="2:65" s="1" customFormat="1" ht="16.5" customHeight="1">
      <c r="B476" s="46"/>
      <c r="C476" s="221" t="s">
        <v>971</v>
      </c>
      <c r="D476" s="221" t="s">
        <v>143</v>
      </c>
      <c r="E476" s="222" t="s">
        <v>972</v>
      </c>
      <c r="F476" s="223" t="s">
        <v>973</v>
      </c>
      <c r="G476" s="224" t="s">
        <v>146</v>
      </c>
      <c r="H476" s="225">
        <v>330</v>
      </c>
      <c r="I476" s="226"/>
      <c r="J476" s="227">
        <f>ROUND(I476*H476,2)</f>
        <v>0</v>
      </c>
      <c r="K476" s="223" t="s">
        <v>147</v>
      </c>
      <c r="L476" s="72"/>
      <c r="M476" s="228" t="s">
        <v>21</v>
      </c>
      <c r="N476" s="229" t="s">
        <v>44</v>
      </c>
      <c r="O476" s="47"/>
      <c r="P476" s="230">
        <f>O476*H476</f>
        <v>0</v>
      </c>
      <c r="Q476" s="230">
        <v>0</v>
      </c>
      <c r="R476" s="230">
        <f>Q476*H476</f>
        <v>0</v>
      </c>
      <c r="S476" s="230">
        <v>0</v>
      </c>
      <c r="T476" s="231">
        <f>S476*H476</f>
        <v>0</v>
      </c>
      <c r="AR476" s="24" t="s">
        <v>148</v>
      </c>
      <c r="AT476" s="24" t="s">
        <v>143</v>
      </c>
      <c r="AU476" s="24" t="s">
        <v>84</v>
      </c>
      <c r="AY476" s="24" t="s">
        <v>141</v>
      </c>
      <c r="BE476" s="232">
        <f>IF(N476="základní",J476,0)</f>
        <v>0</v>
      </c>
      <c r="BF476" s="232">
        <f>IF(N476="snížená",J476,0)</f>
        <v>0</v>
      </c>
      <c r="BG476" s="232">
        <f>IF(N476="zákl. přenesená",J476,0)</f>
        <v>0</v>
      </c>
      <c r="BH476" s="232">
        <f>IF(N476="sníž. přenesená",J476,0)</f>
        <v>0</v>
      </c>
      <c r="BI476" s="232">
        <f>IF(N476="nulová",J476,0)</f>
        <v>0</v>
      </c>
      <c r="BJ476" s="24" t="s">
        <v>81</v>
      </c>
      <c r="BK476" s="232">
        <f>ROUND(I476*H476,2)</f>
        <v>0</v>
      </c>
      <c r="BL476" s="24" t="s">
        <v>148</v>
      </c>
      <c r="BM476" s="24" t="s">
        <v>974</v>
      </c>
    </row>
    <row r="477" spans="2:51" s="13" customFormat="1" ht="13.5">
      <c r="B477" s="263"/>
      <c r="C477" s="264"/>
      <c r="D477" s="233" t="s">
        <v>161</v>
      </c>
      <c r="E477" s="265" t="s">
        <v>21</v>
      </c>
      <c r="F477" s="266" t="s">
        <v>930</v>
      </c>
      <c r="G477" s="264"/>
      <c r="H477" s="265" t="s">
        <v>21</v>
      </c>
      <c r="I477" s="267"/>
      <c r="J477" s="264"/>
      <c r="K477" s="264"/>
      <c r="L477" s="268"/>
      <c r="M477" s="269"/>
      <c r="N477" s="270"/>
      <c r="O477" s="270"/>
      <c r="P477" s="270"/>
      <c r="Q477" s="270"/>
      <c r="R477" s="270"/>
      <c r="S477" s="270"/>
      <c r="T477" s="271"/>
      <c r="AT477" s="272" t="s">
        <v>161</v>
      </c>
      <c r="AU477" s="272" t="s">
        <v>84</v>
      </c>
      <c r="AV477" s="13" t="s">
        <v>81</v>
      </c>
      <c r="AW477" s="13" t="s">
        <v>37</v>
      </c>
      <c r="AX477" s="13" t="s">
        <v>73</v>
      </c>
      <c r="AY477" s="272" t="s">
        <v>141</v>
      </c>
    </row>
    <row r="478" spans="2:51" s="11" customFormat="1" ht="13.5">
      <c r="B478" s="236"/>
      <c r="C478" s="237"/>
      <c r="D478" s="233" t="s">
        <v>161</v>
      </c>
      <c r="E478" s="238" t="s">
        <v>21</v>
      </c>
      <c r="F478" s="239" t="s">
        <v>975</v>
      </c>
      <c r="G478" s="237"/>
      <c r="H478" s="240">
        <v>26.559</v>
      </c>
      <c r="I478" s="241"/>
      <c r="J478" s="237"/>
      <c r="K478" s="237"/>
      <c r="L478" s="242"/>
      <c r="M478" s="243"/>
      <c r="N478" s="244"/>
      <c r="O478" s="244"/>
      <c r="P478" s="244"/>
      <c r="Q478" s="244"/>
      <c r="R478" s="244"/>
      <c r="S478" s="244"/>
      <c r="T478" s="245"/>
      <c r="AT478" s="246" t="s">
        <v>161</v>
      </c>
      <c r="AU478" s="246" t="s">
        <v>84</v>
      </c>
      <c r="AV478" s="11" t="s">
        <v>84</v>
      </c>
      <c r="AW478" s="11" t="s">
        <v>37</v>
      </c>
      <c r="AX478" s="11" t="s">
        <v>73</v>
      </c>
      <c r="AY478" s="246" t="s">
        <v>141</v>
      </c>
    </row>
    <row r="479" spans="2:51" s="11" customFormat="1" ht="13.5">
      <c r="B479" s="236"/>
      <c r="C479" s="237"/>
      <c r="D479" s="233" t="s">
        <v>161</v>
      </c>
      <c r="E479" s="238" t="s">
        <v>21</v>
      </c>
      <c r="F479" s="239" t="s">
        <v>976</v>
      </c>
      <c r="G479" s="237"/>
      <c r="H479" s="240">
        <v>303.441</v>
      </c>
      <c r="I479" s="241"/>
      <c r="J479" s="237"/>
      <c r="K479" s="237"/>
      <c r="L479" s="242"/>
      <c r="M479" s="243"/>
      <c r="N479" s="244"/>
      <c r="O479" s="244"/>
      <c r="P479" s="244"/>
      <c r="Q479" s="244"/>
      <c r="R479" s="244"/>
      <c r="S479" s="244"/>
      <c r="T479" s="245"/>
      <c r="AT479" s="246" t="s">
        <v>161</v>
      </c>
      <c r="AU479" s="246" t="s">
        <v>84</v>
      </c>
      <c r="AV479" s="11" t="s">
        <v>84</v>
      </c>
      <c r="AW479" s="11" t="s">
        <v>37</v>
      </c>
      <c r="AX479" s="11" t="s">
        <v>73</v>
      </c>
      <c r="AY479" s="246" t="s">
        <v>141</v>
      </c>
    </row>
    <row r="480" spans="2:51" s="12" customFormat="1" ht="13.5">
      <c r="B480" s="247"/>
      <c r="C480" s="248"/>
      <c r="D480" s="233" t="s">
        <v>161</v>
      </c>
      <c r="E480" s="249" t="s">
        <v>21</v>
      </c>
      <c r="F480" s="250" t="s">
        <v>174</v>
      </c>
      <c r="G480" s="248"/>
      <c r="H480" s="251">
        <v>330</v>
      </c>
      <c r="I480" s="252"/>
      <c r="J480" s="248"/>
      <c r="K480" s="248"/>
      <c r="L480" s="253"/>
      <c r="M480" s="254"/>
      <c r="N480" s="255"/>
      <c r="O480" s="255"/>
      <c r="P480" s="255"/>
      <c r="Q480" s="255"/>
      <c r="R480" s="255"/>
      <c r="S480" s="255"/>
      <c r="T480" s="256"/>
      <c r="AT480" s="257" t="s">
        <v>161</v>
      </c>
      <c r="AU480" s="257" t="s">
        <v>84</v>
      </c>
      <c r="AV480" s="12" t="s">
        <v>148</v>
      </c>
      <c r="AW480" s="12" t="s">
        <v>37</v>
      </c>
      <c r="AX480" s="12" t="s">
        <v>81</v>
      </c>
      <c r="AY480" s="257" t="s">
        <v>141</v>
      </c>
    </row>
    <row r="481" spans="2:65" s="1" customFormat="1" ht="25.5" customHeight="1">
      <c r="B481" s="46"/>
      <c r="C481" s="221" t="s">
        <v>977</v>
      </c>
      <c r="D481" s="221" t="s">
        <v>143</v>
      </c>
      <c r="E481" s="222" t="s">
        <v>978</v>
      </c>
      <c r="F481" s="223" t="s">
        <v>979</v>
      </c>
      <c r="G481" s="224" t="s">
        <v>146</v>
      </c>
      <c r="H481" s="225">
        <v>26.559</v>
      </c>
      <c r="I481" s="226"/>
      <c r="J481" s="227">
        <f>ROUND(I481*H481,2)</f>
        <v>0</v>
      </c>
      <c r="K481" s="223" t="s">
        <v>147</v>
      </c>
      <c r="L481" s="72"/>
      <c r="M481" s="228" t="s">
        <v>21</v>
      </c>
      <c r="N481" s="229" t="s">
        <v>44</v>
      </c>
      <c r="O481" s="47"/>
      <c r="P481" s="230">
        <f>O481*H481</f>
        <v>0</v>
      </c>
      <c r="Q481" s="230">
        <v>0</v>
      </c>
      <c r="R481" s="230">
        <f>Q481*H481</f>
        <v>0</v>
      </c>
      <c r="S481" s="230">
        <v>0</v>
      </c>
      <c r="T481" s="231">
        <f>S481*H481</f>
        <v>0</v>
      </c>
      <c r="AR481" s="24" t="s">
        <v>148</v>
      </c>
      <c r="AT481" s="24" t="s">
        <v>143</v>
      </c>
      <c r="AU481" s="24" t="s">
        <v>84</v>
      </c>
      <c r="AY481" s="24" t="s">
        <v>141</v>
      </c>
      <c r="BE481" s="232">
        <f>IF(N481="základní",J481,0)</f>
        <v>0</v>
      </c>
      <c r="BF481" s="232">
        <f>IF(N481="snížená",J481,0)</f>
        <v>0</v>
      </c>
      <c r="BG481" s="232">
        <f>IF(N481="zákl. přenesená",J481,0)</f>
        <v>0</v>
      </c>
      <c r="BH481" s="232">
        <f>IF(N481="sníž. přenesená",J481,0)</f>
        <v>0</v>
      </c>
      <c r="BI481" s="232">
        <f>IF(N481="nulová",J481,0)</f>
        <v>0</v>
      </c>
      <c r="BJ481" s="24" t="s">
        <v>81</v>
      </c>
      <c r="BK481" s="232">
        <f>ROUND(I481*H481,2)</f>
        <v>0</v>
      </c>
      <c r="BL481" s="24" t="s">
        <v>148</v>
      </c>
      <c r="BM481" s="24" t="s">
        <v>980</v>
      </c>
    </row>
    <row r="482" spans="2:51" s="13" customFormat="1" ht="13.5">
      <c r="B482" s="263"/>
      <c r="C482" s="264"/>
      <c r="D482" s="233" t="s">
        <v>161</v>
      </c>
      <c r="E482" s="265" t="s">
        <v>21</v>
      </c>
      <c r="F482" s="266" t="s">
        <v>930</v>
      </c>
      <c r="G482" s="264"/>
      <c r="H482" s="265" t="s">
        <v>21</v>
      </c>
      <c r="I482" s="267"/>
      <c r="J482" s="264"/>
      <c r="K482" s="264"/>
      <c r="L482" s="268"/>
      <c r="M482" s="269"/>
      <c r="N482" s="270"/>
      <c r="O482" s="270"/>
      <c r="P482" s="270"/>
      <c r="Q482" s="270"/>
      <c r="R482" s="270"/>
      <c r="S482" s="270"/>
      <c r="T482" s="271"/>
      <c r="AT482" s="272" t="s">
        <v>161</v>
      </c>
      <c r="AU482" s="272" t="s">
        <v>84</v>
      </c>
      <c r="AV482" s="13" t="s">
        <v>81</v>
      </c>
      <c r="AW482" s="13" t="s">
        <v>37</v>
      </c>
      <c r="AX482" s="13" t="s">
        <v>73</v>
      </c>
      <c r="AY482" s="272" t="s">
        <v>141</v>
      </c>
    </row>
    <row r="483" spans="2:51" s="11" customFormat="1" ht="13.5">
      <c r="B483" s="236"/>
      <c r="C483" s="237"/>
      <c r="D483" s="233" t="s">
        <v>161</v>
      </c>
      <c r="E483" s="238" t="s">
        <v>21</v>
      </c>
      <c r="F483" s="239" t="s">
        <v>981</v>
      </c>
      <c r="G483" s="237"/>
      <c r="H483" s="240">
        <v>26.559</v>
      </c>
      <c r="I483" s="241"/>
      <c r="J483" s="237"/>
      <c r="K483" s="237"/>
      <c r="L483" s="242"/>
      <c r="M483" s="243"/>
      <c r="N483" s="244"/>
      <c r="O483" s="244"/>
      <c r="P483" s="244"/>
      <c r="Q483" s="244"/>
      <c r="R483" s="244"/>
      <c r="S483" s="244"/>
      <c r="T483" s="245"/>
      <c r="AT483" s="246" t="s">
        <v>161</v>
      </c>
      <c r="AU483" s="246" t="s">
        <v>84</v>
      </c>
      <c r="AV483" s="11" t="s">
        <v>84</v>
      </c>
      <c r="AW483" s="11" t="s">
        <v>37</v>
      </c>
      <c r="AX483" s="11" t="s">
        <v>81</v>
      </c>
      <c r="AY483" s="246" t="s">
        <v>141</v>
      </c>
    </row>
    <row r="484" spans="2:65" s="1" customFormat="1" ht="25.5" customHeight="1">
      <c r="B484" s="46"/>
      <c r="C484" s="221" t="s">
        <v>982</v>
      </c>
      <c r="D484" s="221" t="s">
        <v>143</v>
      </c>
      <c r="E484" s="222" t="s">
        <v>983</v>
      </c>
      <c r="F484" s="223" t="s">
        <v>984</v>
      </c>
      <c r="G484" s="224" t="s">
        <v>146</v>
      </c>
      <c r="H484" s="225">
        <v>303.441</v>
      </c>
      <c r="I484" s="226"/>
      <c r="J484" s="227">
        <f>ROUND(I484*H484,2)</f>
        <v>0</v>
      </c>
      <c r="K484" s="223" t="s">
        <v>147</v>
      </c>
      <c r="L484" s="72"/>
      <c r="M484" s="228" t="s">
        <v>21</v>
      </c>
      <c r="N484" s="229" t="s">
        <v>44</v>
      </c>
      <c r="O484" s="47"/>
      <c r="P484" s="230">
        <f>O484*H484</f>
        <v>0</v>
      </c>
      <c r="Q484" s="230">
        <v>0</v>
      </c>
      <c r="R484" s="230">
        <f>Q484*H484</f>
        <v>0</v>
      </c>
      <c r="S484" s="230">
        <v>0</v>
      </c>
      <c r="T484" s="231">
        <f>S484*H484</f>
        <v>0</v>
      </c>
      <c r="AR484" s="24" t="s">
        <v>148</v>
      </c>
      <c r="AT484" s="24" t="s">
        <v>143</v>
      </c>
      <c r="AU484" s="24" t="s">
        <v>84</v>
      </c>
      <c r="AY484" s="24" t="s">
        <v>141</v>
      </c>
      <c r="BE484" s="232">
        <f>IF(N484="základní",J484,0)</f>
        <v>0</v>
      </c>
      <c r="BF484" s="232">
        <f>IF(N484="snížená",J484,0)</f>
        <v>0</v>
      </c>
      <c r="BG484" s="232">
        <f>IF(N484="zákl. přenesená",J484,0)</f>
        <v>0</v>
      </c>
      <c r="BH484" s="232">
        <f>IF(N484="sníž. přenesená",J484,0)</f>
        <v>0</v>
      </c>
      <c r="BI484" s="232">
        <f>IF(N484="nulová",J484,0)</f>
        <v>0</v>
      </c>
      <c r="BJ484" s="24" t="s">
        <v>81</v>
      </c>
      <c r="BK484" s="232">
        <f>ROUND(I484*H484,2)</f>
        <v>0</v>
      </c>
      <c r="BL484" s="24" t="s">
        <v>148</v>
      </c>
      <c r="BM484" s="24" t="s">
        <v>985</v>
      </c>
    </row>
    <row r="485" spans="2:47" s="1" customFormat="1" ht="13.5">
      <c r="B485" s="46"/>
      <c r="C485" s="74"/>
      <c r="D485" s="233" t="s">
        <v>150</v>
      </c>
      <c r="E485" s="74"/>
      <c r="F485" s="234" t="s">
        <v>986</v>
      </c>
      <c r="G485" s="74"/>
      <c r="H485" s="74"/>
      <c r="I485" s="191"/>
      <c r="J485" s="74"/>
      <c r="K485" s="74"/>
      <c r="L485" s="72"/>
      <c r="M485" s="235"/>
      <c r="N485" s="47"/>
      <c r="O485" s="47"/>
      <c r="P485" s="47"/>
      <c r="Q485" s="47"/>
      <c r="R485" s="47"/>
      <c r="S485" s="47"/>
      <c r="T485" s="95"/>
      <c r="AT485" s="24" t="s">
        <v>150</v>
      </c>
      <c r="AU485" s="24" t="s">
        <v>84</v>
      </c>
    </row>
    <row r="486" spans="2:51" s="13" customFormat="1" ht="13.5">
      <c r="B486" s="263"/>
      <c r="C486" s="264"/>
      <c r="D486" s="233" t="s">
        <v>161</v>
      </c>
      <c r="E486" s="265" t="s">
        <v>21</v>
      </c>
      <c r="F486" s="266" t="s">
        <v>930</v>
      </c>
      <c r="G486" s="264"/>
      <c r="H486" s="265" t="s">
        <v>21</v>
      </c>
      <c r="I486" s="267"/>
      <c r="J486" s="264"/>
      <c r="K486" s="264"/>
      <c r="L486" s="268"/>
      <c r="M486" s="269"/>
      <c r="N486" s="270"/>
      <c r="O486" s="270"/>
      <c r="P486" s="270"/>
      <c r="Q486" s="270"/>
      <c r="R486" s="270"/>
      <c r="S486" s="270"/>
      <c r="T486" s="271"/>
      <c r="AT486" s="272" t="s">
        <v>161</v>
      </c>
      <c r="AU486" s="272" t="s">
        <v>84</v>
      </c>
      <c r="AV486" s="13" t="s">
        <v>81</v>
      </c>
      <c r="AW486" s="13" t="s">
        <v>37</v>
      </c>
      <c r="AX486" s="13" t="s">
        <v>73</v>
      </c>
      <c r="AY486" s="272" t="s">
        <v>141</v>
      </c>
    </row>
    <row r="487" spans="2:51" s="11" customFormat="1" ht="13.5">
      <c r="B487" s="236"/>
      <c r="C487" s="237"/>
      <c r="D487" s="233" t="s">
        <v>161</v>
      </c>
      <c r="E487" s="238" t="s">
        <v>21</v>
      </c>
      <c r="F487" s="239" t="s">
        <v>987</v>
      </c>
      <c r="G487" s="237"/>
      <c r="H487" s="240">
        <v>303.441</v>
      </c>
      <c r="I487" s="241"/>
      <c r="J487" s="237"/>
      <c r="K487" s="237"/>
      <c r="L487" s="242"/>
      <c r="M487" s="243"/>
      <c r="N487" s="244"/>
      <c r="O487" s="244"/>
      <c r="P487" s="244"/>
      <c r="Q487" s="244"/>
      <c r="R487" s="244"/>
      <c r="S487" s="244"/>
      <c r="T487" s="245"/>
      <c r="AT487" s="246" t="s">
        <v>161</v>
      </c>
      <c r="AU487" s="246" t="s">
        <v>84</v>
      </c>
      <c r="AV487" s="11" t="s">
        <v>84</v>
      </c>
      <c r="AW487" s="11" t="s">
        <v>37</v>
      </c>
      <c r="AX487" s="11" t="s">
        <v>81</v>
      </c>
      <c r="AY487" s="246" t="s">
        <v>141</v>
      </c>
    </row>
    <row r="488" spans="2:65" s="1" customFormat="1" ht="16.5" customHeight="1">
      <c r="B488" s="46"/>
      <c r="C488" s="221" t="s">
        <v>988</v>
      </c>
      <c r="D488" s="221" t="s">
        <v>143</v>
      </c>
      <c r="E488" s="222" t="s">
        <v>989</v>
      </c>
      <c r="F488" s="223" t="s">
        <v>990</v>
      </c>
      <c r="G488" s="224" t="s">
        <v>146</v>
      </c>
      <c r="H488" s="225">
        <v>26.559</v>
      </c>
      <c r="I488" s="226"/>
      <c r="J488" s="227">
        <f>ROUND(I488*H488,2)</f>
        <v>0</v>
      </c>
      <c r="K488" s="223" t="s">
        <v>21</v>
      </c>
      <c r="L488" s="72"/>
      <c r="M488" s="228" t="s">
        <v>21</v>
      </c>
      <c r="N488" s="229" t="s">
        <v>44</v>
      </c>
      <c r="O488" s="47"/>
      <c r="P488" s="230">
        <f>O488*H488</f>
        <v>0</v>
      </c>
      <c r="Q488" s="230">
        <v>0</v>
      </c>
      <c r="R488" s="230">
        <f>Q488*H488</f>
        <v>0</v>
      </c>
      <c r="S488" s="230">
        <v>0</v>
      </c>
      <c r="T488" s="231">
        <f>S488*H488</f>
        <v>0</v>
      </c>
      <c r="AR488" s="24" t="s">
        <v>148</v>
      </c>
      <c r="AT488" s="24" t="s">
        <v>143</v>
      </c>
      <c r="AU488" s="24" t="s">
        <v>84</v>
      </c>
      <c r="AY488" s="24" t="s">
        <v>141</v>
      </c>
      <c r="BE488" s="232">
        <f>IF(N488="základní",J488,0)</f>
        <v>0</v>
      </c>
      <c r="BF488" s="232">
        <f>IF(N488="snížená",J488,0)</f>
        <v>0</v>
      </c>
      <c r="BG488" s="232">
        <f>IF(N488="zákl. přenesená",J488,0)</f>
        <v>0</v>
      </c>
      <c r="BH488" s="232">
        <f>IF(N488="sníž. přenesená",J488,0)</f>
        <v>0</v>
      </c>
      <c r="BI488" s="232">
        <f>IF(N488="nulová",J488,0)</f>
        <v>0</v>
      </c>
      <c r="BJ488" s="24" t="s">
        <v>81</v>
      </c>
      <c r="BK488" s="232">
        <f>ROUND(I488*H488,2)</f>
        <v>0</v>
      </c>
      <c r="BL488" s="24" t="s">
        <v>148</v>
      </c>
      <c r="BM488" s="24" t="s">
        <v>991</v>
      </c>
    </row>
    <row r="489" spans="2:51" s="13" customFormat="1" ht="13.5">
      <c r="B489" s="263"/>
      <c r="C489" s="264"/>
      <c r="D489" s="233" t="s">
        <v>161</v>
      </c>
      <c r="E489" s="265" t="s">
        <v>21</v>
      </c>
      <c r="F489" s="266" t="s">
        <v>992</v>
      </c>
      <c r="G489" s="264"/>
      <c r="H489" s="265" t="s">
        <v>21</v>
      </c>
      <c r="I489" s="267"/>
      <c r="J489" s="264"/>
      <c r="K489" s="264"/>
      <c r="L489" s="268"/>
      <c r="M489" s="269"/>
      <c r="N489" s="270"/>
      <c r="O489" s="270"/>
      <c r="P489" s="270"/>
      <c r="Q489" s="270"/>
      <c r="R489" s="270"/>
      <c r="S489" s="270"/>
      <c r="T489" s="271"/>
      <c r="AT489" s="272" t="s">
        <v>161</v>
      </c>
      <c r="AU489" s="272" t="s">
        <v>84</v>
      </c>
      <c r="AV489" s="13" t="s">
        <v>81</v>
      </c>
      <c r="AW489" s="13" t="s">
        <v>37</v>
      </c>
      <c r="AX489" s="13" t="s">
        <v>73</v>
      </c>
      <c r="AY489" s="272" t="s">
        <v>141</v>
      </c>
    </row>
    <row r="490" spans="2:51" s="11" customFormat="1" ht="13.5">
      <c r="B490" s="236"/>
      <c r="C490" s="237"/>
      <c r="D490" s="233" t="s">
        <v>161</v>
      </c>
      <c r="E490" s="238" t="s">
        <v>21</v>
      </c>
      <c r="F490" s="239" t="s">
        <v>993</v>
      </c>
      <c r="G490" s="237"/>
      <c r="H490" s="240">
        <v>26.559</v>
      </c>
      <c r="I490" s="241"/>
      <c r="J490" s="237"/>
      <c r="K490" s="237"/>
      <c r="L490" s="242"/>
      <c r="M490" s="243"/>
      <c r="N490" s="244"/>
      <c r="O490" s="244"/>
      <c r="P490" s="244"/>
      <c r="Q490" s="244"/>
      <c r="R490" s="244"/>
      <c r="S490" s="244"/>
      <c r="T490" s="245"/>
      <c r="AT490" s="246" t="s">
        <v>161</v>
      </c>
      <c r="AU490" s="246" t="s">
        <v>84</v>
      </c>
      <c r="AV490" s="11" t="s">
        <v>84</v>
      </c>
      <c r="AW490" s="11" t="s">
        <v>37</v>
      </c>
      <c r="AX490" s="11" t="s">
        <v>81</v>
      </c>
      <c r="AY490" s="246" t="s">
        <v>141</v>
      </c>
    </row>
    <row r="491" spans="2:65" s="1" customFormat="1" ht="25.5" customHeight="1">
      <c r="B491" s="46"/>
      <c r="C491" s="221" t="s">
        <v>994</v>
      </c>
      <c r="D491" s="221" t="s">
        <v>143</v>
      </c>
      <c r="E491" s="222" t="s">
        <v>995</v>
      </c>
      <c r="F491" s="223" t="s">
        <v>996</v>
      </c>
      <c r="G491" s="224" t="s">
        <v>146</v>
      </c>
      <c r="H491" s="225">
        <v>15.551</v>
      </c>
      <c r="I491" s="226"/>
      <c r="J491" s="227">
        <f>ROUND(I491*H491,2)</f>
        <v>0</v>
      </c>
      <c r="K491" s="223" t="s">
        <v>147</v>
      </c>
      <c r="L491" s="72"/>
      <c r="M491" s="228" t="s">
        <v>21</v>
      </c>
      <c r="N491" s="229" t="s">
        <v>44</v>
      </c>
      <c r="O491" s="47"/>
      <c r="P491" s="230">
        <f>O491*H491</f>
        <v>0</v>
      </c>
      <c r="Q491" s="230">
        <v>0.08425</v>
      </c>
      <c r="R491" s="230">
        <f>Q491*H491</f>
        <v>1.31017175</v>
      </c>
      <c r="S491" s="230">
        <v>0</v>
      </c>
      <c r="T491" s="231">
        <f>S491*H491</f>
        <v>0</v>
      </c>
      <c r="AR491" s="24" t="s">
        <v>148</v>
      </c>
      <c r="AT491" s="24" t="s">
        <v>143</v>
      </c>
      <c r="AU491" s="24" t="s">
        <v>84</v>
      </c>
      <c r="AY491" s="24" t="s">
        <v>141</v>
      </c>
      <c r="BE491" s="232">
        <f>IF(N491="základní",J491,0)</f>
        <v>0</v>
      </c>
      <c r="BF491" s="232">
        <f>IF(N491="snížená",J491,0)</f>
        <v>0</v>
      </c>
      <c r="BG491" s="232">
        <f>IF(N491="zákl. přenesená",J491,0)</f>
        <v>0</v>
      </c>
      <c r="BH491" s="232">
        <f>IF(N491="sníž. přenesená",J491,0)</f>
        <v>0</v>
      </c>
      <c r="BI491" s="232">
        <f>IF(N491="nulová",J491,0)</f>
        <v>0</v>
      </c>
      <c r="BJ491" s="24" t="s">
        <v>81</v>
      </c>
      <c r="BK491" s="232">
        <f>ROUND(I491*H491,2)</f>
        <v>0</v>
      </c>
      <c r="BL491" s="24" t="s">
        <v>148</v>
      </c>
      <c r="BM491" s="24" t="s">
        <v>997</v>
      </c>
    </row>
    <row r="492" spans="2:47" s="1" customFormat="1" ht="13.5">
      <c r="B492" s="46"/>
      <c r="C492" s="74"/>
      <c r="D492" s="233" t="s">
        <v>150</v>
      </c>
      <c r="E492" s="74"/>
      <c r="F492" s="234" t="s">
        <v>998</v>
      </c>
      <c r="G492" s="74"/>
      <c r="H492" s="74"/>
      <c r="I492" s="191"/>
      <c r="J492" s="74"/>
      <c r="K492" s="74"/>
      <c r="L492" s="72"/>
      <c r="M492" s="235"/>
      <c r="N492" s="47"/>
      <c r="O492" s="47"/>
      <c r="P492" s="47"/>
      <c r="Q492" s="47"/>
      <c r="R492" s="47"/>
      <c r="S492" s="47"/>
      <c r="T492" s="95"/>
      <c r="AT492" s="24" t="s">
        <v>150</v>
      </c>
      <c r="AU492" s="24" t="s">
        <v>84</v>
      </c>
    </row>
    <row r="493" spans="2:51" s="13" customFormat="1" ht="13.5">
      <c r="B493" s="263"/>
      <c r="C493" s="264"/>
      <c r="D493" s="233" t="s">
        <v>161</v>
      </c>
      <c r="E493" s="265" t="s">
        <v>21</v>
      </c>
      <c r="F493" s="266" t="s">
        <v>999</v>
      </c>
      <c r="G493" s="264"/>
      <c r="H493" s="265" t="s">
        <v>21</v>
      </c>
      <c r="I493" s="267"/>
      <c r="J493" s="264"/>
      <c r="K493" s="264"/>
      <c r="L493" s="268"/>
      <c r="M493" s="269"/>
      <c r="N493" s="270"/>
      <c r="O493" s="270"/>
      <c r="P493" s="270"/>
      <c r="Q493" s="270"/>
      <c r="R493" s="270"/>
      <c r="S493" s="270"/>
      <c r="T493" s="271"/>
      <c r="AT493" s="272" t="s">
        <v>161</v>
      </c>
      <c r="AU493" s="272" t="s">
        <v>84</v>
      </c>
      <c r="AV493" s="13" t="s">
        <v>81</v>
      </c>
      <c r="AW493" s="13" t="s">
        <v>37</v>
      </c>
      <c r="AX493" s="13" t="s">
        <v>73</v>
      </c>
      <c r="AY493" s="272" t="s">
        <v>141</v>
      </c>
    </row>
    <row r="494" spans="2:51" s="11" customFormat="1" ht="13.5">
      <c r="B494" s="236"/>
      <c r="C494" s="237"/>
      <c r="D494" s="233" t="s">
        <v>161</v>
      </c>
      <c r="E494" s="238" t="s">
        <v>21</v>
      </c>
      <c r="F494" s="239" t="s">
        <v>1000</v>
      </c>
      <c r="G494" s="237"/>
      <c r="H494" s="240">
        <v>4.5</v>
      </c>
      <c r="I494" s="241"/>
      <c r="J494" s="237"/>
      <c r="K494" s="237"/>
      <c r="L494" s="242"/>
      <c r="M494" s="243"/>
      <c r="N494" s="244"/>
      <c r="O494" s="244"/>
      <c r="P494" s="244"/>
      <c r="Q494" s="244"/>
      <c r="R494" s="244"/>
      <c r="S494" s="244"/>
      <c r="T494" s="245"/>
      <c r="AT494" s="246" t="s">
        <v>161</v>
      </c>
      <c r="AU494" s="246" t="s">
        <v>84</v>
      </c>
      <c r="AV494" s="11" t="s">
        <v>84</v>
      </c>
      <c r="AW494" s="11" t="s">
        <v>37</v>
      </c>
      <c r="AX494" s="11" t="s">
        <v>73</v>
      </c>
      <c r="AY494" s="246" t="s">
        <v>141</v>
      </c>
    </row>
    <row r="495" spans="2:51" s="11" customFormat="1" ht="13.5">
      <c r="B495" s="236"/>
      <c r="C495" s="237"/>
      <c r="D495" s="233" t="s">
        <v>161</v>
      </c>
      <c r="E495" s="238" t="s">
        <v>21</v>
      </c>
      <c r="F495" s="239" t="s">
        <v>1001</v>
      </c>
      <c r="G495" s="237"/>
      <c r="H495" s="240">
        <v>4.5</v>
      </c>
      <c r="I495" s="241"/>
      <c r="J495" s="237"/>
      <c r="K495" s="237"/>
      <c r="L495" s="242"/>
      <c r="M495" s="243"/>
      <c r="N495" s="244"/>
      <c r="O495" s="244"/>
      <c r="P495" s="244"/>
      <c r="Q495" s="244"/>
      <c r="R495" s="244"/>
      <c r="S495" s="244"/>
      <c r="T495" s="245"/>
      <c r="AT495" s="246" t="s">
        <v>161</v>
      </c>
      <c r="AU495" s="246" t="s">
        <v>84</v>
      </c>
      <c r="AV495" s="11" t="s">
        <v>84</v>
      </c>
      <c r="AW495" s="11" t="s">
        <v>37</v>
      </c>
      <c r="AX495" s="11" t="s">
        <v>73</v>
      </c>
      <c r="AY495" s="246" t="s">
        <v>141</v>
      </c>
    </row>
    <row r="496" spans="2:51" s="13" customFormat="1" ht="13.5">
      <c r="B496" s="263"/>
      <c r="C496" s="264"/>
      <c r="D496" s="233" t="s">
        <v>161</v>
      </c>
      <c r="E496" s="265" t="s">
        <v>21</v>
      </c>
      <c r="F496" s="266" t="s">
        <v>1002</v>
      </c>
      <c r="G496" s="264"/>
      <c r="H496" s="265" t="s">
        <v>21</v>
      </c>
      <c r="I496" s="267"/>
      <c r="J496" s="264"/>
      <c r="K496" s="264"/>
      <c r="L496" s="268"/>
      <c r="M496" s="269"/>
      <c r="N496" s="270"/>
      <c r="O496" s="270"/>
      <c r="P496" s="270"/>
      <c r="Q496" s="270"/>
      <c r="R496" s="270"/>
      <c r="S496" s="270"/>
      <c r="T496" s="271"/>
      <c r="AT496" s="272" t="s">
        <v>161</v>
      </c>
      <c r="AU496" s="272" t="s">
        <v>84</v>
      </c>
      <c r="AV496" s="13" t="s">
        <v>81</v>
      </c>
      <c r="AW496" s="13" t="s">
        <v>37</v>
      </c>
      <c r="AX496" s="13" t="s">
        <v>73</v>
      </c>
      <c r="AY496" s="272" t="s">
        <v>141</v>
      </c>
    </row>
    <row r="497" spans="2:51" s="11" customFormat="1" ht="13.5">
      <c r="B497" s="236"/>
      <c r="C497" s="237"/>
      <c r="D497" s="233" t="s">
        <v>161</v>
      </c>
      <c r="E497" s="238" t="s">
        <v>21</v>
      </c>
      <c r="F497" s="239" t="s">
        <v>1003</v>
      </c>
      <c r="G497" s="237"/>
      <c r="H497" s="240">
        <v>1.923</v>
      </c>
      <c r="I497" s="241"/>
      <c r="J497" s="237"/>
      <c r="K497" s="237"/>
      <c r="L497" s="242"/>
      <c r="M497" s="243"/>
      <c r="N497" s="244"/>
      <c r="O497" s="244"/>
      <c r="P497" s="244"/>
      <c r="Q497" s="244"/>
      <c r="R497" s="244"/>
      <c r="S497" s="244"/>
      <c r="T497" s="245"/>
      <c r="AT497" s="246" t="s">
        <v>161</v>
      </c>
      <c r="AU497" s="246" t="s">
        <v>84</v>
      </c>
      <c r="AV497" s="11" t="s">
        <v>84</v>
      </c>
      <c r="AW497" s="11" t="s">
        <v>37</v>
      </c>
      <c r="AX497" s="11" t="s">
        <v>73</v>
      </c>
      <c r="AY497" s="246" t="s">
        <v>141</v>
      </c>
    </row>
    <row r="498" spans="2:51" s="11" customFormat="1" ht="13.5">
      <c r="B498" s="236"/>
      <c r="C498" s="237"/>
      <c r="D498" s="233" t="s">
        <v>161</v>
      </c>
      <c r="E498" s="238" t="s">
        <v>21</v>
      </c>
      <c r="F498" s="239" t="s">
        <v>1004</v>
      </c>
      <c r="G498" s="237"/>
      <c r="H498" s="240">
        <v>4.628</v>
      </c>
      <c r="I498" s="241"/>
      <c r="J498" s="237"/>
      <c r="K498" s="237"/>
      <c r="L498" s="242"/>
      <c r="M498" s="243"/>
      <c r="N498" s="244"/>
      <c r="O498" s="244"/>
      <c r="P498" s="244"/>
      <c r="Q498" s="244"/>
      <c r="R498" s="244"/>
      <c r="S498" s="244"/>
      <c r="T498" s="245"/>
      <c r="AT498" s="246" t="s">
        <v>161</v>
      </c>
      <c r="AU498" s="246" t="s">
        <v>84</v>
      </c>
      <c r="AV498" s="11" t="s">
        <v>84</v>
      </c>
      <c r="AW498" s="11" t="s">
        <v>37</v>
      </c>
      <c r="AX498" s="11" t="s">
        <v>73</v>
      </c>
      <c r="AY498" s="246" t="s">
        <v>141</v>
      </c>
    </row>
    <row r="499" spans="2:51" s="12" customFormat="1" ht="13.5">
      <c r="B499" s="247"/>
      <c r="C499" s="248"/>
      <c r="D499" s="233" t="s">
        <v>161</v>
      </c>
      <c r="E499" s="249" t="s">
        <v>21</v>
      </c>
      <c r="F499" s="250" t="s">
        <v>174</v>
      </c>
      <c r="G499" s="248"/>
      <c r="H499" s="251">
        <v>15.551</v>
      </c>
      <c r="I499" s="252"/>
      <c r="J499" s="248"/>
      <c r="K499" s="248"/>
      <c r="L499" s="253"/>
      <c r="M499" s="254"/>
      <c r="N499" s="255"/>
      <c r="O499" s="255"/>
      <c r="P499" s="255"/>
      <c r="Q499" s="255"/>
      <c r="R499" s="255"/>
      <c r="S499" s="255"/>
      <c r="T499" s="256"/>
      <c r="AT499" s="257" t="s">
        <v>161</v>
      </c>
      <c r="AU499" s="257" t="s">
        <v>84</v>
      </c>
      <c r="AV499" s="12" t="s">
        <v>148</v>
      </c>
      <c r="AW499" s="12" t="s">
        <v>37</v>
      </c>
      <c r="AX499" s="12" t="s">
        <v>81</v>
      </c>
      <c r="AY499" s="257" t="s">
        <v>141</v>
      </c>
    </row>
    <row r="500" spans="2:65" s="1" customFormat="1" ht="16.5" customHeight="1">
      <c r="B500" s="46"/>
      <c r="C500" s="284" t="s">
        <v>1005</v>
      </c>
      <c r="D500" s="284" t="s">
        <v>576</v>
      </c>
      <c r="E500" s="285" t="s">
        <v>1006</v>
      </c>
      <c r="F500" s="286" t="s">
        <v>1007</v>
      </c>
      <c r="G500" s="287" t="s">
        <v>146</v>
      </c>
      <c r="H500" s="288">
        <v>15.551</v>
      </c>
      <c r="I500" s="289"/>
      <c r="J500" s="290">
        <f>ROUND(I500*H500,2)</f>
        <v>0</v>
      </c>
      <c r="K500" s="286" t="s">
        <v>147</v>
      </c>
      <c r="L500" s="291"/>
      <c r="M500" s="292" t="s">
        <v>21</v>
      </c>
      <c r="N500" s="293" t="s">
        <v>44</v>
      </c>
      <c r="O500" s="47"/>
      <c r="P500" s="230">
        <f>O500*H500</f>
        <v>0</v>
      </c>
      <c r="Q500" s="230">
        <v>0.14</v>
      </c>
      <c r="R500" s="230">
        <f>Q500*H500</f>
        <v>2.17714</v>
      </c>
      <c r="S500" s="230">
        <v>0</v>
      </c>
      <c r="T500" s="231">
        <f>S500*H500</f>
        <v>0</v>
      </c>
      <c r="AR500" s="24" t="s">
        <v>184</v>
      </c>
      <c r="AT500" s="24" t="s">
        <v>576</v>
      </c>
      <c r="AU500" s="24" t="s">
        <v>84</v>
      </c>
      <c r="AY500" s="24" t="s">
        <v>141</v>
      </c>
      <c r="BE500" s="232">
        <f>IF(N500="základní",J500,0)</f>
        <v>0</v>
      </c>
      <c r="BF500" s="232">
        <f>IF(N500="snížená",J500,0)</f>
        <v>0</v>
      </c>
      <c r="BG500" s="232">
        <f>IF(N500="zákl. přenesená",J500,0)</f>
        <v>0</v>
      </c>
      <c r="BH500" s="232">
        <f>IF(N500="sníž. přenesená",J500,0)</f>
        <v>0</v>
      </c>
      <c r="BI500" s="232">
        <f>IF(N500="nulová",J500,0)</f>
        <v>0</v>
      </c>
      <c r="BJ500" s="24" t="s">
        <v>81</v>
      </c>
      <c r="BK500" s="232">
        <f>ROUND(I500*H500,2)</f>
        <v>0</v>
      </c>
      <c r="BL500" s="24" t="s">
        <v>148</v>
      </c>
      <c r="BM500" s="24" t="s">
        <v>1008</v>
      </c>
    </row>
    <row r="501" spans="2:47" s="1" customFormat="1" ht="13.5">
      <c r="B501" s="46"/>
      <c r="C501" s="74"/>
      <c r="D501" s="233" t="s">
        <v>150</v>
      </c>
      <c r="E501" s="74"/>
      <c r="F501" s="234" t="s">
        <v>1009</v>
      </c>
      <c r="G501" s="74"/>
      <c r="H501" s="74"/>
      <c r="I501" s="191"/>
      <c r="J501" s="74"/>
      <c r="K501" s="74"/>
      <c r="L501" s="72"/>
      <c r="M501" s="235"/>
      <c r="N501" s="47"/>
      <c r="O501" s="47"/>
      <c r="P501" s="47"/>
      <c r="Q501" s="47"/>
      <c r="R501" s="47"/>
      <c r="S501" s="47"/>
      <c r="T501" s="95"/>
      <c r="AT501" s="24" t="s">
        <v>150</v>
      </c>
      <c r="AU501" s="24" t="s">
        <v>84</v>
      </c>
    </row>
    <row r="502" spans="2:63" s="10" customFormat="1" ht="29.85" customHeight="1">
      <c r="B502" s="205"/>
      <c r="C502" s="206"/>
      <c r="D502" s="207" t="s">
        <v>72</v>
      </c>
      <c r="E502" s="219" t="s">
        <v>175</v>
      </c>
      <c r="F502" s="219" t="s">
        <v>1010</v>
      </c>
      <c r="G502" s="206"/>
      <c r="H502" s="206"/>
      <c r="I502" s="209"/>
      <c r="J502" s="220">
        <f>BK502</f>
        <v>0</v>
      </c>
      <c r="K502" s="206"/>
      <c r="L502" s="211"/>
      <c r="M502" s="212"/>
      <c r="N502" s="213"/>
      <c r="O502" s="213"/>
      <c r="P502" s="214">
        <f>SUM(P503:P528)</f>
        <v>0</v>
      </c>
      <c r="Q502" s="213"/>
      <c r="R502" s="214">
        <f>SUM(R503:R528)</f>
        <v>0.012259879999999999</v>
      </c>
      <c r="S502" s="213"/>
      <c r="T502" s="215">
        <f>SUM(T503:T528)</f>
        <v>0</v>
      </c>
      <c r="AR502" s="216" t="s">
        <v>81</v>
      </c>
      <c r="AT502" s="217" t="s">
        <v>72</v>
      </c>
      <c r="AU502" s="217" t="s">
        <v>81</v>
      </c>
      <c r="AY502" s="216" t="s">
        <v>141</v>
      </c>
      <c r="BK502" s="218">
        <f>SUM(BK503:BK528)</f>
        <v>0</v>
      </c>
    </row>
    <row r="503" spans="2:65" s="1" customFormat="1" ht="16.5" customHeight="1">
      <c r="B503" s="46"/>
      <c r="C503" s="221" t="s">
        <v>1011</v>
      </c>
      <c r="D503" s="221" t="s">
        <v>143</v>
      </c>
      <c r="E503" s="222" t="s">
        <v>1012</v>
      </c>
      <c r="F503" s="223" t="s">
        <v>1013</v>
      </c>
      <c r="G503" s="224" t="s">
        <v>146</v>
      </c>
      <c r="H503" s="225">
        <v>4.026</v>
      </c>
      <c r="I503" s="226"/>
      <c r="J503" s="227">
        <f>ROUND(I503*H503,2)</f>
        <v>0</v>
      </c>
      <c r="K503" s="223" t="s">
        <v>147</v>
      </c>
      <c r="L503" s="72"/>
      <c r="M503" s="228" t="s">
        <v>21</v>
      </c>
      <c r="N503" s="229" t="s">
        <v>44</v>
      </c>
      <c r="O503" s="47"/>
      <c r="P503" s="230">
        <f>O503*H503</f>
        <v>0</v>
      </c>
      <c r="Q503" s="230">
        <v>0.00042</v>
      </c>
      <c r="R503" s="230">
        <f>Q503*H503</f>
        <v>0.00169092</v>
      </c>
      <c r="S503" s="230">
        <v>0</v>
      </c>
      <c r="T503" s="231">
        <f>S503*H503</f>
        <v>0</v>
      </c>
      <c r="AR503" s="24" t="s">
        <v>148</v>
      </c>
      <c r="AT503" s="24" t="s">
        <v>143</v>
      </c>
      <c r="AU503" s="24" t="s">
        <v>84</v>
      </c>
      <c r="AY503" s="24" t="s">
        <v>141</v>
      </c>
      <c r="BE503" s="232">
        <f>IF(N503="základní",J503,0)</f>
        <v>0</v>
      </c>
      <c r="BF503" s="232">
        <f>IF(N503="snížená",J503,0)</f>
        <v>0</v>
      </c>
      <c r="BG503" s="232">
        <f>IF(N503="zákl. přenesená",J503,0)</f>
        <v>0</v>
      </c>
      <c r="BH503" s="232">
        <f>IF(N503="sníž. přenesená",J503,0)</f>
        <v>0</v>
      </c>
      <c r="BI503" s="232">
        <f>IF(N503="nulová",J503,0)</f>
        <v>0</v>
      </c>
      <c r="BJ503" s="24" t="s">
        <v>81</v>
      </c>
      <c r="BK503" s="232">
        <f>ROUND(I503*H503,2)</f>
        <v>0</v>
      </c>
      <c r="BL503" s="24" t="s">
        <v>148</v>
      </c>
      <c r="BM503" s="24" t="s">
        <v>1014</v>
      </c>
    </row>
    <row r="504" spans="2:47" s="1" customFormat="1" ht="13.5">
      <c r="B504" s="46"/>
      <c r="C504" s="74"/>
      <c r="D504" s="233" t="s">
        <v>150</v>
      </c>
      <c r="E504" s="74"/>
      <c r="F504" s="234" t="s">
        <v>1015</v>
      </c>
      <c r="G504" s="74"/>
      <c r="H504" s="74"/>
      <c r="I504" s="191"/>
      <c r="J504" s="74"/>
      <c r="K504" s="74"/>
      <c r="L504" s="72"/>
      <c r="M504" s="235"/>
      <c r="N504" s="47"/>
      <c r="O504" s="47"/>
      <c r="P504" s="47"/>
      <c r="Q504" s="47"/>
      <c r="R504" s="47"/>
      <c r="S504" s="47"/>
      <c r="T504" s="95"/>
      <c r="AT504" s="24" t="s">
        <v>150</v>
      </c>
      <c r="AU504" s="24" t="s">
        <v>84</v>
      </c>
    </row>
    <row r="505" spans="2:51" s="13" customFormat="1" ht="13.5">
      <c r="B505" s="263"/>
      <c r="C505" s="264"/>
      <c r="D505" s="233" t="s">
        <v>161</v>
      </c>
      <c r="E505" s="265" t="s">
        <v>21</v>
      </c>
      <c r="F505" s="266" t="s">
        <v>1016</v>
      </c>
      <c r="G505" s="264"/>
      <c r="H505" s="265" t="s">
        <v>21</v>
      </c>
      <c r="I505" s="267"/>
      <c r="J505" s="264"/>
      <c r="K505" s="264"/>
      <c r="L505" s="268"/>
      <c r="M505" s="269"/>
      <c r="N505" s="270"/>
      <c r="O505" s="270"/>
      <c r="P505" s="270"/>
      <c r="Q505" s="270"/>
      <c r="R505" s="270"/>
      <c r="S505" s="270"/>
      <c r="T505" s="271"/>
      <c r="AT505" s="272" t="s">
        <v>161</v>
      </c>
      <c r="AU505" s="272" t="s">
        <v>84</v>
      </c>
      <c r="AV505" s="13" t="s">
        <v>81</v>
      </c>
      <c r="AW505" s="13" t="s">
        <v>37</v>
      </c>
      <c r="AX505" s="13" t="s">
        <v>73</v>
      </c>
      <c r="AY505" s="272" t="s">
        <v>141</v>
      </c>
    </row>
    <row r="506" spans="2:51" s="11" customFormat="1" ht="13.5">
      <c r="B506" s="236"/>
      <c r="C506" s="237"/>
      <c r="D506" s="233" t="s">
        <v>161</v>
      </c>
      <c r="E506" s="238" t="s">
        <v>21</v>
      </c>
      <c r="F506" s="239" t="s">
        <v>1017</v>
      </c>
      <c r="G506" s="237"/>
      <c r="H506" s="240">
        <v>1.153</v>
      </c>
      <c r="I506" s="241"/>
      <c r="J506" s="237"/>
      <c r="K506" s="237"/>
      <c r="L506" s="242"/>
      <c r="M506" s="243"/>
      <c r="N506" s="244"/>
      <c r="O506" s="244"/>
      <c r="P506" s="244"/>
      <c r="Q506" s="244"/>
      <c r="R506" s="244"/>
      <c r="S506" s="244"/>
      <c r="T506" s="245"/>
      <c r="AT506" s="246" t="s">
        <v>161</v>
      </c>
      <c r="AU506" s="246" t="s">
        <v>84</v>
      </c>
      <c r="AV506" s="11" t="s">
        <v>84</v>
      </c>
      <c r="AW506" s="11" t="s">
        <v>37</v>
      </c>
      <c r="AX506" s="11" t="s">
        <v>73</v>
      </c>
      <c r="AY506" s="246" t="s">
        <v>141</v>
      </c>
    </row>
    <row r="507" spans="2:51" s="11" customFormat="1" ht="13.5">
      <c r="B507" s="236"/>
      <c r="C507" s="237"/>
      <c r="D507" s="233" t="s">
        <v>161</v>
      </c>
      <c r="E507" s="238" t="s">
        <v>21</v>
      </c>
      <c r="F507" s="239" t="s">
        <v>1018</v>
      </c>
      <c r="G507" s="237"/>
      <c r="H507" s="240">
        <v>1.273</v>
      </c>
      <c r="I507" s="241"/>
      <c r="J507" s="237"/>
      <c r="K507" s="237"/>
      <c r="L507" s="242"/>
      <c r="M507" s="243"/>
      <c r="N507" s="244"/>
      <c r="O507" s="244"/>
      <c r="P507" s="244"/>
      <c r="Q507" s="244"/>
      <c r="R507" s="244"/>
      <c r="S507" s="244"/>
      <c r="T507" s="245"/>
      <c r="AT507" s="246" t="s">
        <v>161</v>
      </c>
      <c r="AU507" s="246" t="s">
        <v>84</v>
      </c>
      <c r="AV507" s="11" t="s">
        <v>84</v>
      </c>
      <c r="AW507" s="11" t="s">
        <v>37</v>
      </c>
      <c r="AX507" s="11" t="s">
        <v>73</v>
      </c>
      <c r="AY507" s="246" t="s">
        <v>141</v>
      </c>
    </row>
    <row r="508" spans="2:51" s="13" customFormat="1" ht="13.5">
      <c r="B508" s="263"/>
      <c r="C508" s="264"/>
      <c r="D508" s="233" t="s">
        <v>161</v>
      </c>
      <c r="E508" s="265" t="s">
        <v>21</v>
      </c>
      <c r="F508" s="266" t="s">
        <v>1019</v>
      </c>
      <c r="G508" s="264"/>
      <c r="H508" s="265" t="s">
        <v>21</v>
      </c>
      <c r="I508" s="267"/>
      <c r="J508" s="264"/>
      <c r="K508" s="264"/>
      <c r="L508" s="268"/>
      <c r="M508" s="269"/>
      <c r="N508" s="270"/>
      <c r="O508" s="270"/>
      <c r="P508" s="270"/>
      <c r="Q508" s="270"/>
      <c r="R508" s="270"/>
      <c r="S508" s="270"/>
      <c r="T508" s="271"/>
      <c r="AT508" s="272" t="s">
        <v>161</v>
      </c>
      <c r="AU508" s="272" t="s">
        <v>84</v>
      </c>
      <c r="AV508" s="13" t="s">
        <v>81</v>
      </c>
      <c r="AW508" s="13" t="s">
        <v>37</v>
      </c>
      <c r="AX508" s="13" t="s">
        <v>73</v>
      </c>
      <c r="AY508" s="272" t="s">
        <v>141</v>
      </c>
    </row>
    <row r="509" spans="2:51" s="11" customFormat="1" ht="13.5">
      <c r="B509" s="236"/>
      <c r="C509" s="237"/>
      <c r="D509" s="233" t="s">
        <v>161</v>
      </c>
      <c r="E509" s="238" t="s">
        <v>21</v>
      </c>
      <c r="F509" s="239" t="s">
        <v>1020</v>
      </c>
      <c r="G509" s="237"/>
      <c r="H509" s="240">
        <v>1.6</v>
      </c>
      <c r="I509" s="241"/>
      <c r="J509" s="237"/>
      <c r="K509" s="237"/>
      <c r="L509" s="242"/>
      <c r="M509" s="243"/>
      <c r="N509" s="244"/>
      <c r="O509" s="244"/>
      <c r="P509" s="244"/>
      <c r="Q509" s="244"/>
      <c r="R509" s="244"/>
      <c r="S509" s="244"/>
      <c r="T509" s="245"/>
      <c r="AT509" s="246" t="s">
        <v>161</v>
      </c>
      <c r="AU509" s="246" t="s">
        <v>84</v>
      </c>
      <c r="AV509" s="11" t="s">
        <v>84</v>
      </c>
      <c r="AW509" s="11" t="s">
        <v>37</v>
      </c>
      <c r="AX509" s="11" t="s">
        <v>73</v>
      </c>
      <c r="AY509" s="246" t="s">
        <v>141</v>
      </c>
    </row>
    <row r="510" spans="2:51" s="12" customFormat="1" ht="13.5">
      <c r="B510" s="247"/>
      <c r="C510" s="248"/>
      <c r="D510" s="233" t="s">
        <v>161</v>
      </c>
      <c r="E510" s="249" t="s">
        <v>21</v>
      </c>
      <c r="F510" s="250" t="s">
        <v>174</v>
      </c>
      <c r="G510" s="248"/>
      <c r="H510" s="251">
        <v>4.026</v>
      </c>
      <c r="I510" s="252"/>
      <c r="J510" s="248"/>
      <c r="K510" s="248"/>
      <c r="L510" s="253"/>
      <c r="M510" s="254"/>
      <c r="N510" s="255"/>
      <c r="O510" s="255"/>
      <c r="P510" s="255"/>
      <c r="Q510" s="255"/>
      <c r="R510" s="255"/>
      <c r="S510" s="255"/>
      <c r="T510" s="256"/>
      <c r="AT510" s="257" t="s">
        <v>161</v>
      </c>
      <c r="AU510" s="257" t="s">
        <v>84</v>
      </c>
      <c r="AV510" s="12" t="s">
        <v>148</v>
      </c>
      <c r="AW510" s="12" t="s">
        <v>37</v>
      </c>
      <c r="AX510" s="12" t="s">
        <v>81</v>
      </c>
      <c r="AY510" s="257" t="s">
        <v>141</v>
      </c>
    </row>
    <row r="511" spans="2:65" s="1" customFormat="1" ht="16.5" customHeight="1">
      <c r="B511" s="46"/>
      <c r="C511" s="221" t="s">
        <v>1021</v>
      </c>
      <c r="D511" s="221" t="s">
        <v>143</v>
      </c>
      <c r="E511" s="222" t="s">
        <v>1022</v>
      </c>
      <c r="F511" s="223" t="s">
        <v>1023</v>
      </c>
      <c r="G511" s="224" t="s">
        <v>146</v>
      </c>
      <c r="H511" s="225">
        <v>10.578</v>
      </c>
      <c r="I511" s="226"/>
      <c r="J511" s="227">
        <f>ROUND(I511*H511,2)</f>
        <v>0</v>
      </c>
      <c r="K511" s="223" t="s">
        <v>147</v>
      </c>
      <c r="L511" s="72"/>
      <c r="M511" s="228" t="s">
        <v>21</v>
      </c>
      <c r="N511" s="229" t="s">
        <v>44</v>
      </c>
      <c r="O511" s="47"/>
      <c r="P511" s="230">
        <f>O511*H511</f>
        <v>0</v>
      </c>
      <c r="Q511" s="230">
        <v>0.00052</v>
      </c>
      <c r="R511" s="230">
        <f>Q511*H511</f>
        <v>0.005500559999999999</v>
      </c>
      <c r="S511" s="230">
        <v>0</v>
      </c>
      <c r="T511" s="231">
        <f>S511*H511</f>
        <v>0</v>
      </c>
      <c r="AR511" s="24" t="s">
        <v>148</v>
      </c>
      <c r="AT511" s="24" t="s">
        <v>143</v>
      </c>
      <c r="AU511" s="24" t="s">
        <v>84</v>
      </c>
      <c r="AY511" s="24" t="s">
        <v>141</v>
      </c>
      <c r="BE511" s="232">
        <f>IF(N511="základní",J511,0)</f>
        <v>0</v>
      </c>
      <c r="BF511" s="232">
        <f>IF(N511="snížená",J511,0)</f>
        <v>0</v>
      </c>
      <c r="BG511" s="232">
        <f>IF(N511="zákl. přenesená",J511,0)</f>
        <v>0</v>
      </c>
      <c r="BH511" s="232">
        <f>IF(N511="sníž. přenesená",J511,0)</f>
        <v>0</v>
      </c>
      <c r="BI511" s="232">
        <f>IF(N511="nulová",J511,0)</f>
        <v>0</v>
      </c>
      <c r="BJ511" s="24" t="s">
        <v>81</v>
      </c>
      <c r="BK511" s="232">
        <f>ROUND(I511*H511,2)</f>
        <v>0</v>
      </c>
      <c r="BL511" s="24" t="s">
        <v>148</v>
      </c>
      <c r="BM511" s="24" t="s">
        <v>1024</v>
      </c>
    </row>
    <row r="512" spans="2:47" s="1" customFormat="1" ht="13.5">
      <c r="B512" s="46"/>
      <c r="C512" s="74"/>
      <c r="D512" s="233" t="s">
        <v>150</v>
      </c>
      <c r="E512" s="74"/>
      <c r="F512" s="234" t="s">
        <v>1025</v>
      </c>
      <c r="G512" s="74"/>
      <c r="H512" s="74"/>
      <c r="I512" s="191"/>
      <c r="J512" s="74"/>
      <c r="K512" s="74"/>
      <c r="L512" s="72"/>
      <c r="M512" s="235"/>
      <c r="N512" s="47"/>
      <c r="O512" s="47"/>
      <c r="P512" s="47"/>
      <c r="Q512" s="47"/>
      <c r="R512" s="47"/>
      <c r="S512" s="47"/>
      <c r="T512" s="95"/>
      <c r="AT512" s="24" t="s">
        <v>150</v>
      </c>
      <c r="AU512" s="24" t="s">
        <v>84</v>
      </c>
    </row>
    <row r="513" spans="2:51" s="13" customFormat="1" ht="13.5">
      <c r="B513" s="263"/>
      <c r="C513" s="264"/>
      <c r="D513" s="233" t="s">
        <v>161</v>
      </c>
      <c r="E513" s="265" t="s">
        <v>21</v>
      </c>
      <c r="F513" s="266" t="s">
        <v>1026</v>
      </c>
      <c r="G513" s="264"/>
      <c r="H513" s="265" t="s">
        <v>21</v>
      </c>
      <c r="I513" s="267"/>
      <c r="J513" s="264"/>
      <c r="K513" s="264"/>
      <c r="L513" s="268"/>
      <c r="M513" s="269"/>
      <c r="N513" s="270"/>
      <c r="O513" s="270"/>
      <c r="P513" s="270"/>
      <c r="Q513" s="270"/>
      <c r="R513" s="270"/>
      <c r="S513" s="270"/>
      <c r="T513" s="271"/>
      <c r="AT513" s="272" t="s">
        <v>161</v>
      </c>
      <c r="AU513" s="272" t="s">
        <v>84</v>
      </c>
      <c r="AV513" s="13" t="s">
        <v>81</v>
      </c>
      <c r="AW513" s="13" t="s">
        <v>37</v>
      </c>
      <c r="AX513" s="13" t="s">
        <v>73</v>
      </c>
      <c r="AY513" s="272" t="s">
        <v>141</v>
      </c>
    </row>
    <row r="514" spans="2:51" s="11" customFormat="1" ht="13.5">
      <c r="B514" s="236"/>
      <c r="C514" s="237"/>
      <c r="D514" s="233" t="s">
        <v>161</v>
      </c>
      <c r="E514" s="238" t="s">
        <v>21</v>
      </c>
      <c r="F514" s="239" t="s">
        <v>1027</v>
      </c>
      <c r="G514" s="237"/>
      <c r="H514" s="240">
        <v>3.364</v>
      </c>
      <c r="I514" s="241"/>
      <c r="J514" s="237"/>
      <c r="K514" s="237"/>
      <c r="L514" s="242"/>
      <c r="M514" s="243"/>
      <c r="N514" s="244"/>
      <c r="O514" s="244"/>
      <c r="P514" s="244"/>
      <c r="Q514" s="244"/>
      <c r="R514" s="244"/>
      <c r="S514" s="244"/>
      <c r="T514" s="245"/>
      <c r="AT514" s="246" t="s">
        <v>161</v>
      </c>
      <c r="AU514" s="246" t="s">
        <v>84</v>
      </c>
      <c r="AV514" s="11" t="s">
        <v>84</v>
      </c>
      <c r="AW514" s="11" t="s">
        <v>37</v>
      </c>
      <c r="AX514" s="11" t="s">
        <v>73</v>
      </c>
      <c r="AY514" s="246" t="s">
        <v>141</v>
      </c>
    </row>
    <row r="515" spans="2:51" s="11" customFormat="1" ht="13.5">
      <c r="B515" s="236"/>
      <c r="C515" s="237"/>
      <c r="D515" s="233" t="s">
        <v>161</v>
      </c>
      <c r="E515" s="238" t="s">
        <v>21</v>
      </c>
      <c r="F515" s="239" t="s">
        <v>1028</v>
      </c>
      <c r="G515" s="237"/>
      <c r="H515" s="240">
        <v>3.714</v>
      </c>
      <c r="I515" s="241"/>
      <c r="J515" s="237"/>
      <c r="K515" s="237"/>
      <c r="L515" s="242"/>
      <c r="M515" s="243"/>
      <c r="N515" s="244"/>
      <c r="O515" s="244"/>
      <c r="P515" s="244"/>
      <c r="Q515" s="244"/>
      <c r="R515" s="244"/>
      <c r="S515" s="244"/>
      <c r="T515" s="245"/>
      <c r="AT515" s="246" t="s">
        <v>161</v>
      </c>
      <c r="AU515" s="246" t="s">
        <v>84</v>
      </c>
      <c r="AV515" s="11" t="s">
        <v>84</v>
      </c>
      <c r="AW515" s="11" t="s">
        <v>37</v>
      </c>
      <c r="AX515" s="11" t="s">
        <v>73</v>
      </c>
      <c r="AY515" s="246" t="s">
        <v>141</v>
      </c>
    </row>
    <row r="516" spans="2:51" s="13" customFormat="1" ht="13.5">
      <c r="B516" s="263"/>
      <c r="C516" s="264"/>
      <c r="D516" s="233" t="s">
        <v>161</v>
      </c>
      <c r="E516" s="265" t="s">
        <v>21</v>
      </c>
      <c r="F516" s="266" t="s">
        <v>1029</v>
      </c>
      <c r="G516" s="264"/>
      <c r="H516" s="265" t="s">
        <v>21</v>
      </c>
      <c r="I516" s="267"/>
      <c r="J516" s="264"/>
      <c r="K516" s="264"/>
      <c r="L516" s="268"/>
      <c r="M516" s="269"/>
      <c r="N516" s="270"/>
      <c r="O516" s="270"/>
      <c r="P516" s="270"/>
      <c r="Q516" s="270"/>
      <c r="R516" s="270"/>
      <c r="S516" s="270"/>
      <c r="T516" s="271"/>
      <c r="AT516" s="272" t="s">
        <v>161</v>
      </c>
      <c r="AU516" s="272" t="s">
        <v>84</v>
      </c>
      <c r="AV516" s="13" t="s">
        <v>81</v>
      </c>
      <c r="AW516" s="13" t="s">
        <v>37</v>
      </c>
      <c r="AX516" s="13" t="s">
        <v>73</v>
      </c>
      <c r="AY516" s="272" t="s">
        <v>141</v>
      </c>
    </row>
    <row r="517" spans="2:51" s="11" customFormat="1" ht="13.5">
      <c r="B517" s="236"/>
      <c r="C517" s="237"/>
      <c r="D517" s="233" t="s">
        <v>161</v>
      </c>
      <c r="E517" s="238" t="s">
        <v>21</v>
      </c>
      <c r="F517" s="239" t="s">
        <v>1030</v>
      </c>
      <c r="G517" s="237"/>
      <c r="H517" s="240">
        <v>3.5</v>
      </c>
      <c r="I517" s="241"/>
      <c r="J517" s="237"/>
      <c r="K517" s="237"/>
      <c r="L517" s="242"/>
      <c r="M517" s="243"/>
      <c r="N517" s="244"/>
      <c r="O517" s="244"/>
      <c r="P517" s="244"/>
      <c r="Q517" s="244"/>
      <c r="R517" s="244"/>
      <c r="S517" s="244"/>
      <c r="T517" s="245"/>
      <c r="AT517" s="246" t="s">
        <v>161</v>
      </c>
      <c r="AU517" s="246" t="s">
        <v>84</v>
      </c>
      <c r="AV517" s="11" t="s">
        <v>84</v>
      </c>
      <c r="AW517" s="11" t="s">
        <v>37</v>
      </c>
      <c r="AX517" s="11" t="s">
        <v>73</v>
      </c>
      <c r="AY517" s="246" t="s">
        <v>141</v>
      </c>
    </row>
    <row r="518" spans="2:51" s="12" customFormat="1" ht="13.5">
      <c r="B518" s="247"/>
      <c r="C518" s="248"/>
      <c r="D518" s="233" t="s">
        <v>161</v>
      </c>
      <c r="E518" s="249" t="s">
        <v>21</v>
      </c>
      <c r="F518" s="250" t="s">
        <v>174</v>
      </c>
      <c r="G518" s="248"/>
      <c r="H518" s="251">
        <v>10.578</v>
      </c>
      <c r="I518" s="252"/>
      <c r="J518" s="248"/>
      <c r="K518" s="248"/>
      <c r="L518" s="253"/>
      <c r="M518" s="254"/>
      <c r="N518" s="255"/>
      <c r="O518" s="255"/>
      <c r="P518" s="255"/>
      <c r="Q518" s="255"/>
      <c r="R518" s="255"/>
      <c r="S518" s="255"/>
      <c r="T518" s="256"/>
      <c r="AT518" s="257" t="s">
        <v>161</v>
      </c>
      <c r="AU518" s="257" t="s">
        <v>84</v>
      </c>
      <c r="AV518" s="12" t="s">
        <v>148</v>
      </c>
      <c r="AW518" s="12" t="s">
        <v>37</v>
      </c>
      <c r="AX518" s="12" t="s">
        <v>81</v>
      </c>
      <c r="AY518" s="257" t="s">
        <v>141</v>
      </c>
    </row>
    <row r="519" spans="2:65" s="1" customFormat="1" ht="16.5" customHeight="1">
      <c r="B519" s="46"/>
      <c r="C519" s="221" t="s">
        <v>1031</v>
      </c>
      <c r="D519" s="221" t="s">
        <v>143</v>
      </c>
      <c r="E519" s="222" t="s">
        <v>1032</v>
      </c>
      <c r="F519" s="223" t="s">
        <v>1033</v>
      </c>
      <c r="G519" s="224" t="s">
        <v>146</v>
      </c>
      <c r="H519" s="225">
        <v>0.99</v>
      </c>
      <c r="I519" s="226"/>
      <c r="J519" s="227">
        <f>ROUND(I519*H519,2)</f>
        <v>0</v>
      </c>
      <c r="K519" s="223" t="s">
        <v>147</v>
      </c>
      <c r="L519" s="72"/>
      <c r="M519" s="228" t="s">
        <v>21</v>
      </c>
      <c r="N519" s="229" t="s">
        <v>44</v>
      </c>
      <c r="O519" s="47"/>
      <c r="P519" s="230">
        <f>O519*H519</f>
        <v>0</v>
      </c>
      <c r="Q519" s="230">
        <v>0.00084</v>
      </c>
      <c r="R519" s="230">
        <f>Q519*H519</f>
        <v>0.0008316</v>
      </c>
      <c r="S519" s="230">
        <v>0</v>
      </c>
      <c r="T519" s="231">
        <f>S519*H519</f>
        <v>0</v>
      </c>
      <c r="AR519" s="24" t="s">
        <v>148</v>
      </c>
      <c r="AT519" s="24" t="s">
        <v>143</v>
      </c>
      <c r="AU519" s="24" t="s">
        <v>84</v>
      </c>
      <c r="AY519" s="24" t="s">
        <v>141</v>
      </c>
      <c r="BE519" s="232">
        <f>IF(N519="základní",J519,0)</f>
        <v>0</v>
      </c>
      <c r="BF519" s="232">
        <f>IF(N519="snížená",J519,0)</f>
        <v>0</v>
      </c>
      <c r="BG519" s="232">
        <f>IF(N519="zákl. přenesená",J519,0)</f>
        <v>0</v>
      </c>
      <c r="BH519" s="232">
        <f>IF(N519="sníž. přenesená",J519,0)</f>
        <v>0</v>
      </c>
      <c r="BI519" s="232">
        <f>IF(N519="nulová",J519,0)</f>
        <v>0</v>
      </c>
      <c r="BJ519" s="24" t="s">
        <v>81</v>
      </c>
      <c r="BK519" s="232">
        <f>ROUND(I519*H519,2)</f>
        <v>0</v>
      </c>
      <c r="BL519" s="24" t="s">
        <v>148</v>
      </c>
      <c r="BM519" s="24" t="s">
        <v>1034</v>
      </c>
    </row>
    <row r="520" spans="2:47" s="1" customFormat="1" ht="13.5">
      <c r="B520" s="46"/>
      <c r="C520" s="74"/>
      <c r="D520" s="233" t="s">
        <v>150</v>
      </c>
      <c r="E520" s="74"/>
      <c r="F520" s="234" t="s">
        <v>1035</v>
      </c>
      <c r="G520" s="74"/>
      <c r="H520" s="74"/>
      <c r="I520" s="191"/>
      <c r="J520" s="74"/>
      <c r="K520" s="74"/>
      <c r="L520" s="72"/>
      <c r="M520" s="235"/>
      <c r="N520" s="47"/>
      <c r="O520" s="47"/>
      <c r="P520" s="47"/>
      <c r="Q520" s="47"/>
      <c r="R520" s="47"/>
      <c r="S520" s="47"/>
      <c r="T520" s="95"/>
      <c r="AT520" s="24" t="s">
        <v>150</v>
      </c>
      <c r="AU520" s="24" t="s">
        <v>84</v>
      </c>
    </row>
    <row r="521" spans="2:51" s="13" customFormat="1" ht="13.5">
      <c r="B521" s="263"/>
      <c r="C521" s="264"/>
      <c r="D521" s="233" t="s">
        <v>161</v>
      </c>
      <c r="E521" s="265" t="s">
        <v>21</v>
      </c>
      <c r="F521" s="266" t="s">
        <v>1036</v>
      </c>
      <c r="G521" s="264"/>
      <c r="H521" s="265" t="s">
        <v>21</v>
      </c>
      <c r="I521" s="267"/>
      <c r="J521" s="264"/>
      <c r="K521" s="264"/>
      <c r="L521" s="268"/>
      <c r="M521" s="269"/>
      <c r="N521" s="270"/>
      <c r="O521" s="270"/>
      <c r="P521" s="270"/>
      <c r="Q521" s="270"/>
      <c r="R521" s="270"/>
      <c r="S521" s="270"/>
      <c r="T521" s="271"/>
      <c r="AT521" s="272" t="s">
        <v>161</v>
      </c>
      <c r="AU521" s="272" t="s">
        <v>84</v>
      </c>
      <c r="AV521" s="13" t="s">
        <v>81</v>
      </c>
      <c r="AW521" s="13" t="s">
        <v>37</v>
      </c>
      <c r="AX521" s="13" t="s">
        <v>73</v>
      </c>
      <c r="AY521" s="272" t="s">
        <v>141</v>
      </c>
    </row>
    <row r="522" spans="2:51" s="11" customFormat="1" ht="13.5">
      <c r="B522" s="236"/>
      <c r="C522" s="237"/>
      <c r="D522" s="233" t="s">
        <v>161</v>
      </c>
      <c r="E522" s="238" t="s">
        <v>21</v>
      </c>
      <c r="F522" s="239" t="s">
        <v>1037</v>
      </c>
      <c r="G522" s="237"/>
      <c r="H522" s="240">
        <v>0.99</v>
      </c>
      <c r="I522" s="241"/>
      <c r="J522" s="237"/>
      <c r="K522" s="237"/>
      <c r="L522" s="242"/>
      <c r="M522" s="243"/>
      <c r="N522" s="244"/>
      <c r="O522" s="244"/>
      <c r="P522" s="244"/>
      <c r="Q522" s="244"/>
      <c r="R522" s="244"/>
      <c r="S522" s="244"/>
      <c r="T522" s="245"/>
      <c r="AT522" s="246" t="s">
        <v>161</v>
      </c>
      <c r="AU522" s="246" t="s">
        <v>84</v>
      </c>
      <c r="AV522" s="11" t="s">
        <v>84</v>
      </c>
      <c r="AW522" s="11" t="s">
        <v>37</v>
      </c>
      <c r="AX522" s="11" t="s">
        <v>81</v>
      </c>
      <c r="AY522" s="246" t="s">
        <v>141</v>
      </c>
    </row>
    <row r="523" spans="2:65" s="1" customFormat="1" ht="16.5" customHeight="1">
      <c r="B523" s="46"/>
      <c r="C523" s="221" t="s">
        <v>1038</v>
      </c>
      <c r="D523" s="221" t="s">
        <v>143</v>
      </c>
      <c r="E523" s="222" t="s">
        <v>1039</v>
      </c>
      <c r="F523" s="223" t="s">
        <v>1040</v>
      </c>
      <c r="G523" s="224" t="s">
        <v>146</v>
      </c>
      <c r="H523" s="225">
        <v>5.296</v>
      </c>
      <c r="I523" s="226"/>
      <c r="J523" s="227">
        <f>ROUND(I523*H523,2)</f>
        <v>0</v>
      </c>
      <c r="K523" s="223" t="s">
        <v>21</v>
      </c>
      <c r="L523" s="72"/>
      <c r="M523" s="228" t="s">
        <v>21</v>
      </c>
      <c r="N523" s="229" t="s">
        <v>44</v>
      </c>
      <c r="O523" s="47"/>
      <c r="P523" s="230">
        <f>O523*H523</f>
        <v>0</v>
      </c>
      <c r="Q523" s="230">
        <v>0.0008</v>
      </c>
      <c r="R523" s="230">
        <f>Q523*H523</f>
        <v>0.004236800000000001</v>
      </c>
      <c r="S523" s="230">
        <v>0</v>
      </c>
      <c r="T523" s="231">
        <f>S523*H523</f>
        <v>0</v>
      </c>
      <c r="AR523" s="24" t="s">
        <v>148</v>
      </c>
      <c r="AT523" s="24" t="s">
        <v>143</v>
      </c>
      <c r="AU523" s="24" t="s">
        <v>84</v>
      </c>
      <c r="AY523" s="24" t="s">
        <v>141</v>
      </c>
      <c r="BE523" s="232">
        <f>IF(N523="základní",J523,0)</f>
        <v>0</v>
      </c>
      <c r="BF523" s="232">
        <f>IF(N523="snížená",J523,0)</f>
        <v>0</v>
      </c>
      <c r="BG523" s="232">
        <f>IF(N523="zákl. přenesená",J523,0)</f>
        <v>0</v>
      </c>
      <c r="BH523" s="232">
        <f>IF(N523="sníž. přenesená",J523,0)</f>
        <v>0</v>
      </c>
      <c r="BI523" s="232">
        <f>IF(N523="nulová",J523,0)</f>
        <v>0</v>
      </c>
      <c r="BJ523" s="24" t="s">
        <v>81</v>
      </c>
      <c r="BK523" s="232">
        <f>ROUND(I523*H523,2)</f>
        <v>0</v>
      </c>
      <c r="BL523" s="24" t="s">
        <v>148</v>
      </c>
      <c r="BM523" s="24" t="s">
        <v>1041</v>
      </c>
    </row>
    <row r="524" spans="2:47" s="1" customFormat="1" ht="13.5">
      <c r="B524" s="46"/>
      <c r="C524" s="74"/>
      <c r="D524" s="233" t="s">
        <v>150</v>
      </c>
      <c r="E524" s="74"/>
      <c r="F524" s="234" t="s">
        <v>1042</v>
      </c>
      <c r="G524" s="74"/>
      <c r="H524" s="74"/>
      <c r="I524" s="191"/>
      <c r="J524" s="74"/>
      <c r="K524" s="74"/>
      <c r="L524" s="72"/>
      <c r="M524" s="235"/>
      <c r="N524" s="47"/>
      <c r="O524" s="47"/>
      <c r="P524" s="47"/>
      <c r="Q524" s="47"/>
      <c r="R524" s="47"/>
      <c r="S524" s="47"/>
      <c r="T524" s="95"/>
      <c r="AT524" s="24" t="s">
        <v>150</v>
      </c>
      <c r="AU524" s="24" t="s">
        <v>84</v>
      </c>
    </row>
    <row r="525" spans="2:51" s="13" customFormat="1" ht="13.5">
      <c r="B525" s="263"/>
      <c r="C525" s="264"/>
      <c r="D525" s="233" t="s">
        <v>161</v>
      </c>
      <c r="E525" s="265" t="s">
        <v>21</v>
      </c>
      <c r="F525" s="266" t="s">
        <v>1043</v>
      </c>
      <c r="G525" s="264"/>
      <c r="H525" s="265" t="s">
        <v>21</v>
      </c>
      <c r="I525" s="267"/>
      <c r="J525" s="264"/>
      <c r="K525" s="264"/>
      <c r="L525" s="268"/>
      <c r="M525" s="269"/>
      <c r="N525" s="270"/>
      <c r="O525" s="270"/>
      <c r="P525" s="270"/>
      <c r="Q525" s="270"/>
      <c r="R525" s="270"/>
      <c r="S525" s="270"/>
      <c r="T525" s="271"/>
      <c r="AT525" s="272" t="s">
        <v>161</v>
      </c>
      <c r="AU525" s="272" t="s">
        <v>84</v>
      </c>
      <c r="AV525" s="13" t="s">
        <v>81</v>
      </c>
      <c r="AW525" s="13" t="s">
        <v>37</v>
      </c>
      <c r="AX525" s="13" t="s">
        <v>73</v>
      </c>
      <c r="AY525" s="272" t="s">
        <v>141</v>
      </c>
    </row>
    <row r="526" spans="2:51" s="11" customFormat="1" ht="13.5">
      <c r="B526" s="236"/>
      <c r="C526" s="237"/>
      <c r="D526" s="233" t="s">
        <v>161</v>
      </c>
      <c r="E526" s="238" t="s">
        <v>21</v>
      </c>
      <c r="F526" s="239" t="s">
        <v>1044</v>
      </c>
      <c r="G526" s="237"/>
      <c r="H526" s="240">
        <v>2.608</v>
      </c>
      <c r="I526" s="241"/>
      <c r="J526" s="237"/>
      <c r="K526" s="237"/>
      <c r="L526" s="242"/>
      <c r="M526" s="243"/>
      <c r="N526" s="244"/>
      <c r="O526" s="244"/>
      <c r="P526" s="244"/>
      <c r="Q526" s="244"/>
      <c r="R526" s="244"/>
      <c r="S526" s="244"/>
      <c r="T526" s="245"/>
      <c r="AT526" s="246" t="s">
        <v>161</v>
      </c>
      <c r="AU526" s="246" t="s">
        <v>84</v>
      </c>
      <c r="AV526" s="11" t="s">
        <v>84</v>
      </c>
      <c r="AW526" s="11" t="s">
        <v>37</v>
      </c>
      <c r="AX526" s="11" t="s">
        <v>73</v>
      </c>
      <c r="AY526" s="246" t="s">
        <v>141</v>
      </c>
    </row>
    <row r="527" spans="2:51" s="11" customFormat="1" ht="13.5">
      <c r="B527" s="236"/>
      <c r="C527" s="237"/>
      <c r="D527" s="233" t="s">
        <v>161</v>
      </c>
      <c r="E527" s="238" t="s">
        <v>21</v>
      </c>
      <c r="F527" s="239" t="s">
        <v>1045</v>
      </c>
      <c r="G527" s="237"/>
      <c r="H527" s="240">
        <v>2.688</v>
      </c>
      <c r="I527" s="241"/>
      <c r="J527" s="237"/>
      <c r="K527" s="237"/>
      <c r="L527" s="242"/>
      <c r="M527" s="243"/>
      <c r="N527" s="244"/>
      <c r="O527" s="244"/>
      <c r="P527" s="244"/>
      <c r="Q527" s="244"/>
      <c r="R527" s="244"/>
      <c r="S527" s="244"/>
      <c r="T527" s="245"/>
      <c r="AT527" s="246" t="s">
        <v>161</v>
      </c>
      <c r="AU527" s="246" t="s">
        <v>84</v>
      </c>
      <c r="AV527" s="11" t="s">
        <v>84</v>
      </c>
      <c r="AW527" s="11" t="s">
        <v>37</v>
      </c>
      <c r="AX527" s="11" t="s">
        <v>73</v>
      </c>
      <c r="AY527" s="246" t="s">
        <v>141</v>
      </c>
    </row>
    <row r="528" spans="2:51" s="12" customFormat="1" ht="13.5">
      <c r="B528" s="247"/>
      <c r="C528" s="248"/>
      <c r="D528" s="233" t="s">
        <v>161</v>
      </c>
      <c r="E528" s="249" t="s">
        <v>21</v>
      </c>
      <c r="F528" s="250" t="s">
        <v>174</v>
      </c>
      <c r="G528" s="248"/>
      <c r="H528" s="251">
        <v>5.296</v>
      </c>
      <c r="I528" s="252"/>
      <c r="J528" s="248"/>
      <c r="K528" s="248"/>
      <c r="L528" s="253"/>
      <c r="M528" s="254"/>
      <c r="N528" s="255"/>
      <c r="O528" s="255"/>
      <c r="P528" s="255"/>
      <c r="Q528" s="255"/>
      <c r="R528" s="255"/>
      <c r="S528" s="255"/>
      <c r="T528" s="256"/>
      <c r="AT528" s="257" t="s">
        <v>161</v>
      </c>
      <c r="AU528" s="257" t="s">
        <v>84</v>
      </c>
      <c r="AV528" s="12" t="s">
        <v>148</v>
      </c>
      <c r="AW528" s="12" t="s">
        <v>37</v>
      </c>
      <c r="AX528" s="12" t="s">
        <v>81</v>
      </c>
      <c r="AY528" s="257" t="s">
        <v>141</v>
      </c>
    </row>
    <row r="529" spans="2:63" s="10" customFormat="1" ht="29.85" customHeight="1">
      <c r="B529" s="205"/>
      <c r="C529" s="206"/>
      <c r="D529" s="207" t="s">
        <v>72</v>
      </c>
      <c r="E529" s="219" t="s">
        <v>184</v>
      </c>
      <c r="F529" s="219" t="s">
        <v>1046</v>
      </c>
      <c r="G529" s="206"/>
      <c r="H529" s="206"/>
      <c r="I529" s="209"/>
      <c r="J529" s="220">
        <f>BK529</f>
        <v>0</v>
      </c>
      <c r="K529" s="206"/>
      <c r="L529" s="211"/>
      <c r="M529" s="212"/>
      <c r="N529" s="213"/>
      <c r="O529" s="213"/>
      <c r="P529" s="214">
        <f>SUM(P530:P534)</f>
        <v>0</v>
      </c>
      <c r="Q529" s="213"/>
      <c r="R529" s="214">
        <f>SUM(R530:R534)</f>
        <v>4.288200000000001</v>
      </c>
      <c r="S529" s="213"/>
      <c r="T529" s="215">
        <f>SUM(T530:T534)</f>
        <v>0</v>
      </c>
      <c r="AR529" s="216" t="s">
        <v>81</v>
      </c>
      <c r="AT529" s="217" t="s">
        <v>72</v>
      </c>
      <c r="AU529" s="217" t="s">
        <v>81</v>
      </c>
      <c r="AY529" s="216" t="s">
        <v>141</v>
      </c>
      <c r="BK529" s="218">
        <f>SUM(BK530:BK534)</f>
        <v>0</v>
      </c>
    </row>
    <row r="530" spans="2:65" s="1" customFormat="1" ht="25.5" customHeight="1">
      <c r="B530" s="46"/>
      <c r="C530" s="221" t="s">
        <v>1047</v>
      </c>
      <c r="D530" s="221" t="s">
        <v>143</v>
      </c>
      <c r="E530" s="222" t="s">
        <v>1048</v>
      </c>
      <c r="F530" s="223" t="s">
        <v>1049</v>
      </c>
      <c r="G530" s="224" t="s">
        <v>306</v>
      </c>
      <c r="H530" s="225">
        <v>20</v>
      </c>
      <c r="I530" s="226"/>
      <c r="J530" s="227">
        <f>ROUND(I530*H530,2)</f>
        <v>0</v>
      </c>
      <c r="K530" s="223" t="s">
        <v>147</v>
      </c>
      <c r="L530" s="72"/>
      <c r="M530" s="228" t="s">
        <v>21</v>
      </c>
      <c r="N530" s="229" t="s">
        <v>44</v>
      </c>
      <c r="O530" s="47"/>
      <c r="P530" s="230">
        <f>O530*H530</f>
        <v>0</v>
      </c>
      <c r="Q530" s="230">
        <v>1E-05</v>
      </c>
      <c r="R530" s="230">
        <f>Q530*H530</f>
        <v>0.0002</v>
      </c>
      <c r="S530" s="230">
        <v>0</v>
      </c>
      <c r="T530" s="231">
        <f>S530*H530</f>
        <v>0</v>
      </c>
      <c r="AR530" s="24" t="s">
        <v>148</v>
      </c>
      <c r="AT530" s="24" t="s">
        <v>143</v>
      </c>
      <c r="AU530" s="24" t="s">
        <v>84</v>
      </c>
      <c r="AY530" s="24" t="s">
        <v>141</v>
      </c>
      <c r="BE530" s="232">
        <f>IF(N530="základní",J530,0)</f>
        <v>0</v>
      </c>
      <c r="BF530" s="232">
        <f>IF(N530="snížená",J530,0)</f>
        <v>0</v>
      </c>
      <c r="BG530" s="232">
        <f>IF(N530="zákl. přenesená",J530,0)</f>
        <v>0</v>
      </c>
      <c r="BH530" s="232">
        <f>IF(N530="sníž. přenesená",J530,0)</f>
        <v>0</v>
      </c>
      <c r="BI530" s="232">
        <f>IF(N530="nulová",J530,0)</f>
        <v>0</v>
      </c>
      <c r="BJ530" s="24" t="s">
        <v>81</v>
      </c>
      <c r="BK530" s="232">
        <f>ROUND(I530*H530,2)</f>
        <v>0</v>
      </c>
      <c r="BL530" s="24" t="s">
        <v>148</v>
      </c>
      <c r="BM530" s="24" t="s">
        <v>1050</v>
      </c>
    </row>
    <row r="531" spans="2:47" s="1" customFormat="1" ht="13.5">
      <c r="B531" s="46"/>
      <c r="C531" s="74"/>
      <c r="D531" s="233" t="s">
        <v>150</v>
      </c>
      <c r="E531" s="74"/>
      <c r="F531" s="234" t="s">
        <v>1051</v>
      </c>
      <c r="G531" s="74"/>
      <c r="H531" s="74"/>
      <c r="I531" s="191"/>
      <c r="J531" s="74"/>
      <c r="K531" s="74"/>
      <c r="L531" s="72"/>
      <c r="M531" s="235"/>
      <c r="N531" s="47"/>
      <c r="O531" s="47"/>
      <c r="P531" s="47"/>
      <c r="Q531" s="47"/>
      <c r="R531" s="47"/>
      <c r="S531" s="47"/>
      <c r="T531" s="95"/>
      <c r="AT531" s="24" t="s">
        <v>150</v>
      </c>
      <c r="AU531" s="24" t="s">
        <v>84</v>
      </c>
    </row>
    <row r="532" spans="2:51" s="11" customFormat="1" ht="13.5">
      <c r="B532" s="236"/>
      <c r="C532" s="237"/>
      <c r="D532" s="233" t="s">
        <v>161</v>
      </c>
      <c r="E532" s="238" t="s">
        <v>21</v>
      </c>
      <c r="F532" s="239" t="s">
        <v>1052</v>
      </c>
      <c r="G532" s="237"/>
      <c r="H532" s="240">
        <v>20</v>
      </c>
      <c r="I532" s="241"/>
      <c r="J532" s="237"/>
      <c r="K532" s="237"/>
      <c r="L532" s="242"/>
      <c r="M532" s="243"/>
      <c r="N532" s="244"/>
      <c r="O532" s="244"/>
      <c r="P532" s="244"/>
      <c r="Q532" s="244"/>
      <c r="R532" s="244"/>
      <c r="S532" s="244"/>
      <c r="T532" s="245"/>
      <c r="AT532" s="246" t="s">
        <v>161</v>
      </c>
      <c r="AU532" s="246" t="s">
        <v>84</v>
      </c>
      <c r="AV532" s="11" t="s">
        <v>84</v>
      </c>
      <c r="AW532" s="11" t="s">
        <v>37</v>
      </c>
      <c r="AX532" s="11" t="s">
        <v>81</v>
      </c>
      <c r="AY532" s="246" t="s">
        <v>141</v>
      </c>
    </row>
    <row r="533" spans="2:65" s="1" customFormat="1" ht="25.5" customHeight="1">
      <c r="B533" s="46"/>
      <c r="C533" s="284" t="s">
        <v>1053</v>
      </c>
      <c r="D533" s="284" t="s">
        <v>576</v>
      </c>
      <c r="E533" s="285" t="s">
        <v>1054</v>
      </c>
      <c r="F533" s="286" t="s">
        <v>1055</v>
      </c>
      <c r="G533" s="287" t="s">
        <v>249</v>
      </c>
      <c r="H533" s="288">
        <v>8</v>
      </c>
      <c r="I533" s="289"/>
      <c r="J533" s="290">
        <f>ROUND(I533*H533,2)</f>
        <v>0</v>
      </c>
      <c r="K533" s="286" t="s">
        <v>147</v>
      </c>
      <c r="L533" s="291"/>
      <c r="M533" s="292" t="s">
        <v>21</v>
      </c>
      <c r="N533" s="293" t="s">
        <v>44</v>
      </c>
      <c r="O533" s="47"/>
      <c r="P533" s="230">
        <f>O533*H533</f>
        <v>0</v>
      </c>
      <c r="Q533" s="230">
        <v>0.536</v>
      </c>
      <c r="R533" s="230">
        <f>Q533*H533</f>
        <v>4.288</v>
      </c>
      <c r="S533" s="230">
        <v>0</v>
      </c>
      <c r="T533" s="231">
        <f>S533*H533</f>
        <v>0</v>
      </c>
      <c r="AR533" s="24" t="s">
        <v>184</v>
      </c>
      <c r="AT533" s="24" t="s">
        <v>576</v>
      </c>
      <c r="AU533" s="24" t="s">
        <v>84</v>
      </c>
      <c r="AY533" s="24" t="s">
        <v>141</v>
      </c>
      <c r="BE533" s="232">
        <f>IF(N533="základní",J533,0)</f>
        <v>0</v>
      </c>
      <c r="BF533" s="232">
        <f>IF(N533="snížená",J533,0)</f>
        <v>0</v>
      </c>
      <c r="BG533" s="232">
        <f>IF(N533="zákl. přenesená",J533,0)</f>
        <v>0</v>
      </c>
      <c r="BH533" s="232">
        <f>IF(N533="sníž. přenesená",J533,0)</f>
        <v>0</v>
      </c>
      <c r="BI533" s="232">
        <f>IF(N533="nulová",J533,0)</f>
        <v>0</v>
      </c>
      <c r="BJ533" s="24" t="s">
        <v>81</v>
      </c>
      <c r="BK533" s="232">
        <f>ROUND(I533*H533,2)</f>
        <v>0</v>
      </c>
      <c r="BL533" s="24" t="s">
        <v>148</v>
      </c>
      <c r="BM533" s="24" t="s">
        <v>1056</v>
      </c>
    </row>
    <row r="534" spans="2:47" s="1" customFormat="1" ht="13.5">
      <c r="B534" s="46"/>
      <c r="C534" s="74"/>
      <c r="D534" s="233" t="s">
        <v>150</v>
      </c>
      <c r="E534" s="74"/>
      <c r="F534" s="234" t="s">
        <v>1057</v>
      </c>
      <c r="G534" s="74"/>
      <c r="H534" s="74"/>
      <c r="I534" s="191"/>
      <c r="J534" s="74"/>
      <c r="K534" s="74"/>
      <c r="L534" s="72"/>
      <c r="M534" s="235"/>
      <c r="N534" s="47"/>
      <c r="O534" s="47"/>
      <c r="P534" s="47"/>
      <c r="Q534" s="47"/>
      <c r="R534" s="47"/>
      <c r="S534" s="47"/>
      <c r="T534" s="95"/>
      <c r="AT534" s="24" t="s">
        <v>150</v>
      </c>
      <c r="AU534" s="24" t="s">
        <v>84</v>
      </c>
    </row>
    <row r="535" spans="2:63" s="10" customFormat="1" ht="29.85" customHeight="1">
      <c r="B535" s="205"/>
      <c r="C535" s="206"/>
      <c r="D535" s="207" t="s">
        <v>72</v>
      </c>
      <c r="E535" s="219" t="s">
        <v>190</v>
      </c>
      <c r="F535" s="219" t="s">
        <v>246</v>
      </c>
      <c r="G535" s="206"/>
      <c r="H535" s="206"/>
      <c r="I535" s="209"/>
      <c r="J535" s="220">
        <f>BK535</f>
        <v>0</v>
      </c>
      <c r="K535" s="206"/>
      <c r="L535" s="211"/>
      <c r="M535" s="212"/>
      <c r="N535" s="213"/>
      <c r="O535" s="213"/>
      <c r="P535" s="214">
        <f>SUM(P536:P685)</f>
        <v>0</v>
      </c>
      <c r="Q535" s="213"/>
      <c r="R535" s="214">
        <f>SUM(R536:R685)</f>
        <v>30.090775859999994</v>
      </c>
      <c r="S535" s="213"/>
      <c r="T535" s="215">
        <f>SUM(T536:T685)</f>
        <v>160.179228</v>
      </c>
      <c r="AR535" s="216" t="s">
        <v>81</v>
      </c>
      <c r="AT535" s="217" t="s">
        <v>72</v>
      </c>
      <c r="AU535" s="217" t="s">
        <v>81</v>
      </c>
      <c r="AY535" s="216" t="s">
        <v>141</v>
      </c>
      <c r="BK535" s="218">
        <f>SUM(BK536:BK685)</f>
        <v>0</v>
      </c>
    </row>
    <row r="536" spans="2:65" s="1" customFormat="1" ht="25.5" customHeight="1">
      <c r="B536" s="46"/>
      <c r="C536" s="221" t="s">
        <v>1058</v>
      </c>
      <c r="D536" s="221" t="s">
        <v>143</v>
      </c>
      <c r="E536" s="222" t="s">
        <v>1059</v>
      </c>
      <c r="F536" s="223" t="s">
        <v>1060</v>
      </c>
      <c r="G536" s="224" t="s">
        <v>306</v>
      </c>
      <c r="H536" s="225">
        <v>8</v>
      </c>
      <c r="I536" s="226"/>
      <c r="J536" s="227">
        <f>ROUND(I536*H536,2)</f>
        <v>0</v>
      </c>
      <c r="K536" s="223" t="s">
        <v>147</v>
      </c>
      <c r="L536" s="72"/>
      <c r="M536" s="228" t="s">
        <v>21</v>
      </c>
      <c r="N536" s="229" t="s">
        <v>44</v>
      </c>
      <c r="O536" s="47"/>
      <c r="P536" s="230">
        <f>O536*H536</f>
        <v>0</v>
      </c>
      <c r="Q536" s="230">
        <v>0.0283</v>
      </c>
      <c r="R536" s="230">
        <f>Q536*H536</f>
        <v>0.2264</v>
      </c>
      <c r="S536" s="230">
        <v>0</v>
      </c>
      <c r="T536" s="231">
        <f>S536*H536</f>
        <v>0</v>
      </c>
      <c r="AR536" s="24" t="s">
        <v>148</v>
      </c>
      <c r="AT536" s="24" t="s">
        <v>143</v>
      </c>
      <c r="AU536" s="24" t="s">
        <v>84</v>
      </c>
      <c r="AY536" s="24" t="s">
        <v>141</v>
      </c>
      <c r="BE536" s="232">
        <f>IF(N536="základní",J536,0)</f>
        <v>0</v>
      </c>
      <c r="BF536" s="232">
        <f>IF(N536="snížená",J536,0)</f>
        <v>0</v>
      </c>
      <c r="BG536" s="232">
        <f>IF(N536="zákl. přenesená",J536,0)</f>
        <v>0</v>
      </c>
      <c r="BH536" s="232">
        <f>IF(N536="sníž. přenesená",J536,0)</f>
        <v>0</v>
      </c>
      <c r="BI536" s="232">
        <f>IF(N536="nulová",J536,0)</f>
        <v>0</v>
      </c>
      <c r="BJ536" s="24" t="s">
        <v>81</v>
      </c>
      <c r="BK536" s="232">
        <f>ROUND(I536*H536,2)</f>
        <v>0</v>
      </c>
      <c r="BL536" s="24" t="s">
        <v>148</v>
      </c>
      <c r="BM536" s="24" t="s">
        <v>1061</v>
      </c>
    </row>
    <row r="537" spans="2:51" s="11" customFormat="1" ht="13.5">
      <c r="B537" s="236"/>
      <c r="C537" s="237"/>
      <c r="D537" s="233" t="s">
        <v>161</v>
      </c>
      <c r="E537" s="238" t="s">
        <v>21</v>
      </c>
      <c r="F537" s="239" t="s">
        <v>1062</v>
      </c>
      <c r="G537" s="237"/>
      <c r="H537" s="240">
        <v>8</v>
      </c>
      <c r="I537" s="241"/>
      <c r="J537" s="237"/>
      <c r="K537" s="237"/>
      <c r="L537" s="242"/>
      <c r="M537" s="243"/>
      <c r="N537" s="244"/>
      <c r="O537" s="244"/>
      <c r="P537" s="244"/>
      <c r="Q537" s="244"/>
      <c r="R537" s="244"/>
      <c r="S537" s="244"/>
      <c r="T537" s="245"/>
      <c r="AT537" s="246" t="s">
        <v>161</v>
      </c>
      <c r="AU537" s="246" t="s">
        <v>84</v>
      </c>
      <c r="AV537" s="11" t="s">
        <v>84</v>
      </c>
      <c r="AW537" s="11" t="s">
        <v>37</v>
      </c>
      <c r="AX537" s="11" t="s">
        <v>81</v>
      </c>
      <c r="AY537" s="246" t="s">
        <v>141</v>
      </c>
    </row>
    <row r="538" spans="2:65" s="1" customFormat="1" ht="25.5" customHeight="1">
      <c r="B538" s="46"/>
      <c r="C538" s="221" t="s">
        <v>1063</v>
      </c>
      <c r="D538" s="221" t="s">
        <v>143</v>
      </c>
      <c r="E538" s="222" t="s">
        <v>1064</v>
      </c>
      <c r="F538" s="223" t="s">
        <v>1065</v>
      </c>
      <c r="G538" s="224" t="s">
        <v>306</v>
      </c>
      <c r="H538" s="225">
        <v>16</v>
      </c>
      <c r="I538" s="226"/>
      <c r="J538" s="227">
        <f>ROUND(I538*H538,2)</f>
        <v>0</v>
      </c>
      <c r="K538" s="223" t="s">
        <v>147</v>
      </c>
      <c r="L538" s="72"/>
      <c r="M538" s="228" t="s">
        <v>21</v>
      </c>
      <c r="N538" s="229" t="s">
        <v>44</v>
      </c>
      <c r="O538" s="47"/>
      <c r="P538" s="230">
        <f>O538*H538</f>
        <v>0</v>
      </c>
      <c r="Q538" s="230">
        <v>0.0396</v>
      </c>
      <c r="R538" s="230">
        <f>Q538*H538</f>
        <v>0.6336</v>
      </c>
      <c r="S538" s="230">
        <v>0</v>
      </c>
      <c r="T538" s="231">
        <f>S538*H538</f>
        <v>0</v>
      </c>
      <c r="AR538" s="24" t="s">
        <v>148</v>
      </c>
      <c r="AT538" s="24" t="s">
        <v>143</v>
      </c>
      <c r="AU538" s="24" t="s">
        <v>84</v>
      </c>
      <c r="AY538" s="24" t="s">
        <v>141</v>
      </c>
      <c r="BE538" s="232">
        <f>IF(N538="základní",J538,0)</f>
        <v>0</v>
      </c>
      <c r="BF538" s="232">
        <f>IF(N538="snížená",J538,0)</f>
        <v>0</v>
      </c>
      <c r="BG538" s="232">
        <f>IF(N538="zákl. přenesená",J538,0)</f>
        <v>0</v>
      </c>
      <c r="BH538" s="232">
        <f>IF(N538="sníž. přenesená",J538,0)</f>
        <v>0</v>
      </c>
      <c r="BI538" s="232">
        <f>IF(N538="nulová",J538,0)</f>
        <v>0</v>
      </c>
      <c r="BJ538" s="24" t="s">
        <v>81</v>
      </c>
      <c r="BK538" s="232">
        <f>ROUND(I538*H538,2)</f>
        <v>0</v>
      </c>
      <c r="BL538" s="24" t="s">
        <v>148</v>
      </c>
      <c r="BM538" s="24" t="s">
        <v>1066</v>
      </c>
    </row>
    <row r="539" spans="2:51" s="11" customFormat="1" ht="13.5">
      <c r="B539" s="236"/>
      <c r="C539" s="237"/>
      <c r="D539" s="233" t="s">
        <v>161</v>
      </c>
      <c r="E539" s="238" t="s">
        <v>21</v>
      </c>
      <c r="F539" s="239" t="s">
        <v>1067</v>
      </c>
      <c r="G539" s="237"/>
      <c r="H539" s="240">
        <v>16</v>
      </c>
      <c r="I539" s="241"/>
      <c r="J539" s="237"/>
      <c r="K539" s="237"/>
      <c r="L539" s="242"/>
      <c r="M539" s="243"/>
      <c r="N539" s="244"/>
      <c r="O539" s="244"/>
      <c r="P539" s="244"/>
      <c r="Q539" s="244"/>
      <c r="R539" s="244"/>
      <c r="S539" s="244"/>
      <c r="T539" s="245"/>
      <c r="AT539" s="246" t="s">
        <v>161</v>
      </c>
      <c r="AU539" s="246" t="s">
        <v>84</v>
      </c>
      <c r="AV539" s="11" t="s">
        <v>84</v>
      </c>
      <c r="AW539" s="11" t="s">
        <v>37</v>
      </c>
      <c r="AX539" s="11" t="s">
        <v>81</v>
      </c>
      <c r="AY539" s="246" t="s">
        <v>141</v>
      </c>
    </row>
    <row r="540" spans="2:65" s="1" customFormat="1" ht="25.5" customHeight="1">
      <c r="B540" s="46"/>
      <c r="C540" s="221" t="s">
        <v>1068</v>
      </c>
      <c r="D540" s="221" t="s">
        <v>143</v>
      </c>
      <c r="E540" s="222" t="s">
        <v>1069</v>
      </c>
      <c r="F540" s="223" t="s">
        <v>1070</v>
      </c>
      <c r="G540" s="224" t="s">
        <v>306</v>
      </c>
      <c r="H540" s="225">
        <v>18</v>
      </c>
      <c r="I540" s="226"/>
      <c r="J540" s="227">
        <f>ROUND(I540*H540,2)</f>
        <v>0</v>
      </c>
      <c r="K540" s="223" t="s">
        <v>147</v>
      </c>
      <c r="L540" s="72"/>
      <c r="M540" s="228" t="s">
        <v>21</v>
      </c>
      <c r="N540" s="229" t="s">
        <v>44</v>
      </c>
      <c r="O540" s="47"/>
      <c r="P540" s="230">
        <f>O540*H540</f>
        <v>0</v>
      </c>
      <c r="Q540" s="230">
        <v>0.07055</v>
      </c>
      <c r="R540" s="230">
        <f>Q540*H540</f>
        <v>1.2699</v>
      </c>
      <c r="S540" s="230">
        <v>0</v>
      </c>
      <c r="T540" s="231">
        <f>S540*H540</f>
        <v>0</v>
      </c>
      <c r="AR540" s="24" t="s">
        <v>148</v>
      </c>
      <c r="AT540" s="24" t="s">
        <v>143</v>
      </c>
      <c r="AU540" s="24" t="s">
        <v>84</v>
      </c>
      <c r="AY540" s="24" t="s">
        <v>141</v>
      </c>
      <c r="BE540" s="232">
        <f>IF(N540="základní",J540,0)</f>
        <v>0</v>
      </c>
      <c r="BF540" s="232">
        <f>IF(N540="snížená",J540,0)</f>
        <v>0</v>
      </c>
      <c r="BG540" s="232">
        <f>IF(N540="zákl. přenesená",J540,0)</f>
        <v>0</v>
      </c>
      <c r="BH540" s="232">
        <f>IF(N540="sníž. přenesená",J540,0)</f>
        <v>0</v>
      </c>
      <c r="BI540" s="232">
        <f>IF(N540="nulová",J540,0)</f>
        <v>0</v>
      </c>
      <c r="BJ540" s="24" t="s">
        <v>81</v>
      </c>
      <c r="BK540" s="232">
        <f>ROUND(I540*H540,2)</f>
        <v>0</v>
      </c>
      <c r="BL540" s="24" t="s">
        <v>148</v>
      </c>
      <c r="BM540" s="24" t="s">
        <v>1071</v>
      </c>
    </row>
    <row r="541" spans="2:47" s="1" customFormat="1" ht="13.5">
      <c r="B541" s="46"/>
      <c r="C541" s="74"/>
      <c r="D541" s="233" t="s">
        <v>150</v>
      </c>
      <c r="E541" s="74"/>
      <c r="F541" s="234" t="s">
        <v>1072</v>
      </c>
      <c r="G541" s="74"/>
      <c r="H541" s="74"/>
      <c r="I541" s="191"/>
      <c r="J541" s="74"/>
      <c r="K541" s="74"/>
      <c r="L541" s="72"/>
      <c r="M541" s="235"/>
      <c r="N541" s="47"/>
      <c r="O541" s="47"/>
      <c r="P541" s="47"/>
      <c r="Q541" s="47"/>
      <c r="R541" s="47"/>
      <c r="S541" s="47"/>
      <c r="T541" s="95"/>
      <c r="AT541" s="24" t="s">
        <v>150</v>
      </c>
      <c r="AU541" s="24" t="s">
        <v>84</v>
      </c>
    </row>
    <row r="542" spans="2:51" s="11" customFormat="1" ht="13.5">
      <c r="B542" s="236"/>
      <c r="C542" s="237"/>
      <c r="D542" s="233" t="s">
        <v>161</v>
      </c>
      <c r="E542" s="238" t="s">
        <v>21</v>
      </c>
      <c r="F542" s="239" t="s">
        <v>1073</v>
      </c>
      <c r="G542" s="237"/>
      <c r="H542" s="240">
        <v>8</v>
      </c>
      <c r="I542" s="241"/>
      <c r="J542" s="237"/>
      <c r="K542" s="237"/>
      <c r="L542" s="242"/>
      <c r="M542" s="243"/>
      <c r="N542" s="244"/>
      <c r="O542" s="244"/>
      <c r="P542" s="244"/>
      <c r="Q542" s="244"/>
      <c r="R542" s="244"/>
      <c r="S542" s="244"/>
      <c r="T542" s="245"/>
      <c r="AT542" s="246" t="s">
        <v>161</v>
      </c>
      <c r="AU542" s="246" t="s">
        <v>84</v>
      </c>
      <c r="AV542" s="11" t="s">
        <v>84</v>
      </c>
      <c r="AW542" s="11" t="s">
        <v>37</v>
      </c>
      <c r="AX542" s="11" t="s">
        <v>73</v>
      </c>
      <c r="AY542" s="246" t="s">
        <v>141</v>
      </c>
    </row>
    <row r="543" spans="2:51" s="11" customFormat="1" ht="13.5">
      <c r="B543" s="236"/>
      <c r="C543" s="237"/>
      <c r="D543" s="233" t="s">
        <v>161</v>
      </c>
      <c r="E543" s="238" t="s">
        <v>21</v>
      </c>
      <c r="F543" s="239" t="s">
        <v>1074</v>
      </c>
      <c r="G543" s="237"/>
      <c r="H543" s="240">
        <v>10</v>
      </c>
      <c r="I543" s="241"/>
      <c r="J543" s="237"/>
      <c r="K543" s="237"/>
      <c r="L543" s="242"/>
      <c r="M543" s="243"/>
      <c r="N543" s="244"/>
      <c r="O543" s="244"/>
      <c r="P543" s="244"/>
      <c r="Q543" s="244"/>
      <c r="R543" s="244"/>
      <c r="S543" s="244"/>
      <c r="T543" s="245"/>
      <c r="AT543" s="246" t="s">
        <v>161</v>
      </c>
      <c r="AU543" s="246" t="s">
        <v>84</v>
      </c>
      <c r="AV543" s="11" t="s">
        <v>84</v>
      </c>
      <c r="AW543" s="11" t="s">
        <v>37</v>
      </c>
      <c r="AX543" s="11" t="s">
        <v>73</v>
      </c>
      <c r="AY543" s="246" t="s">
        <v>141</v>
      </c>
    </row>
    <row r="544" spans="2:51" s="12" customFormat="1" ht="13.5">
      <c r="B544" s="247"/>
      <c r="C544" s="248"/>
      <c r="D544" s="233" t="s">
        <v>161</v>
      </c>
      <c r="E544" s="249" t="s">
        <v>21</v>
      </c>
      <c r="F544" s="250" t="s">
        <v>174</v>
      </c>
      <c r="G544" s="248"/>
      <c r="H544" s="251">
        <v>18</v>
      </c>
      <c r="I544" s="252"/>
      <c r="J544" s="248"/>
      <c r="K544" s="248"/>
      <c r="L544" s="253"/>
      <c r="M544" s="254"/>
      <c r="N544" s="255"/>
      <c r="O544" s="255"/>
      <c r="P544" s="255"/>
      <c r="Q544" s="255"/>
      <c r="R544" s="255"/>
      <c r="S544" s="255"/>
      <c r="T544" s="256"/>
      <c r="AT544" s="257" t="s">
        <v>161</v>
      </c>
      <c r="AU544" s="257" t="s">
        <v>84</v>
      </c>
      <c r="AV544" s="12" t="s">
        <v>148</v>
      </c>
      <c r="AW544" s="12" t="s">
        <v>37</v>
      </c>
      <c r="AX544" s="12" t="s">
        <v>81</v>
      </c>
      <c r="AY544" s="257" t="s">
        <v>141</v>
      </c>
    </row>
    <row r="545" spans="2:65" s="1" customFormat="1" ht="16.5" customHeight="1">
      <c r="B545" s="46"/>
      <c r="C545" s="221" t="s">
        <v>1075</v>
      </c>
      <c r="D545" s="221" t="s">
        <v>143</v>
      </c>
      <c r="E545" s="222" t="s">
        <v>1076</v>
      </c>
      <c r="F545" s="223" t="s">
        <v>1077</v>
      </c>
      <c r="G545" s="224" t="s">
        <v>249</v>
      </c>
      <c r="H545" s="225">
        <v>4</v>
      </c>
      <c r="I545" s="226"/>
      <c r="J545" s="227">
        <f>ROUND(I545*H545,2)</f>
        <v>0</v>
      </c>
      <c r="K545" s="223" t="s">
        <v>147</v>
      </c>
      <c r="L545" s="72"/>
      <c r="M545" s="228" t="s">
        <v>21</v>
      </c>
      <c r="N545" s="229" t="s">
        <v>44</v>
      </c>
      <c r="O545" s="47"/>
      <c r="P545" s="230">
        <f>O545*H545</f>
        <v>0</v>
      </c>
      <c r="Q545" s="230">
        <v>0.04405</v>
      </c>
      <c r="R545" s="230">
        <f>Q545*H545</f>
        <v>0.1762</v>
      </c>
      <c r="S545" s="230">
        <v>0</v>
      </c>
      <c r="T545" s="231">
        <f>S545*H545</f>
        <v>0</v>
      </c>
      <c r="AR545" s="24" t="s">
        <v>148</v>
      </c>
      <c r="AT545" s="24" t="s">
        <v>143</v>
      </c>
      <c r="AU545" s="24" t="s">
        <v>84</v>
      </c>
      <c r="AY545" s="24" t="s">
        <v>141</v>
      </c>
      <c r="BE545" s="232">
        <f>IF(N545="základní",J545,0)</f>
        <v>0</v>
      </c>
      <c r="BF545" s="232">
        <f>IF(N545="snížená",J545,0)</f>
        <v>0</v>
      </c>
      <c r="BG545" s="232">
        <f>IF(N545="zákl. přenesená",J545,0)</f>
        <v>0</v>
      </c>
      <c r="BH545" s="232">
        <f>IF(N545="sníž. přenesená",J545,0)</f>
        <v>0</v>
      </c>
      <c r="BI545" s="232">
        <f>IF(N545="nulová",J545,0)</f>
        <v>0</v>
      </c>
      <c r="BJ545" s="24" t="s">
        <v>81</v>
      </c>
      <c r="BK545" s="232">
        <f>ROUND(I545*H545,2)</f>
        <v>0</v>
      </c>
      <c r="BL545" s="24" t="s">
        <v>148</v>
      </c>
      <c r="BM545" s="24" t="s">
        <v>1078</v>
      </c>
    </row>
    <row r="546" spans="2:65" s="1" customFormat="1" ht="25.5" customHeight="1">
      <c r="B546" s="46"/>
      <c r="C546" s="221" t="s">
        <v>1079</v>
      </c>
      <c r="D546" s="221" t="s">
        <v>143</v>
      </c>
      <c r="E546" s="222" t="s">
        <v>1080</v>
      </c>
      <c r="F546" s="223" t="s">
        <v>1081</v>
      </c>
      <c r="G546" s="224" t="s">
        <v>249</v>
      </c>
      <c r="H546" s="225">
        <v>2</v>
      </c>
      <c r="I546" s="226"/>
      <c r="J546" s="227">
        <f>ROUND(I546*H546,2)</f>
        <v>0</v>
      </c>
      <c r="K546" s="223" t="s">
        <v>147</v>
      </c>
      <c r="L546" s="72"/>
      <c r="M546" s="228" t="s">
        <v>21</v>
      </c>
      <c r="N546" s="229" t="s">
        <v>44</v>
      </c>
      <c r="O546" s="47"/>
      <c r="P546" s="230">
        <f>O546*H546</f>
        <v>0</v>
      </c>
      <c r="Q546" s="230">
        <v>0.0007</v>
      </c>
      <c r="R546" s="230">
        <f>Q546*H546</f>
        <v>0.0014</v>
      </c>
      <c r="S546" s="230">
        <v>0</v>
      </c>
      <c r="T546" s="231">
        <f>S546*H546</f>
        <v>0</v>
      </c>
      <c r="AR546" s="24" t="s">
        <v>148</v>
      </c>
      <c r="AT546" s="24" t="s">
        <v>143</v>
      </c>
      <c r="AU546" s="24" t="s">
        <v>84</v>
      </c>
      <c r="AY546" s="24" t="s">
        <v>141</v>
      </c>
      <c r="BE546" s="232">
        <f>IF(N546="základní",J546,0)</f>
        <v>0</v>
      </c>
      <c r="BF546" s="232">
        <f>IF(N546="snížená",J546,0)</f>
        <v>0</v>
      </c>
      <c r="BG546" s="232">
        <f>IF(N546="zákl. přenesená",J546,0)</f>
        <v>0</v>
      </c>
      <c r="BH546" s="232">
        <f>IF(N546="sníž. přenesená",J546,0)</f>
        <v>0</v>
      </c>
      <c r="BI546" s="232">
        <f>IF(N546="nulová",J546,0)</f>
        <v>0</v>
      </c>
      <c r="BJ546" s="24" t="s">
        <v>81</v>
      </c>
      <c r="BK546" s="232">
        <f>ROUND(I546*H546,2)</f>
        <v>0</v>
      </c>
      <c r="BL546" s="24" t="s">
        <v>148</v>
      </c>
      <c r="BM546" s="24" t="s">
        <v>1082</v>
      </c>
    </row>
    <row r="547" spans="2:47" s="1" customFormat="1" ht="13.5">
      <c r="B547" s="46"/>
      <c r="C547" s="74"/>
      <c r="D547" s="233" t="s">
        <v>150</v>
      </c>
      <c r="E547" s="74"/>
      <c r="F547" s="234" t="s">
        <v>1083</v>
      </c>
      <c r="G547" s="74"/>
      <c r="H547" s="74"/>
      <c r="I547" s="191"/>
      <c r="J547" s="74"/>
      <c r="K547" s="74"/>
      <c r="L547" s="72"/>
      <c r="M547" s="235"/>
      <c r="N547" s="47"/>
      <c r="O547" s="47"/>
      <c r="P547" s="47"/>
      <c r="Q547" s="47"/>
      <c r="R547" s="47"/>
      <c r="S547" s="47"/>
      <c r="T547" s="95"/>
      <c r="AT547" s="24" t="s">
        <v>150</v>
      </c>
      <c r="AU547" s="24" t="s">
        <v>84</v>
      </c>
    </row>
    <row r="548" spans="2:65" s="1" customFormat="1" ht="16.5" customHeight="1">
      <c r="B548" s="46"/>
      <c r="C548" s="284" t="s">
        <v>1084</v>
      </c>
      <c r="D548" s="284" t="s">
        <v>576</v>
      </c>
      <c r="E548" s="285" t="s">
        <v>1085</v>
      </c>
      <c r="F548" s="286" t="s">
        <v>1086</v>
      </c>
      <c r="G548" s="287" t="s">
        <v>249</v>
      </c>
      <c r="H548" s="288">
        <v>2</v>
      </c>
      <c r="I548" s="289"/>
      <c r="J548" s="290">
        <f>ROUND(I548*H548,2)</f>
        <v>0</v>
      </c>
      <c r="K548" s="286" t="s">
        <v>21</v>
      </c>
      <c r="L548" s="291"/>
      <c r="M548" s="292" t="s">
        <v>21</v>
      </c>
      <c r="N548" s="293" t="s">
        <v>44</v>
      </c>
      <c r="O548" s="47"/>
      <c r="P548" s="230">
        <f>O548*H548</f>
        <v>0</v>
      </c>
      <c r="Q548" s="230">
        <v>0.0042</v>
      </c>
      <c r="R548" s="230">
        <f>Q548*H548</f>
        <v>0.0084</v>
      </c>
      <c r="S548" s="230">
        <v>0</v>
      </c>
      <c r="T548" s="231">
        <f>S548*H548</f>
        <v>0</v>
      </c>
      <c r="AR548" s="24" t="s">
        <v>184</v>
      </c>
      <c r="AT548" s="24" t="s">
        <v>576</v>
      </c>
      <c r="AU548" s="24" t="s">
        <v>84</v>
      </c>
      <c r="AY548" s="24" t="s">
        <v>141</v>
      </c>
      <c r="BE548" s="232">
        <f>IF(N548="základní",J548,0)</f>
        <v>0</v>
      </c>
      <c r="BF548" s="232">
        <f>IF(N548="snížená",J548,0)</f>
        <v>0</v>
      </c>
      <c r="BG548" s="232">
        <f>IF(N548="zákl. přenesená",J548,0)</f>
        <v>0</v>
      </c>
      <c r="BH548" s="232">
        <f>IF(N548="sníž. přenesená",J548,0)</f>
        <v>0</v>
      </c>
      <c r="BI548" s="232">
        <f>IF(N548="nulová",J548,0)</f>
        <v>0</v>
      </c>
      <c r="BJ548" s="24" t="s">
        <v>81</v>
      </c>
      <c r="BK548" s="232">
        <f>ROUND(I548*H548,2)</f>
        <v>0</v>
      </c>
      <c r="BL548" s="24" t="s">
        <v>148</v>
      </c>
      <c r="BM548" s="24" t="s">
        <v>1087</v>
      </c>
    </row>
    <row r="549" spans="2:65" s="1" customFormat="1" ht="16.5" customHeight="1">
      <c r="B549" s="46"/>
      <c r="C549" s="221" t="s">
        <v>1088</v>
      </c>
      <c r="D549" s="221" t="s">
        <v>143</v>
      </c>
      <c r="E549" s="222" t="s">
        <v>1089</v>
      </c>
      <c r="F549" s="223" t="s">
        <v>1090</v>
      </c>
      <c r="G549" s="224" t="s">
        <v>249</v>
      </c>
      <c r="H549" s="225">
        <v>2</v>
      </c>
      <c r="I549" s="226"/>
      <c r="J549" s="227">
        <f>ROUND(I549*H549,2)</f>
        <v>0</v>
      </c>
      <c r="K549" s="223" t="s">
        <v>147</v>
      </c>
      <c r="L549" s="72"/>
      <c r="M549" s="228" t="s">
        <v>21</v>
      </c>
      <c r="N549" s="229" t="s">
        <v>44</v>
      </c>
      <c r="O549" s="47"/>
      <c r="P549" s="230">
        <f>O549*H549</f>
        <v>0</v>
      </c>
      <c r="Q549" s="230">
        <v>0.08542</v>
      </c>
      <c r="R549" s="230">
        <f>Q549*H549</f>
        <v>0.17084</v>
      </c>
      <c r="S549" s="230">
        <v>0</v>
      </c>
      <c r="T549" s="231">
        <f>S549*H549</f>
        <v>0</v>
      </c>
      <c r="AR549" s="24" t="s">
        <v>148</v>
      </c>
      <c r="AT549" s="24" t="s">
        <v>143</v>
      </c>
      <c r="AU549" s="24" t="s">
        <v>84</v>
      </c>
      <c r="AY549" s="24" t="s">
        <v>141</v>
      </c>
      <c r="BE549" s="232">
        <f>IF(N549="základní",J549,0)</f>
        <v>0</v>
      </c>
      <c r="BF549" s="232">
        <f>IF(N549="snížená",J549,0)</f>
        <v>0</v>
      </c>
      <c r="BG549" s="232">
        <f>IF(N549="zákl. přenesená",J549,0)</f>
        <v>0</v>
      </c>
      <c r="BH549" s="232">
        <f>IF(N549="sníž. přenesená",J549,0)</f>
        <v>0</v>
      </c>
      <c r="BI549" s="232">
        <f>IF(N549="nulová",J549,0)</f>
        <v>0</v>
      </c>
      <c r="BJ549" s="24" t="s">
        <v>81</v>
      </c>
      <c r="BK549" s="232">
        <f>ROUND(I549*H549,2)</f>
        <v>0</v>
      </c>
      <c r="BL549" s="24" t="s">
        <v>148</v>
      </c>
      <c r="BM549" s="24" t="s">
        <v>1091</v>
      </c>
    </row>
    <row r="550" spans="2:47" s="1" customFormat="1" ht="13.5">
      <c r="B550" s="46"/>
      <c r="C550" s="74"/>
      <c r="D550" s="233" t="s">
        <v>150</v>
      </c>
      <c r="E550" s="74"/>
      <c r="F550" s="234" t="s">
        <v>1092</v>
      </c>
      <c r="G550" s="74"/>
      <c r="H550" s="74"/>
      <c r="I550" s="191"/>
      <c r="J550" s="74"/>
      <c r="K550" s="74"/>
      <c r="L550" s="72"/>
      <c r="M550" s="235"/>
      <c r="N550" s="47"/>
      <c r="O550" s="47"/>
      <c r="P550" s="47"/>
      <c r="Q550" s="47"/>
      <c r="R550" s="47"/>
      <c r="S550" s="47"/>
      <c r="T550" s="95"/>
      <c r="AT550" s="24" t="s">
        <v>150</v>
      </c>
      <c r="AU550" s="24" t="s">
        <v>84</v>
      </c>
    </row>
    <row r="551" spans="2:65" s="1" customFormat="1" ht="25.5" customHeight="1">
      <c r="B551" s="46"/>
      <c r="C551" s="221" t="s">
        <v>1093</v>
      </c>
      <c r="D551" s="221" t="s">
        <v>143</v>
      </c>
      <c r="E551" s="222" t="s">
        <v>1094</v>
      </c>
      <c r="F551" s="223" t="s">
        <v>1095</v>
      </c>
      <c r="G551" s="224" t="s">
        <v>249</v>
      </c>
      <c r="H551" s="225">
        <v>2</v>
      </c>
      <c r="I551" s="226"/>
      <c r="J551" s="227">
        <f>ROUND(I551*H551,2)</f>
        <v>0</v>
      </c>
      <c r="K551" s="223" t="s">
        <v>147</v>
      </c>
      <c r="L551" s="72"/>
      <c r="M551" s="228" t="s">
        <v>21</v>
      </c>
      <c r="N551" s="229" t="s">
        <v>44</v>
      </c>
      <c r="O551" s="47"/>
      <c r="P551" s="230">
        <f>O551*H551</f>
        <v>0</v>
      </c>
      <c r="Q551" s="230">
        <v>0.11241</v>
      </c>
      <c r="R551" s="230">
        <f>Q551*H551</f>
        <v>0.22482</v>
      </c>
      <c r="S551" s="230">
        <v>0</v>
      </c>
      <c r="T551" s="231">
        <f>S551*H551</f>
        <v>0</v>
      </c>
      <c r="AR551" s="24" t="s">
        <v>148</v>
      </c>
      <c r="AT551" s="24" t="s">
        <v>143</v>
      </c>
      <c r="AU551" s="24" t="s">
        <v>84</v>
      </c>
      <c r="AY551" s="24" t="s">
        <v>141</v>
      </c>
      <c r="BE551" s="232">
        <f>IF(N551="základní",J551,0)</f>
        <v>0</v>
      </c>
      <c r="BF551" s="232">
        <f>IF(N551="snížená",J551,0)</f>
        <v>0</v>
      </c>
      <c r="BG551" s="232">
        <f>IF(N551="zákl. přenesená",J551,0)</f>
        <v>0</v>
      </c>
      <c r="BH551" s="232">
        <f>IF(N551="sníž. přenesená",J551,0)</f>
        <v>0</v>
      </c>
      <c r="BI551" s="232">
        <f>IF(N551="nulová",J551,0)</f>
        <v>0</v>
      </c>
      <c r="BJ551" s="24" t="s">
        <v>81</v>
      </c>
      <c r="BK551" s="232">
        <f>ROUND(I551*H551,2)</f>
        <v>0</v>
      </c>
      <c r="BL551" s="24" t="s">
        <v>148</v>
      </c>
      <c r="BM551" s="24" t="s">
        <v>1096</v>
      </c>
    </row>
    <row r="552" spans="2:47" s="1" customFormat="1" ht="13.5">
      <c r="B552" s="46"/>
      <c r="C552" s="74"/>
      <c r="D552" s="233" t="s">
        <v>150</v>
      </c>
      <c r="E552" s="74"/>
      <c r="F552" s="234" t="s">
        <v>1083</v>
      </c>
      <c r="G552" s="74"/>
      <c r="H552" s="74"/>
      <c r="I552" s="191"/>
      <c r="J552" s="74"/>
      <c r="K552" s="74"/>
      <c r="L552" s="72"/>
      <c r="M552" s="235"/>
      <c r="N552" s="47"/>
      <c r="O552" s="47"/>
      <c r="P552" s="47"/>
      <c r="Q552" s="47"/>
      <c r="R552" s="47"/>
      <c r="S552" s="47"/>
      <c r="T552" s="95"/>
      <c r="AT552" s="24" t="s">
        <v>150</v>
      </c>
      <c r="AU552" s="24" t="s">
        <v>84</v>
      </c>
    </row>
    <row r="553" spans="2:65" s="1" customFormat="1" ht="16.5" customHeight="1">
      <c r="B553" s="46"/>
      <c r="C553" s="284" t="s">
        <v>1097</v>
      </c>
      <c r="D553" s="284" t="s">
        <v>576</v>
      </c>
      <c r="E553" s="285" t="s">
        <v>1098</v>
      </c>
      <c r="F553" s="286" t="s">
        <v>1099</v>
      </c>
      <c r="G553" s="287" t="s">
        <v>249</v>
      </c>
      <c r="H553" s="288">
        <v>2</v>
      </c>
      <c r="I553" s="289"/>
      <c r="J553" s="290">
        <f>ROUND(I553*H553,2)</f>
        <v>0</v>
      </c>
      <c r="K553" s="286" t="s">
        <v>147</v>
      </c>
      <c r="L553" s="291"/>
      <c r="M553" s="292" t="s">
        <v>21</v>
      </c>
      <c r="N553" s="293" t="s">
        <v>44</v>
      </c>
      <c r="O553" s="47"/>
      <c r="P553" s="230">
        <f>O553*H553</f>
        <v>0</v>
      </c>
      <c r="Q553" s="230">
        <v>0.0061</v>
      </c>
      <c r="R553" s="230">
        <f>Q553*H553</f>
        <v>0.0122</v>
      </c>
      <c r="S553" s="230">
        <v>0</v>
      </c>
      <c r="T553" s="231">
        <f>S553*H553</f>
        <v>0</v>
      </c>
      <c r="AR553" s="24" t="s">
        <v>184</v>
      </c>
      <c r="AT553" s="24" t="s">
        <v>576</v>
      </c>
      <c r="AU553" s="24" t="s">
        <v>84</v>
      </c>
      <c r="AY553" s="24" t="s">
        <v>141</v>
      </c>
      <c r="BE553" s="232">
        <f>IF(N553="základní",J553,0)</f>
        <v>0</v>
      </c>
      <c r="BF553" s="232">
        <f>IF(N553="snížená",J553,0)</f>
        <v>0</v>
      </c>
      <c r="BG553" s="232">
        <f>IF(N553="zákl. přenesená",J553,0)</f>
        <v>0</v>
      </c>
      <c r="BH553" s="232">
        <f>IF(N553="sníž. přenesená",J553,0)</f>
        <v>0</v>
      </c>
      <c r="BI553" s="232">
        <f>IF(N553="nulová",J553,0)</f>
        <v>0</v>
      </c>
      <c r="BJ553" s="24" t="s">
        <v>81</v>
      </c>
      <c r="BK553" s="232">
        <f>ROUND(I553*H553,2)</f>
        <v>0</v>
      </c>
      <c r="BL553" s="24" t="s">
        <v>148</v>
      </c>
      <c r="BM553" s="24" t="s">
        <v>1100</v>
      </c>
    </row>
    <row r="554" spans="2:65" s="1" customFormat="1" ht="16.5" customHeight="1">
      <c r="B554" s="46"/>
      <c r="C554" s="284" t="s">
        <v>1101</v>
      </c>
      <c r="D554" s="284" t="s">
        <v>576</v>
      </c>
      <c r="E554" s="285" t="s">
        <v>1102</v>
      </c>
      <c r="F554" s="286" t="s">
        <v>1103</v>
      </c>
      <c r="G554" s="287" t="s">
        <v>249</v>
      </c>
      <c r="H554" s="288">
        <v>2</v>
      </c>
      <c r="I554" s="289"/>
      <c r="J554" s="290">
        <f>ROUND(I554*H554,2)</f>
        <v>0</v>
      </c>
      <c r="K554" s="286" t="s">
        <v>147</v>
      </c>
      <c r="L554" s="291"/>
      <c r="M554" s="292" t="s">
        <v>21</v>
      </c>
      <c r="N554" s="293" t="s">
        <v>44</v>
      </c>
      <c r="O554" s="47"/>
      <c r="P554" s="230">
        <f>O554*H554</f>
        <v>0</v>
      </c>
      <c r="Q554" s="230">
        <v>0.003</v>
      </c>
      <c r="R554" s="230">
        <f>Q554*H554</f>
        <v>0.006</v>
      </c>
      <c r="S554" s="230">
        <v>0</v>
      </c>
      <c r="T554" s="231">
        <f>S554*H554</f>
        <v>0</v>
      </c>
      <c r="AR554" s="24" t="s">
        <v>184</v>
      </c>
      <c r="AT554" s="24" t="s">
        <v>576</v>
      </c>
      <c r="AU554" s="24" t="s">
        <v>84</v>
      </c>
      <c r="AY554" s="24" t="s">
        <v>141</v>
      </c>
      <c r="BE554" s="232">
        <f>IF(N554="základní",J554,0)</f>
        <v>0</v>
      </c>
      <c r="BF554" s="232">
        <f>IF(N554="snížená",J554,0)</f>
        <v>0</v>
      </c>
      <c r="BG554" s="232">
        <f>IF(N554="zákl. přenesená",J554,0)</f>
        <v>0</v>
      </c>
      <c r="BH554" s="232">
        <f>IF(N554="sníž. přenesená",J554,0)</f>
        <v>0</v>
      </c>
      <c r="BI554" s="232">
        <f>IF(N554="nulová",J554,0)</f>
        <v>0</v>
      </c>
      <c r="BJ554" s="24" t="s">
        <v>81</v>
      </c>
      <c r="BK554" s="232">
        <f>ROUND(I554*H554,2)</f>
        <v>0</v>
      </c>
      <c r="BL554" s="24" t="s">
        <v>148</v>
      </c>
      <c r="BM554" s="24" t="s">
        <v>1104</v>
      </c>
    </row>
    <row r="555" spans="2:65" s="1" customFormat="1" ht="16.5" customHeight="1">
      <c r="B555" s="46"/>
      <c r="C555" s="284" t="s">
        <v>1105</v>
      </c>
      <c r="D555" s="284" t="s">
        <v>576</v>
      </c>
      <c r="E555" s="285" t="s">
        <v>1106</v>
      </c>
      <c r="F555" s="286" t="s">
        <v>1107</v>
      </c>
      <c r="G555" s="287" t="s">
        <v>249</v>
      </c>
      <c r="H555" s="288">
        <v>2</v>
      </c>
      <c r="I555" s="289"/>
      <c r="J555" s="290">
        <f>ROUND(I555*H555,2)</f>
        <v>0</v>
      </c>
      <c r="K555" s="286" t="s">
        <v>147</v>
      </c>
      <c r="L555" s="291"/>
      <c r="M555" s="292" t="s">
        <v>21</v>
      </c>
      <c r="N555" s="293" t="s">
        <v>44</v>
      </c>
      <c r="O555" s="47"/>
      <c r="P555" s="230">
        <f>O555*H555</f>
        <v>0</v>
      </c>
      <c r="Q555" s="230">
        <v>0.0001</v>
      </c>
      <c r="R555" s="230">
        <f>Q555*H555</f>
        <v>0.0002</v>
      </c>
      <c r="S555" s="230">
        <v>0</v>
      </c>
      <c r="T555" s="231">
        <f>S555*H555</f>
        <v>0</v>
      </c>
      <c r="AR555" s="24" t="s">
        <v>184</v>
      </c>
      <c r="AT555" s="24" t="s">
        <v>576</v>
      </c>
      <c r="AU555" s="24" t="s">
        <v>84</v>
      </c>
      <c r="AY555" s="24" t="s">
        <v>141</v>
      </c>
      <c r="BE555" s="232">
        <f>IF(N555="základní",J555,0)</f>
        <v>0</v>
      </c>
      <c r="BF555" s="232">
        <f>IF(N555="snížená",J555,0)</f>
        <v>0</v>
      </c>
      <c r="BG555" s="232">
        <f>IF(N555="zákl. přenesená",J555,0)</f>
        <v>0</v>
      </c>
      <c r="BH555" s="232">
        <f>IF(N555="sníž. přenesená",J555,0)</f>
        <v>0</v>
      </c>
      <c r="BI555" s="232">
        <f>IF(N555="nulová",J555,0)</f>
        <v>0</v>
      </c>
      <c r="BJ555" s="24" t="s">
        <v>81</v>
      </c>
      <c r="BK555" s="232">
        <f>ROUND(I555*H555,2)</f>
        <v>0</v>
      </c>
      <c r="BL555" s="24" t="s">
        <v>148</v>
      </c>
      <c r="BM555" s="24" t="s">
        <v>1108</v>
      </c>
    </row>
    <row r="556" spans="2:65" s="1" customFormat="1" ht="16.5" customHeight="1">
      <c r="B556" s="46"/>
      <c r="C556" s="284" t="s">
        <v>1109</v>
      </c>
      <c r="D556" s="284" t="s">
        <v>576</v>
      </c>
      <c r="E556" s="285" t="s">
        <v>1110</v>
      </c>
      <c r="F556" s="286" t="s">
        <v>1111</v>
      </c>
      <c r="G556" s="287" t="s">
        <v>249</v>
      </c>
      <c r="H556" s="288">
        <v>4</v>
      </c>
      <c r="I556" s="289"/>
      <c r="J556" s="290">
        <f>ROUND(I556*H556,2)</f>
        <v>0</v>
      </c>
      <c r="K556" s="286" t="s">
        <v>147</v>
      </c>
      <c r="L556" s="291"/>
      <c r="M556" s="292" t="s">
        <v>21</v>
      </c>
      <c r="N556" s="293" t="s">
        <v>44</v>
      </c>
      <c r="O556" s="47"/>
      <c r="P556" s="230">
        <f>O556*H556</f>
        <v>0</v>
      </c>
      <c r="Q556" s="230">
        <v>0.00035</v>
      </c>
      <c r="R556" s="230">
        <f>Q556*H556</f>
        <v>0.0014</v>
      </c>
      <c r="S556" s="230">
        <v>0</v>
      </c>
      <c r="T556" s="231">
        <f>S556*H556</f>
        <v>0</v>
      </c>
      <c r="AR556" s="24" t="s">
        <v>184</v>
      </c>
      <c r="AT556" s="24" t="s">
        <v>576</v>
      </c>
      <c r="AU556" s="24" t="s">
        <v>84</v>
      </c>
      <c r="AY556" s="24" t="s">
        <v>141</v>
      </c>
      <c r="BE556" s="232">
        <f>IF(N556="základní",J556,0)</f>
        <v>0</v>
      </c>
      <c r="BF556" s="232">
        <f>IF(N556="snížená",J556,0)</f>
        <v>0</v>
      </c>
      <c r="BG556" s="232">
        <f>IF(N556="zákl. přenesená",J556,0)</f>
        <v>0</v>
      </c>
      <c r="BH556" s="232">
        <f>IF(N556="sníž. přenesená",J556,0)</f>
        <v>0</v>
      </c>
      <c r="BI556" s="232">
        <f>IF(N556="nulová",J556,0)</f>
        <v>0</v>
      </c>
      <c r="BJ556" s="24" t="s">
        <v>81</v>
      </c>
      <c r="BK556" s="232">
        <f>ROUND(I556*H556,2)</f>
        <v>0</v>
      </c>
      <c r="BL556" s="24" t="s">
        <v>148</v>
      </c>
      <c r="BM556" s="24" t="s">
        <v>1112</v>
      </c>
    </row>
    <row r="557" spans="2:65" s="1" customFormat="1" ht="25.5" customHeight="1">
      <c r="B557" s="46"/>
      <c r="C557" s="221" t="s">
        <v>1113</v>
      </c>
      <c r="D557" s="221" t="s">
        <v>143</v>
      </c>
      <c r="E557" s="222" t="s">
        <v>1114</v>
      </c>
      <c r="F557" s="223" t="s">
        <v>1115</v>
      </c>
      <c r="G557" s="224" t="s">
        <v>306</v>
      </c>
      <c r="H557" s="225">
        <v>60</v>
      </c>
      <c r="I557" s="226"/>
      <c r="J557" s="227">
        <f>ROUND(I557*H557,2)</f>
        <v>0</v>
      </c>
      <c r="K557" s="223" t="s">
        <v>147</v>
      </c>
      <c r="L557" s="72"/>
      <c r="M557" s="228" t="s">
        <v>21</v>
      </c>
      <c r="N557" s="229" t="s">
        <v>44</v>
      </c>
      <c r="O557" s="47"/>
      <c r="P557" s="230">
        <f>O557*H557</f>
        <v>0</v>
      </c>
      <c r="Q557" s="230">
        <v>0.00011</v>
      </c>
      <c r="R557" s="230">
        <f>Q557*H557</f>
        <v>0.0066</v>
      </c>
      <c r="S557" s="230">
        <v>0</v>
      </c>
      <c r="T557" s="231">
        <f>S557*H557</f>
        <v>0</v>
      </c>
      <c r="AR557" s="24" t="s">
        <v>148</v>
      </c>
      <c r="AT557" s="24" t="s">
        <v>143</v>
      </c>
      <c r="AU557" s="24" t="s">
        <v>84</v>
      </c>
      <c r="AY557" s="24" t="s">
        <v>141</v>
      </c>
      <c r="BE557" s="232">
        <f>IF(N557="základní",J557,0)</f>
        <v>0</v>
      </c>
      <c r="BF557" s="232">
        <f>IF(N557="snížená",J557,0)</f>
        <v>0</v>
      </c>
      <c r="BG557" s="232">
        <f>IF(N557="zákl. přenesená",J557,0)</f>
        <v>0</v>
      </c>
      <c r="BH557" s="232">
        <f>IF(N557="sníž. přenesená",J557,0)</f>
        <v>0</v>
      </c>
      <c r="BI557" s="232">
        <f>IF(N557="nulová",J557,0)</f>
        <v>0</v>
      </c>
      <c r="BJ557" s="24" t="s">
        <v>81</v>
      </c>
      <c r="BK557" s="232">
        <f>ROUND(I557*H557,2)</f>
        <v>0</v>
      </c>
      <c r="BL557" s="24" t="s">
        <v>148</v>
      </c>
      <c r="BM557" s="24" t="s">
        <v>1116</v>
      </c>
    </row>
    <row r="558" spans="2:65" s="1" customFormat="1" ht="25.5" customHeight="1">
      <c r="B558" s="46"/>
      <c r="C558" s="221" t="s">
        <v>1117</v>
      </c>
      <c r="D558" s="221" t="s">
        <v>143</v>
      </c>
      <c r="E558" s="222" t="s">
        <v>1118</v>
      </c>
      <c r="F558" s="223" t="s">
        <v>1119</v>
      </c>
      <c r="G558" s="224" t="s">
        <v>306</v>
      </c>
      <c r="H558" s="225">
        <v>120</v>
      </c>
      <c r="I558" s="226"/>
      <c r="J558" s="227">
        <f>ROUND(I558*H558,2)</f>
        <v>0</v>
      </c>
      <c r="K558" s="223" t="s">
        <v>147</v>
      </c>
      <c r="L558" s="72"/>
      <c r="M558" s="228" t="s">
        <v>21</v>
      </c>
      <c r="N558" s="229" t="s">
        <v>44</v>
      </c>
      <c r="O558" s="47"/>
      <c r="P558" s="230">
        <f>O558*H558</f>
        <v>0</v>
      </c>
      <c r="Q558" s="230">
        <v>0.00065</v>
      </c>
      <c r="R558" s="230">
        <f>Q558*H558</f>
        <v>0.078</v>
      </c>
      <c r="S558" s="230">
        <v>0</v>
      </c>
      <c r="T558" s="231">
        <f>S558*H558</f>
        <v>0</v>
      </c>
      <c r="AR558" s="24" t="s">
        <v>148</v>
      </c>
      <c r="AT558" s="24" t="s">
        <v>143</v>
      </c>
      <c r="AU558" s="24" t="s">
        <v>84</v>
      </c>
      <c r="AY558" s="24" t="s">
        <v>141</v>
      </c>
      <c r="BE558" s="232">
        <f>IF(N558="základní",J558,0)</f>
        <v>0</v>
      </c>
      <c r="BF558" s="232">
        <f>IF(N558="snížená",J558,0)</f>
        <v>0</v>
      </c>
      <c r="BG558" s="232">
        <f>IF(N558="zákl. přenesená",J558,0)</f>
        <v>0</v>
      </c>
      <c r="BH558" s="232">
        <f>IF(N558="sníž. přenesená",J558,0)</f>
        <v>0</v>
      </c>
      <c r="BI558" s="232">
        <f>IF(N558="nulová",J558,0)</f>
        <v>0</v>
      </c>
      <c r="BJ558" s="24" t="s">
        <v>81</v>
      </c>
      <c r="BK558" s="232">
        <f>ROUND(I558*H558,2)</f>
        <v>0</v>
      </c>
      <c r="BL558" s="24" t="s">
        <v>148</v>
      </c>
      <c r="BM558" s="24" t="s">
        <v>1120</v>
      </c>
    </row>
    <row r="559" spans="2:51" s="11" customFormat="1" ht="13.5">
      <c r="B559" s="236"/>
      <c r="C559" s="237"/>
      <c r="D559" s="233" t="s">
        <v>161</v>
      </c>
      <c r="E559" s="238" t="s">
        <v>21</v>
      </c>
      <c r="F559" s="239" t="s">
        <v>1121</v>
      </c>
      <c r="G559" s="237"/>
      <c r="H559" s="240">
        <v>120</v>
      </c>
      <c r="I559" s="241"/>
      <c r="J559" s="237"/>
      <c r="K559" s="237"/>
      <c r="L559" s="242"/>
      <c r="M559" s="243"/>
      <c r="N559" s="244"/>
      <c r="O559" s="244"/>
      <c r="P559" s="244"/>
      <c r="Q559" s="244"/>
      <c r="R559" s="244"/>
      <c r="S559" s="244"/>
      <c r="T559" s="245"/>
      <c r="AT559" s="246" t="s">
        <v>161</v>
      </c>
      <c r="AU559" s="246" t="s">
        <v>84</v>
      </c>
      <c r="AV559" s="11" t="s">
        <v>84</v>
      </c>
      <c r="AW559" s="11" t="s">
        <v>37</v>
      </c>
      <c r="AX559" s="11" t="s">
        <v>81</v>
      </c>
      <c r="AY559" s="246" t="s">
        <v>141</v>
      </c>
    </row>
    <row r="560" spans="2:65" s="1" customFormat="1" ht="16.5" customHeight="1">
      <c r="B560" s="46"/>
      <c r="C560" s="221" t="s">
        <v>1122</v>
      </c>
      <c r="D560" s="221" t="s">
        <v>143</v>
      </c>
      <c r="E560" s="222" t="s">
        <v>1123</v>
      </c>
      <c r="F560" s="223" t="s">
        <v>1124</v>
      </c>
      <c r="G560" s="224" t="s">
        <v>306</v>
      </c>
      <c r="H560" s="225">
        <v>180</v>
      </c>
      <c r="I560" s="226"/>
      <c r="J560" s="227">
        <f>ROUND(I560*H560,2)</f>
        <v>0</v>
      </c>
      <c r="K560" s="223" t="s">
        <v>147</v>
      </c>
      <c r="L560" s="72"/>
      <c r="M560" s="228" t="s">
        <v>21</v>
      </c>
      <c r="N560" s="229" t="s">
        <v>44</v>
      </c>
      <c r="O560" s="47"/>
      <c r="P560" s="230">
        <f>O560*H560</f>
        <v>0</v>
      </c>
      <c r="Q560" s="230">
        <v>0</v>
      </c>
      <c r="R560" s="230">
        <f>Q560*H560</f>
        <v>0</v>
      </c>
      <c r="S560" s="230">
        <v>0</v>
      </c>
      <c r="T560" s="231">
        <f>S560*H560</f>
        <v>0</v>
      </c>
      <c r="AR560" s="24" t="s">
        <v>148</v>
      </c>
      <c r="AT560" s="24" t="s">
        <v>143</v>
      </c>
      <c r="AU560" s="24" t="s">
        <v>84</v>
      </c>
      <c r="AY560" s="24" t="s">
        <v>141</v>
      </c>
      <c r="BE560" s="232">
        <f>IF(N560="základní",J560,0)</f>
        <v>0</v>
      </c>
      <c r="BF560" s="232">
        <f>IF(N560="snížená",J560,0)</f>
        <v>0</v>
      </c>
      <c r="BG560" s="232">
        <f>IF(N560="zákl. přenesená",J560,0)</f>
        <v>0</v>
      </c>
      <c r="BH560" s="232">
        <f>IF(N560="sníž. přenesená",J560,0)</f>
        <v>0</v>
      </c>
      <c r="BI560" s="232">
        <f>IF(N560="nulová",J560,0)</f>
        <v>0</v>
      </c>
      <c r="BJ560" s="24" t="s">
        <v>81</v>
      </c>
      <c r="BK560" s="232">
        <f>ROUND(I560*H560,2)</f>
        <v>0</v>
      </c>
      <c r="BL560" s="24" t="s">
        <v>148</v>
      </c>
      <c r="BM560" s="24" t="s">
        <v>1125</v>
      </c>
    </row>
    <row r="561" spans="2:65" s="1" customFormat="1" ht="25.5" customHeight="1">
      <c r="B561" s="46"/>
      <c r="C561" s="221" t="s">
        <v>1126</v>
      </c>
      <c r="D561" s="221" t="s">
        <v>143</v>
      </c>
      <c r="E561" s="222" t="s">
        <v>1127</v>
      </c>
      <c r="F561" s="223" t="s">
        <v>1128</v>
      </c>
      <c r="G561" s="224" t="s">
        <v>306</v>
      </c>
      <c r="H561" s="225">
        <v>10</v>
      </c>
      <c r="I561" s="226"/>
      <c r="J561" s="227">
        <f>ROUND(I561*H561,2)</f>
        <v>0</v>
      </c>
      <c r="K561" s="223" t="s">
        <v>147</v>
      </c>
      <c r="L561" s="72"/>
      <c r="M561" s="228" t="s">
        <v>21</v>
      </c>
      <c r="N561" s="229" t="s">
        <v>44</v>
      </c>
      <c r="O561" s="47"/>
      <c r="P561" s="230">
        <f>O561*H561</f>
        <v>0</v>
      </c>
      <c r="Q561" s="230">
        <v>0.1554</v>
      </c>
      <c r="R561" s="230">
        <f>Q561*H561</f>
        <v>1.554</v>
      </c>
      <c r="S561" s="230">
        <v>0</v>
      </c>
      <c r="T561" s="231">
        <f>S561*H561</f>
        <v>0</v>
      </c>
      <c r="AR561" s="24" t="s">
        <v>148</v>
      </c>
      <c r="AT561" s="24" t="s">
        <v>143</v>
      </c>
      <c r="AU561" s="24" t="s">
        <v>84</v>
      </c>
      <c r="AY561" s="24" t="s">
        <v>141</v>
      </c>
      <c r="BE561" s="232">
        <f>IF(N561="základní",J561,0)</f>
        <v>0</v>
      </c>
      <c r="BF561" s="232">
        <f>IF(N561="snížená",J561,0)</f>
        <v>0</v>
      </c>
      <c r="BG561" s="232">
        <f>IF(N561="zákl. přenesená",J561,0)</f>
        <v>0</v>
      </c>
      <c r="BH561" s="232">
        <f>IF(N561="sníž. přenesená",J561,0)</f>
        <v>0</v>
      </c>
      <c r="BI561" s="232">
        <f>IF(N561="nulová",J561,0)</f>
        <v>0</v>
      </c>
      <c r="BJ561" s="24" t="s">
        <v>81</v>
      </c>
      <c r="BK561" s="232">
        <f>ROUND(I561*H561,2)</f>
        <v>0</v>
      </c>
      <c r="BL561" s="24" t="s">
        <v>148</v>
      </c>
      <c r="BM561" s="24" t="s">
        <v>1129</v>
      </c>
    </row>
    <row r="562" spans="2:51" s="11" customFormat="1" ht="13.5">
      <c r="B562" s="236"/>
      <c r="C562" s="237"/>
      <c r="D562" s="233" t="s">
        <v>161</v>
      </c>
      <c r="E562" s="238" t="s">
        <v>21</v>
      </c>
      <c r="F562" s="239" t="s">
        <v>1130</v>
      </c>
      <c r="G562" s="237"/>
      <c r="H562" s="240">
        <v>10</v>
      </c>
      <c r="I562" s="241"/>
      <c r="J562" s="237"/>
      <c r="K562" s="237"/>
      <c r="L562" s="242"/>
      <c r="M562" s="243"/>
      <c r="N562" s="244"/>
      <c r="O562" s="244"/>
      <c r="P562" s="244"/>
      <c r="Q562" s="244"/>
      <c r="R562" s="244"/>
      <c r="S562" s="244"/>
      <c r="T562" s="245"/>
      <c r="AT562" s="246" t="s">
        <v>161</v>
      </c>
      <c r="AU562" s="246" t="s">
        <v>84</v>
      </c>
      <c r="AV562" s="11" t="s">
        <v>84</v>
      </c>
      <c r="AW562" s="11" t="s">
        <v>37</v>
      </c>
      <c r="AX562" s="11" t="s">
        <v>81</v>
      </c>
      <c r="AY562" s="246" t="s">
        <v>141</v>
      </c>
    </row>
    <row r="563" spans="2:65" s="1" customFormat="1" ht="16.5" customHeight="1">
      <c r="B563" s="46"/>
      <c r="C563" s="284" t="s">
        <v>1131</v>
      </c>
      <c r="D563" s="284" t="s">
        <v>576</v>
      </c>
      <c r="E563" s="285" t="s">
        <v>1132</v>
      </c>
      <c r="F563" s="286" t="s">
        <v>1133</v>
      </c>
      <c r="G563" s="287" t="s">
        <v>249</v>
      </c>
      <c r="H563" s="288">
        <v>8</v>
      </c>
      <c r="I563" s="289"/>
      <c r="J563" s="290">
        <f>ROUND(I563*H563,2)</f>
        <v>0</v>
      </c>
      <c r="K563" s="286" t="s">
        <v>147</v>
      </c>
      <c r="L563" s="291"/>
      <c r="M563" s="292" t="s">
        <v>21</v>
      </c>
      <c r="N563" s="293" t="s">
        <v>44</v>
      </c>
      <c r="O563" s="47"/>
      <c r="P563" s="230">
        <f>O563*H563</f>
        <v>0</v>
      </c>
      <c r="Q563" s="230">
        <v>0.0821</v>
      </c>
      <c r="R563" s="230">
        <f>Q563*H563</f>
        <v>0.6568</v>
      </c>
      <c r="S563" s="230">
        <v>0</v>
      </c>
      <c r="T563" s="231">
        <f>S563*H563</f>
        <v>0</v>
      </c>
      <c r="AR563" s="24" t="s">
        <v>184</v>
      </c>
      <c r="AT563" s="24" t="s">
        <v>576</v>
      </c>
      <c r="AU563" s="24" t="s">
        <v>84</v>
      </c>
      <c r="AY563" s="24" t="s">
        <v>141</v>
      </c>
      <c r="BE563" s="232">
        <f>IF(N563="základní",J563,0)</f>
        <v>0</v>
      </c>
      <c r="BF563" s="232">
        <f>IF(N563="snížená",J563,0)</f>
        <v>0</v>
      </c>
      <c r="BG563" s="232">
        <f>IF(N563="zákl. přenesená",J563,0)</f>
        <v>0</v>
      </c>
      <c r="BH563" s="232">
        <f>IF(N563="sníž. přenesená",J563,0)</f>
        <v>0</v>
      </c>
      <c r="BI563" s="232">
        <f>IF(N563="nulová",J563,0)</f>
        <v>0</v>
      </c>
      <c r="BJ563" s="24" t="s">
        <v>81</v>
      </c>
      <c r="BK563" s="232">
        <f>ROUND(I563*H563,2)</f>
        <v>0</v>
      </c>
      <c r="BL563" s="24" t="s">
        <v>148</v>
      </c>
      <c r="BM563" s="24" t="s">
        <v>1134</v>
      </c>
    </row>
    <row r="564" spans="2:65" s="1" customFormat="1" ht="16.5" customHeight="1">
      <c r="B564" s="46"/>
      <c r="C564" s="284" t="s">
        <v>1135</v>
      </c>
      <c r="D564" s="284" t="s">
        <v>576</v>
      </c>
      <c r="E564" s="285" t="s">
        <v>1136</v>
      </c>
      <c r="F564" s="286" t="s">
        <v>1137</v>
      </c>
      <c r="G564" s="287" t="s">
        <v>249</v>
      </c>
      <c r="H564" s="288">
        <v>4</v>
      </c>
      <c r="I564" s="289"/>
      <c r="J564" s="290">
        <f>ROUND(I564*H564,2)</f>
        <v>0</v>
      </c>
      <c r="K564" s="286" t="s">
        <v>147</v>
      </c>
      <c r="L564" s="291"/>
      <c r="M564" s="292" t="s">
        <v>21</v>
      </c>
      <c r="N564" s="293" t="s">
        <v>44</v>
      </c>
      <c r="O564" s="47"/>
      <c r="P564" s="230">
        <f>O564*H564</f>
        <v>0</v>
      </c>
      <c r="Q564" s="230">
        <v>0.0411</v>
      </c>
      <c r="R564" s="230">
        <f>Q564*H564</f>
        <v>0.1644</v>
      </c>
      <c r="S564" s="230">
        <v>0</v>
      </c>
      <c r="T564" s="231">
        <f>S564*H564</f>
        <v>0</v>
      </c>
      <c r="AR564" s="24" t="s">
        <v>184</v>
      </c>
      <c r="AT564" s="24" t="s">
        <v>576</v>
      </c>
      <c r="AU564" s="24" t="s">
        <v>84</v>
      </c>
      <c r="AY564" s="24" t="s">
        <v>141</v>
      </c>
      <c r="BE564" s="232">
        <f>IF(N564="základní",J564,0)</f>
        <v>0</v>
      </c>
      <c r="BF564" s="232">
        <f>IF(N564="snížená",J564,0)</f>
        <v>0</v>
      </c>
      <c r="BG564" s="232">
        <f>IF(N564="zákl. přenesená",J564,0)</f>
        <v>0</v>
      </c>
      <c r="BH564" s="232">
        <f>IF(N564="sníž. přenesená",J564,0)</f>
        <v>0</v>
      </c>
      <c r="BI564" s="232">
        <f>IF(N564="nulová",J564,0)</f>
        <v>0</v>
      </c>
      <c r="BJ564" s="24" t="s">
        <v>81</v>
      </c>
      <c r="BK564" s="232">
        <f>ROUND(I564*H564,2)</f>
        <v>0</v>
      </c>
      <c r="BL564" s="24" t="s">
        <v>148</v>
      </c>
      <c r="BM564" s="24" t="s">
        <v>1138</v>
      </c>
    </row>
    <row r="565" spans="2:65" s="1" customFormat="1" ht="25.5" customHeight="1">
      <c r="B565" s="46"/>
      <c r="C565" s="221" t="s">
        <v>1139</v>
      </c>
      <c r="D565" s="221" t="s">
        <v>143</v>
      </c>
      <c r="E565" s="222" t="s">
        <v>1140</v>
      </c>
      <c r="F565" s="223" t="s">
        <v>1141</v>
      </c>
      <c r="G565" s="224" t="s">
        <v>306</v>
      </c>
      <c r="H565" s="225">
        <v>29.501</v>
      </c>
      <c r="I565" s="226"/>
      <c r="J565" s="227">
        <f>ROUND(I565*H565,2)</f>
        <v>0</v>
      </c>
      <c r="K565" s="223" t="s">
        <v>147</v>
      </c>
      <c r="L565" s="72"/>
      <c r="M565" s="228" t="s">
        <v>21</v>
      </c>
      <c r="N565" s="229" t="s">
        <v>44</v>
      </c>
      <c r="O565" s="47"/>
      <c r="P565" s="230">
        <f>O565*H565</f>
        <v>0</v>
      </c>
      <c r="Q565" s="230">
        <v>0.1295</v>
      </c>
      <c r="R565" s="230">
        <f>Q565*H565</f>
        <v>3.8203795000000005</v>
      </c>
      <c r="S565" s="230">
        <v>0</v>
      </c>
      <c r="T565" s="231">
        <f>S565*H565</f>
        <v>0</v>
      </c>
      <c r="AR565" s="24" t="s">
        <v>148</v>
      </c>
      <c r="AT565" s="24" t="s">
        <v>143</v>
      </c>
      <c r="AU565" s="24" t="s">
        <v>84</v>
      </c>
      <c r="AY565" s="24" t="s">
        <v>141</v>
      </c>
      <c r="BE565" s="232">
        <f>IF(N565="základní",J565,0)</f>
        <v>0</v>
      </c>
      <c r="BF565" s="232">
        <f>IF(N565="snížená",J565,0)</f>
        <v>0</v>
      </c>
      <c r="BG565" s="232">
        <f>IF(N565="zákl. přenesená",J565,0)</f>
        <v>0</v>
      </c>
      <c r="BH565" s="232">
        <f>IF(N565="sníž. přenesená",J565,0)</f>
        <v>0</v>
      </c>
      <c r="BI565" s="232">
        <f>IF(N565="nulová",J565,0)</f>
        <v>0</v>
      </c>
      <c r="BJ565" s="24" t="s">
        <v>81</v>
      </c>
      <c r="BK565" s="232">
        <f>ROUND(I565*H565,2)</f>
        <v>0</v>
      </c>
      <c r="BL565" s="24" t="s">
        <v>148</v>
      </c>
      <c r="BM565" s="24" t="s">
        <v>1142</v>
      </c>
    </row>
    <row r="566" spans="2:51" s="13" customFormat="1" ht="13.5">
      <c r="B566" s="263"/>
      <c r="C566" s="264"/>
      <c r="D566" s="233" t="s">
        <v>161</v>
      </c>
      <c r="E566" s="265" t="s">
        <v>21</v>
      </c>
      <c r="F566" s="266" t="s">
        <v>1143</v>
      </c>
      <c r="G566" s="264"/>
      <c r="H566" s="265" t="s">
        <v>21</v>
      </c>
      <c r="I566" s="267"/>
      <c r="J566" s="264"/>
      <c r="K566" s="264"/>
      <c r="L566" s="268"/>
      <c r="M566" s="269"/>
      <c r="N566" s="270"/>
      <c r="O566" s="270"/>
      <c r="P566" s="270"/>
      <c r="Q566" s="270"/>
      <c r="R566" s="270"/>
      <c r="S566" s="270"/>
      <c r="T566" s="271"/>
      <c r="AT566" s="272" t="s">
        <v>161</v>
      </c>
      <c r="AU566" s="272" t="s">
        <v>84</v>
      </c>
      <c r="AV566" s="13" t="s">
        <v>81</v>
      </c>
      <c r="AW566" s="13" t="s">
        <v>37</v>
      </c>
      <c r="AX566" s="13" t="s">
        <v>73</v>
      </c>
      <c r="AY566" s="272" t="s">
        <v>141</v>
      </c>
    </row>
    <row r="567" spans="2:51" s="11" customFormat="1" ht="13.5">
      <c r="B567" s="236"/>
      <c r="C567" s="237"/>
      <c r="D567" s="233" t="s">
        <v>161</v>
      </c>
      <c r="E567" s="238" t="s">
        <v>21</v>
      </c>
      <c r="F567" s="239" t="s">
        <v>1144</v>
      </c>
      <c r="G567" s="237"/>
      <c r="H567" s="240">
        <v>14</v>
      </c>
      <c r="I567" s="241"/>
      <c r="J567" s="237"/>
      <c r="K567" s="237"/>
      <c r="L567" s="242"/>
      <c r="M567" s="243"/>
      <c r="N567" s="244"/>
      <c r="O567" s="244"/>
      <c r="P567" s="244"/>
      <c r="Q567" s="244"/>
      <c r="R567" s="244"/>
      <c r="S567" s="244"/>
      <c r="T567" s="245"/>
      <c r="AT567" s="246" t="s">
        <v>161</v>
      </c>
      <c r="AU567" s="246" t="s">
        <v>84</v>
      </c>
      <c r="AV567" s="11" t="s">
        <v>84</v>
      </c>
      <c r="AW567" s="11" t="s">
        <v>37</v>
      </c>
      <c r="AX567" s="11" t="s">
        <v>73</v>
      </c>
      <c r="AY567" s="246" t="s">
        <v>141</v>
      </c>
    </row>
    <row r="568" spans="2:51" s="11" customFormat="1" ht="13.5">
      <c r="B568" s="236"/>
      <c r="C568" s="237"/>
      <c r="D568" s="233" t="s">
        <v>161</v>
      </c>
      <c r="E568" s="238" t="s">
        <v>21</v>
      </c>
      <c r="F568" s="239" t="s">
        <v>1145</v>
      </c>
      <c r="G568" s="237"/>
      <c r="H568" s="240">
        <v>2.4</v>
      </c>
      <c r="I568" s="241"/>
      <c r="J568" s="237"/>
      <c r="K568" s="237"/>
      <c r="L568" s="242"/>
      <c r="M568" s="243"/>
      <c r="N568" s="244"/>
      <c r="O568" s="244"/>
      <c r="P568" s="244"/>
      <c r="Q568" s="244"/>
      <c r="R568" s="244"/>
      <c r="S568" s="244"/>
      <c r="T568" s="245"/>
      <c r="AT568" s="246" t="s">
        <v>161</v>
      </c>
      <c r="AU568" s="246" t="s">
        <v>84</v>
      </c>
      <c r="AV568" s="11" t="s">
        <v>84</v>
      </c>
      <c r="AW568" s="11" t="s">
        <v>37</v>
      </c>
      <c r="AX568" s="11" t="s">
        <v>73</v>
      </c>
      <c r="AY568" s="246" t="s">
        <v>141</v>
      </c>
    </row>
    <row r="569" spans="2:51" s="11" customFormat="1" ht="13.5">
      <c r="B569" s="236"/>
      <c r="C569" s="237"/>
      <c r="D569" s="233" t="s">
        <v>161</v>
      </c>
      <c r="E569" s="238" t="s">
        <v>21</v>
      </c>
      <c r="F569" s="239" t="s">
        <v>1146</v>
      </c>
      <c r="G569" s="237"/>
      <c r="H569" s="240">
        <v>3.846</v>
      </c>
      <c r="I569" s="241"/>
      <c r="J569" s="237"/>
      <c r="K569" s="237"/>
      <c r="L569" s="242"/>
      <c r="M569" s="243"/>
      <c r="N569" s="244"/>
      <c r="O569" s="244"/>
      <c r="P569" s="244"/>
      <c r="Q569" s="244"/>
      <c r="R569" s="244"/>
      <c r="S569" s="244"/>
      <c r="T569" s="245"/>
      <c r="AT569" s="246" t="s">
        <v>161</v>
      </c>
      <c r="AU569" s="246" t="s">
        <v>84</v>
      </c>
      <c r="AV569" s="11" t="s">
        <v>84</v>
      </c>
      <c r="AW569" s="11" t="s">
        <v>37</v>
      </c>
      <c r="AX569" s="11" t="s">
        <v>73</v>
      </c>
      <c r="AY569" s="246" t="s">
        <v>141</v>
      </c>
    </row>
    <row r="570" spans="2:51" s="11" customFormat="1" ht="13.5">
      <c r="B570" s="236"/>
      <c r="C570" s="237"/>
      <c r="D570" s="233" t="s">
        <v>161</v>
      </c>
      <c r="E570" s="238" t="s">
        <v>21</v>
      </c>
      <c r="F570" s="239" t="s">
        <v>1147</v>
      </c>
      <c r="G570" s="237"/>
      <c r="H570" s="240">
        <v>9.255</v>
      </c>
      <c r="I570" s="241"/>
      <c r="J570" s="237"/>
      <c r="K570" s="237"/>
      <c r="L570" s="242"/>
      <c r="M570" s="243"/>
      <c r="N570" s="244"/>
      <c r="O570" s="244"/>
      <c r="P570" s="244"/>
      <c r="Q570" s="244"/>
      <c r="R570" s="244"/>
      <c r="S570" s="244"/>
      <c r="T570" s="245"/>
      <c r="AT570" s="246" t="s">
        <v>161</v>
      </c>
      <c r="AU570" s="246" t="s">
        <v>84</v>
      </c>
      <c r="AV570" s="11" t="s">
        <v>84</v>
      </c>
      <c r="AW570" s="11" t="s">
        <v>37</v>
      </c>
      <c r="AX570" s="11" t="s">
        <v>73</v>
      </c>
      <c r="AY570" s="246" t="s">
        <v>141</v>
      </c>
    </row>
    <row r="571" spans="2:51" s="12" customFormat="1" ht="13.5">
      <c r="B571" s="247"/>
      <c r="C571" s="248"/>
      <c r="D571" s="233" t="s">
        <v>161</v>
      </c>
      <c r="E571" s="249" t="s">
        <v>21</v>
      </c>
      <c r="F571" s="250" t="s">
        <v>174</v>
      </c>
      <c r="G571" s="248"/>
      <c r="H571" s="251">
        <v>29.501</v>
      </c>
      <c r="I571" s="252"/>
      <c r="J571" s="248"/>
      <c r="K571" s="248"/>
      <c r="L571" s="253"/>
      <c r="M571" s="254"/>
      <c r="N571" s="255"/>
      <c r="O571" s="255"/>
      <c r="P571" s="255"/>
      <c r="Q571" s="255"/>
      <c r="R571" s="255"/>
      <c r="S571" s="255"/>
      <c r="T571" s="256"/>
      <c r="AT571" s="257" t="s">
        <v>161</v>
      </c>
      <c r="AU571" s="257" t="s">
        <v>84</v>
      </c>
      <c r="AV571" s="12" t="s">
        <v>148</v>
      </c>
      <c r="AW571" s="12" t="s">
        <v>37</v>
      </c>
      <c r="AX571" s="12" t="s">
        <v>81</v>
      </c>
      <c r="AY571" s="257" t="s">
        <v>141</v>
      </c>
    </row>
    <row r="572" spans="2:65" s="1" customFormat="1" ht="16.5" customHeight="1">
      <c r="B572" s="46"/>
      <c r="C572" s="284" t="s">
        <v>1148</v>
      </c>
      <c r="D572" s="284" t="s">
        <v>576</v>
      </c>
      <c r="E572" s="285" t="s">
        <v>1149</v>
      </c>
      <c r="F572" s="286" t="s">
        <v>1150</v>
      </c>
      <c r="G572" s="287" t="s">
        <v>249</v>
      </c>
      <c r="H572" s="288">
        <v>26</v>
      </c>
      <c r="I572" s="289"/>
      <c r="J572" s="290">
        <f>ROUND(I572*H572,2)</f>
        <v>0</v>
      </c>
      <c r="K572" s="286" t="s">
        <v>147</v>
      </c>
      <c r="L572" s="291"/>
      <c r="M572" s="292" t="s">
        <v>21</v>
      </c>
      <c r="N572" s="293" t="s">
        <v>44</v>
      </c>
      <c r="O572" s="47"/>
      <c r="P572" s="230">
        <f>O572*H572</f>
        <v>0</v>
      </c>
      <c r="Q572" s="230">
        <v>0.055</v>
      </c>
      <c r="R572" s="230">
        <f>Q572*H572</f>
        <v>1.43</v>
      </c>
      <c r="S572" s="230">
        <v>0</v>
      </c>
      <c r="T572" s="231">
        <f>S572*H572</f>
        <v>0</v>
      </c>
      <c r="AR572" s="24" t="s">
        <v>184</v>
      </c>
      <c r="AT572" s="24" t="s">
        <v>576</v>
      </c>
      <c r="AU572" s="24" t="s">
        <v>84</v>
      </c>
      <c r="AY572" s="24" t="s">
        <v>141</v>
      </c>
      <c r="BE572" s="232">
        <f>IF(N572="základní",J572,0)</f>
        <v>0</v>
      </c>
      <c r="BF572" s="232">
        <f>IF(N572="snížená",J572,0)</f>
        <v>0</v>
      </c>
      <c r="BG572" s="232">
        <f>IF(N572="zákl. přenesená",J572,0)</f>
        <v>0</v>
      </c>
      <c r="BH572" s="232">
        <f>IF(N572="sníž. přenesená",J572,0)</f>
        <v>0</v>
      </c>
      <c r="BI572" s="232">
        <f>IF(N572="nulová",J572,0)</f>
        <v>0</v>
      </c>
      <c r="BJ572" s="24" t="s">
        <v>81</v>
      </c>
      <c r="BK572" s="232">
        <f>ROUND(I572*H572,2)</f>
        <v>0</v>
      </c>
      <c r="BL572" s="24" t="s">
        <v>148</v>
      </c>
      <c r="BM572" s="24" t="s">
        <v>1151</v>
      </c>
    </row>
    <row r="573" spans="2:47" s="1" customFormat="1" ht="13.5">
      <c r="B573" s="46"/>
      <c r="C573" s="74"/>
      <c r="D573" s="233" t="s">
        <v>150</v>
      </c>
      <c r="E573" s="74"/>
      <c r="F573" s="234" t="s">
        <v>1152</v>
      </c>
      <c r="G573" s="74"/>
      <c r="H573" s="74"/>
      <c r="I573" s="191"/>
      <c r="J573" s="74"/>
      <c r="K573" s="74"/>
      <c r="L573" s="72"/>
      <c r="M573" s="235"/>
      <c r="N573" s="47"/>
      <c r="O573" s="47"/>
      <c r="P573" s="47"/>
      <c r="Q573" s="47"/>
      <c r="R573" s="47"/>
      <c r="S573" s="47"/>
      <c r="T573" s="95"/>
      <c r="AT573" s="24" t="s">
        <v>150</v>
      </c>
      <c r="AU573" s="24" t="s">
        <v>84</v>
      </c>
    </row>
    <row r="574" spans="2:51" s="11" customFormat="1" ht="13.5">
      <c r="B574" s="236"/>
      <c r="C574" s="237"/>
      <c r="D574" s="233" t="s">
        <v>161</v>
      </c>
      <c r="E574" s="238" t="s">
        <v>21</v>
      </c>
      <c r="F574" s="239" t="s">
        <v>1153</v>
      </c>
      <c r="G574" s="237"/>
      <c r="H574" s="240">
        <v>9</v>
      </c>
      <c r="I574" s="241"/>
      <c r="J574" s="237"/>
      <c r="K574" s="237"/>
      <c r="L574" s="242"/>
      <c r="M574" s="243"/>
      <c r="N574" s="244"/>
      <c r="O574" s="244"/>
      <c r="P574" s="244"/>
      <c r="Q574" s="244"/>
      <c r="R574" s="244"/>
      <c r="S574" s="244"/>
      <c r="T574" s="245"/>
      <c r="AT574" s="246" t="s">
        <v>161</v>
      </c>
      <c r="AU574" s="246" t="s">
        <v>84</v>
      </c>
      <c r="AV574" s="11" t="s">
        <v>84</v>
      </c>
      <c r="AW574" s="11" t="s">
        <v>37</v>
      </c>
      <c r="AX574" s="11" t="s">
        <v>73</v>
      </c>
      <c r="AY574" s="246" t="s">
        <v>141</v>
      </c>
    </row>
    <row r="575" spans="2:51" s="11" customFormat="1" ht="13.5">
      <c r="B575" s="236"/>
      <c r="C575" s="237"/>
      <c r="D575" s="233" t="s">
        <v>161</v>
      </c>
      <c r="E575" s="238" t="s">
        <v>21</v>
      </c>
      <c r="F575" s="239" t="s">
        <v>1154</v>
      </c>
      <c r="G575" s="237"/>
      <c r="H575" s="240">
        <v>17</v>
      </c>
      <c r="I575" s="241"/>
      <c r="J575" s="237"/>
      <c r="K575" s="237"/>
      <c r="L575" s="242"/>
      <c r="M575" s="243"/>
      <c r="N575" s="244"/>
      <c r="O575" s="244"/>
      <c r="P575" s="244"/>
      <c r="Q575" s="244"/>
      <c r="R575" s="244"/>
      <c r="S575" s="244"/>
      <c r="T575" s="245"/>
      <c r="AT575" s="246" t="s">
        <v>161</v>
      </c>
      <c r="AU575" s="246" t="s">
        <v>84</v>
      </c>
      <c r="AV575" s="11" t="s">
        <v>84</v>
      </c>
      <c r="AW575" s="11" t="s">
        <v>37</v>
      </c>
      <c r="AX575" s="11" t="s">
        <v>73</v>
      </c>
      <c r="AY575" s="246" t="s">
        <v>141</v>
      </c>
    </row>
    <row r="576" spans="2:51" s="12" customFormat="1" ht="13.5">
      <c r="B576" s="247"/>
      <c r="C576" s="248"/>
      <c r="D576" s="233" t="s">
        <v>161</v>
      </c>
      <c r="E576" s="249" t="s">
        <v>21</v>
      </c>
      <c r="F576" s="250" t="s">
        <v>174</v>
      </c>
      <c r="G576" s="248"/>
      <c r="H576" s="251">
        <v>26</v>
      </c>
      <c r="I576" s="252"/>
      <c r="J576" s="248"/>
      <c r="K576" s="248"/>
      <c r="L576" s="253"/>
      <c r="M576" s="254"/>
      <c r="N576" s="255"/>
      <c r="O576" s="255"/>
      <c r="P576" s="255"/>
      <c r="Q576" s="255"/>
      <c r="R576" s="255"/>
      <c r="S576" s="255"/>
      <c r="T576" s="256"/>
      <c r="AT576" s="257" t="s">
        <v>161</v>
      </c>
      <c r="AU576" s="257" t="s">
        <v>84</v>
      </c>
      <c r="AV576" s="12" t="s">
        <v>148</v>
      </c>
      <c r="AW576" s="12" t="s">
        <v>37</v>
      </c>
      <c r="AX576" s="12" t="s">
        <v>81</v>
      </c>
      <c r="AY576" s="257" t="s">
        <v>141</v>
      </c>
    </row>
    <row r="577" spans="2:65" s="1" customFormat="1" ht="16.5" customHeight="1">
      <c r="B577" s="46"/>
      <c r="C577" s="284" t="s">
        <v>1155</v>
      </c>
      <c r="D577" s="284" t="s">
        <v>576</v>
      </c>
      <c r="E577" s="285" t="s">
        <v>1156</v>
      </c>
      <c r="F577" s="286" t="s">
        <v>1157</v>
      </c>
      <c r="G577" s="287" t="s">
        <v>249</v>
      </c>
      <c r="H577" s="288">
        <v>4</v>
      </c>
      <c r="I577" s="289"/>
      <c r="J577" s="290">
        <f>ROUND(I577*H577,2)</f>
        <v>0</v>
      </c>
      <c r="K577" s="286" t="s">
        <v>147</v>
      </c>
      <c r="L577" s="291"/>
      <c r="M577" s="292" t="s">
        <v>21</v>
      </c>
      <c r="N577" s="293" t="s">
        <v>44</v>
      </c>
      <c r="O577" s="47"/>
      <c r="P577" s="230">
        <f>O577*H577</f>
        <v>0</v>
      </c>
      <c r="Q577" s="230">
        <v>0.0129</v>
      </c>
      <c r="R577" s="230">
        <f>Q577*H577</f>
        <v>0.0516</v>
      </c>
      <c r="S577" s="230">
        <v>0</v>
      </c>
      <c r="T577" s="231">
        <f>S577*H577</f>
        <v>0</v>
      </c>
      <c r="AR577" s="24" t="s">
        <v>184</v>
      </c>
      <c r="AT577" s="24" t="s">
        <v>576</v>
      </c>
      <c r="AU577" s="24" t="s">
        <v>84</v>
      </c>
      <c r="AY577" s="24" t="s">
        <v>141</v>
      </c>
      <c r="BE577" s="232">
        <f>IF(N577="základní",J577,0)</f>
        <v>0</v>
      </c>
      <c r="BF577" s="232">
        <f>IF(N577="snížená",J577,0)</f>
        <v>0</v>
      </c>
      <c r="BG577" s="232">
        <f>IF(N577="zákl. přenesená",J577,0)</f>
        <v>0</v>
      </c>
      <c r="BH577" s="232">
        <f>IF(N577="sníž. přenesená",J577,0)</f>
        <v>0</v>
      </c>
      <c r="BI577" s="232">
        <f>IF(N577="nulová",J577,0)</f>
        <v>0</v>
      </c>
      <c r="BJ577" s="24" t="s">
        <v>81</v>
      </c>
      <c r="BK577" s="232">
        <f>ROUND(I577*H577,2)</f>
        <v>0</v>
      </c>
      <c r="BL577" s="24" t="s">
        <v>148</v>
      </c>
      <c r="BM577" s="24" t="s">
        <v>1158</v>
      </c>
    </row>
    <row r="578" spans="2:51" s="11" customFormat="1" ht="13.5">
      <c r="B578" s="236"/>
      <c r="C578" s="237"/>
      <c r="D578" s="233" t="s">
        <v>161</v>
      </c>
      <c r="E578" s="238" t="s">
        <v>21</v>
      </c>
      <c r="F578" s="239" t="s">
        <v>1159</v>
      </c>
      <c r="G578" s="237"/>
      <c r="H578" s="240">
        <v>4</v>
      </c>
      <c r="I578" s="241"/>
      <c r="J578" s="237"/>
      <c r="K578" s="237"/>
      <c r="L578" s="242"/>
      <c r="M578" s="243"/>
      <c r="N578" s="244"/>
      <c r="O578" s="244"/>
      <c r="P578" s="244"/>
      <c r="Q578" s="244"/>
      <c r="R578" s="244"/>
      <c r="S578" s="244"/>
      <c r="T578" s="245"/>
      <c r="AT578" s="246" t="s">
        <v>161</v>
      </c>
      <c r="AU578" s="246" t="s">
        <v>84</v>
      </c>
      <c r="AV578" s="11" t="s">
        <v>84</v>
      </c>
      <c r="AW578" s="11" t="s">
        <v>37</v>
      </c>
      <c r="AX578" s="11" t="s">
        <v>81</v>
      </c>
      <c r="AY578" s="246" t="s">
        <v>141</v>
      </c>
    </row>
    <row r="579" spans="2:65" s="1" customFormat="1" ht="16.5" customHeight="1">
      <c r="B579" s="46"/>
      <c r="C579" s="284" t="s">
        <v>1160</v>
      </c>
      <c r="D579" s="284" t="s">
        <v>576</v>
      </c>
      <c r="E579" s="285" t="s">
        <v>1161</v>
      </c>
      <c r="F579" s="286" t="s">
        <v>1162</v>
      </c>
      <c r="G579" s="287" t="s">
        <v>249</v>
      </c>
      <c r="H579" s="288">
        <v>5</v>
      </c>
      <c r="I579" s="289"/>
      <c r="J579" s="290">
        <f>ROUND(I579*H579,2)</f>
        <v>0</v>
      </c>
      <c r="K579" s="286" t="s">
        <v>147</v>
      </c>
      <c r="L579" s="291"/>
      <c r="M579" s="292" t="s">
        <v>21</v>
      </c>
      <c r="N579" s="293" t="s">
        <v>44</v>
      </c>
      <c r="O579" s="47"/>
      <c r="P579" s="230">
        <f>O579*H579</f>
        <v>0</v>
      </c>
      <c r="Q579" s="230">
        <v>0.0258</v>
      </c>
      <c r="R579" s="230">
        <f>Q579*H579</f>
        <v>0.129</v>
      </c>
      <c r="S579" s="230">
        <v>0</v>
      </c>
      <c r="T579" s="231">
        <f>S579*H579</f>
        <v>0</v>
      </c>
      <c r="AR579" s="24" t="s">
        <v>184</v>
      </c>
      <c r="AT579" s="24" t="s">
        <v>576</v>
      </c>
      <c r="AU579" s="24" t="s">
        <v>84</v>
      </c>
      <c r="AY579" s="24" t="s">
        <v>141</v>
      </c>
      <c r="BE579" s="232">
        <f>IF(N579="základní",J579,0)</f>
        <v>0</v>
      </c>
      <c r="BF579" s="232">
        <f>IF(N579="snížená",J579,0)</f>
        <v>0</v>
      </c>
      <c r="BG579" s="232">
        <f>IF(N579="zákl. přenesená",J579,0)</f>
        <v>0</v>
      </c>
      <c r="BH579" s="232">
        <f>IF(N579="sníž. přenesená",J579,0)</f>
        <v>0</v>
      </c>
      <c r="BI579" s="232">
        <f>IF(N579="nulová",J579,0)</f>
        <v>0</v>
      </c>
      <c r="BJ579" s="24" t="s">
        <v>81</v>
      </c>
      <c r="BK579" s="232">
        <f>ROUND(I579*H579,2)</f>
        <v>0</v>
      </c>
      <c r="BL579" s="24" t="s">
        <v>148</v>
      </c>
      <c r="BM579" s="24" t="s">
        <v>1163</v>
      </c>
    </row>
    <row r="580" spans="2:51" s="11" customFormat="1" ht="13.5">
      <c r="B580" s="236"/>
      <c r="C580" s="237"/>
      <c r="D580" s="233" t="s">
        <v>161</v>
      </c>
      <c r="E580" s="238" t="s">
        <v>21</v>
      </c>
      <c r="F580" s="239" t="s">
        <v>1164</v>
      </c>
      <c r="G580" s="237"/>
      <c r="H580" s="240">
        <v>3</v>
      </c>
      <c r="I580" s="241"/>
      <c r="J580" s="237"/>
      <c r="K580" s="237"/>
      <c r="L580" s="242"/>
      <c r="M580" s="243"/>
      <c r="N580" s="244"/>
      <c r="O580" s="244"/>
      <c r="P580" s="244"/>
      <c r="Q580" s="244"/>
      <c r="R580" s="244"/>
      <c r="S580" s="244"/>
      <c r="T580" s="245"/>
      <c r="AT580" s="246" t="s">
        <v>161</v>
      </c>
      <c r="AU580" s="246" t="s">
        <v>84</v>
      </c>
      <c r="AV580" s="11" t="s">
        <v>84</v>
      </c>
      <c r="AW580" s="11" t="s">
        <v>37</v>
      </c>
      <c r="AX580" s="11" t="s">
        <v>73</v>
      </c>
      <c r="AY580" s="246" t="s">
        <v>141</v>
      </c>
    </row>
    <row r="581" spans="2:51" s="11" customFormat="1" ht="13.5">
      <c r="B581" s="236"/>
      <c r="C581" s="237"/>
      <c r="D581" s="233" t="s">
        <v>161</v>
      </c>
      <c r="E581" s="238" t="s">
        <v>21</v>
      </c>
      <c r="F581" s="239" t="s">
        <v>1165</v>
      </c>
      <c r="G581" s="237"/>
      <c r="H581" s="240">
        <v>2</v>
      </c>
      <c r="I581" s="241"/>
      <c r="J581" s="237"/>
      <c r="K581" s="237"/>
      <c r="L581" s="242"/>
      <c r="M581" s="243"/>
      <c r="N581" s="244"/>
      <c r="O581" s="244"/>
      <c r="P581" s="244"/>
      <c r="Q581" s="244"/>
      <c r="R581" s="244"/>
      <c r="S581" s="244"/>
      <c r="T581" s="245"/>
      <c r="AT581" s="246" t="s">
        <v>161</v>
      </c>
      <c r="AU581" s="246" t="s">
        <v>84</v>
      </c>
      <c r="AV581" s="11" t="s">
        <v>84</v>
      </c>
      <c r="AW581" s="11" t="s">
        <v>37</v>
      </c>
      <c r="AX581" s="11" t="s">
        <v>73</v>
      </c>
      <c r="AY581" s="246" t="s">
        <v>141</v>
      </c>
    </row>
    <row r="582" spans="2:51" s="12" customFormat="1" ht="13.5">
      <c r="B582" s="247"/>
      <c r="C582" s="248"/>
      <c r="D582" s="233" t="s">
        <v>161</v>
      </c>
      <c r="E582" s="249" t="s">
        <v>21</v>
      </c>
      <c r="F582" s="250" t="s">
        <v>174</v>
      </c>
      <c r="G582" s="248"/>
      <c r="H582" s="251">
        <v>5</v>
      </c>
      <c r="I582" s="252"/>
      <c r="J582" s="248"/>
      <c r="K582" s="248"/>
      <c r="L582" s="253"/>
      <c r="M582" s="254"/>
      <c r="N582" s="255"/>
      <c r="O582" s="255"/>
      <c r="P582" s="255"/>
      <c r="Q582" s="255"/>
      <c r="R582" s="255"/>
      <c r="S582" s="255"/>
      <c r="T582" s="256"/>
      <c r="AT582" s="257" t="s">
        <v>161</v>
      </c>
      <c r="AU582" s="257" t="s">
        <v>84</v>
      </c>
      <c r="AV582" s="12" t="s">
        <v>148</v>
      </c>
      <c r="AW582" s="12" t="s">
        <v>37</v>
      </c>
      <c r="AX582" s="12" t="s">
        <v>81</v>
      </c>
      <c r="AY582" s="257" t="s">
        <v>141</v>
      </c>
    </row>
    <row r="583" spans="2:65" s="1" customFormat="1" ht="25.5" customHeight="1">
      <c r="B583" s="46"/>
      <c r="C583" s="221" t="s">
        <v>1166</v>
      </c>
      <c r="D583" s="221" t="s">
        <v>143</v>
      </c>
      <c r="E583" s="222" t="s">
        <v>1167</v>
      </c>
      <c r="F583" s="223" t="s">
        <v>1168</v>
      </c>
      <c r="G583" s="224" t="s">
        <v>306</v>
      </c>
      <c r="H583" s="225">
        <v>22.74</v>
      </c>
      <c r="I583" s="226"/>
      <c r="J583" s="227">
        <f>ROUND(I583*H583,2)</f>
        <v>0</v>
      </c>
      <c r="K583" s="223" t="s">
        <v>147</v>
      </c>
      <c r="L583" s="72"/>
      <c r="M583" s="228" t="s">
        <v>21</v>
      </c>
      <c r="N583" s="229" t="s">
        <v>44</v>
      </c>
      <c r="O583" s="47"/>
      <c r="P583" s="230">
        <f>O583*H583</f>
        <v>0</v>
      </c>
      <c r="Q583" s="230">
        <v>0</v>
      </c>
      <c r="R583" s="230">
        <f>Q583*H583</f>
        <v>0</v>
      </c>
      <c r="S583" s="230">
        <v>0</v>
      </c>
      <c r="T583" s="231">
        <f>S583*H583</f>
        <v>0</v>
      </c>
      <c r="AR583" s="24" t="s">
        <v>148</v>
      </c>
      <c r="AT583" s="24" t="s">
        <v>143</v>
      </c>
      <c r="AU583" s="24" t="s">
        <v>84</v>
      </c>
      <c r="AY583" s="24" t="s">
        <v>141</v>
      </c>
      <c r="BE583" s="232">
        <f>IF(N583="základní",J583,0)</f>
        <v>0</v>
      </c>
      <c r="BF583" s="232">
        <f>IF(N583="snížená",J583,0)</f>
        <v>0</v>
      </c>
      <c r="BG583" s="232">
        <f>IF(N583="zákl. přenesená",J583,0)</f>
        <v>0</v>
      </c>
      <c r="BH583" s="232">
        <f>IF(N583="sníž. přenesená",J583,0)</f>
        <v>0</v>
      </c>
      <c r="BI583" s="232">
        <f>IF(N583="nulová",J583,0)</f>
        <v>0</v>
      </c>
      <c r="BJ583" s="24" t="s">
        <v>81</v>
      </c>
      <c r="BK583" s="232">
        <f>ROUND(I583*H583,2)</f>
        <v>0</v>
      </c>
      <c r="BL583" s="24" t="s">
        <v>148</v>
      </c>
      <c r="BM583" s="24" t="s">
        <v>1169</v>
      </c>
    </row>
    <row r="584" spans="2:51" s="11" customFormat="1" ht="13.5">
      <c r="B584" s="236"/>
      <c r="C584" s="237"/>
      <c r="D584" s="233" t="s">
        <v>161</v>
      </c>
      <c r="E584" s="238" t="s">
        <v>21</v>
      </c>
      <c r="F584" s="239" t="s">
        <v>1170</v>
      </c>
      <c r="G584" s="237"/>
      <c r="H584" s="240">
        <v>13.24</v>
      </c>
      <c r="I584" s="241"/>
      <c r="J584" s="237"/>
      <c r="K584" s="237"/>
      <c r="L584" s="242"/>
      <c r="M584" s="243"/>
      <c r="N584" s="244"/>
      <c r="O584" s="244"/>
      <c r="P584" s="244"/>
      <c r="Q584" s="244"/>
      <c r="R584" s="244"/>
      <c r="S584" s="244"/>
      <c r="T584" s="245"/>
      <c r="AT584" s="246" t="s">
        <v>161</v>
      </c>
      <c r="AU584" s="246" t="s">
        <v>84</v>
      </c>
      <c r="AV584" s="11" t="s">
        <v>84</v>
      </c>
      <c r="AW584" s="11" t="s">
        <v>37</v>
      </c>
      <c r="AX584" s="11" t="s">
        <v>73</v>
      </c>
      <c r="AY584" s="246" t="s">
        <v>141</v>
      </c>
    </row>
    <row r="585" spans="2:51" s="11" customFormat="1" ht="13.5">
      <c r="B585" s="236"/>
      <c r="C585" s="237"/>
      <c r="D585" s="233" t="s">
        <v>161</v>
      </c>
      <c r="E585" s="238" t="s">
        <v>21</v>
      </c>
      <c r="F585" s="239" t="s">
        <v>1171</v>
      </c>
      <c r="G585" s="237"/>
      <c r="H585" s="240">
        <v>9.5</v>
      </c>
      <c r="I585" s="241"/>
      <c r="J585" s="237"/>
      <c r="K585" s="237"/>
      <c r="L585" s="242"/>
      <c r="M585" s="243"/>
      <c r="N585" s="244"/>
      <c r="O585" s="244"/>
      <c r="P585" s="244"/>
      <c r="Q585" s="244"/>
      <c r="R585" s="244"/>
      <c r="S585" s="244"/>
      <c r="T585" s="245"/>
      <c r="AT585" s="246" t="s">
        <v>161</v>
      </c>
      <c r="AU585" s="246" t="s">
        <v>84</v>
      </c>
      <c r="AV585" s="11" t="s">
        <v>84</v>
      </c>
      <c r="AW585" s="11" t="s">
        <v>37</v>
      </c>
      <c r="AX585" s="11" t="s">
        <v>73</v>
      </c>
      <c r="AY585" s="246" t="s">
        <v>141</v>
      </c>
    </row>
    <row r="586" spans="2:51" s="12" customFormat="1" ht="13.5">
      <c r="B586" s="247"/>
      <c r="C586" s="248"/>
      <c r="D586" s="233" t="s">
        <v>161</v>
      </c>
      <c r="E586" s="249" t="s">
        <v>21</v>
      </c>
      <c r="F586" s="250" t="s">
        <v>174</v>
      </c>
      <c r="G586" s="248"/>
      <c r="H586" s="251">
        <v>22.74</v>
      </c>
      <c r="I586" s="252"/>
      <c r="J586" s="248"/>
      <c r="K586" s="248"/>
      <c r="L586" s="253"/>
      <c r="M586" s="254"/>
      <c r="N586" s="255"/>
      <c r="O586" s="255"/>
      <c r="P586" s="255"/>
      <c r="Q586" s="255"/>
      <c r="R586" s="255"/>
      <c r="S586" s="255"/>
      <c r="T586" s="256"/>
      <c r="AT586" s="257" t="s">
        <v>161</v>
      </c>
      <c r="AU586" s="257" t="s">
        <v>84</v>
      </c>
      <c r="AV586" s="12" t="s">
        <v>148</v>
      </c>
      <c r="AW586" s="12" t="s">
        <v>37</v>
      </c>
      <c r="AX586" s="12" t="s">
        <v>81</v>
      </c>
      <c r="AY586" s="257" t="s">
        <v>141</v>
      </c>
    </row>
    <row r="587" spans="2:65" s="1" customFormat="1" ht="25.5" customHeight="1">
      <c r="B587" s="46"/>
      <c r="C587" s="221" t="s">
        <v>1172</v>
      </c>
      <c r="D587" s="221" t="s">
        <v>143</v>
      </c>
      <c r="E587" s="222" t="s">
        <v>1173</v>
      </c>
      <c r="F587" s="223" t="s">
        <v>1174</v>
      </c>
      <c r="G587" s="224" t="s">
        <v>306</v>
      </c>
      <c r="H587" s="225">
        <v>22.74</v>
      </c>
      <c r="I587" s="226"/>
      <c r="J587" s="227">
        <f>ROUND(I587*H587,2)</f>
        <v>0</v>
      </c>
      <c r="K587" s="223" t="s">
        <v>147</v>
      </c>
      <c r="L587" s="72"/>
      <c r="M587" s="228" t="s">
        <v>21</v>
      </c>
      <c r="N587" s="229" t="s">
        <v>44</v>
      </c>
      <c r="O587" s="47"/>
      <c r="P587" s="230">
        <f>O587*H587</f>
        <v>0</v>
      </c>
      <c r="Q587" s="230">
        <v>0</v>
      </c>
      <c r="R587" s="230">
        <f>Q587*H587</f>
        <v>0</v>
      </c>
      <c r="S587" s="230">
        <v>0</v>
      </c>
      <c r="T587" s="231">
        <f>S587*H587</f>
        <v>0</v>
      </c>
      <c r="AR587" s="24" t="s">
        <v>148</v>
      </c>
      <c r="AT587" s="24" t="s">
        <v>143</v>
      </c>
      <c r="AU587" s="24" t="s">
        <v>84</v>
      </c>
      <c r="AY587" s="24" t="s">
        <v>141</v>
      </c>
      <c r="BE587" s="232">
        <f>IF(N587="základní",J587,0)</f>
        <v>0</v>
      </c>
      <c r="BF587" s="232">
        <f>IF(N587="snížená",J587,0)</f>
        <v>0</v>
      </c>
      <c r="BG587" s="232">
        <f>IF(N587="zákl. přenesená",J587,0)</f>
        <v>0</v>
      </c>
      <c r="BH587" s="232">
        <f>IF(N587="sníž. přenesená",J587,0)</f>
        <v>0</v>
      </c>
      <c r="BI587" s="232">
        <f>IF(N587="nulová",J587,0)</f>
        <v>0</v>
      </c>
      <c r="BJ587" s="24" t="s">
        <v>81</v>
      </c>
      <c r="BK587" s="232">
        <f>ROUND(I587*H587,2)</f>
        <v>0</v>
      </c>
      <c r="BL587" s="24" t="s">
        <v>148</v>
      </c>
      <c r="BM587" s="24" t="s">
        <v>1175</v>
      </c>
    </row>
    <row r="588" spans="2:47" s="1" customFormat="1" ht="13.5">
      <c r="B588" s="46"/>
      <c r="C588" s="74"/>
      <c r="D588" s="233" t="s">
        <v>150</v>
      </c>
      <c r="E588" s="74"/>
      <c r="F588" s="234" t="s">
        <v>1176</v>
      </c>
      <c r="G588" s="74"/>
      <c r="H588" s="74"/>
      <c r="I588" s="191"/>
      <c r="J588" s="74"/>
      <c r="K588" s="74"/>
      <c r="L588" s="72"/>
      <c r="M588" s="235"/>
      <c r="N588" s="47"/>
      <c r="O588" s="47"/>
      <c r="P588" s="47"/>
      <c r="Q588" s="47"/>
      <c r="R588" s="47"/>
      <c r="S588" s="47"/>
      <c r="T588" s="95"/>
      <c r="AT588" s="24" t="s">
        <v>150</v>
      </c>
      <c r="AU588" s="24" t="s">
        <v>84</v>
      </c>
    </row>
    <row r="589" spans="2:65" s="1" customFormat="1" ht="25.5" customHeight="1">
      <c r="B589" s="46"/>
      <c r="C589" s="221" t="s">
        <v>1177</v>
      </c>
      <c r="D589" s="221" t="s">
        <v>143</v>
      </c>
      <c r="E589" s="222" t="s">
        <v>1178</v>
      </c>
      <c r="F589" s="223" t="s">
        <v>1179</v>
      </c>
      <c r="G589" s="224" t="s">
        <v>306</v>
      </c>
      <c r="H589" s="225">
        <v>20.224</v>
      </c>
      <c r="I589" s="226"/>
      <c r="J589" s="227">
        <f>ROUND(I589*H589,2)</f>
        <v>0</v>
      </c>
      <c r="K589" s="223" t="s">
        <v>147</v>
      </c>
      <c r="L589" s="72"/>
      <c r="M589" s="228" t="s">
        <v>21</v>
      </c>
      <c r="N589" s="229" t="s">
        <v>44</v>
      </c>
      <c r="O589" s="47"/>
      <c r="P589" s="230">
        <f>O589*H589</f>
        <v>0</v>
      </c>
      <c r="Q589" s="230">
        <v>1E-05</v>
      </c>
      <c r="R589" s="230">
        <f>Q589*H589</f>
        <v>0.00020224000000000002</v>
      </c>
      <c r="S589" s="230">
        <v>0</v>
      </c>
      <c r="T589" s="231">
        <f>S589*H589</f>
        <v>0</v>
      </c>
      <c r="AR589" s="24" t="s">
        <v>148</v>
      </c>
      <c r="AT589" s="24" t="s">
        <v>143</v>
      </c>
      <c r="AU589" s="24" t="s">
        <v>84</v>
      </c>
      <c r="AY589" s="24" t="s">
        <v>141</v>
      </c>
      <c r="BE589" s="232">
        <f>IF(N589="základní",J589,0)</f>
        <v>0</v>
      </c>
      <c r="BF589" s="232">
        <f>IF(N589="snížená",J589,0)</f>
        <v>0</v>
      </c>
      <c r="BG589" s="232">
        <f>IF(N589="zákl. přenesená",J589,0)</f>
        <v>0</v>
      </c>
      <c r="BH589" s="232">
        <f>IF(N589="sníž. přenesená",J589,0)</f>
        <v>0</v>
      </c>
      <c r="BI589" s="232">
        <f>IF(N589="nulová",J589,0)</f>
        <v>0</v>
      </c>
      <c r="BJ589" s="24" t="s">
        <v>81</v>
      </c>
      <c r="BK589" s="232">
        <f>ROUND(I589*H589,2)</f>
        <v>0</v>
      </c>
      <c r="BL589" s="24" t="s">
        <v>148</v>
      </c>
      <c r="BM589" s="24" t="s">
        <v>1180</v>
      </c>
    </row>
    <row r="590" spans="2:47" s="1" customFormat="1" ht="13.5">
      <c r="B590" s="46"/>
      <c r="C590" s="74"/>
      <c r="D590" s="233" t="s">
        <v>150</v>
      </c>
      <c r="E590" s="74"/>
      <c r="F590" s="234" t="s">
        <v>1181</v>
      </c>
      <c r="G590" s="74"/>
      <c r="H590" s="74"/>
      <c r="I590" s="191"/>
      <c r="J590" s="74"/>
      <c r="K590" s="74"/>
      <c r="L590" s="72"/>
      <c r="M590" s="235"/>
      <c r="N590" s="47"/>
      <c r="O590" s="47"/>
      <c r="P590" s="47"/>
      <c r="Q590" s="47"/>
      <c r="R590" s="47"/>
      <c r="S590" s="47"/>
      <c r="T590" s="95"/>
      <c r="AT590" s="24" t="s">
        <v>150</v>
      </c>
      <c r="AU590" s="24" t="s">
        <v>84</v>
      </c>
    </row>
    <row r="591" spans="2:51" s="13" customFormat="1" ht="13.5">
      <c r="B591" s="263"/>
      <c r="C591" s="264"/>
      <c r="D591" s="233" t="s">
        <v>161</v>
      </c>
      <c r="E591" s="265" t="s">
        <v>21</v>
      </c>
      <c r="F591" s="266" t="s">
        <v>709</v>
      </c>
      <c r="G591" s="264"/>
      <c r="H591" s="265" t="s">
        <v>21</v>
      </c>
      <c r="I591" s="267"/>
      <c r="J591" s="264"/>
      <c r="K591" s="264"/>
      <c r="L591" s="268"/>
      <c r="M591" s="269"/>
      <c r="N591" s="270"/>
      <c r="O591" s="270"/>
      <c r="P591" s="270"/>
      <c r="Q591" s="270"/>
      <c r="R591" s="270"/>
      <c r="S591" s="270"/>
      <c r="T591" s="271"/>
      <c r="AT591" s="272" t="s">
        <v>161</v>
      </c>
      <c r="AU591" s="272" t="s">
        <v>84</v>
      </c>
      <c r="AV591" s="13" t="s">
        <v>81</v>
      </c>
      <c r="AW591" s="13" t="s">
        <v>37</v>
      </c>
      <c r="AX591" s="13" t="s">
        <v>73</v>
      </c>
      <c r="AY591" s="272" t="s">
        <v>141</v>
      </c>
    </row>
    <row r="592" spans="2:51" s="11" customFormat="1" ht="13.5">
      <c r="B592" s="236"/>
      <c r="C592" s="237"/>
      <c r="D592" s="233" t="s">
        <v>161</v>
      </c>
      <c r="E592" s="238" t="s">
        <v>21</v>
      </c>
      <c r="F592" s="239" t="s">
        <v>1182</v>
      </c>
      <c r="G592" s="237"/>
      <c r="H592" s="240">
        <v>9.612</v>
      </c>
      <c r="I592" s="241"/>
      <c r="J592" s="237"/>
      <c r="K592" s="237"/>
      <c r="L592" s="242"/>
      <c r="M592" s="243"/>
      <c r="N592" s="244"/>
      <c r="O592" s="244"/>
      <c r="P592" s="244"/>
      <c r="Q592" s="244"/>
      <c r="R592" s="244"/>
      <c r="S592" s="244"/>
      <c r="T592" s="245"/>
      <c r="AT592" s="246" t="s">
        <v>161</v>
      </c>
      <c r="AU592" s="246" t="s">
        <v>84</v>
      </c>
      <c r="AV592" s="11" t="s">
        <v>84</v>
      </c>
      <c r="AW592" s="11" t="s">
        <v>37</v>
      </c>
      <c r="AX592" s="11" t="s">
        <v>73</v>
      </c>
      <c r="AY592" s="246" t="s">
        <v>141</v>
      </c>
    </row>
    <row r="593" spans="2:51" s="11" customFormat="1" ht="13.5">
      <c r="B593" s="236"/>
      <c r="C593" s="237"/>
      <c r="D593" s="233" t="s">
        <v>161</v>
      </c>
      <c r="E593" s="238" t="s">
        <v>21</v>
      </c>
      <c r="F593" s="239" t="s">
        <v>1183</v>
      </c>
      <c r="G593" s="237"/>
      <c r="H593" s="240">
        <v>10.612</v>
      </c>
      <c r="I593" s="241"/>
      <c r="J593" s="237"/>
      <c r="K593" s="237"/>
      <c r="L593" s="242"/>
      <c r="M593" s="243"/>
      <c r="N593" s="244"/>
      <c r="O593" s="244"/>
      <c r="P593" s="244"/>
      <c r="Q593" s="244"/>
      <c r="R593" s="244"/>
      <c r="S593" s="244"/>
      <c r="T593" s="245"/>
      <c r="AT593" s="246" t="s">
        <v>161</v>
      </c>
      <c r="AU593" s="246" t="s">
        <v>84</v>
      </c>
      <c r="AV593" s="11" t="s">
        <v>84</v>
      </c>
      <c r="AW593" s="11" t="s">
        <v>37</v>
      </c>
      <c r="AX593" s="11" t="s">
        <v>73</v>
      </c>
      <c r="AY593" s="246" t="s">
        <v>141</v>
      </c>
    </row>
    <row r="594" spans="2:51" s="12" customFormat="1" ht="13.5">
      <c r="B594" s="247"/>
      <c r="C594" s="248"/>
      <c r="D594" s="233" t="s">
        <v>161</v>
      </c>
      <c r="E594" s="249" t="s">
        <v>21</v>
      </c>
      <c r="F594" s="250" t="s">
        <v>174</v>
      </c>
      <c r="G594" s="248"/>
      <c r="H594" s="251">
        <v>20.224</v>
      </c>
      <c r="I594" s="252"/>
      <c r="J594" s="248"/>
      <c r="K594" s="248"/>
      <c r="L594" s="253"/>
      <c r="M594" s="254"/>
      <c r="N594" s="255"/>
      <c r="O594" s="255"/>
      <c r="P594" s="255"/>
      <c r="Q594" s="255"/>
      <c r="R594" s="255"/>
      <c r="S594" s="255"/>
      <c r="T594" s="256"/>
      <c r="AT594" s="257" t="s">
        <v>161</v>
      </c>
      <c r="AU594" s="257" t="s">
        <v>84</v>
      </c>
      <c r="AV594" s="12" t="s">
        <v>148</v>
      </c>
      <c r="AW594" s="12" t="s">
        <v>37</v>
      </c>
      <c r="AX594" s="12" t="s">
        <v>81</v>
      </c>
      <c r="AY594" s="257" t="s">
        <v>141</v>
      </c>
    </row>
    <row r="595" spans="2:65" s="1" customFormat="1" ht="25.5" customHeight="1">
      <c r="B595" s="46"/>
      <c r="C595" s="221" t="s">
        <v>1184</v>
      </c>
      <c r="D595" s="221" t="s">
        <v>143</v>
      </c>
      <c r="E595" s="222" t="s">
        <v>1185</v>
      </c>
      <c r="F595" s="223" t="s">
        <v>1186</v>
      </c>
      <c r="G595" s="224" t="s">
        <v>306</v>
      </c>
      <c r="H595" s="225">
        <v>20.224</v>
      </c>
      <c r="I595" s="226"/>
      <c r="J595" s="227">
        <f>ROUND(I595*H595,2)</f>
        <v>0</v>
      </c>
      <c r="K595" s="223" t="s">
        <v>21</v>
      </c>
      <c r="L595" s="72"/>
      <c r="M595" s="228" t="s">
        <v>21</v>
      </c>
      <c r="N595" s="229" t="s">
        <v>44</v>
      </c>
      <c r="O595" s="47"/>
      <c r="P595" s="230">
        <f>O595*H595</f>
        <v>0</v>
      </c>
      <c r="Q595" s="230">
        <v>1E-05</v>
      </c>
      <c r="R595" s="230">
        <f>Q595*H595</f>
        <v>0.00020224000000000002</v>
      </c>
      <c r="S595" s="230">
        <v>0</v>
      </c>
      <c r="T595" s="231">
        <f>S595*H595</f>
        <v>0</v>
      </c>
      <c r="AR595" s="24" t="s">
        <v>148</v>
      </c>
      <c r="AT595" s="24" t="s">
        <v>143</v>
      </c>
      <c r="AU595" s="24" t="s">
        <v>84</v>
      </c>
      <c r="AY595" s="24" t="s">
        <v>141</v>
      </c>
      <c r="BE595" s="232">
        <f>IF(N595="základní",J595,0)</f>
        <v>0</v>
      </c>
      <c r="BF595" s="232">
        <f>IF(N595="snížená",J595,0)</f>
        <v>0</v>
      </c>
      <c r="BG595" s="232">
        <f>IF(N595="zákl. přenesená",J595,0)</f>
        <v>0</v>
      </c>
      <c r="BH595" s="232">
        <f>IF(N595="sníž. přenesená",J595,0)</f>
        <v>0</v>
      </c>
      <c r="BI595" s="232">
        <f>IF(N595="nulová",J595,0)</f>
        <v>0</v>
      </c>
      <c r="BJ595" s="24" t="s">
        <v>81</v>
      </c>
      <c r="BK595" s="232">
        <f>ROUND(I595*H595,2)</f>
        <v>0</v>
      </c>
      <c r="BL595" s="24" t="s">
        <v>148</v>
      </c>
      <c r="BM595" s="24" t="s">
        <v>1187</v>
      </c>
    </row>
    <row r="596" spans="2:47" s="1" customFormat="1" ht="13.5">
      <c r="B596" s="46"/>
      <c r="C596" s="74"/>
      <c r="D596" s="233" t="s">
        <v>150</v>
      </c>
      <c r="E596" s="74"/>
      <c r="F596" s="234" t="s">
        <v>1188</v>
      </c>
      <c r="G596" s="74"/>
      <c r="H596" s="74"/>
      <c r="I596" s="191"/>
      <c r="J596" s="74"/>
      <c r="K596" s="74"/>
      <c r="L596" s="72"/>
      <c r="M596" s="235"/>
      <c r="N596" s="47"/>
      <c r="O596" s="47"/>
      <c r="P596" s="47"/>
      <c r="Q596" s="47"/>
      <c r="R596" s="47"/>
      <c r="S596" s="47"/>
      <c r="T596" s="95"/>
      <c r="AT596" s="24" t="s">
        <v>150</v>
      </c>
      <c r="AU596" s="24" t="s">
        <v>84</v>
      </c>
    </row>
    <row r="597" spans="2:65" s="1" customFormat="1" ht="25.5" customHeight="1">
      <c r="B597" s="46"/>
      <c r="C597" s="221" t="s">
        <v>1189</v>
      </c>
      <c r="D597" s="221" t="s">
        <v>143</v>
      </c>
      <c r="E597" s="222" t="s">
        <v>1190</v>
      </c>
      <c r="F597" s="223" t="s">
        <v>1191</v>
      </c>
      <c r="G597" s="224" t="s">
        <v>306</v>
      </c>
      <c r="H597" s="225">
        <v>22.74</v>
      </c>
      <c r="I597" s="226"/>
      <c r="J597" s="227">
        <f>ROUND(I597*H597,2)</f>
        <v>0</v>
      </c>
      <c r="K597" s="223" t="s">
        <v>147</v>
      </c>
      <c r="L597" s="72"/>
      <c r="M597" s="228" t="s">
        <v>21</v>
      </c>
      <c r="N597" s="229" t="s">
        <v>44</v>
      </c>
      <c r="O597" s="47"/>
      <c r="P597" s="230">
        <f>O597*H597</f>
        <v>0</v>
      </c>
      <c r="Q597" s="230">
        <v>9E-05</v>
      </c>
      <c r="R597" s="230">
        <f>Q597*H597</f>
        <v>0.0020466</v>
      </c>
      <c r="S597" s="230">
        <v>0</v>
      </c>
      <c r="T597" s="231">
        <f>S597*H597</f>
        <v>0</v>
      </c>
      <c r="AR597" s="24" t="s">
        <v>148</v>
      </c>
      <c r="AT597" s="24" t="s">
        <v>143</v>
      </c>
      <c r="AU597" s="24" t="s">
        <v>84</v>
      </c>
      <c r="AY597" s="24" t="s">
        <v>141</v>
      </c>
      <c r="BE597" s="232">
        <f>IF(N597="základní",J597,0)</f>
        <v>0</v>
      </c>
      <c r="BF597" s="232">
        <f>IF(N597="snížená",J597,0)</f>
        <v>0</v>
      </c>
      <c r="BG597" s="232">
        <f>IF(N597="zákl. přenesená",J597,0)</f>
        <v>0</v>
      </c>
      <c r="BH597" s="232">
        <f>IF(N597="sníž. přenesená",J597,0)</f>
        <v>0</v>
      </c>
      <c r="BI597" s="232">
        <f>IF(N597="nulová",J597,0)</f>
        <v>0</v>
      </c>
      <c r="BJ597" s="24" t="s">
        <v>81</v>
      </c>
      <c r="BK597" s="232">
        <f>ROUND(I597*H597,2)</f>
        <v>0</v>
      </c>
      <c r="BL597" s="24" t="s">
        <v>148</v>
      </c>
      <c r="BM597" s="24" t="s">
        <v>1192</v>
      </c>
    </row>
    <row r="598" spans="2:47" s="1" customFormat="1" ht="13.5">
      <c r="B598" s="46"/>
      <c r="C598" s="74"/>
      <c r="D598" s="233" t="s">
        <v>150</v>
      </c>
      <c r="E598" s="74"/>
      <c r="F598" s="234" t="s">
        <v>1176</v>
      </c>
      <c r="G598" s="74"/>
      <c r="H598" s="74"/>
      <c r="I598" s="191"/>
      <c r="J598" s="74"/>
      <c r="K598" s="74"/>
      <c r="L598" s="72"/>
      <c r="M598" s="235"/>
      <c r="N598" s="47"/>
      <c r="O598" s="47"/>
      <c r="P598" s="47"/>
      <c r="Q598" s="47"/>
      <c r="R598" s="47"/>
      <c r="S598" s="47"/>
      <c r="T598" s="95"/>
      <c r="AT598" s="24" t="s">
        <v>150</v>
      </c>
      <c r="AU598" s="24" t="s">
        <v>84</v>
      </c>
    </row>
    <row r="599" spans="2:65" s="1" customFormat="1" ht="25.5" customHeight="1">
      <c r="B599" s="46"/>
      <c r="C599" s="221" t="s">
        <v>1193</v>
      </c>
      <c r="D599" s="221" t="s">
        <v>143</v>
      </c>
      <c r="E599" s="222" t="s">
        <v>1194</v>
      </c>
      <c r="F599" s="223" t="s">
        <v>1195</v>
      </c>
      <c r="G599" s="224" t="s">
        <v>306</v>
      </c>
      <c r="H599" s="225">
        <v>20.224</v>
      </c>
      <c r="I599" s="226"/>
      <c r="J599" s="227">
        <f>ROUND(I599*H599,2)</f>
        <v>0</v>
      </c>
      <c r="K599" s="223" t="s">
        <v>147</v>
      </c>
      <c r="L599" s="72"/>
      <c r="M599" s="228" t="s">
        <v>21</v>
      </c>
      <c r="N599" s="229" t="s">
        <v>44</v>
      </c>
      <c r="O599" s="47"/>
      <c r="P599" s="230">
        <f>O599*H599</f>
        <v>0</v>
      </c>
      <c r="Q599" s="230">
        <v>0.00034</v>
      </c>
      <c r="R599" s="230">
        <f>Q599*H599</f>
        <v>0.006876160000000001</v>
      </c>
      <c r="S599" s="230">
        <v>0</v>
      </c>
      <c r="T599" s="231">
        <f>S599*H599</f>
        <v>0</v>
      </c>
      <c r="AR599" s="24" t="s">
        <v>148</v>
      </c>
      <c r="AT599" s="24" t="s">
        <v>143</v>
      </c>
      <c r="AU599" s="24" t="s">
        <v>84</v>
      </c>
      <c r="AY599" s="24" t="s">
        <v>141</v>
      </c>
      <c r="BE599" s="232">
        <f>IF(N599="základní",J599,0)</f>
        <v>0</v>
      </c>
      <c r="BF599" s="232">
        <f>IF(N599="snížená",J599,0)</f>
        <v>0</v>
      </c>
      <c r="BG599" s="232">
        <f>IF(N599="zákl. přenesená",J599,0)</f>
        <v>0</v>
      </c>
      <c r="BH599" s="232">
        <f>IF(N599="sníž. přenesená",J599,0)</f>
        <v>0</v>
      </c>
      <c r="BI599" s="232">
        <f>IF(N599="nulová",J599,0)</f>
        <v>0</v>
      </c>
      <c r="BJ599" s="24" t="s">
        <v>81</v>
      </c>
      <c r="BK599" s="232">
        <f>ROUND(I599*H599,2)</f>
        <v>0</v>
      </c>
      <c r="BL599" s="24" t="s">
        <v>148</v>
      </c>
      <c r="BM599" s="24" t="s">
        <v>1196</v>
      </c>
    </row>
    <row r="600" spans="2:47" s="1" customFormat="1" ht="13.5">
      <c r="B600" s="46"/>
      <c r="C600" s="74"/>
      <c r="D600" s="233" t="s">
        <v>150</v>
      </c>
      <c r="E600" s="74"/>
      <c r="F600" s="234" t="s">
        <v>1197</v>
      </c>
      <c r="G600" s="74"/>
      <c r="H600" s="74"/>
      <c r="I600" s="191"/>
      <c r="J600" s="74"/>
      <c r="K600" s="74"/>
      <c r="L600" s="72"/>
      <c r="M600" s="235"/>
      <c r="N600" s="47"/>
      <c r="O600" s="47"/>
      <c r="P600" s="47"/>
      <c r="Q600" s="47"/>
      <c r="R600" s="47"/>
      <c r="S600" s="47"/>
      <c r="T600" s="95"/>
      <c r="AT600" s="24" t="s">
        <v>150</v>
      </c>
      <c r="AU600" s="24" t="s">
        <v>84</v>
      </c>
    </row>
    <row r="601" spans="2:65" s="1" customFormat="1" ht="25.5" customHeight="1">
      <c r="B601" s="46"/>
      <c r="C601" s="221" t="s">
        <v>1198</v>
      </c>
      <c r="D601" s="221" t="s">
        <v>143</v>
      </c>
      <c r="E601" s="222" t="s">
        <v>1199</v>
      </c>
      <c r="F601" s="223" t="s">
        <v>1200</v>
      </c>
      <c r="G601" s="224" t="s">
        <v>306</v>
      </c>
      <c r="H601" s="225">
        <v>20.224</v>
      </c>
      <c r="I601" s="226"/>
      <c r="J601" s="227">
        <f>ROUND(I601*H601,2)</f>
        <v>0</v>
      </c>
      <c r="K601" s="223" t="s">
        <v>21</v>
      </c>
      <c r="L601" s="72"/>
      <c r="M601" s="228" t="s">
        <v>21</v>
      </c>
      <c r="N601" s="229" t="s">
        <v>44</v>
      </c>
      <c r="O601" s="47"/>
      <c r="P601" s="230">
        <f>O601*H601</f>
        <v>0</v>
      </c>
      <c r="Q601" s="230">
        <v>0.00034</v>
      </c>
      <c r="R601" s="230">
        <f>Q601*H601</f>
        <v>0.006876160000000001</v>
      </c>
      <c r="S601" s="230">
        <v>0</v>
      </c>
      <c r="T601" s="231">
        <f>S601*H601</f>
        <v>0</v>
      </c>
      <c r="AR601" s="24" t="s">
        <v>148</v>
      </c>
      <c r="AT601" s="24" t="s">
        <v>143</v>
      </c>
      <c r="AU601" s="24" t="s">
        <v>84</v>
      </c>
      <c r="AY601" s="24" t="s">
        <v>141</v>
      </c>
      <c r="BE601" s="232">
        <f>IF(N601="základní",J601,0)</f>
        <v>0</v>
      </c>
      <c r="BF601" s="232">
        <f>IF(N601="snížená",J601,0)</f>
        <v>0</v>
      </c>
      <c r="BG601" s="232">
        <f>IF(N601="zákl. přenesená",J601,0)</f>
        <v>0</v>
      </c>
      <c r="BH601" s="232">
        <f>IF(N601="sníž. přenesená",J601,0)</f>
        <v>0</v>
      </c>
      <c r="BI601" s="232">
        <f>IF(N601="nulová",J601,0)</f>
        <v>0</v>
      </c>
      <c r="BJ601" s="24" t="s">
        <v>81</v>
      </c>
      <c r="BK601" s="232">
        <f>ROUND(I601*H601,2)</f>
        <v>0</v>
      </c>
      <c r="BL601" s="24" t="s">
        <v>148</v>
      </c>
      <c r="BM601" s="24" t="s">
        <v>1201</v>
      </c>
    </row>
    <row r="602" spans="2:47" s="1" customFormat="1" ht="13.5">
      <c r="B602" s="46"/>
      <c r="C602" s="74"/>
      <c r="D602" s="233" t="s">
        <v>150</v>
      </c>
      <c r="E602" s="74"/>
      <c r="F602" s="234" t="s">
        <v>1202</v>
      </c>
      <c r="G602" s="74"/>
      <c r="H602" s="74"/>
      <c r="I602" s="191"/>
      <c r="J602" s="74"/>
      <c r="K602" s="74"/>
      <c r="L602" s="72"/>
      <c r="M602" s="235"/>
      <c r="N602" s="47"/>
      <c r="O602" s="47"/>
      <c r="P602" s="47"/>
      <c r="Q602" s="47"/>
      <c r="R602" s="47"/>
      <c r="S602" s="47"/>
      <c r="T602" s="95"/>
      <c r="AT602" s="24" t="s">
        <v>150</v>
      </c>
      <c r="AU602" s="24" t="s">
        <v>84</v>
      </c>
    </row>
    <row r="603" spans="2:65" s="1" customFormat="1" ht="16.5" customHeight="1">
      <c r="B603" s="46"/>
      <c r="C603" s="221" t="s">
        <v>1203</v>
      </c>
      <c r="D603" s="221" t="s">
        <v>143</v>
      </c>
      <c r="E603" s="222" t="s">
        <v>1204</v>
      </c>
      <c r="F603" s="223" t="s">
        <v>1205</v>
      </c>
      <c r="G603" s="224" t="s">
        <v>249</v>
      </c>
      <c r="H603" s="225">
        <v>1</v>
      </c>
      <c r="I603" s="226"/>
      <c r="J603" s="227">
        <f>ROUND(I603*H603,2)</f>
        <v>0</v>
      </c>
      <c r="K603" s="223" t="s">
        <v>147</v>
      </c>
      <c r="L603" s="72"/>
      <c r="M603" s="228" t="s">
        <v>21</v>
      </c>
      <c r="N603" s="229" t="s">
        <v>44</v>
      </c>
      <c r="O603" s="47"/>
      <c r="P603" s="230">
        <f>O603*H603</f>
        <v>0</v>
      </c>
      <c r="Q603" s="230">
        <v>7.00566</v>
      </c>
      <c r="R603" s="230">
        <f>Q603*H603</f>
        <v>7.00566</v>
      </c>
      <c r="S603" s="230">
        <v>0</v>
      </c>
      <c r="T603" s="231">
        <f>S603*H603</f>
        <v>0</v>
      </c>
      <c r="AR603" s="24" t="s">
        <v>148</v>
      </c>
      <c r="AT603" s="24" t="s">
        <v>143</v>
      </c>
      <c r="AU603" s="24" t="s">
        <v>84</v>
      </c>
      <c r="AY603" s="24" t="s">
        <v>141</v>
      </c>
      <c r="BE603" s="232">
        <f>IF(N603="základní",J603,0)</f>
        <v>0</v>
      </c>
      <c r="BF603" s="232">
        <f>IF(N603="snížená",J603,0)</f>
        <v>0</v>
      </c>
      <c r="BG603" s="232">
        <f>IF(N603="zákl. přenesená",J603,0)</f>
        <v>0</v>
      </c>
      <c r="BH603" s="232">
        <f>IF(N603="sníž. přenesená",J603,0)</f>
        <v>0</v>
      </c>
      <c r="BI603" s="232">
        <f>IF(N603="nulová",J603,0)</f>
        <v>0</v>
      </c>
      <c r="BJ603" s="24" t="s">
        <v>81</v>
      </c>
      <c r="BK603" s="232">
        <f>ROUND(I603*H603,2)</f>
        <v>0</v>
      </c>
      <c r="BL603" s="24" t="s">
        <v>148</v>
      </c>
      <c r="BM603" s="24" t="s">
        <v>1206</v>
      </c>
    </row>
    <row r="604" spans="2:47" s="1" customFormat="1" ht="13.5">
      <c r="B604" s="46"/>
      <c r="C604" s="74"/>
      <c r="D604" s="233" t="s">
        <v>150</v>
      </c>
      <c r="E604" s="74"/>
      <c r="F604" s="234" t="s">
        <v>1207</v>
      </c>
      <c r="G604" s="74"/>
      <c r="H604" s="74"/>
      <c r="I604" s="191"/>
      <c r="J604" s="74"/>
      <c r="K604" s="74"/>
      <c r="L604" s="72"/>
      <c r="M604" s="235"/>
      <c r="N604" s="47"/>
      <c r="O604" s="47"/>
      <c r="P604" s="47"/>
      <c r="Q604" s="47"/>
      <c r="R604" s="47"/>
      <c r="S604" s="47"/>
      <c r="T604" s="95"/>
      <c r="AT604" s="24" t="s">
        <v>150</v>
      </c>
      <c r="AU604" s="24" t="s">
        <v>84</v>
      </c>
    </row>
    <row r="605" spans="2:65" s="1" customFormat="1" ht="25.5" customHeight="1">
      <c r="B605" s="46"/>
      <c r="C605" s="221" t="s">
        <v>1208</v>
      </c>
      <c r="D605" s="221" t="s">
        <v>143</v>
      </c>
      <c r="E605" s="222" t="s">
        <v>1209</v>
      </c>
      <c r="F605" s="223" t="s">
        <v>1210</v>
      </c>
      <c r="G605" s="224" t="s">
        <v>306</v>
      </c>
      <c r="H605" s="225">
        <v>74.952</v>
      </c>
      <c r="I605" s="226"/>
      <c r="J605" s="227">
        <f>ROUND(I605*H605,2)</f>
        <v>0</v>
      </c>
      <c r="K605" s="223" t="s">
        <v>147</v>
      </c>
      <c r="L605" s="72"/>
      <c r="M605" s="228" t="s">
        <v>21</v>
      </c>
      <c r="N605" s="229" t="s">
        <v>44</v>
      </c>
      <c r="O605" s="47"/>
      <c r="P605" s="230">
        <f>O605*H605</f>
        <v>0</v>
      </c>
      <c r="Q605" s="230">
        <v>0.00287</v>
      </c>
      <c r="R605" s="230">
        <f>Q605*H605</f>
        <v>0.21511224</v>
      </c>
      <c r="S605" s="230">
        <v>0</v>
      </c>
      <c r="T605" s="231">
        <f>S605*H605</f>
        <v>0</v>
      </c>
      <c r="AR605" s="24" t="s">
        <v>148</v>
      </c>
      <c r="AT605" s="24" t="s">
        <v>143</v>
      </c>
      <c r="AU605" s="24" t="s">
        <v>84</v>
      </c>
      <c r="AY605" s="24" t="s">
        <v>141</v>
      </c>
      <c r="BE605" s="232">
        <f>IF(N605="základní",J605,0)</f>
        <v>0</v>
      </c>
      <c r="BF605" s="232">
        <f>IF(N605="snížená",J605,0)</f>
        <v>0</v>
      </c>
      <c r="BG605" s="232">
        <f>IF(N605="zákl. přenesená",J605,0)</f>
        <v>0</v>
      </c>
      <c r="BH605" s="232">
        <f>IF(N605="sníž. přenesená",J605,0)</f>
        <v>0</v>
      </c>
      <c r="BI605" s="232">
        <f>IF(N605="nulová",J605,0)</f>
        <v>0</v>
      </c>
      <c r="BJ605" s="24" t="s">
        <v>81</v>
      </c>
      <c r="BK605" s="232">
        <f>ROUND(I605*H605,2)</f>
        <v>0</v>
      </c>
      <c r="BL605" s="24" t="s">
        <v>148</v>
      </c>
      <c r="BM605" s="24" t="s">
        <v>1211</v>
      </c>
    </row>
    <row r="606" spans="2:47" s="1" customFormat="1" ht="13.5">
      <c r="B606" s="46"/>
      <c r="C606" s="74"/>
      <c r="D606" s="233" t="s">
        <v>150</v>
      </c>
      <c r="E606" s="74"/>
      <c r="F606" s="234" t="s">
        <v>1212</v>
      </c>
      <c r="G606" s="74"/>
      <c r="H606" s="74"/>
      <c r="I606" s="191"/>
      <c r="J606" s="74"/>
      <c r="K606" s="74"/>
      <c r="L606" s="72"/>
      <c r="M606" s="235"/>
      <c r="N606" s="47"/>
      <c r="O606" s="47"/>
      <c r="P606" s="47"/>
      <c r="Q606" s="47"/>
      <c r="R606" s="47"/>
      <c r="S606" s="47"/>
      <c r="T606" s="95"/>
      <c r="AT606" s="24" t="s">
        <v>150</v>
      </c>
      <c r="AU606" s="24" t="s">
        <v>84</v>
      </c>
    </row>
    <row r="607" spans="2:51" s="13" customFormat="1" ht="13.5">
      <c r="B607" s="263"/>
      <c r="C607" s="264"/>
      <c r="D607" s="233" t="s">
        <v>161</v>
      </c>
      <c r="E607" s="265" t="s">
        <v>21</v>
      </c>
      <c r="F607" s="266" t="s">
        <v>1213</v>
      </c>
      <c r="G607" s="264"/>
      <c r="H607" s="265" t="s">
        <v>21</v>
      </c>
      <c r="I607" s="267"/>
      <c r="J607" s="264"/>
      <c r="K607" s="264"/>
      <c r="L607" s="268"/>
      <c r="M607" s="269"/>
      <c r="N607" s="270"/>
      <c r="O607" s="270"/>
      <c r="P607" s="270"/>
      <c r="Q607" s="270"/>
      <c r="R607" s="270"/>
      <c r="S607" s="270"/>
      <c r="T607" s="271"/>
      <c r="AT607" s="272" t="s">
        <v>161</v>
      </c>
      <c r="AU607" s="272" t="s">
        <v>84</v>
      </c>
      <c r="AV607" s="13" t="s">
        <v>81</v>
      </c>
      <c r="AW607" s="13" t="s">
        <v>37</v>
      </c>
      <c r="AX607" s="13" t="s">
        <v>73</v>
      </c>
      <c r="AY607" s="272" t="s">
        <v>141</v>
      </c>
    </row>
    <row r="608" spans="2:51" s="11" customFormat="1" ht="13.5">
      <c r="B608" s="236"/>
      <c r="C608" s="237"/>
      <c r="D608" s="233" t="s">
        <v>161</v>
      </c>
      <c r="E608" s="238" t="s">
        <v>21</v>
      </c>
      <c r="F608" s="239" t="s">
        <v>1214</v>
      </c>
      <c r="G608" s="237"/>
      <c r="H608" s="240">
        <v>15.448</v>
      </c>
      <c r="I608" s="241"/>
      <c r="J608" s="237"/>
      <c r="K608" s="237"/>
      <c r="L608" s="242"/>
      <c r="M608" s="243"/>
      <c r="N608" s="244"/>
      <c r="O608" s="244"/>
      <c r="P608" s="244"/>
      <c r="Q608" s="244"/>
      <c r="R608" s="244"/>
      <c r="S608" s="244"/>
      <c r="T608" s="245"/>
      <c r="AT608" s="246" t="s">
        <v>161</v>
      </c>
      <c r="AU608" s="246" t="s">
        <v>84</v>
      </c>
      <c r="AV608" s="11" t="s">
        <v>84</v>
      </c>
      <c r="AW608" s="11" t="s">
        <v>37</v>
      </c>
      <c r="AX608" s="11" t="s">
        <v>73</v>
      </c>
      <c r="AY608" s="246" t="s">
        <v>141</v>
      </c>
    </row>
    <row r="609" spans="2:51" s="11" customFormat="1" ht="13.5">
      <c r="B609" s="236"/>
      <c r="C609" s="237"/>
      <c r="D609" s="233" t="s">
        <v>161</v>
      </c>
      <c r="E609" s="238" t="s">
        <v>21</v>
      </c>
      <c r="F609" s="239" t="s">
        <v>1215</v>
      </c>
      <c r="G609" s="237"/>
      <c r="H609" s="240">
        <v>32.904</v>
      </c>
      <c r="I609" s="241"/>
      <c r="J609" s="237"/>
      <c r="K609" s="237"/>
      <c r="L609" s="242"/>
      <c r="M609" s="243"/>
      <c r="N609" s="244"/>
      <c r="O609" s="244"/>
      <c r="P609" s="244"/>
      <c r="Q609" s="244"/>
      <c r="R609" s="244"/>
      <c r="S609" s="244"/>
      <c r="T609" s="245"/>
      <c r="AT609" s="246" t="s">
        <v>161</v>
      </c>
      <c r="AU609" s="246" t="s">
        <v>84</v>
      </c>
      <c r="AV609" s="11" t="s">
        <v>84</v>
      </c>
      <c r="AW609" s="11" t="s">
        <v>37</v>
      </c>
      <c r="AX609" s="11" t="s">
        <v>73</v>
      </c>
      <c r="AY609" s="246" t="s">
        <v>141</v>
      </c>
    </row>
    <row r="610" spans="2:51" s="11" customFormat="1" ht="13.5">
      <c r="B610" s="236"/>
      <c r="C610" s="237"/>
      <c r="D610" s="233" t="s">
        <v>161</v>
      </c>
      <c r="E610" s="238" t="s">
        <v>21</v>
      </c>
      <c r="F610" s="239" t="s">
        <v>1216</v>
      </c>
      <c r="G610" s="237"/>
      <c r="H610" s="240">
        <v>26.6</v>
      </c>
      <c r="I610" s="241"/>
      <c r="J610" s="237"/>
      <c r="K610" s="237"/>
      <c r="L610" s="242"/>
      <c r="M610" s="243"/>
      <c r="N610" s="244"/>
      <c r="O610" s="244"/>
      <c r="P610" s="244"/>
      <c r="Q610" s="244"/>
      <c r="R610" s="244"/>
      <c r="S610" s="244"/>
      <c r="T610" s="245"/>
      <c r="AT610" s="246" t="s">
        <v>161</v>
      </c>
      <c r="AU610" s="246" t="s">
        <v>84</v>
      </c>
      <c r="AV610" s="11" t="s">
        <v>84</v>
      </c>
      <c r="AW610" s="11" t="s">
        <v>37</v>
      </c>
      <c r="AX610" s="11" t="s">
        <v>73</v>
      </c>
      <c r="AY610" s="246" t="s">
        <v>141</v>
      </c>
    </row>
    <row r="611" spans="2:51" s="12" customFormat="1" ht="13.5">
      <c r="B611" s="247"/>
      <c r="C611" s="248"/>
      <c r="D611" s="233" t="s">
        <v>161</v>
      </c>
      <c r="E611" s="249" t="s">
        <v>21</v>
      </c>
      <c r="F611" s="250" t="s">
        <v>174</v>
      </c>
      <c r="G611" s="248"/>
      <c r="H611" s="251">
        <v>74.952</v>
      </c>
      <c r="I611" s="252"/>
      <c r="J611" s="248"/>
      <c r="K611" s="248"/>
      <c r="L611" s="253"/>
      <c r="M611" s="254"/>
      <c r="N611" s="255"/>
      <c r="O611" s="255"/>
      <c r="P611" s="255"/>
      <c r="Q611" s="255"/>
      <c r="R611" s="255"/>
      <c r="S611" s="255"/>
      <c r="T611" s="256"/>
      <c r="AT611" s="257" t="s">
        <v>161</v>
      </c>
      <c r="AU611" s="257" t="s">
        <v>84</v>
      </c>
      <c r="AV611" s="12" t="s">
        <v>148</v>
      </c>
      <c r="AW611" s="12" t="s">
        <v>37</v>
      </c>
      <c r="AX611" s="12" t="s">
        <v>81</v>
      </c>
      <c r="AY611" s="257" t="s">
        <v>141</v>
      </c>
    </row>
    <row r="612" spans="2:65" s="1" customFormat="1" ht="25.5" customHeight="1">
      <c r="B612" s="46"/>
      <c r="C612" s="221" t="s">
        <v>1217</v>
      </c>
      <c r="D612" s="221" t="s">
        <v>143</v>
      </c>
      <c r="E612" s="222" t="s">
        <v>1218</v>
      </c>
      <c r="F612" s="223" t="s">
        <v>1219</v>
      </c>
      <c r="G612" s="224" t="s">
        <v>306</v>
      </c>
      <c r="H612" s="225">
        <v>19.112</v>
      </c>
      <c r="I612" s="226"/>
      <c r="J612" s="227">
        <f>ROUND(I612*H612,2)</f>
        <v>0</v>
      </c>
      <c r="K612" s="223" t="s">
        <v>147</v>
      </c>
      <c r="L612" s="72"/>
      <c r="M612" s="228" t="s">
        <v>21</v>
      </c>
      <c r="N612" s="229" t="s">
        <v>44</v>
      </c>
      <c r="O612" s="47"/>
      <c r="P612" s="230">
        <f>O612*H612</f>
        <v>0</v>
      </c>
      <c r="Q612" s="230">
        <v>0.16371</v>
      </c>
      <c r="R612" s="230">
        <f>Q612*H612</f>
        <v>3.1288255199999995</v>
      </c>
      <c r="S612" s="230">
        <v>0</v>
      </c>
      <c r="T612" s="231">
        <f>S612*H612</f>
        <v>0</v>
      </c>
      <c r="AR612" s="24" t="s">
        <v>148</v>
      </c>
      <c r="AT612" s="24" t="s">
        <v>143</v>
      </c>
      <c r="AU612" s="24" t="s">
        <v>84</v>
      </c>
      <c r="AY612" s="24" t="s">
        <v>141</v>
      </c>
      <c r="BE612" s="232">
        <f>IF(N612="základní",J612,0)</f>
        <v>0</v>
      </c>
      <c r="BF612" s="232">
        <f>IF(N612="snížená",J612,0)</f>
        <v>0</v>
      </c>
      <c r="BG612" s="232">
        <f>IF(N612="zákl. přenesená",J612,0)</f>
        <v>0</v>
      </c>
      <c r="BH612" s="232">
        <f>IF(N612="sníž. přenesená",J612,0)</f>
        <v>0</v>
      </c>
      <c r="BI612" s="232">
        <f>IF(N612="nulová",J612,0)</f>
        <v>0</v>
      </c>
      <c r="BJ612" s="24" t="s">
        <v>81</v>
      </c>
      <c r="BK612" s="232">
        <f>ROUND(I612*H612,2)</f>
        <v>0</v>
      </c>
      <c r="BL612" s="24" t="s">
        <v>148</v>
      </c>
      <c r="BM612" s="24" t="s">
        <v>1220</v>
      </c>
    </row>
    <row r="613" spans="2:47" s="1" customFormat="1" ht="13.5">
      <c r="B613" s="46"/>
      <c r="C613" s="74"/>
      <c r="D613" s="233" t="s">
        <v>150</v>
      </c>
      <c r="E613" s="74"/>
      <c r="F613" s="234" t="s">
        <v>1221</v>
      </c>
      <c r="G613" s="74"/>
      <c r="H613" s="74"/>
      <c r="I613" s="191"/>
      <c r="J613" s="74"/>
      <c r="K613" s="74"/>
      <c r="L613" s="72"/>
      <c r="M613" s="235"/>
      <c r="N613" s="47"/>
      <c r="O613" s="47"/>
      <c r="P613" s="47"/>
      <c r="Q613" s="47"/>
      <c r="R613" s="47"/>
      <c r="S613" s="47"/>
      <c r="T613" s="95"/>
      <c r="AT613" s="24" t="s">
        <v>150</v>
      </c>
      <c r="AU613" s="24" t="s">
        <v>84</v>
      </c>
    </row>
    <row r="614" spans="2:51" s="13" customFormat="1" ht="13.5">
      <c r="B614" s="263"/>
      <c r="C614" s="264"/>
      <c r="D614" s="233" t="s">
        <v>161</v>
      </c>
      <c r="E614" s="265" t="s">
        <v>21</v>
      </c>
      <c r="F614" s="266" t="s">
        <v>1222</v>
      </c>
      <c r="G614" s="264"/>
      <c r="H614" s="265" t="s">
        <v>21</v>
      </c>
      <c r="I614" s="267"/>
      <c r="J614" s="264"/>
      <c r="K614" s="264"/>
      <c r="L614" s="268"/>
      <c r="M614" s="269"/>
      <c r="N614" s="270"/>
      <c r="O614" s="270"/>
      <c r="P614" s="270"/>
      <c r="Q614" s="270"/>
      <c r="R614" s="270"/>
      <c r="S614" s="270"/>
      <c r="T614" s="271"/>
      <c r="AT614" s="272" t="s">
        <v>161</v>
      </c>
      <c r="AU614" s="272" t="s">
        <v>84</v>
      </c>
      <c r="AV614" s="13" t="s">
        <v>81</v>
      </c>
      <c r="AW614" s="13" t="s">
        <v>37</v>
      </c>
      <c r="AX614" s="13" t="s">
        <v>73</v>
      </c>
      <c r="AY614" s="272" t="s">
        <v>141</v>
      </c>
    </row>
    <row r="615" spans="2:51" s="11" customFormat="1" ht="13.5">
      <c r="B615" s="236"/>
      <c r="C615" s="237"/>
      <c r="D615" s="233" t="s">
        <v>161</v>
      </c>
      <c r="E615" s="238" t="s">
        <v>21</v>
      </c>
      <c r="F615" s="239" t="s">
        <v>1223</v>
      </c>
      <c r="G615" s="237"/>
      <c r="H615" s="240">
        <v>19.112</v>
      </c>
      <c r="I615" s="241"/>
      <c r="J615" s="237"/>
      <c r="K615" s="237"/>
      <c r="L615" s="242"/>
      <c r="M615" s="243"/>
      <c r="N615" s="244"/>
      <c r="O615" s="244"/>
      <c r="P615" s="244"/>
      <c r="Q615" s="244"/>
      <c r="R615" s="244"/>
      <c r="S615" s="244"/>
      <c r="T615" s="245"/>
      <c r="AT615" s="246" t="s">
        <v>161</v>
      </c>
      <c r="AU615" s="246" t="s">
        <v>84</v>
      </c>
      <c r="AV615" s="11" t="s">
        <v>84</v>
      </c>
      <c r="AW615" s="11" t="s">
        <v>37</v>
      </c>
      <c r="AX615" s="11" t="s">
        <v>81</v>
      </c>
      <c r="AY615" s="246" t="s">
        <v>141</v>
      </c>
    </row>
    <row r="616" spans="2:65" s="1" customFormat="1" ht="16.5" customHeight="1">
      <c r="B616" s="46"/>
      <c r="C616" s="284" t="s">
        <v>1224</v>
      </c>
      <c r="D616" s="284" t="s">
        <v>576</v>
      </c>
      <c r="E616" s="285" t="s">
        <v>1225</v>
      </c>
      <c r="F616" s="286" t="s">
        <v>1226</v>
      </c>
      <c r="G616" s="287" t="s">
        <v>249</v>
      </c>
      <c r="H616" s="288">
        <v>61</v>
      </c>
      <c r="I616" s="289"/>
      <c r="J616" s="290">
        <f>ROUND(I616*H616,2)</f>
        <v>0</v>
      </c>
      <c r="K616" s="286" t="s">
        <v>147</v>
      </c>
      <c r="L616" s="291"/>
      <c r="M616" s="292" t="s">
        <v>21</v>
      </c>
      <c r="N616" s="293" t="s">
        <v>44</v>
      </c>
      <c r="O616" s="47"/>
      <c r="P616" s="230">
        <f>O616*H616</f>
        <v>0</v>
      </c>
      <c r="Q616" s="230">
        <v>0.044</v>
      </c>
      <c r="R616" s="230">
        <f>Q616*H616</f>
        <v>2.6839999999999997</v>
      </c>
      <c r="S616" s="230">
        <v>0</v>
      </c>
      <c r="T616" s="231">
        <f>S616*H616</f>
        <v>0</v>
      </c>
      <c r="AR616" s="24" t="s">
        <v>184</v>
      </c>
      <c r="AT616" s="24" t="s">
        <v>576</v>
      </c>
      <c r="AU616" s="24" t="s">
        <v>84</v>
      </c>
      <c r="AY616" s="24" t="s">
        <v>141</v>
      </c>
      <c r="BE616" s="232">
        <f>IF(N616="základní",J616,0)</f>
        <v>0</v>
      </c>
      <c r="BF616" s="232">
        <f>IF(N616="snížená",J616,0)</f>
        <v>0</v>
      </c>
      <c r="BG616" s="232">
        <f>IF(N616="zákl. přenesená",J616,0)</f>
        <v>0</v>
      </c>
      <c r="BH616" s="232">
        <f>IF(N616="sníž. přenesená",J616,0)</f>
        <v>0</v>
      </c>
      <c r="BI616" s="232">
        <f>IF(N616="nulová",J616,0)</f>
        <v>0</v>
      </c>
      <c r="BJ616" s="24" t="s">
        <v>81</v>
      </c>
      <c r="BK616" s="232">
        <f>ROUND(I616*H616,2)</f>
        <v>0</v>
      </c>
      <c r="BL616" s="24" t="s">
        <v>148</v>
      </c>
      <c r="BM616" s="24" t="s">
        <v>1227</v>
      </c>
    </row>
    <row r="617" spans="2:65" s="1" customFormat="1" ht="16.5" customHeight="1">
      <c r="B617" s="46"/>
      <c r="C617" s="221" t="s">
        <v>1228</v>
      </c>
      <c r="D617" s="221" t="s">
        <v>143</v>
      </c>
      <c r="E617" s="222" t="s">
        <v>1229</v>
      </c>
      <c r="F617" s="223" t="s">
        <v>1230</v>
      </c>
      <c r="G617" s="224" t="s">
        <v>249</v>
      </c>
      <c r="H617" s="225">
        <v>10</v>
      </c>
      <c r="I617" s="226"/>
      <c r="J617" s="227">
        <f>ROUND(I617*H617,2)</f>
        <v>0</v>
      </c>
      <c r="K617" s="223" t="s">
        <v>21</v>
      </c>
      <c r="L617" s="72"/>
      <c r="M617" s="228" t="s">
        <v>21</v>
      </c>
      <c r="N617" s="229" t="s">
        <v>44</v>
      </c>
      <c r="O617" s="47"/>
      <c r="P617" s="230">
        <f>O617*H617</f>
        <v>0</v>
      </c>
      <c r="Q617" s="230">
        <v>0</v>
      </c>
      <c r="R617" s="230">
        <f>Q617*H617</f>
        <v>0</v>
      </c>
      <c r="S617" s="230">
        <v>0</v>
      </c>
      <c r="T617" s="231">
        <f>S617*H617</f>
        <v>0</v>
      </c>
      <c r="AR617" s="24" t="s">
        <v>148</v>
      </c>
      <c r="AT617" s="24" t="s">
        <v>143</v>
      </c>
      <c r="AU617" s="24" t="s">
        <v>84</v>
      </c>
      <c r="AY617" s="24" t="s">
        <v>141</v>
      </c>
      <c r="BE617" s="232">
        <f>IF(N617="základní",J617,0)</f>
        <v>0</v>
      </c>
      <c r="BF617" s="232">
        <f>IF(N617="snížená",J617,0)</f>
        <v>0</v>
      </c>
      <c r="BG617" s="232">
        <f>IF(N617="zákl. přenesená",J617,0)</f>
        <v>0</v>
      </c>
      <c r="BH617" s="232">
        <f>IF(N617="sníž. přenesená",J617,0)</f>
        <v>0</v>
      </c>
      <c r="BI617" s="232">
        <f>IF(N617="nulová",J617,0)</f>
        <v>0</v>
      </c>
      <c r="BJ617" s="24" t="s">
        <v>81</v>
      </c>
      <c r="BK617" s="232">
        <f>ROUND(I617*H617,2)</f>
        <v>0</v>
      </c>
      <c r="BL617" s="24" t="s">
        <v>148</v>
      </c>
      <c r="BM617" s="24" t="s">
        <v>1231</v>
      </c>
    </row>
    <row r="618" spans="2:51" s="11" customFormat="1" ht="13.5">
      <c r="B618" s="236"/>
      <c r="C618" s="237"/>
      <c r="D618" s="233" t="s">
        <v>161</v>
      </c>
      <c r="E618" s="238" t="s">
        <v>21</v>
      </c>
      <c r="F618" s="239" t="s">
        <v>1232</v>
      </c>
      <c r="G618" s="237"/>
      <c r="H618" s="240">
        <v>4</v>
      </c>
      <c r="I618" s="241"/>
      <c r="J618" s="237"/>
      <c r="K618" s="237"/>
      <c r="L618" s="242"/>
      <c r="M618" s="243"/>
      <c r="N618" s="244"/>
      <c r="O618" s="244"/>
      <c r="P618" s="244"/>
      <c r="Q618" s="244"/>
      <c r="R618" s="244"/>
      <c r="S618" s="244"/>
      <c r="T618" s="245"/>
      <c r="AT618" s="246" t="s">
        <v>161</v>
      </c>
      <c r="AU618" s="246" t="s">
        <v>84</v>
      </c>
      <c r="AV618" s="11" t="s">
        <v>84</v>
      </c>
      <c r="AW618" s="11" t="s">
        <v>37</v>
      </c>
      <c r="AX618" s="11" t="s">
        <v>73</v>
      </c>
      <c r="AY618" s="246" t="s">
        <v>141</v>
      </c>
    </row>
    <row r="619" spans="2:51" s="11" customFormat="1" ht="13.5">
      <c r="B619" s="236"/>
      <c r="C619" s="237"/>
      <c r="D619" s="233" t="s">
        <v>161</v>
      </c>
      <c r="E619" s="238" t="s">
        <v>21</v>
      </c>
      <c r="F619" s="239" t="s">
        <v>1233</v>
      </c>
      <c r="G619" s="237"/>
      <c r="H619" s="240">
        <v>6</v>
      </c>
      <c r="I619" s="241"/>
      <c r="J619" s="237"/>
      <c r="K619" s="237"/>
      <c r="L619" s="242"/>
      <c r="M619" s="243"/>
      <c r="N619" s="244"/>
      <c r="O619" s="244"/>
      <c r="P619" s="244"/>
      <c r="Q619" s="244"/>
      <c r="R619" s="244"/>
      <c r="S619" s="244"/>
      <c r="T619" s="245"/>
      <c r="AT619" s="246" t="s">
        <v>161</v>
      </c>
      <c r="AU619" s="246" t="s">
        <v>84</v>
      </c>
      <c r="AV619" s="11" t="s">
        <v>84</v>
      </c>
      <c r="AW619" s="11" t="s">
        <v>37</v>
      </c>
      <c r="AX619" s="11" t="s">
        <v>73</v>
      </c>
      <c r="AY619" s="246" t="s">
        <v>141</v>
      </c>
    </row>
    <row r="620" spans="2:51" s="12" customFormat="1" ht="13.5">
      <c r="B620" s="247"/>
      <c r="C620" s="248"/>
      <c r="D620" s="233" t="s">
        <v>161</v>
      </c>
      <c r="E620" s="249" t="s">
        <v>21</v>
      </c>
      <c r="F620" s="250" t="s">
        <v>174</v>
      </c>
      <c r="G620" s="248"/>
      <c r="H620" s="251">
        <v>10</v>
      </c>
      <c r="I620" s="252"/>
      <c r="J620" s="248"/>
      <c r="K620" s="248"/>
      <c r="L620" s="253"/>
      <c r="M620" s="254"/>
      <c r="N620" s="255"/>
      <c r="O620" s="255"/>
      <c r="P620" s="255"/>
      <c r="Q620" s="255"/>
      <c r="R620" s="255"/>
      <c r="S620" s="255"/>
      <c r="T620" s="256"/>
      <c r="AT620" s="257" t="s">
        <v>161</v>
      </c>
      <c r="AU620" s="257" t="s">
        <v>84</v>
      </c>
      <c r="AV620" s="12" t="s">
        <v>148</v>
      </c>
      <c r="AW620" s="12" t="s">
        <v>37</v>
      </c>
      <c r="AX620" s="12" t="s">
        <v>81</v>
      </c>
      <c r="AY620" s="257" t="s">
        <v>141</v>
      </c>
    </row>
    <row r="621" spans="2:65" s="1" customFormat="1" ht="16.5" customHeight="1">
      <c r="B621" s="46"/>
      <c r="C621" s="221" t="s">
        <v>1234</v>
      </c>
      <c r="D621" s="221" t="s">
        <v>143</v>
      </c>
      <c r="E621" s="222" t="s">
        <v>1235</v>
      </c>
      <c r="F621" s="223" t="s">
        <v>1236</v>
      </c>
      <c r="G621" s="224" t="s">
        <v>306</v>
      </c>
      <c r="H621" s="225">
        <v>10</v>
      </c>
      <c r="I621" s="226"/>
      <c r="J621" s="227">
        <f>ROUND(I621*H621,2)</f>
        <v>0</v>
      </c>
      <c r="K621" s="223" t="s">
        <v>147</v>
      </c>
      <c r="L621" s="72"/>
      <c r="M621" s="228" t="s">
        <v>21</v>
      </c>
      <c r="N621" s="229" t="s">
        <v>44</v>
      </c>
      <c r="O621" s="47"/>
      <c r="P621" s="230">
        <f>O621*H621</f>
        <v>0</v>
      </c>
      <c r="Q621" s="230">
        <v>0</v>
      </c>
      <c r="R621" s="230">
        <f>Q621*H621</f>
        <v>0</v>
      </c>
      <c r="S621" s="230">
        <v>0.324</v>
      </c>
      <c r="T621" s="231">
        <f>S621*H621</f>
        <v>3.24</v>
      </c>
      <c r="AR621" s="24" t="s">
        <v>148</v>
      </c>
      <c r="AT621" s="24" t="s">
        <v>143</v>
      </c>
      <c r="AU621" s="24" t="s">
        <v>84</v>
      </c>
      <c r="AY621" s="24" t="s">
        <v>141</v>
      </c>
      <c r="BE621" s="232">
        <f>IF(N621="základní",J621,0)</f>
        <v>0</v>
      </c>
      <c r="BF621" s="232">
        <f>IF(N621="snížená",J621,0)</f>
        <v>0</v>
      </c>
      <c r="BG621" s="232">
        <f>IF(N621="zákl. přenesená",J621,0)</f>
        <v>0</v>
      </c>
      <c r="BH621" s="232">
        <f>IF(N621="sníž. přenesená",J621,0)</f>
        <v>0</v>
      </c>
      <c r="BI621" s="232">
        <f>IF(N621="nulová",J621,0)</f>
        <v>0</v>
      </c>
      <c r="BJ621" s="24" t="s">
        <v>81</v>
      </c>
      <c r="BK621" s="232">
        <f>ROUND(I621*H621,2)</f>
        <v>0</v>
      </c>
      <c r="BL621" s="24" t="s">
        <v>148</v>
      </c>
      <c r="BM621" s="24" t="s">
        <v>1237</v>
      </c>
    </row>
    <row r="622" spans="2:47" s="1" customFormat="1" ht="13.5">
      <c r="B622" s="46"/>
      <c r="C622" s="74"/>
      <c r="D622" s="233" t="s">
        <v>150</v>
      </c>
      <c r="E622" s="74"/>
      <c r="F622" s="234" t="s">
        <v>1238</v>
      </c>
      <c r="G622" s="74"/>
      <c r="H622" s="74"/>
      <c r="I622" s="191"/>
      <c r="J622" s="74"/>
      <c r="K622" s="74"/>
      <c r="L622" s="72"/>
      <c r="M622" s="235"/>
      <c r="N622" s="47"/>
      <c r="O622" s="47"/>
      <c r="P622" s="47"/>
      <c r="Q622" s="47"/>
      <c r="R622" s="47"/>
      <c r="S622" s="47"/>
      <c r="T622" s="95"/>
      <c r="AT622" s="24" t="s">
        <v>150</v>
      </c>
      <c r="AU622" s="24" t="s">
        <v>84</v>
      </c>
    </row>
    <row r="623" spans="2:51" s="11" customFormat="1" ht="13.5">
      <c r="B623" s="236"/>
      <c r="C623" s="237"/>
      <c r="D623" s="233" t="s">
        <v>161</v>
      </c>
      <c r="E623" s="238" t="s">
        <v>21</v>
      </c>
      <c r="F623" s="239" t="s">
        <v>1239</v>
      </c>
      <c r="G623" s="237"/>
      <c r="H623" s="240">
        <v>10</v>
      </c>
      <c r="I623" s="241"/>
      <c r="J623" s="237"/>
      <c r="K623" s="237"/>
      <c r="L623" s="242"/>
      <c r="M623" s="243"/>
      <c r="N623" s="244"/>
      <c r="O623" s="244"/>
      <c r="P623" s="244"/>
      <c r="Q623" s="244"/>
      <c r="R623" s="244"/>
      <c r="S623" s="244"/>
      <c r="T623" s="245"/>
      <c r="AT623" s="246" t="s">
        <v>161</v>
      </c>
      <c r="AU623" s="246" t="s">
        <v>84</v>
      </c>
      <c r="AV623" s="11" t="s">
        <v>84</v>
      </c>
      <c r="AW623" s="11" t="s">
        <v>37</v>
      </c>
      <c r="AX623" s="11" t="s">
        <v>81</v>
      </c>
      <c r="AY623" s="246" t="s">
        <v>141</v>
      </c>
    </row>
    <row r="624" spans="2:65" s="1" customFormat="1" ht="16.5" customHeight="1">
      <c r="B624" s="46"/>
      <c r="C624" s="221" t="s">
        <v>1240</v>
      </c>
      <c r="D624" s="221" t="s">
        <v>143</v>
      </c>
      <c r="E624" s="222" t="s">
        <v>335</v>
      </c>
      <c r="F624" s="223" t="s">
        <v>336</v>
      </c>
      <c r="G624" s="224" t="s">
        <v>146</v>
      </c>
      <c r="H624" s="225">
        <v>330</v>
      </c>
      <c r="I624" s="226"/>
      <c r="J624" s="227">
        <f>ROUND(I624*H624,2)</f>
        <v>0</v>
      </c>
      <c r="K624" s="223" t="s">
        <v>147</v>
      </c>
      <c r="L624" s="72"/>
      <c r="M624" s="228" t="s">
        <v>21</v>
      </c>
      <c r="N624" s="229" t="s">
        <v>44</v>
      </c>
      <c r="O624" s="47"/>
      <c r="P624" s="230">
        <f>O624*H624</f>
        <v>0</v>
      </c>
      <c r="Q624" s="230">
        <v>0</v>
      </c>
      <c r="R624" s="230">
        <f>Q624*H624</f>
        <v>0</v>
      </c>
      <c r="S624" s="230">
        <v>0.02</v>
      </c>
      <c r="T624" s="231">
        <f>S624*H624</f>
        <v>6.6000000000000005</v>
      </c>
      <c r="AR624" s="24" t="s">
        <v>148</v>
      </c>
      <c r="AT624" s="24" t="s">
        <v>143</v>
      </c>
      <c r="AU624" s="24" t="s">
        <v>84</v>
      </c>
      <c r="AY624" s="24" t="s">
        <v>141</v>
      </c>
      <c r="BE624" s="232">
        <f>IF(N624="základní",J624,0)</f>
        <v>0</v>
      </c>
      <c r="BF624" s="232">
        <f>IF(N624="snížená",J624,0)</f>
        <v>0</v>
      </c>
      <c r="BG624" s="232">
        <f>IF(N624="zákl. přenesená",J624,0)</f>
        <v>0</v>
      </c>
      <c r="BH624" s="232">
        <f>IF(N624="sníž. přenesená",J624,0)</f>
        <v>0</v>
      </c>
      <c r="BI624" s="232">
        <f>IF(N624="nulová",J624,0)</f>
        <v>0</v>
      </c>
      <c r="BJ624" s="24" t="s">
        <v>81</v>
      </c>
      <c r="BK624" s="232">
        <f>ROUND(I624*H624,2)</f>
        <v>0</v>
      </c>
      <c r="BL624" s="24" t="s">
        <v>148</v>
      </c>
      <c r="BM624" s="24" t="s">
        <v>1241</v>
      </c>
    </row>
    <row r="625" spans="2:47" s="1" customFormat="1" ht="13.5">
      <c r="B625" s="46"/>
      <c r="C625" s="74"/>
      <c r="D625" s="233" t="s">
        <v>150</v>
      </c>
      <c r="E625" s="74"/>
      <c r="F625" s="234" t="s">
        <v>1242</v>
      </c>
      <c r="G625" s="74"/>
      <c r="H625" s="74"/>
      <c r="I625" s="191"/>
      <c r="J625" s="74"/>
      <c r="K625" s="74"/>
      <c r="L625" s="72"/>
      <c r="M625" s="235"/>
      <c r="N625" s="47"/>
      <c r="O625" s="47"/>
      <c r="P625" s="47"/>
      <c r="Q625" s="47"/>
      <c r="R625" s="47"/>
      <c r="S625" s="47"/>
      <c r="T625" s="95"/>
      <c r="AT625" s="24" t="s">
        <v>150</v>
      </c>
      <c r="AU625" s="24" t="s">
        <v>84</v>
      </c>
    </row>
    <row r="626" spans="2:65" s="1" customFormat="1" ht="16.5" customHeight="1">
      <c r="B626" s="46"/>
      <c r="C626" s="221" t="s">
        <v>1243</v>
      </c>
      <c r="D626" s="221" t="s">
        <v>143</v>
      </c>
      <c r="E626" s="222" t="s">
        <v>339</v>
      </c>
      <c r="F626" s="223" t="s">
        <v>340</v>
      </c>
      <c r="G626" s="224" t="s">
        <v>146</v>
      </c>
      <c r="H626" s="225">
        <v>71</v>
      </c>
      <c r="I626" s="226"/>
      <c r="J626" s="227">
        <f>ROUND(I626*H626,2)</f>
        <v>0</v>
      </c>
      <c r="K626" s="223" t="s">
        <v>147</v>
      </c>
      <c r="L626" s="72"/>
      <c r="M626" s="228" t="s">
        <v>21</v>
      </c>
      <c r="N626" s="229" t="s">
        <v>44</v>
      </c>
      <c r="O626" s="47"/>
      <c r="P626" s="230">
        <f>O626*H626</f>
        <v>0</v>
      </c>
      <c r="Q626" s="230">
        <v>0</v>
      </c>
      <c r="R626" s="230">
        <f>Q626*H626</f>
        <v>0</v>
      </c>
      <c r="S626" s="230">
        <v>0.252</v>
      </c>
      <c r="T626" s="231">
        <f>S626*H626</f>
        <v>17.892</v>
      </c>
      <c r="AR626" s="24" t="s">
        <v>148</v>
      </c>
      <c r="AT626" s="24" t="s">
        <v>143</v>
      </c>
      <c r="AU626" s="24" t="s">
        <v>84</v>
      </c>
      <c r="AY626" s="24" t="s">
        <v>141</v>
      </c>
      <c r="BE626" s="232">
        <f>IF(N626="základní",J626,0)</f>
        <v>0</v>
      </c>
      <c r="BF626" s="232">
        <f>IF(N626="snížená",J626,0)</f>
        <v>0</v>
      </c>
      <c r="BG626" s="232">
        <f>IF(N626="zákl. přenesená",J626,0)</f>
        <v>0</v>
      </c>
      <c r="BH626" s="232">
        <f>IF(N626="sníž. přenesená",J626,0)</f>
        <v>0</v>
      </c>
      <c r="BI626" s="232">
        <f>IF(N626="nulová",J626,0)</f>
        <v>0</v>
      </c>
      <c r="BJ626" s="24" t="s">
        <v>81</v>
      </c>
      <c r="BK626" s="232">
        <f>ROUND(I626*H626,2)</f>
        <v>0</v>
      </c>
      <c r="BL626" s="24" t="s">
        <v>148</v>
      </c>
      <c r="BM626" s="24" t="s">
        <v>1244</v>
      </c>
    </row>
    <row r="627" spans="2:47" s="1" customFormat="1" ht="13.5">
      <c r="B627" s="46"/>
      <c r="C627" s="74"/>
      <c r="D627" s="233" t="s">
        <v>150</v>
      </c>
      <c r="E627" s="74"/>
      <c r="F627" s="234" t="s">
        <v>151</v>
      </c>
      <c r="G627" s="74"/>
      <c r="H627" s="74"/>
      <c r="I627" s="191"/>
      <c r="J627" s="74"/>
      <c r="K627" s="74"/>
      <c r="L627" s="72"/>
      <c r="M627" s="235"/>
      <c r="N627" s="47"/>
      <c r="O627" s="47"/>
      <c r="P627" s="47"/>
      <c r="Q627" s="47"/>
      <c r="R627" s="47"/>
      <c r="S627" s="47"/>
      <c r="T627" s="95"/>
      <c r="AT627" s="24" t="s">
        <v>150</v>
      </c>
      <c r="AU627" s="24" t="s">
        <v>84</v>
      </c>
    </row>
    <row r="628" spans="2:51" s="13" customFormat="1" ht="13.5">
      <c r="B628" s="263"/>
      <c r="C628" s="264"/>
      <c r="D628" s="233" t="s">
        <v>161</v>
      </c>
      <c r="E628" s="265" t="s">
        <v>21</v>
      </c>
      <c r="F628" s="266" t="s">
        <v>922</v>
      </c>
      <c r="G628" s="264"/>
      <c r="H628" s="265" t="s">
        <v>21</v>
      </c>
      <c r="I628" s="267"/>
      <c r="J628" s="264"/>
      <c r="K628" s="264"/>
      <c r="L628" s="268"/>
      <c r="M628" s="269"/>
      <c r="N628" s="270"/>
      <c r="O628" s="270"/>
      <c r="P628" s="270"/>
      <c r="Q628" s="270"/>
      <c r="R628" s="270"/>
      <c r="S628" s="270"/>
      <c r="T628" s="271"/>
      <c r="AT628" s="272" t="s">
        <v>161</v>
      </c>
      <c r="AU628" s="272" t="s">
        <v>84</v>
      </c>
      <c r="AV628" s="13" t="s">
        <v>81</v>
      </c>
      <c r="AW628" s="13" t="s">
        <v>37</v>
      </c>
      <c r="AX628" s="13" t="s">
        <v>73</v>
      </c>
      <c r="AY628" s="272" t="s">
        <v>141</v>
      </c>
    </row>
    <row r="629" spans="2:51" s="11" customFormat="1" ht="13.5">
      <c r="B629" s="236"/>
      <c r="C629" s="237"/>
      <c r="D629" s="233" t="s">
        <v>161</v>
      </c>
      <c r="E629" s="238" t="s">
        <v>21</v>
      </c>
      <c r="F629" s="239" t="s">
        <v>1245</v>
      </c>
      <c r="G629" s="237"/>
      <c r="H629" s="240">
        <v>43.5</v>
      </c>
      <c r="I629" s="241"/>
      <c r="J629" s="237"/>
      <c r="K629" s="237"/>
      <c r="L629" s="242"/>
      <c r="M629" s="243"/>
      <c r="N629" s="244"/>
      <c r="O629" s="244"/>
      <c r="P629" s="244"/>
      <c r="Q629" s="244"/>
      <c r="R629" s="244"/>
      <c r="S629" s="244"/>
      <c r="T629" s="245"/>
      <c r="AT629" s="246" t="s">
        <v>161</v>
      </c>
      <c r="AU629" s="246" t="s">
        <v>84</v>
      </c>
      <c r="AV629" s="11" t="s">
        <v>84</v>
      </c>
      <c r="AW629" s="11" t="s">
        <v>37</v>
      </c>
      <c r="AX629" s="11" t="s">
        <v>73</v>
      </c>
      <c r="AY629" s="246" t="s">
        <v>141</v>
      </c>
    </row>
    <row r="630" spans="2:51" s="11" customFormat="1" ht="13.5">
      <c r="B630" s="236"/>
      <c r="C630" s="237"/>
      <c r="D630" s="233" t="s">
        <v>161</v>
      </c>
      <c r="E630" s="238" t="s">
        <v>21</v>
      </c>
      <c r="F630" s="239" t="s">
        <v>1246</v>
      </c>
      <c r="G630" s="237"/>
      <c r="H630" s="240">
        <v>27.5</v>
      </c>
      <c r="I630" s="241"/>
      <c r="J630" s="237"/>
      <c r="K630" s="237"/>
      <c r="L630" s="242"/>
      <c r="M630" s="243"/>
      <c r="N630" s="244"/>
      <c r="O630" s="244"/>
      <c r="P630" s="244"/>
      <c r="Q630" s="244"/>
      <c r="R630" s="244"/>
      <c r="S630" s="244"/>
      <c r="T630" s="245"/>
      <c r="AT630" s="246" t="s">
        <v>161</v>
      </c>
      <c r="AU630" s="246" t="s">
        <v>84</v>
      </c>
      <c r="AV630" s="11" t="s">
        <v>84</v>
      </c>
      <c r="AW630" s="11" t="s">
        <v>37</v>
      </c>
      <c r="AX630" s="11" t="s">
        <v>73</v>
      </c>
      <c r="AY630" s="246" t="s">
        <v>141</v>
      </c>
    </row>
    <row r="631" spans="2:51" s="12" customFormat="1" ht="13.5">
      <c r="B631" s="247"/>
      <c r="C631" s="248"/>
      <c r="D631" s="233" t="s">
        <v>161</v>
      </c>
      <c r="E631" s="249" t="s">
        <v>21</v>
      </c>
      <c r="F631" s="250" t="s">
        <v>174</v>
      </c>
      <c r="G631" s="248"/>
      <c r="H631" s="251">
        <v>71</v>
      </c>
      <c r="I631" s="252"/>
      <c r="J631" s="248"/>
      <c r="K631" s="248"/>
      <c r="L631" s="253"/>
      <c r="M631" s="254"/>
      <c r="N631" s="255"/>
      <c r="O631" s="255"/>
      <c r="P631" s="255"/>
      <c r="Q631" s="255"/>
      <c r="R631" s="255"/>
      <c r="S631" s="255"/>
      <c r="T631" s="256"/>
      <c r="AT631" s="257" t="s">
        <v>161</v>
      </c>
      <c r="AU631" s="257" t="s">
        <v>84</v>
      </c>
      <c r="AV631" s="12" t="s">
        <v>148</v>
      </c>
      <c r="AW631" s="12" t="s">
        <v>37</v>
      </c>
      <c r="AX631" s="12" t="s">
        <v>81</v>
      </c>
      <c r="AY631" s="257" t="s">
        <v>141</v>
      </c>
    </row>
    <row r="632" spans="2:65" s="1" customFormat="1" ht="16.5" customHeight="1">
      <c r="B632" s="46"/>
      <c r="C632" s="221" t="s">
        <v>1247</v>
      </c>
      <c r="D632" s="221" t="s">
        <v>143</v>
      </c>
      <c r="E632" s="222" t="s">
        <v>1248</v>
      </c>
      <c r="F632" s="223" t="s">
        <v>1249</v>
      </c>
      <c r="G632" s="224" t="s">
        <v>158</v>
      </c>
      <c r="H632" s="225">
        <v>48.72</v>
      </c>
      <c r="I632" s="226"/>
      <c r="J632" s="227">
        <f>ROUND(I632*H632,2)</f>
        <v>0</v>
      </c>
      <c r="K632" s="223" t="s">
        <v>21</v>
      </c>
      <c r="L632" s="72"/>
      <c r="M632" s="228" t="s">
        <v>21</v>
      </c>
      <c r="N632" s="229" t="s">
        <v>44</v>
      </c>
      <c r="O632" s="47"/>
      <c r="P632" s="230">
        <f>O632*H632</f>
        <v>0</v>
      </c>
      <c r="Q632" s="230">
        <v>0.00088</v>
      </c>
      <c r="R632" s="230">
        <f>Q632*H632</f>
        <v>0.0428736</v>
      </c>
      <c r="S632" s="230">
        <v>0</v>
      </c>
      <c r="T632" s="231">
        <f>S632*H632</f>
        <v>0</v>
      </c>
      <c r="AR632" s="24" t="s">
        <v>148</v>
      </c>
      <c r="AT632" s="24" t="s">
        <v>143</v>
      </c>
      <c r="AU632" s="24" t="s">
        <v>84</v>
      </c>
      <c r="AY632" s="24" t="s">
        <v>141</v>
      </c>
      <c r="BE632" s="232">
        <f>IF(N632="základní",J632,0)</f>
        <v>0</v>
      </c>
      <c r="BF632" s="232">
        <f>IF(N632="snížená",J632,0)</f>
        <v>0</v>
      </c>
      <c r="BG632" s="232">
        <f>IF(N632="zákl. přenesená",J632,0)</f>
        <v>0</v>
      </c>
      <c r="BH632" s="232">
        <f>IF(N632="sníž. přenesená",J632,0)</f>
        <v>0</v>
      </c>
      <c r="BI632" s="232">
        <f>IF(N632="nulová",J632,0)</f>
        <v>0</v>
      </c>
      <c r="BJ632" s="24" t="s">
        <v>81</v>
      </c>
      <c r="BK632" s="232">
        <f>ROUND(I632*H632,2)</f>
        <v>0</v>
      </c>
      <c r="BL632" s="24" t="s">
        <v>148</v>
      </c>
      <c r="BM632" s="24" t="s">
        <v>1250</v>
      </c>
    </row>
    <row r="633" spans="2:51" s="11" customFormat="1" ht="13.5">
      <c r="B633" s="236"/>
      <c r="C633" s="237"/>
      <c r="D633" s="233" t="s">
        <v>161</v>
      </c>
      <c r="E633" s="238" t="s">
        <v>21</v>
      </c>
      <c r="F633" s="239" t="s">
        <v>1251</v>
      </c>
      <c r="G633" s="237"/>
      <c r="H633" s="240">
        <v>48.72</v>
      </c>
      <c r="I633" s="241"/>
      <c r="J633" s="237"/>
      <c r="K633" s="237"/>
      <c r="L633" s="242"/>
      <c r="M633" s="243"/>
      <c r="N633" s="244"/>
      <c r="O633" s="244"/>
      <c r="P633" s="244"/>
      <c r="Q633" s="244"/>
      <c r="R633" s="244"/>
      <c r="S633" s="244"/>
      <c r="T633" s="245"/>
      <c r="AT633" s="246" t="s">
        <v>161</v>
      </c>
      <c r="AU633" s="246" t="s">
        <v>84</v>
      </c>
      <c r="AV633" s="11" t="s">
        <v>84</v>
      </c>
      <c r="AW633" s="11" t="s">
        <v>37</v>
      </c>
      <c r="AX633" s="11" t="s">
        <v>81</v>
      </c>
      <c r="AY633" s="246" t="s">
        <v>141</v>
      </c>
    </row>
    <row r="634" spans="2:65" s="1" customFormat="1" ht="16.5" customHeight="1">
      <c r="B634" s="46"/>
      <c r="C634" s="221" t="s">
        <v>1252</v>
      </c>
      <c r="D634" s="221" t="s">
        <v>143</v>
      </c>
      <c r="E634" s="222" t="s">
        <v>1253</v>
      </c>
      <c r="F634" s="223" t="s">
        <v>1254</v>
      </c>
      <c r="G634" s="224" t="s">
        <v>158</v>
      </c>
      <c r="H634" s="225">
        <v>48.72</v>
      </c>
      <c r="I634" s="226"/>
      <c r="J634" s="227">
        <f>ROUND(I634*H634,2)</f>
        <v>0</v>
      </c>
      <c r="K634" s="223" t="s">
        <v>21</v>
      </c>
      <c r="L634" s="72"/>
      <c r="M634" s="228" t="s">
        <v>21</v>
      </c>
      <c r="N634" s="229" t="s">
        <v>44</v>
      </c>
      <c r="O634" s="47"/>
      <c r="P634" s="230">
        <f>O634*H634</f>
        <v>0</v>
      </c>
      <c r="Q634" s="230">
        <v>0</v>
      </c>
      <c r="R634" s="230">
        <f>Q634*H634</f>
        <v>0</v>
      </c>
      <c r="S634" s="230">
        <v>0</v>
      </c>
      <c r="T634" s="231">
        <f>S634*H634</f>
        <v>0</v>
      </c>
      <c r="AR634" s="24" t="s">
        <v>148</v>
      </c>
      <c r="AT634" s="24" t="s">
        <v>143</v>
      </c>
      <c r="AU634" s="24" t="s">
        <v>84</v>
      </c>
      <c r="AY634" s="24" t="s">
        <v>141</v>
      </c>
      <c r="BE634" s="232">
        <f>IF(N634="základní",J634,0)</f>
        <v>0</v>
      </c>
      <c r="BF634" s="232">
        <f>IF(N634="snížená",J634,0)</f>
        <v>0</v>
      </c>
      <c r="BG634" s="232">
        <f>IF(N634="zákl. přenesená",J634,0)</f>
        <v>0</v>
      </c>
      <c r="BH634" s="232">
        <f>IF(N634="sníž. přenesená",J634,0)</f>
        <v>0</v>
      </c>
      <c r="BI634" s="232">
        <f>IF(N634="nulová",J634,0)</f>
        <v>0</v>
      </c>
      <c r="BJ634" s="24" t="s">
        <v>81</v>
      </c>
      <c r="BK634" s="232">
        <f>ROUND(I634*H634,2)</f>
        <v>0</v>
      </c>
      <c r="BL634" s="24" t="s">
        <v>148</v>
      </c>
      <c r="BM634" s="24" t="s">
        <v>1255</v>
      </c>
    </row>
    <row r="635" spans="2:65" s="1" customFormat="1" ht="16.5" customHeight="1">
      <c r="B635" s="46"/>
      <c r="C635" s="221" t="s">
        <v>1256</v>
      </c>
      <c r="D635" s="221" t="s">
        <v>143</v>
      </c>
      <c r="E635" s="222" t="s">
        <v>1257</v>
      </c>
      <c r="F635" s="223" t="s">
        <v>1258</v>
      </c>
      <c r="G635" s="224" t="s">
        <v>158</v>
      </c>
      <c r="H635" s="225">
        <v>97.44</v>
      </c>
      <c r="I635" s="226"/>
      <c r="J635" s="227">
        <f>ROUND(I635*H635,2)</f>
        <v>0</v>
      </c>
      <c r="K635" s="223" t="s">
        <v>147</v>
      </c>
      <c r="L635" s="72"/>
      <c r="M635" s="228" t="s">
        <v>21</v>
      </c>
      <c r="N635" s="229" t="s">
        <v>44</v>
      </c>
      <c r="O635" s="47"/>
      <c r="P635" s="230">
        <f>O635*H635</f>
        <v>0</v>
      </c>
      <c r="Q635" s="230">
        <v>0</v>
      </c>
      <c r="R635" s="230">
        <f>Q635*H635</f>
        <v>0</v>
      </c>
      <c r="S635" s="230">
        <v>0</v>
      </c>
      <c r="T635" s="231">
        <f>S635*H635</f>
        <v>0</v>
      </c>
      <c r="AR635" s="24" t="s">
        <v>148</v>
      </c>
      <c r="AT635" s="24" t="s">
        <v>143</v>
      </c>
      <c r="AU635" s="24" t="s">
        <v>84</v>
      </c>
      <c r="AY635" s="24" t="s">
        <v>141</v>
      </c>
      <c r="BE635" s="232">
        <f>IF(N635="základní",J635,0)</f>
        <v>0</v>
      </c>
      <c r="BF635" s="232">
        <f>IF(N635="snížená",J635,0)</f>
        <v>0</v>
      </c>
      <c r="BG635" s="232">
        <f>IF(N635="zákl. přenesená",J635,0)</f>
        <v>0</v>
      </c>
      <c r="BH635" s="232">
        <f>IF(N635="sníž. přenesená",J635,0)</f>
        <v>0</v>
      </c>
      <c r="BI635" s="232">
        <f>IF(N635="nulová",J635,0)</f>
        <v>0</v>
      </c>
      <c r="BJ635" s="24" t="s">
        <v>81</v>
      </c>
      <c r="BK635" s="232">
        <f>ROUND(I635*H635,2)</f>
        <v>0</v>
      </c>
      <c r="BL635" s="24" t="s">
        <v>148</v>
      </c>
      <c r="BM635" s="24" t="s">
        <v>1259</v>
      </c>
    </row>
    <row r="636" spans="2:47" s="1" customFormat="1" ht="13.5">
      <c r="B636" s="46"/>
      <c r="C636" s="74"/>
      <c r="D636" s="233" t="s">
        <v>150</v>
      </c>
      <c r="E636" s="74"/>
      <c r="F636" s="234" t="s">
        <v>1260</v>
      </c>
      <c r="G636" s="74"/>
      <c r="H636" s="74"/>
      <c r="I636" s="191"/>
      <c r="J636" s="74"/>
      <c r="K636" s="74"/>
      <c r="L636" s="72"/>
      <c r="M636" s="235"/>
      <c r="N636" s="47"/>
      <c r="O636" s="47"/>
      <c r="P636" s="47"/>
      <c r="Q636" s="47"/>
      <c r="R636" s="47"/>
      <c r="S636" s="47"/>
      <c r="T636" s="95"/>
      <c r="AT636" s="24" t="s">
        <v>150</v>
      </c>
      <c r="AU636" s="24" t="s">
        <v>84</v>
      </c>
    </row>
    <row r="637" spans="2:51" s="11" customFormat="1" ht="13.5">
      <c r="B637" s="236"/>
      <c r="C637" s="237"/>
      <c r="D637" s="233" t="s">
        <v>161</v>
      </c>
      <c r="E637" s="237"/>
      <c r="F637" s="239" t="s">
        <v>1261</v>
      </c>
      <c r="G637" s="237"/>
      <c r="H637" s="240">
        <v>97.44</v>
      </c>
      <c r="I637" s="241"/>
      <c r="J637" s="237"/>
      <c r="K637" s="237"/>
      <c r="L637" s="242"/>
      <c r="M637" s="243"/>
      <c r="N637" s="244"/>
      <c r="O637" s="244"/>
      <c r="P637" s="244"/>
      <c r="Q637" s="244"/>
      <c r="R637" s="244"/>
      <c r="S637" s="244"/>
      <c r="T637" s="245"/>
      <c r="AT637" s="246" t="s">
        <v>161</v>
      </c>
      <c r="AU637" s="246" t="s">
        <v>84</v>
      </c>
      <c r="AV637" s="11" t="s">
        <v>84</v>
      </c>
      <c r="AW637" s="11" t="s">
        <v>6</v>
      </c>
      <c r="AX637" s="11" t="s">
        <v>81</v>
      </c>
      <c r="AY637" s="246" t="s">
        <v>141</v>
      </c>
    </row>
    <row r="638" spans="2:65" s="1" customFormat="1" ht="16.5" customHeight="1">
      <c r="B638" s="46"/>
      <c r="C638" s="221" t="s">
        <v>1262</v>
      </c>
      <c r="D638" s="221" t="s">
        <v>143</v>
      </c>
      <c r="E638" s="222" t="s">
        <v>1263</v>
      </c>
      <c r="F638" s="223" t="s">
        <v>1264</v>
      </c>
      <c r="G638" s="224" t="s">
        <v>158</v>
      </c>
      <c r="H638" s="225">
        <v>14.45</v>
      </c>
      <c r="I638" s="226"/>
      <c r="J638" s="227">
        <f>ROUND(I638*H638,2)</f>
        <v>0</v>
      </c>
      <c r="K638" s="223" t="s">
        <v>147</v>
      </c>
      <c r="L638" s="72"/>
      <c r="M638" s="228" t="s">
        <v>21</v>
      </c>
      <c r="N638" s="229" t="s">
        <v>44</v>
      </c>
      <c r="O638" s="47"/>
      <c r="P638" s="230">
        <f>O638*H638</f>
        <v>0</v>
      </c>
      <c r="Q638" s="230">
        <v>0.12</v>
      </c>
      <c r="R638" s="230">
        <f>Q638*H638</f>
        <v>1.7339999999999998</v>
      </c>
      <c r="S638" s="230">
        <v>2.49</v>
      </c>
      <c r="T638" s="231">
        <f>S638*H638</f>
        <v>35.9805</v>
      </c>
      <c r="AR638" s="24" t="s">
        <v>148</v>
      </c>
      <c r="AT638" s="24" t="s">
        <v>143</v>
      </c>
      <c r="AU638" s="24" t="s">
        <v>84</v>
      </c>
      <c r="AY638" s="24" t="s">
        <v>141</v>
      </c>
      <c r="BE638" s="232">
        <f>IF(N638="základní",J638,0)</f>
        <v>0</v>
      </c>
      <c r="BF638" s="232">
        <f>IF(N638="snížená",J638,0)</f>
        <v>0</v>
      </c>
      <c r="BG638" s="232">
        <f>IF(N638="zákl. přenesená",J638,0)</f>
        <v>0</v>
      </c>
      <c r="BH638" s="232">
        <f>IF(N638="sníž. přenesená",J638,0)</f>
        <v>0</v>
      </c>
      <c r="BI638" s="232">
        <f>IF(N638="nulová",J638,0)</f>
        <v>0</v>
      </c>
      <c r="BJ638" s="24" t="s">
        <v>81</v>
      </c>
      <c r="BK638" s="232">
        <f>ROUND(I638*H638,2)</f>
        <v>0</v>
      </c>
      <c r="BL638" s="24" t="s">
        <v>148</v>
      </c>
      <c r="BM638" s="24" t="s">
        <v>1265</v>
      </c>
    </row>
    <row r="639" spans="2:51" s="13" customFormat="1" ht="13.5">
      <c r="B639" s="263"/>
      <c r="C639" s="264"/>
      <c r="D639" s="233" t="s">
        <v>161</v>
      </c>
      <c r="E639" s="265" t="s">
        <v>21</v>
      </c>
      <c r="F639" s="266" t="s">
        <v>1266</v>
      </c>
      <c r="G639" s="264"/>
      <c r="H639" s="265" t="s">
        <v>21</v>
      </c>
      <c r="I639" s="267"/>
      <c r="J639" s="264"/>
      <c r="K639" s="264"/>
      <c r="L639" s="268"/>
      <c r="M639" s="269"/>
      <c r="N639" s="270"/>
      <c r="O639" s="270"/>
      <c r="P639" s="270"/>
      <c r="Q639" s="270"/>
      <c r="R639" s="270"/>
      <c r="S639" s="270"/>
      <c r="T639" s="271"/>
      <c r="AT639" s="272" t="s">
        <v>161</v>
      </c>
      <c r="AU639" s="272" t="s">
        <v>84</v>
      </c>
      <c r="AV639" s="13" t="s">
        <v>81</v>
      </c>
      <c r="AW639" s="13" t="s">
        <v>37</v>
      </c>
      <c r="AX639" s="13" t="s">
        <v>73</v>
      </c>
      <c r="AY639" s="272" t="s">
        <v>141</v>
      </c>
    </row>
    <row r="640" spans="2:51" s="11" customFormat="1" ht="13.5">
      <c r="B640" s="236"/>
      <c r="C640" s="237"/>
      <c r="D640" s="233" t="s">
        <v>161</v>
      </c>
      <c r="E640" s="238" t="s">
        <v>21</v>
      </c>
      <c r="F640" s="239" t="s">
        <v>1267</v>
      </c>
      <c r="G640" s="237"/>
      <c r="H640" s="240">
        <v>3.85</v>
      </c>
      <c r="I640" s="241"/>
      <c r="J640" s="237"/>
      <c r="K640" s="237"/>
      <c r="L640" s="242"/>
      <c r="M640" s="243"/>
      <c r="N640" s="244"/>
      <c r="O640" s="244"/>
      <c r="P640" s="244"/>
      <c r="Q640" s="244"/>
      <c r="R640" s="244"/>
      <c r="S640" s="244"/>
      <c r="T640" s="245"/>
      <c r="AT640" s="246" t="s">
        <v>161</v>
      </c>
      <c r="AU640" s="246" t="s">
        <v>84</v>
      </c>
      <c r="AV640" s="11" t="s">
        <v>84</v>
      </c>
      <c r="AW640" s="11" t="s">
        <v>37</v>
      </c>
      <c r="AX640" s="11" t="s">
        <v>73</v>
      </c>
      <c r="AY640" s="246" t="s">
        <v>141</v>
      </c>
    </row>
    <row r="641" spans="2:51" s="11" customFormat="1" ht="13.5">
      <c r="B641" s="236"/>
      <c r="C641" s="237"/>
      <c r="D641" s="233" t="s">
        <v>161</v>
      </c>
      <c r="E641" s="238" t="s">
        <v>21</v>
      </c>
      <c r="F641" s="239" t="s">
        <v>1268</v>
      </c>
      <c r="G641" s="237"/>
      <c r="H641" s="240">
        <v>4.2</v>
      </c>
      <c r="I641" s="241"/>
      <c r="J641" s="237"/>
      <c r="K641" s="237"/>
      <c r="L641" s="242"/>
      <c r="M641" s="243"/>
      <c r="N641" s="244"/>
      <c r="O641" s="244"/>
      <c r="P641" s="244"/>
      <c r="Q641" s="244"/>
      <c r="R641" s="244"/>
      <c r="S641" s="244"/>
      <c r="T641" s="245"/>
      <c r="AT641" s="246" t="s">
        <v>161</v>
      </c>
      <c r="AU641" s="246" t="s">
        <v>84</v>
      </c>
      <c r="AV641" s="11" t="s">
        <v>84</v>
      </c>
      <c r="AW641" s="11" t="s">
        <v>37</v>
      </c>
      <c r="AX641" s="11" t="s">
        <v>73</v>
      </c>
      <c r="AY641" s="246" t="s">
        <v>141</v>
      </c>
    </row>
    <row r="642" spans="2:51" s="11" customFormat="1" ht="13.5">
      <c r="B642" s="236"/>
      <c r="C642" s="237"/>
      <c r="D642" s="233" t="s">
        <v>161</v>
      </c>
      <c r="E642" s="238" t="s">
        <v>21</v>
      </c>
      <c r="F642" s="239" t="s">
        <v>1269</v>
      </c>
      <c r="G642" s="237"/>
      <c r="H642" s="240">
        <v>2.8</v>
      </c>
      <c r="I642" s="241"/>
      <c r="J642" s="237"/>
      <c r="K642" s="237"/>
      <c r="L642" s="242"/>
      <c r="M642" s="243"/>
      <c r="N642" s="244"/>
      <c r="O642" s="244"/>
      <c r="P642" s="244"/>
      <c r="Q642" s="244"/>
      <c r="R642" s="244"/>
      <c r="S642" s="244"/>
      <c r="T642" s="245"/>
      <c r="AT642" s="246" t="s">
        <v>161</v>
      </c>
      <c r="AU642" s="246" t="s">
        <v>84</v>
      </c>
      <c r="AV642" s="11" t="s">
        <v>84</v>
      </c>
      <c r="AW642" s="11" t="s">
        <v>37</v>
      </c>
      <c r="AX642" s="11" t="s">
        <v>73</v>
      </c>
      <c r="AY642" s="246" t="s">
        <v>141</v>
      </c>
    </row>
    <row r="643" spans="2:51" s="14" customFormat="1" ht="13.5">
      <c r="B643" s="273"/>
      <c r="C643" s="274"/>
      <c r="D643" s="233" t="s">
        <v>161</v>
      </c>
      <c r="E643" s="275" t="s">
        <v>21</v>
      </c>
      <c r="F643" s="276" t="s">
        <v>513</v>
      </c>
      <c r="G643" s="274"/>
      <c r="H643" s="277">
        <v>10.85</v>
      </c>
      <c r="I643" s="278"/>
      <c r="J643" s="274"/>
      <c r="K643" s="274"/>
      <c r="L643" s="279"/>
      <c r="M643" s="280"/>
      <c r="N643" s="281"/>
      <c r="O643" s="281"/>
      <c r="P643" s="281"/>
      <c r="Q643" s="281"/>
      <c r="R643" s="281"/>
      <c r="S643" s="281"/>
      <c r="T643" s="282"/>
      <c r="AT643" s="283" t="s">
        <v>161</v>
      </c>
      <c r="AU643" s="283" t="s">
        <v>84</v>
      </c>
      <c r="AV643" s="14" t="s">
        <v>155</v>
      </c>
      <c r="AW643" s="14" t="s">
        <v>37</v>
      </c>
      <c r="AX643" s="14" t="s">
        <v>73</v>
      </c>
      <c r="AY643" s="283" t="s">
        <v>141</v>
      </c>
    </row>
    <row r="644" spans="2:51" s="11" customFormat="1" ht="13.5">
      <c r="B644" s="236"/>
      <c r="C644" s="237"/>
      <c r="D644" s="233" t="s">
        <v>161</v>
      </c>
      <c r="E644" s="238" t="s">
        <v>21</v>
      </c>
      <c r="F644" s="239" t="s">
        <v>1270</v>
      </c>
      <c r="G644" s="237"/>
      <c r="H644" s="240">
        <v>1.76</v>
      </c>
      <c r="I644" s="241"/>
      <c r="J644" s="237"/>
      <c r="K644" s="237"/>
      <c r="L644" s="242"/>
      <c r="M644" s="243"/>
      <c r="N644" s="244"/>
      <c r="O644" s="244"/>
      <c r="P644" s="244"/>
      <c r="Q644" s="244"/>
      <c r="R644" s="244"/>
      <c r="S644" s="244"/>
      <c r="T644" s="245"/>
      <c r="AT644" s="246" t="s">
        <v>161</v>
      </c>
      <c r="AU644" s="246" t="s">
        <v>84</v>
      </c>
      <c r="AV644" s="11" t="s">
        <v>84</v>
      </c>
      <c r="AW644" s="11" t="s">
        <v>37</v>
      </c>
      <c r="AX644" s="11" t="s">
        <v>73</v>
      </c>
      <c r="AY644" s="246" t="s">
        <v>141</v>
      </c>
    </row>
    <row r="645" spans="2:51" s="11" customFormat="1" ht="13.5">
      <c r="B645" s="236"/>
      <c r="C645" s="237"/>
      <c r="D645" s="233" t="s">
        <v>161</v>
      </c>
      <c r="E645" s="238" t="s">
        <v>21</v>
      </c>
      <c r="F645" s="239" t="s">
        <v>1271</v>
      </c>
      <c r="G645" s="237"/>
      <c r="H645" s="240">
        <v>1.84</v>
      </c>
      <c r="I645" s="241"/>
      <c r="J645" s="237"/>
      <c r="K645" s="237"/>
      <c r="L645" s="242"/>
      <c r="M645" s="243"/>
      <c r="N645" s="244"/>
      <c r="O645" s="244"/>
      <c r="P645" s="244"/>
      <c r="Q645" s="244"/>
      <c r="R645" s="244"/>
      <c r="S645" s="244"/>
      <c r="T645" s="245"/>
      <c r="AT645" s="246" t="s">
        <v>161</v>
      </c>
      <c r="AU645" s="246" t="s">
        <v>84</v>
      </c>
      <c r="AV645" s="11" t="s">
        <v>84</v>
      </c>
      <c r="AW645" s="11" t="s">
        <v>37</v>
      </c>
      <c r="AX645" s="11" t="s">
        <v>73</v>
      </c>
      <c r="AY645" s="246" t="s">
        <v>141</v>
      </c>
    </row>
    <row r="646" spans="2:51" s="14" customFormat="1" ht="13.5">
      <c r="B646" s="273"/>
      <c r="C646" s="274"/>
      <c r="D646" s="233" t="s">
        <v>161</v>
      </c>
      <c r="E646" s="275" t="s">
        <v>21</v>
      </c>
      <c r="F646" s="276" t="s">
        <v>513</v>
      </c>
      <c r="G646" s="274"/>
      <c r="H646" s="277">
        <v>3.6</v>
      </c>
      <c r="I646" s="278"/>
      <c r="J646" s="274"/>
      <c r="K646" s="274"/>
      <c r="L646" s="279"/>
      <c r="M646" s="280"/>
      <c r="N646" s="281"/>
      <c r="O646" s="281"/>
      <c r="P646" s="281"/>
      <c r="Q646" s="281"/>
      <c r="R646" s="281"/>
      <c r="S646" s="281"/>
      <c r="T646" s="282"/>
      <c r="AT646" s="283" t="s">
        <v>161</v>
      </c>
      <c r="AU646" s="283" t="s">
        <v>84</v>
      </c>
      <c r="AV646" s="14" t="s">
        <v>155</v>
      </c>
      <c r="AW646" s="14" t="s">
        <v>37</v>
      </c>
      <c r="AX646" s="14" t="s">
        <v>73</v>
      </c>
      <c r="AY646" s="283" t="s">
        <v>141</v>
      </c>
    </row>
    <row r="647" spans="2:51" s="12" customFormat="1" ht="13.5">
      <c r="B647" s="247"/>
      <c r="C647" s="248"/>
      <c r="D647" s="233" t="s">
        <v>161</v>
      </c>
      <c r="E647" s="249" t="s">
        <v>21</v>
      </c>
      <c r="F647" s="250" t="s">
        <v>174</v>
      </c>
      <c r="G647" s="248"/>
      <c r="H647" s="251">
        <v>14.45</v>
      </c>
      <c r="I647" s="252"/>
      <c r="J647" s="248"/>
      <c r="K647" s="248"/>
      <c r="L647" s="253"/>
      <c r="M647" s="254"/>
      <c r="N647" s="255"/>
      <c r="O647" s="255"/>
      <c r="P647" s="255"/>
      <c r="Q647" s="255"/>
      <c r="R647" s="255"/>
      <c r="S647" s="255"/>
      <c r="T647" s="256"/>
      <c r="AT647" s="257" t="s">
        <v>161</v>
      </c>
      <c r="AU647" s="257" t="s">
        <v>84</v>
      </c>
      <c r="AV647" s="12" t="s">
        <v>148</v>
      </c>
      <c r="AW647" s="12" t="s">
        <v>37</v>
      </c>
      <c r="AX647" s="12" t="s">
        <v>81</v>
      </c>
      <c r="AY647" s="257" t="s">
        <v>141</v>
      </c>
    </row>
    <row r="648" spans="2:65" s="1" customFormat="1" ht="16.5" customHeight="1">
      <c r="B648" s="46"/>
      <c r="C648" s="221" t="s">
        <v>1272</v>
      </c>
      <c r="D648" s="221" t="s">
        <v>143</v>
      </c>
      <c r="E648" s="222" t="s">
        <v>1273</v>
      </c>
      <c r="F648" s="223" t="s">
        <v>1274</v>
      </c>
      <c r="G648" s="224" t="s">
        <v>158</v>
      </c>
      <c r="H648" s="225">
        <v>1.96</v>
      </c>
      <c r="I648" s="226"/>
      <c r="J648" s="227">
        <f>ROUND(I648*H648,2)</f>
        <v>0</v>
      </c>
      <c r="K648" s="223" t="s">
        <v>147</v>
      </c>
      <c r="L648" s="72"/>
      <c r="M648" s="228" t="s">
        <v>21</v>
      </c>
      <c r="N648" s="229" t="s">
        <v>44</v>
      </c>
      <c r="O648" s="47"/>
      <c r="P648" s="230">
        <f>O648*H648</f>
        <v>0</v>
      </c>
      <c r="Q648" s="230">
        <v>0.12</v>
      </c>
      <c r="R648" s="230">
        <f>Q648*H648</f>
        <v>0.2352</v>
      </c>
      <c r="S648" s="230">
        <v>2.2</v>
      </c>
      <c r="T648" s="231">
        <f>S648*H648</f>
        <v>4.312</v>
      </c>
      <c r="AR648" s="24" t="s">
        <v>148</v>
      </c>
      <c r="AT648" s="24" t="s">
        <v>143</v>
      </c>
      <c r="AU648" s="24" t="s">
        <v>84</v>
      </c>
      <c r="AY648" s="24" t="s">
        <v>141</v>
      </c>
      <c r="BE648" s="232">
        <f>IF(N648="základní",J648,0)</f>
        <v>0</v>
      </c>
      <c r="BF648" s="232">
        <f>IF(N648="snížená",J648,0)</f>
        <v>0</v>
      </c>
      <c r="BG648" s="232">
        <f>IF(N648="zákl. přenesená",J648,0)</f>
        <v>0</v>
      </c>
      <c r="BH648" s="232">
        <f>IF(N648="sníž. přenesená",J648,0)</f>
        <v>0</v>
      </c>
      <c r="BI648" s="232">
        <f>IF(N648="nulová",J648,0)</f>
        <v>0</v>
      </c>
      <c r="BJ648" s="24" t="s">
        <v>81</v>
      </c>
      <c r="BK648" s="232">
        <f>ROUND(I648*H648,2)</f>
        <v>0</v>
      </c>
      <c r="BL648" s="24" t="s">
        <v>148</v>
      </c>
      <c r="BM648" s="24" t="s">
        <v>1275</v>
      </c>
    </row>
    <row r="649" spans="2:51" s="11" customFormat="1" ht="13.5">
      <c r="B649" s="236"/>
      <c r="C649" s="237"/>
      <c r="D649" s="233" t="s">
        <v>161</v>
      </c>
      <c r="E649" s="238" t="s">
        <v>21</v>
      </c>
      <c r="F649" s="239" t="s">
        <v>1276</v>
      </c>
      <c r="G649" s="237"/>
      <c r="H649" s="240">
        <v>1.96</v>
      </c>
      <c r="I649" s="241"/>
      <c r="J649" s="237"/>
      <c r="K649" s="237"/>
      <c r="L649" s="242"/>
      <c r="M649" s="243"/>
      <c r="N649" s="244"/>
      <c r="O649" s="244"/>
      <c r="P649" s="244"/>
      <c r="Q649" s="244"/>
      <c r="R649" s="244"/>
      <c r="S649" s="244"/>
      <c r="T649" s="245"/>
      <c r="AT649" s="246" t="s">
        <v>161</v>
      </c>
      <c r="AU649" s="246" t="s">
        <v>84</v>
      </c>
      <c r="AV649" s="11" t="s">
        <v>84</v>
      </c>
      <c r="AW649" s="11" t="s">
        <v>37</v>
      </c>
      <c r="AX649" s="11" t="s">
        <v>81</v>
      </c>
      <c r="AY649" s="246" t="s">
        <v>141</v>
      </c>
    </row>
    <row r="650" spans="2:65" s="1" customFormat="1" ht="16.5" customHeight="1">
      <c r="B650" s="46"/>
      <c r="C650" s="221" t="s">
        <v>1277</v>
      </c>
      <c r="D650" s="221" t="s">
        <v>143</v>
      </c>
      <c r="E650" s="222" t="s">
        <v>1278</v>
      </c>
      <c r="F650" s="223" t="s">
        <v>1279</v>
      </c>
      <c r="G650" s="224" t="s">
        <v>158</v>
      </c>
      <c r="H650" s="225">
        <v>27.63</v>
      </c>
      <c r="I650" s="226"/>
      <c r="J650" s="227">
        <f>ROUND(I650*H650,2)</f>
        <v>0</v>
      </c>
      <c r="K650" s="223" t="s">
        <v>147</v>
      </c>
      <c r="L650" s="72"/>
      <c r="M650" s="228" t="s">
        <v>21</v>
      </c>
      <c r="N650" s="229" t="s">
        <v>44</v>
      </c>
      <c r="O650" s="47"/>
      <c r="P650" s="230">
        <f>O650*H650</f>
        <v>0</v>
      </c>
      <c r="Q650" s="230">
        <v>0.12</v>
      </c>
      <c r="R650" s="230">
        <f>Q650*H650</f>
        <v>3.3156</v>
      </c>
      <c r="S650" s="230">
        <v>2.49</v>
      </c>
      <c r="T650" s="231">
        <f>S650*H650</f>
        <v>68.7987</v>
      </c>
      <c r="AR650" s="24" t="s">
        <v>148</v>
      </c>
      <c r="AT650" s="24" t="s">
        <v>143</v>
      </c>
      <c r="AU650" s="24" t="s">
        <v>84</v>
      </c>
      <c r="AY650" s="24" t="s">
        <v>141</v>
      </c>
      <c r="BE650" s="232">
        <f>IF(N650="základní",J650,0)</f>
        <v>0</v>
      </c>
      <c r="BF650" s="232">
        <f>IF(N650="snížená",J650,0)</f>
        <v>0</v>
      </c>
      <c r="BG650" s="232">
        <f>IF(N650="zákl. přenesená",J650,0)</f>
        <v>0</v>
      </c>
      <c r="BH650" s="232">
        <f>IF(N650="sníž. přenesená",J650,0)</f>
        <v>0</v>
      </c>
      <c r="BI650" s="232">
        <f>IF(N650="nulová",J650,0)</f>
        <v>0</v>
      </c>
      <c r="BJ650" s="24" t="s">
        <v>81</v>
      </c>
      <c r="BK650" s="232">
        <f>ROUND(I650*H650,2)</f>
        <v>0</v>
      </c>
      <c r="BL650" s="24" t="s">
        <v>148</v>
      </c>
      <c r="BM650" s="24" t="s">
        <v>1280</v>
      </c>
    </row>
    <row r="651" spans="2:51" s="13" customFormat="1" ht="13.5">
      <c r="B651" s="263"/>
      <c r="C651" s="264"/>
      <c r="D651" s="233" t="s">
        <v>161</v>
      </c>
      <c r="E651" s="265" t="s">
        <v>21</v>
      </c>
      <c r="F651" s="266" t="s">
        <v>1281</v>
      </c>
      <c r="G651" s="264"/>
      <c r="H651" s="265" t="s">
        <v>21</v>
      </c>
      <c r="I651" s="267"/>
      <c r="J651" s="264"/>
      <c r="K651" s="264"/>
      <c r="L651" s="268"/>
      <c r="M651" s="269"/>
      <c r="N651" s="270"/>
      <c r="O651" s="270"/>
      <c r="P651" s="270"/>
      <c r="Q651" s="270"/>
      <c r="R651" s="270"/>
      <c r="S651" s="270"/>
      <c r="T651" s="271"/>
      <c r="AT651" s="272" t="s">
        <v>161</v>
      </c>
      <c r="AU651" s="272" t="s">
        <v>84</v>
      </c>
      <c r="AV651" s="13" t="s">
        <v>81</v>
      </c>
      <c r="AW651" s="13" t="s">
        <v>37</v>
      </c>
      <c r="AX651" s="13" t="s">
        <v>73</v>
      </c>
      <c r="AY651" s="272" t="s">
        <v>141</v>
      </c>
    </row>
    <row r="652" spans="2:51" s="11" customFormat="1" ht="13.5">
      <c r="B652" s="236"/>
      <c r="C652" s="237"/>
      <c r="D652" s="233" t="s">
        <v>161</v>
      </c>
      <c r="E652" s="238" t="s">
        <v>21</v>
      </c>
      <c r="F652" s="239" t="s">
        <v>1282</v>
      </c>
      <c r="G652" s="237"/>
      <c r="H652" s="240">
        <v>9.702</v>
      </c>
      <c r="I652" s="241"/>
      <c r="J652" s="237"/>
      <c r="K652" s="237"/>
      <c r="L652" s="242"/>
      <c r="M652" s="243"/>
      <c r="N652" s="244"/>
      <c r="O652" s="244"/>
      <c r="P652" s="244"/>
      <c r="Q652" s="244"/>
      <c r="R652" s="244"/>
      <c r="S652" s="244"/>
      <c r="T652" s="245"/>
      <c r="AT652" s="246" t="s">
        <v>161</v>
      </c>
      <c r="AU652" s="246" t="s">
        <v>84</v>
      </c>
      <c r="AV652" s="11" t="s">
        <v>84</v>
      </c>
      <c r="AW652" s="11" t="s">
        <v>37</v>
      </c>
      <c r="AX652" s="11" t="s">
        <v>73</v>
      </c>
      <c r="AY652" s="246" t="s">
        <v>141</v>
      </c>
    </row>
    <row r="653" spans="2:51" s="11" customFormat="1" ht="13.5">
      <c r="B653" s="236"/>
      <c r="C653" s="237"/>
      <c r="D653" s="233" t="s">
        <v>161</v>
      </c>
      <c r="E653" s="238" t="s">
        <v>21</v>
      </c>
      <c r="F653" s="239" t="s">
        <v>1283</v>
      </c>
      <c r="G653" s="237"/>
      <c r="H653" s="240">
        <v>11.088</v>
      </c>
      <c r="I653" s="241"/>
      <c r="J653" s="237"/>
      <c r="K653" s="237"/>
      <c r="L653" s="242"/>
      <c r="M653" s="243"/>
      <c r="N653" s="244"/>
      <c r="O653" s="244"/>
      <c r="P653" s="244"/>
      <c r="Q653" s="244"/>
      <c r="R653" s="244"/>
      <c r="S653" s="244"/>
      <c r="T653" s="245"/>
      <c r="AT653" s="246" t="s">
        <v>161</v>
      </c>
      <c r="AU653" s="246" t="s">
        <v>84</v>
      </c>
      <c r="AV653" s="11" t="s">
        <v>84</v>
      </c>
      <c r="AW653" s="11" t="s">
        <v>37</v>
      </c>
      <c r="AX653" s="11" t="s">
        <v>73</v>
      </c>
      <c r="AY653" s="246" t="s">
        <v>141</v>
      </c>
    </row>
    <row r="654" spans="2:51" s="14" customFormat="1" ht="13.5">
      <c r="B654" s="273"/>
      <c r="C654" s="274"/>
      <c r="D654" s="233" t="s">
        <v>161</v>
      </c>
      <c r="E654" s="275" t="s">
        <v>21</v>
      </c>
      <c r="F654" s="276" t="s">
        <v>513</v>
      </c>
      <c r="G654" s="274"/>
      <c r="H654" s="277">
        <v>20.79</v>
      </c>
      <c r="I654" s="278"/>
      <c r="J654" s="274"/>
      <c r="K654" s="274"/>
      <c r="L654" s="279"/>
      <c r="M654" s="280"/>
      <c r="N654" s="281"/>
      <c r="O654" s="281"/>
      <c r="P654" s="281"/>
      <c r="Q654" s="281"/>
      <c r="R654" s="281"/>
      <c r="S654" s="281"/>
      <c r="T654" s="282"/>
      <c r="AT654" s="283" t="s">
        <v>161</v>
      </c>
      <c r="AU654" s="283" t="s">
        <v>84</v>
      </c>
      <c r="AV654" s="14" t="s">
        <v>155</v>
      </c>
      <c r="AW654" s="14" t="s">
        <v>37</v>
      </c>
      <c r="AX654" s="14" t="s">
        <v>73</v>
      </c>
      <c r="AY654" s="283" t="s">
        <v>141</v>
      </c>
    </row>
    <row r="655" spans="2:51" s="11" customFormat="1" ht="13.5">
      <c r="B655" s="236"/>
      <c r="C655" s="237"/>
      <c r="D655" s="233" t="s">
        <v>161</v>
      </c>
      <c r="E655" s="238" t="s">
        <v>21</v>
      </c>
      <c r="F655" s="239" t="s">
        <v>1284</v>
      </c>
      <c r="G655" s="237"/>
      <c r="H655" s="240">
        <v>3.344</v>
      </c>
      <c r="I655" s="241"/>
      <c r="J655" s="237"/>
      <c r="K655" s="237"/>
      <c r="L655" s="242"/>
      <c r="M655" s="243"/>
      <c r="N655" s="244"/>
      <c r="O655" s="244"/>
      <c r="P655" s="244"/>
      <c r="Q655" s="244"/>
      <c r="R655" s="244"/>
      <c r="S655" s="244"/>
      <c r="T655" s="245"/>
      <c r="AT655" s="246" t="s">
        <v>161</v>
      </c>
      <c r="AU655" s="246" t="s">
        <v>84</v>
      </c>
      <c r="AV655" s="11" t="s">
        <v>84</v>
      </c>
      <c r="AW655" s="11" t="s">
        <v>37</v>
      </c>
      <c r="AX655" s="11" t="s">
        <v>73</v>
      </c>
      <c r="AY655" s="246" t="s">
        <v>141</v>
      </c>
    </row>
    <row r="656" spans="2:51" s="11" customFormat="1" ht="13.5">
      <c r="B656" s="236"/>
      <c r="C656" s="237"/>
      <c r="D656" s="233" t="s">
        <v>161</v>
      </c>
      <c r="E656" s="238" t="s">
        <v>21</v>
      </c>
      <c r="F656" s="239" t="s">
        <v>1285</v>
      </c>
      <c r="G656" s="237"/>
      <c r="H656" s="240">
        <v>3.496</v>
      </c>
      <c r="I656" s="241"/>
      <c r="J656" s="237"/>
      <c r="K656" s="237"/>
      <c r="L656" s="242"/>
      <c r="M656" s="243"/>
      <c r="N656" s="244"/>
      <c r="O656" s="244"/>
      <c r="P656" s="244"/>
      <c r="Q656" s="244"/>
      <c r="R656" s="244"/>
      <c r="S656" s="244"/>
      <c r="T656" s="245"/>
      <c r="AT656" s="246" t="s">
        <v>161</v>
      </c>
      <c r="AU656" s="246" t="s">
        <v>84</v>
      </c>
      <c r="AV656" s="11" t="s">
        <v>84</v>
      </c>
      <c r="AW656" s="11" t="s">
        <v>37</v>
      </c>
      <c r="AX656" s="11" t="s">
        <v>73</v>
      </c>
      <c r="AY656" s="246" t="s">
        <v>141</v>
      </c>
    </row>
    <row r="657" spans="2:51" s="14" customFormat="1" ht="13.5">
      <c r="B657" s="273"/>
      <c r="C657" s="274"/>
      <c r="D657" s="233" t="s">
        <v>161</v>
      </c>
      <c r="E657" s="275" t="s">
        <v>21</v>
      </c>
      <c r="F657" s="276" t="s">
        <v>513</v>
      </c>
      <c r="G657" s="274"/>
      <c r="H657" s="277">
        <v>6.84</v>
      </c>
      <c r="I657" s="278"/>
      <c r="J657" s="274"/>
      <c r="K657" s="274"/>
      <c r="L657" s="279"/>
      <c r="M657" s="280"/>
      <c r="N657" s="281"/>
      <c r="O657" s="281"/>
      <c r="P657" s="281"/>
      <c r="Q657" s="281"/>
      <c r="R657" s="281"/>
      <c r="S657" s="281"/>
      <c r="T657" s="282"/>
      <c r="AT657" s="283" t="s">
        <v>161</v>
      </c>
      <c r="AU657" s="283" t="s">
        <v>84</v>
      </c>
      <c r="AV657" s="14" t="s">
        <v>155</v>
      </c>
      <c r="AW657" s="14" t="s">
        <v>37</v>
      </c>
      <c r="AX657" s="14" t="s">
        <v>73</v>
      </c>
      <c r="AY657" s="283" t="s">
        <v>141</v>
      </c>
    </row>
    <row r="658" spans="2:51" s="12" customFormat="1" ht="13.5">
      <c r="B658" s="247"/>
      <c r="C658" s="248"/>
      <c r="D658" s="233" t="s">
        <v>161</v>
      </c>
      <c r="E658" s="249" t="s">
        <v>21</v>
      </c>
      <c r="F658" s="250" t="s">
        <v>174</v>
      </c>
      <c r="G658" s="248"/>
      <c r="H658" s="251">
        <v>27.63</v>
      </c>
      <c r="I658" s="252"/>
      <c r="J658" s="248"/>
      <c r="K658" s="248"/>
      <c r="L658" s="253"/>
      <c r="M658" s="254"/>
      <c r="N658" s="255"/>
      <c r="O658" s="255"/>
      <c r="P658" s="255"/>
      <c r="Q658" s="255"/>
      <c r="R658" s="255"/>
      <c r="S658" s="255"/>
      <c r="T658" s="256"/>
      <c r="AT658" s="257" t="s">
        <v>161</v>
      </c>
      <c r="AU658" s="257" t="s">
        <v>84</v>
      </c>
      <c r="AV658" s="12" t="s">
        <v>148</v>
      </c>
      <c r="AW658" s="12" t="s">
        <v>37</v>
      </c>
      <c r="AX658" s="12" t="s">
        <v>81</v>
      </c>
      <c r="AY658" s="257" t="s">
        <v>141</v>
      </c>
    </row>
    <row r="659" spans="2:65" s="1" customFormat="1" ht="16.5" customHeight="1">
      <c r="B659" s="46"/>
      <c r="C659" s="221" t="s">
        <v>1286</v>
      </c>
      <c r="D659" s="221" t="s">
        <v>143</v>
      </c>
      <c r="E659" s="222" t="s">
        <v>1287</v>
      </c>
      <c r="F659" s="223" t="s">
        <v>1288</v>
      </c>
      <c r="G659" s="224" t="s">
        <v>158</v>
      </c>
      <c r="H659" s="225">
        <v>8.96</v>
      </c>
      <c r="I659" s="226"/>
      <c r="J659" s="227">
        <f>ROUND(I659*H659,2)</f>
        <v>0</v>
      </c>
      <c r="K659" s="223" t="s">
        <v>147</v>
      </c>
      <c r="L659" s="72"/>
      <c r="M659" s="228" t="s">
        <v>21</v>
      </c>
      <c r="N659" s="229" t="s">
        <v>44</v>
      </c>
      <c r="O659" s="47"/>
      <c r="P659" s="230">
        <f>O659*H659</f>
        <v>0</v>
      </c>
      <c r="Q659" s="230">
        <v>0.12171</v>
      </c>
      <c r="R659" s="230">
        <f>Q659*H659</f>
        <v>1.0905216000000002</v>
      </c>
      <c r="S659" s="230">
        <v>2.4</v>
      </c>
      <c r="T659" s="231">
        <f>S659*H659</f>
        <v>21.504</v>
      </c>
      <c r="AR659" s="24" t="s">
        <v>148</v>
      </c>
      <c r="AT659" s="24" t="s">
        <v>143</v>
      </c>
      <c r="AU659" s="24" t="s">
        <v>84</v>
      </c>
      <c r="AY659" s="24" t="s">
        <v>141</v>
      </c>
      <c r="BE659" s="232">
        <f>IF(N659="základní",J659,0)</f>
        <v>0</v>
      </c>
      <c r="BF659" s="232">
        <f>IF(N659="snížená",J659,0)</f>
        <v>0</v>
      </c>
      <c r="BG659" s="232">
        <f>IF(N659="zákl. přenesená",J659,0)</f>
        <v>0</v>
      </c>
      <c r="BH659" s="232">
        <f>IF(N659="sníž. přenesená",J659,0)</f>
        <v>0</v>
      </c>
      <c r="BI659" s="232">
        <f>IF(N659="nulová",J659,0)</f>
        <v>0</v>
      </c>
      <c r="BJ659" s="24" t="s">
        <v>81</v>
      </c>
      <c r="BK659" s="232">
        <f>ROUND(I659*H659,2)</f>
        <v>0</v>
      </c>
      <c r="BL659" s="24" t="s">
        <v>148</v>
      </c>
      <c r="BM659" s="24" t="s">
        <v>1289</v>
      </c>
    </row>
    <row r="660" spans="2:51" s="13" customFormat="1" ht="13.5">
      <c r="B660" s="263"/>
      <c r="C660" s="264"/>
      <c r="D660" s="233" t="s">
        <v>161</v>
      </c>
      <c r="E660" s="265" t="s">
        <v>21</v>
      </c>
      <c r="F660" s="266" t="s">
        <v>1290</v>
      </c>
      <c r="G660" s="264"/>
      <c r="H660" s="265" t="s">
        <v>21</v>
      </c>
      <c r="I660" s="267"/>
      <c r="J660" s="264"/>
      <c r="K660" s="264"/>
      <c r="L660" s="268"/>
      <c r="M660" s="269"/>
      <c r="N660" s="270"/>
      <c r="O660" s="270"/>
      <c r="P660" s="270"/>
      <c r="Q660" s="270"/>
      <c r="R660" s="270"/>
      <c r="S660" s="270"/>
      <c r="T660" s="271"/>
      <c r="AT660" s="272" t="s">
        <v>161</v>
      </c>
      <c r="AU660" s="272" t="s">
        <v>84</v>
      </c>
      <c r="AV660" s="13" t="s">
        <v>81</v>
      </c>
      <c r="AW660" s="13" t="s">
        <v>37</v>
      </c>
      <c r="AX660" s="13" t="s">
        <v>73</v>
      </c>
      <c r="AY660" s="272" t="s">
        <v>141</v>
      </c>
    </row>
    <row r="661" spans="2:51" s="11" customFormat="1" ht="13.5">
      <c r="B661" s="236"/>
      <c r="C661" s="237"/>
      <c r="D661" s="233" t="s">
        <v>161</v>
      </c>
      <c r="E661" s="238" t="s">
        <v>21</v>
      </c>
      <c r="F661" s="239" t="s">
        <v>1291</v>
      </c>
      <c r="G661" s="237"/>
      <c r="H661" s="240">
        <v>6.935</v>
      </c>
      <c r="I661" s="241"/>
      <c r="J661" s="237"/>
      <c r="K661" s="237"/>
      <c r="L661" s="242"/>
      <c r="M661" s="243"/>
      <c r="N661" s="244"/>
      <c r="O661" s="244"/>
      <c r="P661" s="244"/>
      <c r="Q661" s="244"/>
      <c r="R661" s="244"/>
      <c r="S661" s="244"/>
      <c r="T661" s="245"/>
      <c r="AT661" s="246" t="s">
        <v>161</v>
      </c>
      <c r="AU661" s="246" t="s">
        <v>84</v>
      </c>
      <c r="AV661" s="11" t="s">
        <v>84</v>
      </c>
      <c r="AW661" s="11" t="s">
        <v>37</v>
      </c>
      <c r="AX661" s="11" t="s">
        <v>73</v>
      </c>
      <c r="AY661" s="246" t="s">
        <v>141</v>
      </c>
    </row>
    <row r="662" spans="2:51" s="11" customFormat="1" ht="13.5">
      <c r="B662" s="236"/>
      <c r="C662" s="237"/>
      <c r="D662" s="233" t="s">
        <v>161</v>
      </c>
      <c r="E662" s="238" t="s">
        <v>21</v>
      </c>
      <c r="F662" s="239" t="s">
        <v>1292</v>
      </c>
      <c r="G662" s="237"/>
      <c r="H662" s="240">
        <v>2.025</v>
      </c>
      <c r="I662" s="241"/>
      <c r="J662" s="237"/>
      <c r="K662" s="237"/>
      <c r="L662" s="242"/>
      <c r="M662" s="243"/>
      <c r="N662" s="244"/>
      <c r="O662" s="244"/>
      <c r="P662" s="244"/>
      <c r="Q662" s="244"/>
      <c r="R662" s="244"/>
      <c r="S662" s="244"/>
      <c r="T662" s="245"/>
      <c r="AT662" s="246" t="s">
        <v>161</v>
      </c>
      <c r="AU662" s="246" t="s">
        <v>84</v>
      </c>
      <c r="AV662" s="11" t="s">
        <v>84</v>
      </c>
      <c r="AW662" s="11" t="s">
        <v>37</v>
      </c>
      <c r="AX662" s="11" t="s">
        <v>73</v>
      </c>
      <c r="AY662" s="246" t="s">
        <v>141</v>
      </c>
    </row>
    <row r="663" spans="2:51" s="12" customFormat="1" ht="13.5">
      <c r="B663" s="247"/>
      <c r="C663" s="248"/>
      <c r="D663" s="233" t="s">
        <v>161</v>
      </c>
      <c r="E663" s="249" t="s">
        <v>21</v>
      </c>
      <c r="F663" s="250" t="s">
        <v>174</v>
      </c>
      <c r="G663" s="248"/>
      <c r="H663" s="251">
        <v>8.96</v>
      </c>
      <c r="I663" s="252"/>
      <c r="J663" s="248"/>
      <c r="K663" s="248"/>
      <c r="L663" s="253"/>
      <c r="M663" s="254"/>
      <c r="N663" s="255"/>
      <c r="O663" s="255"/>
      <c r="P663" s="255"/>
      <c r="Q663" s="255"/>
      <c r="R663" s="255"/>
      <c r="S663" s="255"/>
      <c r="T663" s="256"/>
      <c r="AT663" s="257" t="s">
        <v>161</v>
      </c>
      <c r="AU663" s="257" t="s">
        <v>84</v>
      </c>
      <c r="AV663" s="12" t="s">
        <v>148</v>
      </c>
      <c r="AW663" s="12" t="s">
        <v>37</v>
      </c>
      <c r="AX663" s="12" t="s">
        <v>81</v>
      </c>
      <c r="AY663" s="257" t="s">
        <v>141</v>
      </c>
    </row>
    <row r="664" spans="2:65" s="1" customFormat="1" ht="25.5" customHeight="1">
      <c r="B664" s="46"/>
      <c r="C664" s="221" t="s">
        <v>1293</v>
      </c>
      <c r="D664" s="221" t="s">
        <v>143</v>
      </c>
      <c r="E664" s="222" t="s">
        <v>1294</v>
      </c>
      <c r="F664" s="223" t="s">
        <v>1295</v>
      </c>
      <c r="G664" s="224" t="s">
        <v>613</v>
      </c>
      <c r="H664" s="225">
        <v>1220.028</v>
      </c>
      <c r="I664" s="226"/>
      <c r="J664" s="227">
        <f>ROUND(I664*H664,2)</f>
        <v>0</v>
      </c>
      <c r="K664" s="223" t="s">
        <v>147</v>
      </c>
      <c r="L664" s="72"/>
      <c r="M664" s="228" t="s">
        <v>21</v>
      </c>
      <c r="N664" s="229" t="s">
        <v>44</v>
      </c>
      <c r="O664" s="47"/>
      <c r="P664" s="230">
        <f>O664*H664</f>
        <v>0</v>
      </c>
      <c r="Q664" s="230">
        <v>0</v>
      </c>
      <c r="R664" s="230">
        <f>Q664*H664</f>
        <v>0</v>
      </c>
      <c r="S664" s="230">
        <v>0.001</v>
      </c>
      <c r="T664" s="231">
        <f>S664*H664</f>
        <v>1.2200280000000001</v>
      </c>
      <c r="AR664" s="24" t="s">
        <v>148</v>
      </c>
      <c r="AT664" s="24" t="s">
        <v>143</v>
      </c>
      <c r="AU664" s="24" t="s">
        <v>84</v>
      </c>
      <c r="AY664" s="24" t="s">
        <v>141</v>
      </c>
      <c r="BE664" s="232">
        <f>IF(N664="základní",J664,0)</f>
        <v>0</v>
      </c>
      <c r="BF664" s="232">
        <f>IF(N664="snížená",J664,0)</f>
        <v>0</v>
      </c>
      <c r="BG664" s="232">
        <f>IF(N664="zákl. přenesená",J664,0)</f>
        <v>0</v>
      </c>
      <c r="BH664" s="232">
        <f>IF(N664="sníž. přenesená",J664,0)</f>
        <v>0</v>
      </c>
      <c r="BI664" s="232">
        <f>IF(N664="nulová",J664,0)</f>
        <v>0</v>
      </c>
      <c r="BJ664" s="24" t="s">
        <v>81</v>
      </c>
      <c r="BK664" s="232">
        <f>ROUND(I664*H664,2)</f>
        <v>0</v>
      </c>
      <c r="BL664" s="24" t="s">
        <v>148</v>
      </c>
      <c r="BM664" s="24" t="s">
        <v>1296</v>
      </c>
    </row>
    <row r="665" spans="2:47" s="1" customFormat="1" ht="13.5">
      <c r="B665" s="46"/>
      <c r="C665" s="74"/>
      <c r="D665" s="233" t="s">
        <v>150</v>
      </c>
      <c r="E665" s="74"/>
      <c r="F665" s="234" t="s">
        <v>1297</v>
      </c>
      <c r="G665" s="74"/>
      <c r="H665" s="74"/>
      <c r="I665" s="191"/>
      <c r="J665" s="74"/>
      <c r="K665" s="74"/>
      <c r="L665" s="72"/>
      <c r="M665" s="235"/>
      <c r="N665" s="47"/>
      <c r="O665" s="47"/>
      <c r="P665" s="47"/>
      <c r="Q665" s="47"/>
      <c r="R665" s="47"/>
      <c r="S665" s="47"/>
      <c r="T665" s="95"/>
      <c r="AT665" s="24" t="s">
        <v>150</v>
      </c>
      <c r="AU665" s="24" t="s">
        <v>84</v>
      </c>
    </row>
    <row r="666" spans="2:51" s="13" customFormat="1" ht="13.5">
      <c r="B666" s="263"/>
      <c r="C666" s="264"/>
      <c r="D666" s="233" t="s">
        <v>161</v>
      </c>
      <c r="E666" s="265" t="s">
        <v>21</v>
      </c>
      <c r="F666" s="266" t="s">
        <v>1298</v>
      </c>
      <c r="G666" s="264"/>
      <c r="H666" s="265" t="s">
        <v>21</v>
      </c>
      <c r="I666" s="267"/>
      <c r="J666" s="264"/>
      <c r="K666" s="264"/>
      <c r="L666" s="268"/>
      <c r="M666" s="269"/>
      <c r="N666" s="270"/>
      <c r="O666" s="270"/>
      <c r="P666" s="270"/>
      <c r="Q666" s="270"/>
      <c r="R666" s="270"/>
      <c r="S666" s="270"/>
      <c r="T666" s="271"/>
      <c r="AT666" s="272" t="s">
        <v>161</v>
      </c>
      <c r="AU666" s="272" t="s">
        <v>84</v>
      </c>
      <c r="AV666" s="13" t="s">
        <v>81</v>
      </c>
      <c r="AW666" s="13" t="s">
        <v>37</v>
      </c>
      <c r="AX666" s="13" t="s">
        <v>73</v>
      </c>
      <c r="AY666" s="272" t="s">
        <v>141</v>
      </c>
    </row>
    <row r="667" spans="2:51" s="11" customFormat="1" ht="13.5">
      <c r="B667" s="236"/>
      <c r="C667" s="237"/>
      <c r="D667" s="233" t="s">
        <v>161</v>
      </c>
      <c r="E667" s="238" t="s">
        <v>21</v>
      </c>
      <c r="F667" s="239" t="s">
        <v>1299</v>
      </c>
      <c r="G667" s="237"/>
      <c r="H667" s="240">
        <v>529.568</v>
      </c>
      <c r="I667" s="241"/>
      <c r="J667" s="237"/>
      <c r="K667" s="237"/>
      <c r="L667" s="242"/>
      <c r="M667" s="243"/>
      <c r="N667" s="244"/>
      <c r="O667" s="244"/>
      <c r="P667" s="244"/>
      <c r="Q667" s="244"/>
      <c r="R667" s="244"/>
      <c r="S667" s="244"/>
      <c r="T667" s="245"/>
      <c r="AT667" s="246" t="s">
        <v>161</v>
      </c>
      <c r="AU667" s="246" t="s">
        <v>84</v>
      </c>
      <c r="AV667" s="11" t="s">
        <v>84</v>
      </c>
      <c r="AW667" s="11" t="s">
        <v>37</v>
      </c>
      <c r="AX667" s="11" t="s">
        <v>73</v>
      </c>
      <c r="AY667" s="246" t="s">
        <v>141</v>
      </c>
    </row>
    <row r="668" spans="2:51" s="11" customFormat="1" ht="13.5">
      <c r="B668" s="236"/>
      <c r="C668" s="237"/>
      <c r="D668" s="233" t="s">
        <v>161</v>
      </c>
      <c r="E668" s="238" t="s">
        <v>21</v>
      </c>
      <c r="F668" s="239" t="s">
        <v>1300</v>
      </c>
      <c r="G668" s="237"/>
      <c r="H668" s="240">
        <v>590.9</v>
      </c>
      <c r="I668" s="241"/>
      <c r="J668" s="237"/>
      <c r="K668" s="237"/>
      <c r="L668" s="242"/>
      <c r="M668" s="243"/>
      <c r="N668" s="244"/>
      <c r="O668" s="244"/>
      <c r="P668" s="244"/>
      <c r="Q668" s="244"/>
      <c r="R668" s="244"/>
      <c r="S668" s="244"/>
      <c r="T668" s="245"/>
      <c r="AT668" s="246" t="s">
        <v>161</v>
      </c>
      <c r="AU668" s="246" t="s">
        <v>84</v>
      </c>
      <c r="AV668" s="11" t="s">
        <v>84</v>
      </c>
      <c r="AW668" s="11" t="s">
        <v>37</v>
      </c>
      <c r="AX668" s="11" t="s">
        <v>73</v>
      </c>
      <c r="AY668" s="246" t="s">
        <v>141</v>
      </c>
    </row>
    <row r="669" spans="2:51" s="11" customFormat="1" ht="13.5">
      <c r="B669" s="236"/>
      <c r="C669" s="237"/>
      <c r="D669" s="233" t="s">
        <v>161</v>
      </c>
      <c r="E669" s="238" t="s">
        <v>21</v>
      </c>
      <c r="F669" s="239" t="s">
        <v>1301</v>
      </c>
      <c r="G669" s="237"/>
      <c r="H669" s="240">
        <v>99.56</v>
      </c>
      <c r="I669" s="241"/>
      <c r="J669" s="237"/>
      <c r="K669" s="237"/>
      <c r="L669" s="242"/>
      <c r="M669" s="243"/>
      <c r="N669" s="244"/>
      <c r="O669" s="244"/>
      <c r="P669" s="244"/>
      <c r="Q669" s="244"/>
      <c r="R669" s="244"/>
      <c r="S669" s="244"/>
      <c r="T669" s="245"/>
      <c r="AT669" s="246" t="s">
        <v>161</v>
      </c>
      <c r="AU669" s="246" t="s">
        <v>84</v>
      </c>
      <c r="AV669" s="11" t="s">
        <v>84</v>
      </c>
      <c r="AW669" s="11" t="s">
        <v>37</v>
      </c>
      <c r="AX669" s="11" t="s">
        <v>73</v>
      </c>
      <c r="AY669" s="246" t="s">
        <v>141</v>
      </c>
    </row>
    <row r="670" spans="2:51" s="12" customFormat="1" ht="13.5">
      <c r="B670" s="247"/>
      <c r="C670" s="248"/>
      <c r="D670" s="233" t="s">
        <v>161</v>
      </c>
      <c r="E670" s="249" t="s">
        <v>21</v>
      </c>
      <c r="F670" s="250" t="s">
        <v>174</v>
      </c>
      <c r="G670" s="248"/>
      <c r="H670" s="251">
        <v>1220.028</v>
      </c>
      <c r="I670" s="252"/>
      <c r="J670" s="248"/>
      <c r="K670" s="248"/>
      <c r="L670" s="253"/>
      <c r="M670" s="254"/>
      <c r="N670" s="255"/>
      <c r="O670" s="255"/>
      <c r="P670" s="255"/>
      <c r="Q670" s="255"/>
      <c r="R670" s="255"/>
      <c r="S670" s="255"/>
      <c r="T670" s="256"/>
      <c r="AT670" s="257" t="s">
        <v>161</v>
      </c>
      <c r="AU670" s="257" t="s">
        <v>84</v>
      </c>
      <c r="AV670" s="12" t="s">
        <v>148</v>
      </c>
      <c r="AW670" s="12" t="s">
        <v>37</v>
      </c>
      <c r="AX670" s="12" t="s">
        <v>81</v>
      </c>
      <c r="AY670" s="257" t="s">
        <v>141</v>
      </c>
    </row>
    <row r="671" spans="2:65" s="1" customFormat="1" ht="16.5" customHeight="1">
      <c r="B671" s="46"/>
      <c r="C671" s="221" t="s">
        <v>1302</v>
      </c>
      <c r="D671" s="221" t="s">
        <v>143</v>
      </c>
      <c r="E671" s="222" t="s">
        <v>1303</v>
      </c>
      <c r="F671" s="223" t="s">
        <v>1304</v>
      </c>
      <c r="G671" s="224" t="s">
        <v>306</v>
      </c>
      <c r="H671" s="225">
        <v>4</v>
      </c>
      <c r="I671" s="226"/>
      <c r="J671" s="227">
        <f>ROUND(I671*H671,2)</f>
        <v>0</v>
      </c>
      <c r="K671" s="223" t="s">
        <v>147</v>
      </c>
      <c r="L671" s="72"/>
      <c r="M671" s="228" t="s">
        <v>21</v>
      </c>
      <c r="N671" s="229" t="s">
        <v>44</v>
      </c>
      <c r="O671" s="47"/>
      <c r="P671" s="230">
        <f>O671*H671</f>
        <v>0</v>
      </c>
      <c r="Q671" s="230">
        <v>0</v>
      </c>
      <c r="R671" s="230">
        <f>Q671*H671</f>
        <v>0</v>
      </c>
      <c r="S671" s="230">
        <v>0.03</v>
      </c>
      <c r="T671" s="231">
        <f>S671*H671</f>
        <v>0.12</v>
      </c>
      <c r="AR671" s="24" t="s">
        <v>148</v>
      </c>
      <c r="AT671" s="24" t="s">
        <v>143</v>
      </c>
      <c r="AU671" s="24" t="s">
        <v>84</v>
      </c>
      <c r="AY671" s="24" t="s">
        <v>141</v>
      </c>
      <c r="BE671" s="232">
        <f>IF(N671="základní",J671,0)</f>
        <v>0</v>
      </c>
      <c r="BF671" s="232">
        <f>IF(N671="snížená",J671,0)</f>
        <v>0</v>
      </c>
      <c r="BG671" s="232">
        <f>IF(N671="zákl. přenesená",J671,0)</f>
        <v>0</v>
      </c>
      <c r="BH671" s="232">
        <f>IF(N671="sníž. přenesená",J671,0)</f>
        <v>0</v>
      </c>
      <c r="BI671" s="232">
        <f>IF(N671="nulová",J671,0)</f>
        <v>0</v>
      </c>
      <c r="BJ671" s="24" t="s">
        <v>81</v>
      </c>
      <c r="BK671" s="232">
        <f>ROUND(I671*H671,2)</f>
        <v>0</v>
      </c>
      <c r="BL671" s="24" t="s">
        <v>148</v>
      </c>
      <c r="BM671" s="24" t="s">
        <v>1305</v>
      </c>
    </row>
    <row r="672" spans="2:47" s="1" customFormat="1" ht="13.5">
      <c r="B672" s="46"/>
      <c r="C672" s="74"/>
      <c r="D672" s="233" t="s">
        <v>150</v>
      </c>
      <c r="E672" s="74"/>
      <c r="F672" s="234" t="s">
        <v>1306</v>
      </c>
      <c r="G672" s="74"/>
      <c r="H672" s="74"/>
      <c r="I672" s="191"/>
      <c r="J672" s="74"/>
      <c r="K672" s="74"/>
      <c r="L672" s="72"/>
      <c r="M672" s="235"/>
      <c r="N672" s="47"/>
      <c r="O672" s="47"/>
      <c r="P672" s="47"/>
      <c r="Q672" s="47"/>
      <c r="R672" s="47"/>
      <c r="S672" s="47"/>
      <c r="T672" s="95"/>
      <c r="AT672" s="24" t="s">
        <v>150</v>
      </c>
      <c r="AU672" s="24" t="s">
        <v>84</v>
      </c>
    </row>
    <row r="673" spans="2:65" s="1" customFormat="1" ht="25.5" customHeight="1">
      <c r="B673" s="46"/>
      <c r="C673" s="221" t="s">
        <v>1307</v>
      </c>
      <c r="D673" s="221" t="s">
        <v>143</v>
      </c>
      <c r="E673" s="222" t="s">
        <v>1308</v>
      </c>
      <c r="F673" s="223" t="s">
        <v>1309</v>
      </c>
      <c r="G673" s="224" t="s">
        <v>249</v>
      </c>
      <c r="H673" s="225">
        <v>4</v>
      </c>
      <c r="I673" s="226"/>
      <c r="J673" s="227">
        <f>ROUND(I673*H673,2)</f>
        <v>0</v>
      </c>
      <c r="K673" s="223" t="s">
        <v>147</v>
      </c>
      <c r="L673" s="72"/>
      <c r="M673" s="228" t="s">
        <v>21</v>
      </c>
      <c r="N673" s="229" t="s">
        <v>44</v>
      </c>
      <c r="O673" s="47"/>
      <c r="P673" s="230">
        <f>O673*H673</f>
        <v>0</v>
      </c>
      <c r="Q673" s="230">
        <v>0</v>
      </c>
      <c r="R673" s="230">
        <f>Q673*H673</f>
        <v>0</v>
      </c>
      <c r="S673" s="230">
        <v>0.082</v>
      </c>
      <c r="T673" s="231">
        <f>S673*H673</f>
        <v>0.328</v>
      </c>
      <c r="AR673" s="24" t="s">
        <v>148</v>
      </c>
      <c r="AT673" s="24" t="s">
        <v>143</v>
      </c>
      <c r="AU673" s="24" t="s">
        <v>84</v>
      </c>
      <c r="AY673" s="24" t="s">
        <v>141</v>
      </c>
      <c r="BE673" s="232">
        <f>IF(N673="základní",J673,0)</f>
        <v>0</v>
      </c>
      <c r="BF673" s="232">
        <f>IF(N673="snížená",J673,0)</f>
        <v>0</v>
      </c>
      <c r="BG673" s="232">
        <f>IF(N673="zákl. přenesená",J673,0)</f>
        <v>0</v>
      </c>
      <c r="BH673" s="232">
        <f>IF(N673="sníž. přenesená",J673,0)</f>
        <v>0</v>
      </c>
      <c r="BI673" s="232">
        <f>IF(N673="nulová",J673,0)</f>
        <v>0</v>
      </c>
      <c r="BJ673" s="24" t="s">
        <v>81</v>
      </c>
      <c r="BK673" s="232">
        <f>ROUND(I673*H673,2)</f>
        <v>0</v>
      </c>
      <c r="BL673" s="24" t="s">
        <v>148</v>
      </c>
      <c r="BM673" s="24" t="s">
        <v>1310</v>
      </c>
    </row>
    <row r="674" spans="2:47" s="1" customFormat="1" ht="13.5">
      <c r="B674" s="46"/>
      <c r="C674" s="74"/>
      <c r="D674" s="233" t="s">
        <v>150</v>
      </c>
      <c r="E674" s="74"/>
      <c r="F674" s="234" t="s">
        <v>1311</v>
      </c>
      <c r="G674" s="74"/>
      <c r="H674" s="74"/>
      <c r="I674" s="191"/>
      <c r="J674" s="74"/>
      <c r="K674" s="74"/>
      <c r="L674" s="72"/>
      <c r="M674" s="235"/>
      <c r="N674" s="47"/>
      <c r="O674" s="47"/>
      <c r="P674" s="47"/>
      <c r="Q674" s="47"/>
      <c r="R674" s="47"/>
      <c r="S674" s="47"/>
      <c r="T674" s="95"/>
      <c r="AT674" s="24" t="s">
        <v>150</v>
      </c>
      <c r="AU674" s="24" t="s">
        <v>84</v>
      </c>
    </row>
    <row r="675" spans="2:51" s="11" customFormat="1" ht="13.5">
      <c r="B675" s="236"/>
      <c r="C675" s="237"/>
      <c r="D675" s="233" t="s">
        <v>161</v>
      </c>
      <c r="E675" s="238" t="s">
        <v>21</v>
      </c>
      <c r="F675" s="239" t="s">
        <v>1312</v>
      </c>
      <c r="G675" s="237"/>
      <c r="H675" s="240">
        <v>2</v>
      </c>
      <c r="I675" s="241"/>
      <c r="J675" s="237"/>
      <c r="K675" s="237"/>
      <c r="L675" s="242"/>
      <c r="M675" s="243"/>
      <c r="N675" s="244"/>
      <c r="O675" s="244"/>
      <c r="P675" s="244"/>
      <c r="Q675" s="244"/>
      <c r="R675" s="244"/>
      <c r="S675" s="244"/>
      <c r="T675" s="245"/>
      <c r="AT675" s="246" t="s">
        <v>161</v>
      </c>
      <c r="AU675" s="246" t="s">
        <v>84</v>
      </c>
      <c r="AV675" s="11" t="s">
        <v>84</v>
      </c>
      <c r="AW675" s="11" t="s">
        <v>37</v>
      </c>
      <c r="AX675" s="11" t="s">
        <v>73</v>
      </c>
      <c r="AY675" s="246" t="s">
        <v>141</v>
      </c>
    </row>
    <row r="676" spans="2:51" s="11" customFormat="1" ht="13.5">
      <c r="B676" s="236"/>
      <c r="C676" s="237"/>
      <c r="D676" s="233" t="s">
        <v>161</v>
      </c>
      <c r="E676" s="238" t="s">
        <v>21</v>
      </c>
      <c r="F676" s="239" t="s">
        <v>1312</v>
      </c>
      <c r="G676" s="237"/>
      <c r="H676" s="240">
        <v>2</v>
      </c>
      <c r="I676" s="241"/>
      <c r="J676" s="237"/>
      <c r="K676" s="237"/>
      <c r="L676" s="242"/>
      <c r="M676" s="243"/>
      <c r="N676" s="244"/>
      <c r="O676" s="244"/>
      <c r="P676" s="244"/>
      <c r="Q676" s="244"/>
      <c r="R676" s="244"/>
      <c r="S676" s="244"/>
      <c r="T676" s="245"/>
      <c r="AT676" s="246" t="s">
        <v>161</v>
      </c>
      <c r="AU676" s="246" t="s">
        <v>84</v>
      </c>
      <c r="AV676" s="11" t="s">
        <v>84</v>
      </c>
      <c r="AW676" s="11" t="s">
        <v>37</v>
      </c>
      <c r="AX676" s="11" t="s">
        <v>73</v>
      </c>
      <c r="AY676" s="246" t="s">
        <v>141</v>
      </c>
    </row>
    <row r="677" spans="2:51" s="12" customFormat="1" ht="13.5">
      <c r="B677" s="247"/>
      <c r="C677" s="248"/>
      <c r="D677" s="233" t="s">
        <v>161</v>
      </c>
      <c r="E677" s="249" t="s">
        <v>21</v>
      </c>
      <c r="F677" s="250" t="s">
        <v>174</v>
      </c>
      <c r="G677" s="248"/>
      <c r="H677" s="251">
        <v>4</v>
      </c>
      <c r="I677" s="252"/>
      <c r="J677" s="248"/>
      <c r="K677" s="248"/>
      <c r="L677" s="253"/>
      <c r="M677" s="254"/>
      <c r="N677" s="255"/>
      <c r="O677" s="255"/>
      <c r="P677" s="255"/>
      <c r="Q677" s="255"/>
      <c r="R677" s="255"/>
      <c r="S677" s="255"/>
      <c r="T677" s="256"/>
      <c r="AT677" s="257" t="s">
        <v>161</v>
      </c>
      <c r="AU677" s="257" t="s">
        <v>84</v>
      </c>
      <c r="AV677" s="12" t="s">
        <v>148</v>
      </c>
      <c r="AW677" s="12" t="s">
        <v>37</v>
      </c>
      <c r="AX677" s="12" t="s">
        <v>81</v>
      </c>
      <c r="AY677" s="257" t="s">
        <v>141</v>
      </c>
    </row>
    <row r="678" spans="2:65" s="1" customFormat="1" ht="16.5" customHeight="1">
      <c r="B678" s="46"/>
      <c r="C678" s="221" t="s">
        <v>1313</v>
      </c>
      <c r="D678" s="221" t="s">
        <v>143</v>
      </c>
      <c r="E678" s="222" t="s">
        <v>1314</v>
      </c>
      <c r="F678" s="223" t="s">
        <v>1315</v>
      </c>
      <c r="G678" s="224" t="s">
        <v>249</v>
      </c>
      <c r="H678" s="225">
        <v>10</v>
      </c>
      <c r="I678" s="226"/>
      <c r="J678" s="227">
        <f>ROUND(I678*H678,2)</f>
        <v>0</v>
      </c>
      <c r="K678" s="223" t="s">
        <v>147</v>
      </c>
      <c r="L678" s="72"/>
      <c r="M678" s="228" t="s">
        <v>21</v>
      </c>
      <c r="N678" s="229" t="s">
        <v>44</v>
      </c>
      <c r="O678" s="47"/>
      <c r="P678" s="230">
        <f>O678*H678</f>
        <v>0</v>
      </c>
      <c r="Q678" s="230">
        <v>0</v>
      </c>
      <c r="R678" s="230">
        <f>Q678*H678</f>
        <v>0</v>
      </c>
      <c r="S678" s="230">
        <v>0.004</v>
      </c>
      <c r="T678" s="231">
        <f>S678*H678</f>
        <v>0.04</v>
      </c>
      <c r="AR678" s="24" t="s">
        <v>148</v>
      </c>
      <c r="AT678" s="24" t="s">
        <v>143</v>
      </c>
      <c r="AU678" s="24" t="s">
        <v>84</v>
      </c>
      <c r="AY678" s="24" t="s">
        <v>141</v>
      </c>
      <c r="BE678" s="232">
        <f>IF(N678="základní",J678,0)</f>
        <v>0</v>
      </c>
      <c r="BF678" s="232">
        <f>IF(N678="snížená",J678,0)</f>
        <v>0</v>
      </c>
      <c r="BG678" s="232">
        <f>IF(N678="zákl. přenesená",J678,0)</f>
        <v>0</v>
      </c>
      <c r="BH678" s="232">
        <f>IF(N678="sníž. přenesená",J678,0)</f>
        <v>0</v>
      </c>
      <c r="BI678" s="232">
        <f>IF(N678="nulová",J678,0)</f>
        <v>0</v>
      </c>
      <c r="BJ678" s="24" t="s">
        <v>81</v>
      </c>
      <c r="BK678" s="232">
        <f>ROUND(I678*H678,2)</f>
        <v>0</v>
      </c>
      <c r="BL678" s="24" t="s">
        <v>148</v>
      </c>
      <c r="BM678" s="24" t="s">
        <v>1316</v>
      </c>
    </row>
    <row r="679" spans="2:47" s="1" customFormat="1" ht="13.5">
      <c r="B679" s="46"/>
      <c r="C679" s="74"/>
      <c r="D679" s="233" t="s">
        <v>150</v>
      </c>
      <c r="E679" s="74"/>
      <c r="F679" s="234" t="s">
        <v>1317</v>
      </c>
      <c r="G679" s="74"/>
      <c r="H679" s="74"/>
      <c r="I679" s="191"/>
      <c r="J679" s="74"/>
      <c r="K679" s="74"/>
      <c r="L679" s="72"/>
      <c r="M679" s="235"/>
      <c r="N679" s="47"/>
      <c r="O679" s="47"/>
      <c r="P679" s="47"/>
      <c r="Q679" s="47"/>
      <c r="R679" s="47"/>
      <c r="S679" s="47"/>
      <c r="T679" s="95"/>
      <c r="AT679" s="24" t="s">
        <v>150</v>
      </c>
      <c r="AU679" s="24" t="s">
        <v>84</v>
      </c>
    </row>
    <row r="680" spans="2:51" s="11" customFormat="1" ht="13.5">
      <c r="B680" s="236"/>
      <c r="C680" s="237"/>
      <c r="D680" s="233" t="s">
        <v>161</v>
      </c>
      <c r="E680" s="238" t="s">
        <v>21</v>
      </c>
      <c r="F680" s="239" t="s">
        <v>1318</v>
      </c>
      <c r="G680" s="237"/>
      <c r="H680" s="240">
        <v>8</v>
      </c>
      <c r="I680" s="241"/>
      <c r="J680" s="237"/>
      <c r="K680" s="237"/>
      <c r="L680" s="242"/>
      <c r="M680" s="243"/>
      <c r="N680" s="244"/>
      <c r="O680" s="244"/>
      <c r="P680" s="244"/>
      <c r="Q680" s="244"/>
      <c r="R680" s="244"/>
      <c r="S680" s="244"/>
      <c r="T680" s="245"/>
      <c r="AT680" s="246" t="s">
        <v>161</v>
      </c>
      <c r="AU680" s="246" t="s">
        <v>84</v>
      </c>
      <c r="AV680" s="11" t="s">
        <v>84</v>
      </c>
      <c r="AW680" s="11" t="s">
        <v>37</v>
      </c>
      <c r="AX680" s="11" t="s">
        <v>73</v>
      </c>
      <c r="AY680" s="246" t="s">
        <v>141</v>
      </c>
    </row>
    <row r="681" spans="2:51" s="11" customFormat="1" ht="13.5">
      <c r="B681" s="236"/>
      <c r="C681" s="237"/>
      <c r="D681" s="233" t="s">
        <v>161</v>
      </c>
      <c r="E681" s="238" t="s">
        <v>21</v>
      </c>
      <c r="F681" s="239" t="s">
        <v>1319</v>
      </c>
      <c r="G681" s="237"/>
      <c r="H681" s="240">
        <v>2</v>
      </c>
      <c r="I681" s="241"/>
      <c r="J681" s="237"/>
      <c r="K681" s="237"/>
      <c r="L681" s="242"/>
      <c r="M681" s="243"/>
      <c r="N681" s="244"/>
      <c r="O681" s="244"/>
      <c r="P681" s="244"/>
      <c r="Q681" s="244"/>
      <c r="R681" s="244"/>
      <c r="S681" s="244"/>
      <c r="T681" s="245"/>
      <c r="AT681" s="246" t="s">
        <v>161</v>
      </c>
      <c r="AU681" s="246" t="s">
        <v>84</v>
      </c>
      <c r="AV681" s="11" t="s">
        <v>84</v>
      </c>
      <c r="AW681" s="11" t="s">
        <v>37</v>
      </c>
      <c r="AX681" s="11" t="s">
        <v>73</v>
      </c>
      <c r="AY681" s="246" t="s">
        <v>141</v>
      </c>
    </row>
    <row r="682" spans="2:51" s="12" customFormat="1" ht="13.5">
      <c r="B682" s="247"/>
      <c r="C682" s="248"/>
      <c r="D682" s="233" t="s">
        <v>161</v>
      </c>
      <c r="E682" s="249" t="s">
        <v>21</v>
      </c>
      <c r="F682" s="250" t="s">
        <v>174</v>
      </c>
      <c r="G682" s="248"/>
      <c r="H682" s="251">
        <v>10</v>
      </c>
      <c r="I682" s="252"/>
      <c r="J682" s="248"/>
      <c r="K682" s="248"/>
      <c r="L682" s="253"/>
      <c r="M682" s="254"/>
      <c r="N682" s="255"/>
      <c r="O682" s="255"/>
      <c r="P682" s="255"/>
      <c r="Q682" s="255"/>
      <c r="R682" s="255"/>
      <c r="S682" s="255"/>
      <c r="T682" s="256"/>
      <c r="AT682" s="257" t="s">
        <v>161</v>
      </c>
      <c r="AU682" s="257" t="s">
        <v>84</v>
      </c>
      <c r="AV682" s="12" t="s">
        <v>148</v>
      </c>
      <c r="AW682" s="12" t="s">
        <v>37</v>
      </c>
      <c r="AX682" s="12" t="s">
        <v>81</v>
      </c>
      <c r="AY682" s="257" t="s">
        <v>141</v>
      </c>
    </row>
    <row r="683" spans="2:65" s="1" customFormat="1" ht="16.5" customHeight="1">
      <c r="B683" s="46"/>
      <c r="C683" s="221" t="s">
        <v>1320</v>
      </c>
      <c r="D683" s="221" t="s">
        <v>143</v>
      </c>
      <c r="E683" s="222" t="s">
        <v>1321</v>
      </c>
      <c r="F683" s="223" t="s">
        <v>1322</v>
      </c>
      <c r="G683" s="224" t="s">
        <v>306</v>
      </c>
      <c r="H683" s="225">
        <v>8</v>
      </c>
      <c r="I683" s="226"/>
      <c r="J683" s="227">
        <f>ROUND(I683*H683,2)</f>
        <v>0</v>
      </c>
      <c r="K683" s="223" t="s">
        <v>147</v>
      </c>
      <c r="L683" s="72"/>
      <c r="M683" s="228" t="s">
        <v>21</v>
      </c>
      <c r="N683" s="229" t="s">
        <v>44</v>
      </c>
      <c r="O683" s="47"/>
      <c r="P683" s="230">
        <f>O683*H683</f>
        <v>0</v>
      </c>
      <c r="Q683" s="230">
        <v>8E-05</v>
      </c>
      <c r="R683" s="230">
        <f>Q683*H683</f>
        <v>0.00064</v>
      </c>
      <c r="S683" s="230">
        <v>0.018</v>
      </c>
      <c r="T683" s="231">
        <f>S683*H683</f>
        <v>0.144</v>
      </c>
      <c r="AR683" s="24" t="s">
        <v>148</v>
      </c>
      <c r="AT683" s="24" t="s">
        <v>143</v>
      </c>
      <c r="AU683" s="24" t="s">
        <v>84</v>
      </c>
      <c r="AY683" s="24" t="s">
        <v>141</v>
      </c>
      <c r="BE683" s="232">
        <f>IF(N683="základní",J683,0)</f>
        <v>0</v>
      </c>
      <c r="BF683" s="232">
        <f>IF(N683="snížená",J683,0)</f>
        <v>0</v>
      </c>
      <c r="BG683" s="232">
        <f>IF(N683="zákl. přenesená",J683,0)</f>
        <v>0</v>
      </c>
      <c r="BH683" s="232">
        <f>IF(N683="sníž. přenesená",J683,0)</f>
        <v>0</v>
      </c>
      <c r="BI683" s="232">
        <f>IF(N683="nulová",J683,0)</f>
        <v>0</v>
      </c>
      <c r="BJ683" s="24" t="s">
        <v>81</v>
      </c>
      <c r="BK683" s="232">
        <f>ROUND(I683*H683,2)</f>
        <v>0</v>
      </c>
      <c r="BL683" s="24" t="s">
        <v>148</v>
      </c>
      <c r="BM683" s="24" t="s">
        <v>1323</v>
      </c>
    </row>
    <row r="684" spans="2:47" s="1" customFormat="1" ht="13.5">
      <c r="B684" s="46"/>
      <c r="C684" s="74"/>
      <c r="D684" s="233" t="s">
        <v>150</v>
      </c>
      <c r="E684" s="74"/>
      <c r="F684" s="234" t="s">
        <v>1324</v>
      </c>
      <c r="G684" s="74"/>
      <c r="H684" s="74"/>
      <c r="I684" s="191"/>
      <c r="J684" s="74"/>
      <c r="K684" s="74"/>
      <c r="L684" s="72"/>
      <c r="M684" s="235"/>
      <c r="N684" s="47"/>
      <c r="O684" s="47"/>
      <c r="P684" s="47"/>
      <c r="Q684" s="47"/>
      <c r="R684" s="47"/>
      <c r="S684" s="47"/>
      <c r="T684" s="95"/>
      <c r="AT684" s="24" t="s">
        <v>150</v>
      </c>
      <c r="AU684" s="24" t="s">
        <v>84</v>
      </c>
    </row>
    <row r="685" spans="2:51" s="11" customFormat="1" ht="13.5">
      <c r="B685" s="236"/>
      <c r="C685" s="237"/>
      <c r="D685" s="233" t="s">
        <v>161</v>
      </c>
      <c r="E685" s="238" t="s">
        <v>21</v>
      </c>
      <c r="F685" s="239" t="s">
        <v>1325</v>
      </c>
      <c r="G685" s="237"/>
      <c r="H685" s="240">
        <v>8</v>
      </c>
      <c r="I685" s="241"/>
      <c r="J685" s="237"/>
      <c r="K685" s="237"/>
      <c r="L685" s="242"/>
      <c r="M685" s="243"/>
      <c r="N685" s="244"/>
      <c r="O685" s="244"/>
      <c r="P685" s="244"/>
      <c r="Q685" s="244"/>
      <c r="R685" s="244"/>
      <c r="S685" s="244"/>
      <c r="T685" s="245"/>
      <c r="AT685" s="246" t="s">
        <v>161</v>
      </c>
      <c r="AU685" s="246" t="s">
        <v>84</v>
      </c>
      <c r="AV685" s="11" t="s">
        <v>84</v>
      </c>
      <c r="AW685" s="11" t="s">
        <v>37</v>
      </c>
      <c r="AX685" s="11" t="s">
        <v>81</v>
      </c>
      <c r="AY685" s="246" t="s">
        <v>141</v>
      </c>
    </row>
    <row r="686" spans="2:63" s="10" customFormat="1" ht="29.85" customHeight="1">
      <c r="B686" s="205"/>
      <c r="C686" s="206"/>
      <c r="D686" s="207" t="s">
        <v>72</v>
      </c>
      <c r="E686" s="219" t="s">
        <v>343</v>
      </c>
      <c r="F686" s="219" t="s">
        <v>344</v>
      </c>
      <c r="G686" s="206"/>
      <c r="H686" s="206"/>
      <c r="I686" s="209"/>
      <c r="J686" s="220">
        <f>BK686</f>
        <v>0</v>
      </c>
      <c r="K686" s="206"/>
      <c r="L686" s="211"/>
      <c r="M686" s="212"/>
      <c r="N686" s="213"/>
      <c r="O686" s="213"/>
      <c r="P686" s="214">
        <f>SUM(P687:P733)</f>
        <v>0</v>
      </c>
      <c r="Q686" s="213"/>
      <c r="R686" s="214">
        <f>SUM(R687:R733)</f>
        <v>0</v>
      </c>
      <c r="S686" s="213"/>
      <c r="T686" s="215">
        <f>SUM(T687:T733)</f>
        <v>0</v>
      </c>
      <c r="AR686" s="216" t="s">
        <v>81</v>
      </c>
      <c r="AT686" s="217" t="s">
        <v>72</v>
      </c>
      <c r="AU686" s="217" t="s">
        <v>81</v>
      </c>
      <c r="AY686" s="216" t="s">
        <v>141</v>
      </c>
      <c r="BK686" s="218">
        <f>SUM(BK687:BK733)</f>
        <v>0</v>
      </c>
    </row>
    <row r="687" spans="2:65" s="1" customFormat="1" ht="16.5" customHeight="1">
      <c r="B687" s="46"/>
      <c r="C687" s="221" t="s">
        <v>1326</v>
      </c>
      <c r="D687" s="221" t="s">
        <v>143</v>
      </c>
      <c r="E687" s="222" t="s">
        <v>1327</v>
      </c>
      <c r="F687" s="223" t="s">
        <v>1328</v>
      </c>
      <c r="G687" s="224" t="s">
        <v>208</v>
      </c>
      <c r="H687" s="225">
        <v>115.577</v>
      </c>
      <c r="I687" s="226"/>
      <c r="J687" s="227">
        <f>ROUND(I687*H687,2)</f>
        <v>0</v>
      </c>
      <c r="K687" s="223" t="s">
        <v>147</v>
      </c>
      <c r="L687" s="72"/>
      <c r="M687" s="228" t="s">
        <v>21</v>
      </c>
      <c r="N687" s="229" t="s">
        <v>44</v>
      </c>
      <c r="O687" s="47"/>
      <c r="P687" s="230">
        <f>O687*H687</f>
        <v>0</v>
      </c>
      <c r="Q687" s="230">
        <v>0</v>
      </c>
      <c r="R687" s="230">
        <f>Q687*H687</f>
        <v>0</v>
      </c>
      <c r="S687" s="230">
        <v>0</v>
      </c>
      <c r="T687" s="231">
        <f>S687*H687</f>
        <v>0</v>
      </c>
      <c r="AR687" s="24" t="s">
        <v>148</v>
      </c>
      <c r="AT687" s="24" t="s">
        <v>143</v>
      </c>
      <c r="AU687" s="24" t="s">
        <v>84</v>
      </c>
      <c r="AY687" s="24" t="s">
        <v>141</v>
      </c>
      <c r="BE687" s="232">
        <f>IF(N687="základní",J687,0)</f>
        <v>0</v>
      </c>
      <c r="BF687" s="232">
        <f>IF(N687="snížená",J687,0)</f>
        <v>0</v>
      </c>
      <c r="BG687" s="232">
        <f>IF(N687="zákl. přenesená",J687,0)</f>
        <v>0</v>
      </c>
      <c r="BH687" s="232">
        <f>IF(N687="sníž. přenesená",J687,0)</f>
        <v>0</v>
      </c>
      <c r="BI687" s="232">
        <f>IF(N687="nulová",J687,0)</f>
        <v>0</v>
      </c>
      <c r="BJ687" s="24" t="s">
        <v>81</v>
      </c>
      <c r="BK687" s="232">
        <f>ROUND(I687*H687,2)</f>
        <v>0</v>
      </c>
      <c r="BL687" s="24" t="s">
        <v>148</v>
      </c>
      <c r="BM687" s="24" t="s">
        <v>1329</v>
      </c>
    </row>
    <row r="688" spans="2:51" s="13" customFormat="1" ht="13.5">
      <c r="B688" s="263"/>
      <c r="C688" s="264"/>
      <c r="D688" s="233" t="s">
        <v>161</v>
      </c>
      <c r="E688" s="265" t="s">
        <v>21</v>
      </c>
      <c r="F688" s="266" t="s">
        <v>1330</v>
      </c>
      <c r="G688" s="264"/>
      <c r="H688" s="265" t="s">
        <v>21</v>
      </c>
      <c r="I688" s="267"/>
      <c r="J688" s="264"/>
      <c r="K688" s="264"/>
      <c r="L688" s="268"/>
      <c r="M688" s="269"/>
      <c r="N688" s="270"/>
      <c r="O688" s="270"/>
      <c r="P688" s="270"/>
      <c r="Q688" s="270"/>
      <c r="R688" s="270"/>
      <c r="S688" s="270"/>
      <c r="T688" s="271"/>
      <c r="AT688" s="272" t="s">
        <v>161</v>
      </c>
      <c r="AU688" s="272" t="s">
        <v>84</v>
      </c>
      <c r="AV688" s="13" t="s">
        <v>81</v>
      </c>
      <c r="AW688" s="13" t="s">
        <v>37</v>
      </c>
      <c r="AX688" s="13" t="s">
        <v>73</v>
      </c>
      <c r="AY688" s="272" t="s">
        <v>141</v>
      </c>
    </row>
    <row r="689" spans="2:51" s="11" customFormat="1" ht="13.5">
      <c r="B689" s="236"/>
      <c r="C689" s="237"/>
      <c r="D689" s="233" t="s">
        <v>161</v>
      </c>
      <c r="E689" s="238" t="s">
        <v>21</v>
      </c>
      <c r="F689" s="239" t="s">
        <v>1331</v>
      </c>
      <c r="G689" s="237"/>
      <c r="H689" s="240">
        <v>35.981</v>
      </c>
      <c r="I689" s="241"/>
      <c r="J689" s="237"/>
      <c r="K689" s="237"/>
      <c r="L689" s="242"/>
      <c r="M689" s="243"/>
      <c r="N689" s="244"/>
      <c r="O689" s="244"/>
      <c r="P689" s="244"/>
      <c r="Q689" s="244"/>
      <c r="R689" s="244"/>
      <c r="S689" s="244"/>
      <c r="T689" s="245"/>
      <c r="AT689" s="246" t="s">
        <v>161</v>
      </c>
      <c r="AU689" s="246" t="s">
        <v>84</v>
      </c>
      <c r="AV689" s="11" t="s">
        <v>84</v>
      </c>
      <c r="AW689" s="11" t="s">
        <v>37</v>
      </c>
      <c r="AX689" s="11" t="s">
        <v>73</v>
      </c>
      <c r="AY689" s="246" t="s">
        <v>141</v>
      </c>
    </row>
    <row r="690" spans="2:51" s="11" customFormat="1" ht="13.5">
      <c r="B690" s="236"/>
      <c r="C690" s="237"/>
      <c r="D690" s="233" t="s">
        <v>161</v>
      </c>
      <c r="E690" s="238" t="s">
        <v>21</v>
      </c>
      <c r="F690" s="239" t="s">
        <v>1332</v>
      </c>
      <c r="G690" s="237"/>
      <c r="H690" s="240">
        <v>68.799</v>
      </c>
      <c r="I690" s="241"/>
      <c r="J690" s="237"/>
      <c r="K690" s="237"/>
      <c r="L690" s="242"/>
      <c r="M690" s="243"/>
      <c r="N690" s="244"/>
      <c r="O690" s="244"/>
      <c r="P690" s="244"/>
      <c r="Q690" s="244"/>
      <c r="R690" s="244"/>
      <c r="S690" s="244"/>
      <c r="T690" s="245"/>
      <c r="AT690" s="246" t="s">
        <v>161</v>
      </c>
      <c r="AU690" s="246" t="s">
        <v>84</v>
      </c>
      <c r="AV690" s="11" t="s">
        <v>84</v>
      </c>
      <c r="AW690" s="11" t="s">
        <v>37</v>
      </c>
      <c r="AX690" s="11" t="s">
        <v>73</v>
      </c>
      <c r="AY690" s="246" t="s">
        <v>141</v>
      </c>
    </row>
    <row r="691" spans="2:51" s="11" customFormat="1" ht="13.5">
      <c r="B691" s="236"/>
      <c r="C691" s="237"/>
      <c r="D691" s="233" t="s">
        <v>161</v>
      </c>
      <c r="E691" s="238" t="s">
        <v>21</v>
      </c>
      <c r="F691" s="239" t="s">
        <v>1333</v>
      </c>
      <c r="G691" s="237"/>
      <c r="H691" s="240">
        <v>4.312</v>
      </c>
      <c r="I691" s="241"/>
      <c r="J691" s="237"/>
      <c r="K691" s="237"/>
      <c r="L691" s="242"/>
      <c r="M691" s="243"/>
      <c r="N691" s="244"/>
      <c r="O691" s="244"/>
      <c r="P691" s="244"/>
      <c r="Q691" s="244"/>
      <c r="R691" s="244"/>
      <c r="S691" s="244"/>
      <c r="T691" s="245"/>
      <c r="AT691" s="246" t="s">
        <v>161</v>
      </c>
      <c r="AU691" s="246" t="s">
        <v>84</v>
      </c>
      <c r="AV691" s="11" t="s">
        <v>84</v>
      </c>
      <c r="AW691" s="11" t="s">
        <v>37</v>
      </c>
      <c r="AX691" s="11" t="s">
        <v>73</v>
      </c>
      <c r="AY691" s="246" t="s">
        <v>141</v>
      </c>
    </row>
    <row r="692" spans="2:51" s="11" customFormat="1" ht="13.5">
      <c r="B692" s="236"/>
      <c r="C692" s="237"/>
      <c r="D692" s="233" t="s">
        <v>161</v>
      </c>
      <c r="E692" s="238" t="s">
        <v>21</v>
      </c>
      <c r="F692" s="239" t="s">
        <v>1334</v>
      </c>
      <c r="G692" s="237"/>
      <c r="H692" s="240">
        <v>6.485</v>
      </c>
      <c r="I692" s="241"/>
      <c r="J692" s="237"/>
      <c r="K692" s="237"/>
      <c r="L692" s="242"/>
      <c r="M692" s="243"/>
      <c r="N692" s="244"/>
      <c r="O692" s="244"/>
      <c r="P692" s="244"/>
      <c r="Q692" s="244"/>
      <c r="R692" s="244"/>
      <c r="S692" s="244"/>
      <c r="T692" s="245"/>
      <c r="AT692" s="246" t="s">
        <v>161</v>
      </c>
      <c r="AU692" s="246" t="s">
        <v>84</v>
      </c>
      <c r="AV692" s="11" t="s">
        <v>84</v>
      </c>
      <c r="AW692" s="11" t="s">
        <v>37</v>
      </c>
      <c r="AX692" s="11" t="s">
        <v>73</v>
      </c>
      <c r="AY692" s="246" t="s">
        <v>141</v>
      </c>
    </row>
    <row r="693" spans="2:51" s="12" customFormat="1" ht="13.5">
      <c r="B693" s="247"/>
      <c r="C693" s="248"/>
      <c r="D693" s="233" t="s">
        <v>161</v>
      </c>
      <c r="E693" s="249" t="s">
        <v>21</v>
      </c>
      <c r="F693" s="250" t="s">
        <v>174</v>
      </c>
      <c r="G693" s="248"/>
      <c r="H693" s="251">
        <v>115.577</v>
      </c>
      <c r="I693" s="252"/>
      <c r="J693" s="248"/>
      <c r="K693" s="248"/>
      <c r="L693" s="253"/>
      <c r="M693" s="254"/>
      <c r="N693" s="255"/>
      <c r="O693" s="255"/>
      <c r="P693" s="255"/>
      <c r="Q693" s="255"/>
      <c r="R693" s="255"/>
      <c r="S693" s="255"/>
      <c r="T693" s="256"/>
      <c r="AT693" s="257" t="s">
        <v>161</v>
      </c>
      <c r="AU693" s="257" t="s">
        <v>84</v>
      </c>
      <c r="AV693" s="12" t="s">
        <v>148</v>
      </c>
      <c r="AW693" s="12" t="s">
        <v>37</v>
      </c>
      <c r="AX693" s="12" t="s">
        <v>81</v>
      </c>
      <c r="AY693" s="257" t="s">
        <v>141</v>
      </c>
    </row>
    <row r="694" spans="2:65" s="1" customFormat="1" ht="16.5" customHeight="1">
      <c r="B694" s="46"/>
      <c r="C694" s="221" t="s">
        <v>1335</v>
      </c>
      <c r="D694" s="221" t="s">
        <v>143</v>
      </c>
      <c r="E694" s="222" t="s">
        <v>345</v>
      </c>
      <c r="F694" s="223" t="s">
        <v>346</v>
      </c>
      <c r="G694" s="224" t="s">
        <v>208</v>
      </c>
      <c r="H694" s="225">
        <v>103.292</v>
      </c>
      <c r="I694" s="226"/>
      <c r="J694" s="227">
        <f>ROUND(I694*H694,2)</f>
        <v>0</v>
      </c>
      <c r="K694" s="223" t="s">
        <v>147</v>
      </c>
      <c r="L694" s="72"/>
      <c r="M694" s="228" t="s">
        <v>21</v>
      </c>
      <c r="N694" s="229" t="s">
        <v>44</v>
      </c>
      <c r="O694" s="47"/>
      <c r="P694" s="230">
        <f>O694*H694</f>
        <v>0</v>
      </c>
      <c r="Q694" s="230">
        <v>0</v>
      </c>
      <c r="R694" s="230">
        <f>Q694*H694</f>
        <v>0</v>
      </c>
      <c r="S694" s="230">
        <v>0</v>
      </c>
      <c r="T694" s="231">
        <f>S694*H694</f>
        <v>0</v>
      </c>
      <c r="AR694" s="24" t="s">
        <v>148</v>
      </c>
      <c r="AT694" s="24" t="s">
        <v>143</v>
      </c>
      <c r="AU694" s="24" t="s">
        <v>84</v>
      </c>
      <c r="AY694" s="24" t="s">
        <v>141</v>
      </c>
      <c r="BE694" s="232">
        <f>IF(N694="základní",J694,0)</f>
        <v>0</v>
      </c>
      <c r="BF694" s="232">
        <f>IF(N694="snížená",J694,0)</f>
        <v>0</v>
      </c>
      <c r="BG694" s="232">
        <f>IF(N694="zákl. přenesená",J694,0)</f>
        <v>0</v>
      </c>
      <c r="BH694" s="232">
        <f>IF(N694="sníž. přenesená",J694,0)</f>
        <v>0</v>
      </c>
      <c r="BI694" s="232">
        <f>IF(N694="nulová",J694,0)</f>
        <v>0</v>
      </c>
      <c r="BJ694" s="24" t="s">
        <v>81</v>
      </c>
      <c r="BK694" s="232">
        <f>ROUND(I694*H694,2)</f>
        <v>0</v>
      </c>
      <c r="BL694" s="24" t="s">
        <v>148</v>
      </c>
      <c r="BM694" s="24" t="s">
        <v>1336</v>
      </c>
    </row>
    <row r="695" spans="2:47" s="1" customFormat="1" ht="13.5">
      <c r="B695" s="46"/>
      <c r="C695" s="74"/>
      <c r="D695" s="233" t="s">
        <v>150</v>
      </c>
      <c r="E695" s="74"/>
      <c r="F695" s="234" t="s">
        <v>1337</v>
      </c>
      <c r="G695" s="74"/>
      <c r="H695" s="74"/>
      <c r="I695" s="191"/>
      <c r="J695" s="74"/>
      <c r="K695" s="74"/>
      <c r="L695" s="72"/>
      <c r="M695" s="235"/>
      <c r="N695" s="47"/>
      <c r="O695" s="47"/>
      <c r="P695" s="47"/>
      <c r="Q695" s="47"/>
      <c r="R695" s="47"/>
      <c r="S695" s="47"/>
      <c r="T695" s="95"/>
      <c r="AT695" s="24" t="s">
        <v>150</v>
      </c>
      <c r="AU695" s="24" t="s">
        <v>84</v>
      </c>
    </row>
    <row r="696" spans="2:51" s="11" customFormat="1" ht="13.5">
      <c r="B696" s="236"/>
      <c r="C696" s="237"/>
      <c r="D696" s="233" t="s">
        <v>161</v>
      </c>
      <c r="E696" s="238" t="s">
        <v>21</v>
      </c>
      <c r="F696" s="239" t="s">
        <v>1338</v>
      </c>
      <c r="G696" s="237"/>
      <c r="H696" s="240">
        <v>1.264</v>
      </c>
      <c r="I696" s="241"/>
      <c r="J696" s="237"/>
      <c r="K696" s="237"/>
      <c r="L696" s="242"/>
      <c r="M696" s="243"/>
      <c r="N696" s="244"/>
      <c r="O696" s="244"/>
      <c r="P696" s="244"/>
      <c r="Q696" s="244"/>
      <c r="R696" s="244"/>
      <c r="S696" s="244"/>
      <c r="T696" s="245"/>
      <c r="AT696" s="246" t="s">
        <v>161</v>
      </c>
      <c r="AU696" s="246" t="s">
        <v>84</v>
      </c>
      <c r="AV696" s="11" t="s">
        <v>84</v>
      </c>
      <c r="AW696" s="11" t="s">
        <v>37</v>
      </c>
      <c r="AX696" s="11" t="s">
        <v>73</v>
      </c>
      <c r="AY696" s="246" t="s">
        <v>141</v>
      </c>
    </row>
    <row r="697" spans="2:51" s="11" customFormat="1" ht="13.5">
      <c r="B697" s="236"/>
      <c r="C697" s="237"/>
      <c r="D697" s="233" t="s">
        <v>161</v>
      </c>
      <c r="E697" s="238" t="s">
        <v>21</v>
      </c>
      <c r="F697" s="239" t="s">
        <v>1339</v>
      </c>
      <c r="G697" s="237"/>
      <c r="H697" s="240">
        <v>80.896</v>
      </c>
      <c r="I697" s="241"/>
      <c r="J697" s="237"/>
      <c r="K697" s="237"/>
      <c r="L697" s="242"/>
      <c r="M697" s="243"/>
      <c r="N697" s="244"/>
      <c r="O697" s="244"/>
      <c r="P697" s="244"/>
      <c r="Q697" s="244"/>
      <c r="R697" s="244"/>
      <c r="S697" s="244"/>
      <c r="T697" s="245"/>
      <c r="AT697" s="246" t="s">
        <v>161</v>
      </c>
      <c r="AU697" s="246" t="s">
        <v>84</v>
      </c>
      <c r="AV697" s="11" t="s">
        <v>84</v>
      </c>
      <c r="AW697" s="11" t="s">
        <v>37</v>
      </c>
      <c r="AX697" s="11" t="s">
        <v>73</v>
      </c>
      <c r="AY697" s="246" t="s">
        <v>141</v>
      </c>
    </row>
    <row r="698" spans="2:51" s="11" customFormat="1" ht="13.5">
      <c r="B698" s="236"/>
      <c r="C698" s="237"/>
      <c r="D698" s="233" t="s">
        <v>161</v>
      </c>
      <c r="E698" s="238" t="s">
        <v>21</v>
      </c>
      <c r="F698" s="239" t="s">
        <v>1340</v>
      </c>
      <c r="G698" s="237"/>
      <c r="H698" s="240">
        <v>3.24</v>
      </c>
      <c r="I698" s="241"/>
      <c r="J698" s="237"/>
      <c r="K698" s="237"/>
      <c r="L698" s="242"/>
      <c r="M698" s="243"/>
      <c r="N698" s="244"/>
      <c r="O698" s="244"/>
      <c r="P698" s="244"/>
      <c r="Q698" s="244"/>
      <c r="R698" s="244"/>
      <c r="S698" s="244"/>
      <c r="T698" s="245"/>
      <c r="AT698" s="246" t="s">
        <v>161</v>
      </c>
      <c r="AU698" s="246" t="s">
        <v>84</v>
      </c>
      <c r="AV698" s="11" t="s">
        <v>84</v>
      </c>
      <c r="AW698" s="11" t="s">
        <v>37</v>
      </c>
      <c r="AX698" s="11" t="s">
        <v>73</v>
      </c>
      <c r="AY698" s="246" t="s">
        <v>141</v>
      </c>
    </row>
    <row r="699" spans="2:51" s="11" customFormat="1" ht="13.5">
      <c r="B699" s="236"/>
      <c r="C699" s="237"/>
      <c r="D699" s="233" t="s">
        <v>161</v>
      </c>
      <c r="E699" s="238" t="s">
        <v>21</v>
      </c>
      <c r="F699" s="239" t="s">
        <v>1341</v>
      </c>
      <c r="G699" s="237"/>
      <c r="H699" s="240">
        <v>17.892</v>
      </c>
      <c r="I699" s="241"/>
      <c r="J699" s="237"/>
      <c r="K699" s="237"/>
      <c r="L699" s="242"/>
      <c r="M699" s="243"/>
      <c r="N699" s="244"/>
      <c r="O699" s="244"/>
      <c r="P699" s="244"/>
      <c r="Q699" s="244"/>
      <c r="R699" s="244"/>
      <c r="S699" s="244"/>
      <c r="T699" s="245"/>
      <c r="AT699" s="246" t="s">
        <v>161</v>
      </c>
      <c r="AU699" s="246" t="s">
        <v>84</v>
      </c>
      <c r="AV699" s="11" t="s">
        <v>84</v>
      </c>
      <c r="AW699" s="11" t="s">
        <v>37</v>
      </c>
      <c r="AX699" s="11" t="s">
        <v>73</v>
      </c>
      <c r="AY699" s="246" t="s">
        <v>141</v>
      </c>
    </row>
    <row r="700" spans="2:51" s="12" customFormat="1" ht="13.5">
      <c r="B700" s="247"/>
      <c r="C700" s="248"/>
      <c r="D700" s="233" t="s">
        <v>161</v>
      </c>
      <c r="E700" s="249" t="s">
        <v>21</v>
      </c>
      <c r="F700" s="250" t="s">
        <v>174</v>
      </c>
      <c r="G700" s="248"/>
      <c r="H700" s="251">
        <v>103.292</v>
      </c>
      <c r="I700" s="252"/>
      <c r="J700" s="248"/>
      <c r="K700" s="248"/>
      <c r="L700" s="253"/>
      <c r="M700" s="254"/>
      <c r="N700" s="255"/>
      <c r="O700" s="255"/>
      <c r="P700" s="255"/>
      <c r="Q700" s="255"/>
      <c r="R700" s="255"/>
      <c r="S700" s="255"/>
      <c r="T700" s="256"/>
      <c r="AT700" s="257" t="s">
        <v>161</v>
      </c>
      <c r="AU700" s="257" t="s">
        <v>84</v>
      </c>
      <c r="AV700" s="12" t="s">
        <v>148</v>
      </c>
      <c r="AW700" s="12" t="s">
        <v>37</v>
      </c>
      <c r="AX700" s="12" t="s">
        <v>81</v>
      </c>
      <c r="AY700" s="257" t="s">
        <v>141</v>
      </c>
    </row>
    <row r="701" spans="2:65" s="1" customFormat="1" ht="16.5" customHeight="1">
      <c r="B701" s="46"/>
      <c r="C701" s="221" t="s">
        <v>1342</v>
      </c>
      <c r="D701" s="221" t="s">
        <v>143</v>
      </c>
      <c r="E701" s="222" t="s">
        <v>349</v>
      </c>
      <c r="F701" s="223" t="s">
        <v>350</v>
      </c>
      <c r="G701" s="224" t="s">
        <v>208</v>
      </c>
      <c r="H701" s="225">
        <v>1962.548</v>
      </c>
      <c r="I701" s="226"/>
      <c r="J701" s="227">
        <f>ROUND(I701*H701,2)</f>
        <v>0</v>
      </c>
      <c r="K701" s="223" t="s">
        <v>147</v>
      </c>
      <c r="L701" s="72"/>
      <c r="M701" s="228" t="s">
        <v>21</v>
      </c>
      <c r="N701" s="229" t="s">
        <v>44</v>
      </c>
      <c r="O701" s="47"/>
      <c r="P701" s="230">
        <f>O701*H701</f>
        <v>0</v>
      </c>
      <c r="Q701" s="230">
        <v>0</v>
      </c>
      <c r="R701" s="230">
        <f>Q701*H701</f>
        <v>0</v>
      </c>
      <c r="S701" s="230">
        <v>0</v>
      </c>
      <c r="T701" s="231">
        <f>S701*H701</f>
        <v>0</v>
      </c>
      <c r="AR701" s="24" t="s">
        <v>148</v>
      </c>
      <c r="AT701" s="24" t="s">
        <v>143</v>
      </c>
      <c r="AU701" s="24" t="s">
        <v>84</v>
      </c>
      <c r="AY701" s="24" t="s">
        <v>141</v>
      </c>
      <c r="BE701" s="232">
        <f>IF(N701="základní",J701,0)</f>
        <v>0</v>
      </c>
      <c r="BF701" s="232">
        <f>IF(N701="snížená",J701,0)</f>
        <v>0</v>
      </c>
      <c r="BG701" s="232">
        <f>IF(N701="zákl. přenesená",J701,0)</f>
        <v>0</v>
      </c>
      <c r="BH701" s="232">
        <f>IF(N701="sníž. přenesená",J701,0)</f>
        <v>0</v>
      </c>
      <c r="BI701" s="232">
        <f>IF(N701="nulová",J701,0)</f>
        <v>0</v>
      </c>
      <c r="BJ701" s="24" t="s">
        <v>81</v>
      </c>
      <c r="BK701" s="232">
        <f>ROUND(I701*H701,2)</f>
        <v>0</v>
      </c>
      <c r="BL701" s="24" t="s">
        <v>148</v>
      </c>
      <c r="BM701" s="24" t="s">
        <v>1343</v>
      </c>
    </row>
    <row r="702" spans="2:47" s="1" customFormat="1" ht="13.5">
      <c r="B702" s="46"/>
      <c r="C702" s="74"/>
      <c r="D702" s="233" t="s">
        <v>150</v>
      </c>
      <c r="E702" s="74"/>
      <c r="F702" s="234" t="s">
        <v>1344</v>
      </c>
      <c r="G702" s="74"/>
      <c r="H702" s="74"/>
      <c r="I702" s="191"/>
      <c r="J702" s="74"/>
      <c r="K702" s="74"/>
      <c r="L702" s="72"/>
      <c r="M702" s="235"/>
      <c r="N702" s="47"/>
      <c r="O702" s="47"/>
      <c r="P702" s="47"/>
      <c r="Q702" s="47"/>
      <c r="R702" s="47"/>
      <c r="S702" s="47"/>
      <c r="T702" s="95"/>
      <c r="AT702" s="24" t="s">
        <v>150</v>
      </c>
      <c r="AU702" s="24" t="s">
        <v>84</v>
      </c>
    </row>
    <row r="703" spans="2:51" s="11" customFormat="1" ht="13.5">
      <c r="B703" s="236"/>
      <c r="C703" s="237"/>
      <c r="D703" s="233" t="s">
        <v>161</v>
      </c>
      <c r="E703" s="237"/>
      <c r="F703" s="239" t="s">
        <v>1345</v>
      </c>
      <c r="G703" s="237"/>
      <c r="H703" s="240">
        <v>1962.548</v>
      </c>
      <c r="I703" s="241"/>
      <c r="J703" s="237"/>
      <c r="K703" s="237"/>
      <c r="L703" s="242"/>
      <c r="M703" s="243"/>
      <c r="N703" s="244"/>
      <c r="O703" s="244"/>
      <c r="P703" s="244"/>
      <c r="Q703" s="244"/>
      <c r="R703" s="244"/>
      <c r="S703" s="244"/>
      <c r="T703" s="245"/>
      <c r="AT703" s="246" t="s">
        <v>161</v>
      </c>
      <c r="AU703" s="246" t="s">
        <v>84</v>
      </c>
      <c r="AV703" s="11" t="s">
        <v>84</v>
      </c>
      <c r="AW703" s="11" t="s">
        <v>6</v>
      </c>
      <c r="AX703" s="11" t="s">
        <v>81</v>
      </c>
      <c r="AY703" s="246" t="s">
        <v>141</v>
      </c>
    </row>
    <row r="704" spans="2:65" s="1" customFormat="1" ht="16.5" customHeight="1">
      <c r="B704" s="46"/>
      <c r="C704" s="221" t="s">
        <v>1346</v>
      </c>
      <c r="D704" s="221" t="s">
        <v>143</v>
      </c>
      <c r="E704" s="222" t="s">
        <v>1347</v>
      </c>
      <c r="F704" s="223" t="s">
        <v>1348</v>
      </c>
      <c r="G704" s="224" t="s">
        <v>208</v>
      </c>
      <c r="H704" s="225">
        <v>137.081</v>
      </c>
      <c r="I704" s="226"/>
      <c r="J704" s="227">
        <f>ROUND(I704*H704,2)</f>
        <v>0</v>
      </c>
      <c r="K704" s="223" t="s">
        <v>147</v>
      </c>
      <c r="L704" s="72"/>
      <c r="M704" s="228" t="s">
        <v>21</v>
      </c>
      <c r="N704" s="229" t="s">
        <v>44</v>
      </c>
      <c r="O704" s="47"/>
      <c r="P704" s="230">
        <f>O704*H704</f>
        <v>0</v>
      </c>
      <c r="Q704" s="230">
        <v>0</v>
      </c>
      <c r="R704" s="230">
        <f>Q704*H704</f>
        <v>0</v>
      </c>
      <c r="S704" s="230">
        <v>0</v>
      </c>
      <c r="T704" s="231">
        <f>S704*H704</f>
        <v>0</v>
      </c>
      <c r="AR704" s="24" t="s">
        <v>148</v>
      </c>
      <c r="AT704" s="24" t="s">
        <v>143</v>
      </c>
      <c r="AU704" s="24" t="s">
        <v>84</v>
      </c>
      <c r="AY704" s="24" t="s">
        <v>141</v>
      </c>
      <c r="BE704" s="232">
        <f>IF(N704="základní",J704,0)</f>
        <v>0</v>
      </c>
      <c r="BF704" s="232">
        <f>IF(N704="snížená",J704,0)</f>
        <v>0</v>
      </c>
      <c r="BG704" s="232">
        <f>IF(N704="zákl. přenesená",J704,0)</f>
        <v>0</v>
      </c>
      <c r="BH704" s="232">
        <f>IF(N704="sníž. přenesená",J704,0)</f>
        <v>0</v>
      </c>
      <c r="BI704" s="232">
        <f>IF(N704="nulová",J704,0)</f>
        <v>0</v>
      </c>
      <c r="BJ704" s="24" t="s">
        <v>81</v>
      </c>
      <c r="BK704" s="232">
        <f>ROUND(I704*H704,2)</f>
        <v>0</v>
      </c>
      <c r="BL704" s="24" t="s">
        <v>148</v>
      </c>
      <c r="BM704" s="24" t="s">
        <v>1349</v>
      </c>
    </row>
    <row r="705" spans="2:51" s="13" customFormat="1" ht="13.5">
      <c r="B705" s="263"/>
      <c r="C705" s="264"/>
      <c r="D705" s="233" t="s">
        <v>161</v>
      </c>
      <c r="E705" s="265" t="s">
        <v>21</v>
      </c>
      <c r="F705" s="266" t="s">
        <v>1330</v>
      </c>
      <c r="G705" s="264"/>
      <c r="H705" s="265" t="s">
        <v>21</v>
      </c>
      <c r="I705" s="267"/>
      <c r="J705" s="264"/>
      <c r="K705" s="264"/>
      <c r="L705" s="268"/>
      <c r="M705" s="269"/>
      <c r="N705" s="270"/>
      <c r="O705" s="270"/>
      <c r="P705" s="270"/>
      <c r="Q705" s="270"/>
      <c r="R705" s="270"/>
      <c r="S705" s="270"/>
      <c r="T705" s="271"/>
      <c r="AT705" s="272" t="s">
        <v>161</v>
      </c>
      <c r="AU705" s="272" t="s">
        <v>84</v>
      </c>
      <c r="AV705" s="13" t="s">
        <v>81</v>
      </c>
      <c r="AW705" s="13" t="s">
        <v>37</v>
      </c>
      <c r="AX705" s="13" t="s">
        <v>73</v>
      </c>
      <c r="AY705" s="272" t="s">
        <v>141</v>
      </c>
    </row>
    <row r="706" spans="2:51" s="11" customFormat="1" ht="13.5">
      <c r="B706" s="236"/>
      <c r="C706" s="237"/>
      <c r="D706" s="233" t="s">
        <v>161</v>
      </c>
      <c r="E706" s="238" t="s">
        <v>21</v>
      </c>
      <c r="F706" s="239" t="s">
        <v>1350</v>
      </c>
      <c r="G706" s="237"/>
      <c r="H706" s="240">
        <v>35.981</v>
      </c>
      <c r="I706" s="241"/>
      <c r="J706" s="237"/>
      <c r="K706" s="237"/>
      <c r="L706" s="242"/>
      <c r="M706" s="243"/>
      <c r="N706" s="244"/>
      <c r="O706" s="244"/>
      <c r="P706" s="244"/>
      <c r="Q706" s="244"/>
      <c r="R706" s="244"/>
      <c r="S706" s="244"/>
      <c r="T706" s="245"/>
      <c r="AT706" s="246" t="s">
        <v>161</v>
      </c>
      <c r="AU706" s="246" t="s">
        <v>84</v>
      </c>
      <c r="AV706" s="11" t="s">
        <v>84</v>
      </c>
      <c r="AW706" s="11" t="s">
        <v>37</v>
      </c>
      <c r="AX706" s="11" t="s">
        <v>73</v>
      </c>
      <c r="AY706" s="246" t="s">
        <v>141</v>
      </c>
    </row>
    <row r="707" spans="2:51" s="11" customFormat="1" ht="13.5">
      <c r="B707" s="236"/>
      <c r="C707" s="237"/>
      <c r="D707" s="233" t="s">
        <v>161</v>
      </c>
      <c r="E707" s="238" t="s">
        <v>21</v>
      </c>
      <c r="F707" s="239" t="s">
        <v>1332</v>
      </c>
      <c r="G707" s="237"/>
      <c r="H707" s="240">
        <v>68.799</v>
      </c>
      <c r="I707" s="241"/>
      <c r="J707" s="237"/>
      <c r="K707" s="237"/>
      <c r="L707" s="242"/>
      <c r="M707" s="243"/>
      <c r="N707" s="244"/>
      <c r="O707" s="244"/>
      <c r="P707" s="244"/>
      <c r="Q707" s="244"/>
      <c r="R707" s="244"/>
      <c r="S707" s="244"/>
      <c r="T707" s="245"/>
      <c r="AT707" s="246" t="s">
        <v>161</v>
      </c>
      <c r="AU707" s="246" t="s">
        <v>84</v>
      </c>
      <c r="AV707" s="11" t="s">
        <v>84</v>
      </c>
      <c r="AW707" s="11" t="s">
        <v>37</v>
      </c>
      <c r="AX707" s="11" t="s">
        <v>73</v>
      </c>
      <c r="AY707" s="246" t="s">
        <v>141</v>
      </c>
    </row>
    <row r="708" spans="2:51" s="11" customFormat="1" ht="13.5">
      <c r="B708" s="236"/>
      <c r="C708" s="237"/>
      <c r="D708" s="233" t="s">
        <v>161</v>
      </c>
      <c r="E708" s="238" t="s">
        <v>21</v>
      </c>
      <c r="F708" s="239" t="s">
        <v>1351</v>
      </c>
      <c r="G708" s="237"/>
      <c r="H708" s="240">
        <v>21.504</v>
      </c>
      <c r="I708" s="241"/>
      <c r="J708" s="237"/>
      <c r="K708" s="237"/>
      <c r="L708" s="242"/>
      <c r="M708" s="243"/>
      <c r="N708" s="244"/>
      <c r="O708" s="244"/>
      <c r="P708" s="244"/>
      <c r="Q708" s="244"/>
      <c r="R708" s="244"/>
      <c r="S708" s="244"/>
      <c r="T708" s="245"/>
      <c r="AT708" s="246" t="s">
        <v>161</v>
      </c>
      <c r="AU708" s="246" t="s">
        <v>84</v>
      </c>
      <c r="AV708" s="11" t="s">
        <v>84</v>
      </c>
      <c r="AW708" s="11" t="s">
        <v>37</v>
      </c>
      <c r="AX708" s="11" t="s">
        <v>73</v>
      </c>
      <c r="AY708" s="246" t="s">
        <v>141</v>
      </c>
    </row>
    <row r="709" spans="2:51" s="11" customFormat="1" ht="13.5">
      <c r="B709" s="236"/>
      <c r="C709" s="237"/>
      <c r="D709" s="233" t="s">
        <v>161</v>
      </c>
      <c r="E709" s="238" t="s">
        <v>21</v>
      </c>
      <c r="F709" s="239" t="s">
        <v>1352</v>
      </c>
      <c r="G709" s="237"/>
      <c r="H709" s="240">
        <v>4.312</v>
      </c>
      <c r="I709" s="241"/>
      <c r="J709" s="237"/>
      <c r="K709" s="237"/>
      <c r="L709" s="242"/>
      <c r="M709" s="243"/>
      <c r="N709" s="244"/>
      <c r="O709" s="244"/>
      <c r="P709" s="244"/>
      <c r="Q709" s="244"/>
      <c r="R709" s="244"/>
      <c r="S709" s="244"/>
      <c r="T709" s="245"/>
      <c r="AT709" s="246" t="s">
        <v>161</v>
      </c>
      <c r="AU709" s="246" t="s">
        <v>84</v>
      </c>
      <c r="AV709" s="11" t="s">
        <v>84</v>
      </c>
      <c r="AW709" s="11" t="s">
        <v>37</v>
      </c>
      <c r="AX709" s="11" t="s">
        <v>73</v>
      </c>
      <c r="AY709" s="246" t="s">
        <v>141</v>
      </c>
    </row>
    <row r="710" spans="2:51" s="11" customFormat="1" ht="13.5">
      <c r="B710" s="236"/>
      <c r="C710" s="237"/>
      <c r="D710" s="233" t="s">
        <v>161</v>
      </c>
      <c r="E710" s="238" t="s">
        <v>21</v>
      </c>
      <c r="F710" s="239" t="s">
        <v>1334</v>
      </c>
      <c r="G710" s="237"/>
      <c r="H710" s="240">
        <v>6.485</v>
      </c>
      <c r="I710" s="241"/>
      <c r="J710" s="237"/>
      <c r="K710" s="237"/>
      <c r="L710" s="242"/>
      <c r="M710" s="243"/>
      <c r="N710" s="244"/>
      <c r="O710" s="244"/>
      <c r="P710" s="244"/>
      <c r="Q710" s="244"/>
      <c r="R710" s="244"/>
      <c r="S710" s="244"/>
      <c r="T710" s="245"/>
      <c r="AT710" s="246" t="s">
        <v>161</v>
      </c>
      <c r="AU710" s="246" t="s">
        <v>84</v>
      </c>
      <c r="AV710" s="11" t="s">
        <v>84</v>
      </c>
      <c r="AW710" s="11" t="s">
        <v>37</v>
      </c>
      <c r="AX710" s="11" t="s">
        <v>73</v>
      </c>
      <c r="AY710" s="246" t="s">
        <v>141</v>
      </c>
    </row>
    <row r="711" spans="2:51" s="12" customFormat="1" ht="13.5">
      <c r="B711" s="247"/>
      <c r="C711" s="248"/>
      <c r="D711" s="233" t="s">
        <v>161</v>
      </c>
      <c r="E711" s="249" t="s">
        <v>21</v>
      </c>
      <c r="F711" s="250" t="s">
        <v>174</v>
      </c>
      <c r="G711" s="248"/>
      <c r="H711" s="251">
        <v>137.081</v>
      </c>
      <c r="I711" s="252"/>
      <c r="J711" s="248"/>
      <c r="K711" s="248"/>
      <c r="L711" s="253"/>
      <c r="M711" s="254"/>
      <c r="N711" s="255"/>
      <c r="O711" s="255"/>
      <c r="P711" s="255"/>
      <c r="Q711" s="255"/>
      <c r="R711" s="255"/>
      <c r="S711" s="255"/>
      <c r="T711" s="256"/>
      <c r="AT711" s="257" t="s">
        <v>161</v>
      </c>
      <c r="AU711" s="257" t="s">
        <v>84</v>
      </c>
      <c r="AV711" s="12" t="s">
        <v>148</v>
      </c>
      <c r="AW711" s="12" t="s">
        <v>37</v>
      </c>
      <c r="AX711" s="12" t="s">
        <v>81</v>
      </c>
      <c r="AY711" s="257" t="s">
        <v>141</v>
      </c>
    </row>
    <row r="712" spans="2:65" s="1" customFormat="1" ht="16.5" customHeight="1">
      <c r="B712" s="46"/>
      <c r="C712" s="221" t="s">
        <v>1353</v>
      </c>
      <c r="D712" s="221" t="s">
        <v>143</v>
      </c>
      <c r="E712" s="222" t="s">
        <v>1354</v>
      </c>
      <c r="F712" s="223" t="s">
        <v>1355</v>
      </c>
      <c r="G712" s="224" t="s">
        <v>208</v>
      </c>
      <c r="H712" s="225">
        <v>2604.539</v>
      </c>
      <c r="I712" s="226"/>
      <c r="J712" s="227">
        <f>ROUND(I712*H712,2)</f>
        <v>0</v>
      </c>
      <c r="K712" s="223" t="s">
        <v>147</v>
      </c>
      <c r="L712" s="72"/>
      <c r="M712" s="228" t="s">
        <v>21</v>
      </c>
      <c r="N712" s="229" t="s">
        <v>44</v>
      </c>
      <c r="O712" s="47"/>
      <c r="P712" s="230">
        <f>O712*H712</f>
        <v>0</v>
      </c>
      <c r="Q712" s="230">
        <v>0</v>
      </c>
      <c r="R712" s="230">
        <f>Q712*H712</f>
        <v>0</v>
      </c>
      <c r="S712" s="230">
        <v>0</v>
      </c>
      <c r="T712" s="231">
        <f>S712*H712</f>
        <v>0</v>
      </c>
      <c r="AR712" s="24" t="s">
        <v>148</v>
      </c>
      <c r="AT712" s="24" t="s">
        <v>143</v>
      </c>
      <c r="AU712" s="24" t="s">
        <v>84</v>
      </c>
      <c r="AY712" s="24" t="s">
        <v>141</v>
      </c>
      <c r="BE712" s="232">
        <f>IF(N712="základní",J712,0)</f>
        <v>0</v>
      </c>
      <c r="BF712" s="232">
        <f>IF(N712="snížená",J712,0)</f>
        <v>0</v>
      </c>
      <c r="BG712" s="232">
        <f>IF(N712="zákl. přenesená",J712,0)</f>
        <v>0</v>
      </c>
      <c r="BH712" s="232">
        <f>IF(N712="sníž. přenesená",J712,0)</f>
        <v>0</v>
      </c>
      <c r="BI712" s="232">
        <f>IF(N712="nulová",J712,0)</f>
        <v>0</v>
      </c>
      <c r="BJ712" s="24" t="s">
        <v>81</v>
      </c>
      <c r="BK712" s="232">
        <f>ROUND(I712*H712,2)</f>
        <v>0</v>
      </c>
      <c r="BL712" s="24" t="s">
        <v>148</v>
      </c>
      <c r="BM712" s="24" t="s">
        <v>1356</v>
      </c>
    </row>
    <row r="713" spans="2:47" s="1" customFormat="1" ht="13.5">
      <c r="B713" s="46"/>
      <c r="C713" s="74"/>
      <c r="D713" s="233" t="s">
        <v>150</v>
      </c>
      <c r="E713" s="74"/>
      <c r="F713" s="234" t="s">
        <v>1344</v>
      </c>
      <c r="G713" s="74"/>
      <c r="H713" s="74"/>
      <c r="I713" s="191"/>
      <c r="J713" s="74"/>
      <c r="K713" s="74"/>
      <c r="L713" s="72"/>
      <c r="M713" s="235"/>
      <c r="N713" s="47"/>
      <c r="O713" s="47"/>
      <c r="P713" s="47"/>
      <c r="Q713" s="47"/>
      <c r="R713" s="47"/>
      <c r="S713" s="47"/>
      <c r="T713" s="95"/>
      <c r="AT713" s="24" t="s">
        <v>150</v>
      </c>
      <c r="AU713" s="24" t="s">
        <v>84</v>
      </c>
    </row>
    <row r="714" spans="2:51" s="11" customFormat="1" ht="13.5">
      <c r="B714" s="236"/>
      <c r="C714" s="237"/>
      <c r="D714" s="233" t="s">
        <v>161</v>
      </c>
      <c r="E714" s="237"/>
      <c r="F714" s="239" t="s">
        <v>1357</v>
      </c>
      <c r="G714" s="237"/>
      <c r="H714" s="240">
        <v>2604.539</v>
      </c>
      <c r="I714" s="241"/>
      <c r="J714" s="237"/>
      <c r="K714" s="237"/>
      <c r="L714" s="242"/>
      <c r="M714" s="243"/>
      <c r="N714" s="244"/>
      <c r="O714" s="244"/>
      <c r="P714" s="244"/>
      <c r="Q714" s="244"/>
      <c r="R714" s="244"/>
      <c r="S714" s="244"/>
      <c r="T714" s="245"/>
      <c r="AT714" s="246" t="s">
        <v>161</v>
      </c>
      <c r="AU714" s="246" t="s">
        <v>84</v>
      </c>
      <c r="AV714" s="11" t="s">
        <v>84</v>
      </c>
      <c r="AW714" s="11" t="s">
        <v>6</v>
      </c>
      <c r="AX714" s="11" t="s">
        <v>81</v>
      </c>
      <c r="AY714" s="246" t="s">
        <v>141</v>
      </c>
    </row>
    <row r="715" spans="2:65" s="1" customFormat="1" ht="16.5" customHeight="1">
      <c r="B715" s="46"/>
      <c r="C715" s="221" t="s">
        <v>1358</v>
      </c>
      <c r="D715" s="221" t="s">
        <v>143</v>
      </c>
      <c r="E715" s="222" t="s">
        <v>1359</v>
      </c>
      <c r="F715" s="223" t="s">
        <v>1360</v>
      </c>
      <c r="G715" s="224" t="s">
        <v>208</v>
      </c>
      <c r="H715" s="225">
        <v>137.081</v>
      </c>
      <c r="I715" s="226"/>
      <c r="J715" s="227">
        <f>ROUND(I715*H715,2)</f>
        <v>0</v>
      </c>
      <c r="K715" s="223" t="s">
        <v>147</v>
      </c>
      <c r="L715" s="72"/>
      <c r="M715" s="228" t="s">
        <v>21</v>
      </c>
      <c r="N715" s="229" t="s">
        <v>44</v>
      </c>
      <c r="O715" s="47"/>
      <c r="P715" s="230">
        <f>O715*H715</f>
        <v>0</v>
      </c>
      <c r="Q715" s="230">
        <v>0</v>
      </c>
      <c r="R715" s="230">
        <f>Q715*H715</f>
        <v>0</v>
      </c>
      <c r="S715" s="230">
        <v>0</v>
      </c>
      <c r="T715" s="231">
        <f>S715*H715</f>
        <v>0</v>
      </c>
      <c r="AR715" s="24" t="s">
        <v>148</v>
      </c>
      <c r="AT715" s="24" t="s">
        <v>143</v>
      </c>
      <c r="AU715" s="24" t="s">
        <v>84</v>
      </c>
      <c r="AY715" s="24" t="s">
        <v>141</v>
      </c>
      <c r="BE715" s="232">
        <f>IF(N715="základní",J715,0)</f>
        <v>0</v>
      </c>
      <c r="BF715" s="232">
        <f>IF(N715="snížená",J715,0)</f>
        <v>0</v>
      </c>
      <c r="BG715" s="232">
        <f>IF(N715="zákl. přenesená",J715,0)</f>
        <v>0</v>
      </c>
      <c r="BH715" s="232">
        <f>IF(N715="sníž. přenesená",J715,0)</f>
        <v>0</v>
      </c>
      <c r="BI715" s="232">
        <f>IF(N715="nulová",J715,0)</f>
        <v>0</v>
      </c>
      <c r="BJ715" s="24" t="s">
        <v>81</v>
      </c>
      <c r="BK715" s="232">
        <f>ROUND(I715*H715,2)</f>
        <v>0</v>
      </c>
      <c r="BL715" s="24" t="s">
        <v>148</v>
      </c>
      <c r="BM715" s="24" t="s">
        <v>1361</v>
      </c>
    </row>
    <row r="716" spans="2:47" s="1" customFormat="1" ht="13.5">
      <c r="B716" s="46"/>
      <c r="C716" s="74"/>
      <c r="D716" s="233" t="s">
        <v>150</v>
      </c>
      <c r="E716" s="74"/>
      <c r="F716" s="234" t="s">
        <v>1362</v>
      </c>
      <c r="G716" s="74"/>
      <c r="H716" s="74"/>
      <c r="I716" s="191"/>
      <c r="J716" s="74"/>
      <c r="K716" s="74"/>
      <c r="L716" s="72"/>
      <c r="M716" s="235"/>
      <c r="N716" s="47"/>
      <c r="O716" s="47"/>
      <c r="P716" s="47"/>
      <c r="Q716" s="47"/>
      <c r="R716" s="47"/>
      <c r="S716" s="47"/>
      <c r="T716" s="95"/>
      <c r="AT716" s="24" t="s">
        <v>150</v>
      </c>
      <c r="AU716" s="24" t="s">
        <v>84</v>
      </c>
    </row>
    <row r="717" spans="2:65" s="1" customFormat="1" ht="16.5" customHeight="1">
      <c r="B717" s="46"/>
      <c r="C717" s="221" t="s">
        <v>1363</v>
      </c>
      <c r="D717" s="221" t="s">
        <v>143</v>
      </c>
      <c r="E717" s="222" t="s">
        <v>1364</v>
      </c>
      <c r="F717" s="223" t="s">
        <v>1365</v>
      </c>
      <c r="G717" s="224" t="s">
        <v>208</v>
      </c>
      <c r="H717" s="225">
        <v>10.797</v>
      </c>
      <c r="I717" s="226"/>
      <c r="J717" s="227">
        <f>ROUND(I717*H717,2)</f>
        <v>0</v>
      </c>
      <c r="K717" s="223" t="s">
        <v>147</v>
      </c>
      <c r="L717" s="72"/>
      <c r="M717" s="228" t="s">
        <v>21</v>
      </c>
      <c r="N717" s="229" t="s">
        <v>44</v>
      </c>
      <c r="O717" s="47"/>
      <c r="P717" s="230">
        <f>O717*H717</f>
        <v>0</v>
      </c>
      <c r="Q717" s="230">
        <v>0</v>
      </c>
      <c r="R717" s="230">
        <f>Q717*H717</f>
        <v>0</v>
      </c>
      <c r="S717" s="230">
        <v>0</v>
      </c>
      <c r="T717" s="231">
        <f>S717*H717</f>
        <v>0</v>
      </c>
      <c r="AR717" s="24" t="s">
        <v>148</v>
      </c>
      <c r="AT717" s="24" t="s">
        <v>143</v>
      </c>
      <c r="AU717" s="24" t="s">
        <v>84</v>
      </c>
      <c r="AY717" s="24" t="s">
        <v>141</v>
      </c>
      <c r="BE717" s="232">
        <f>IF(N717="základní",J717,0)</f>
        <v>0</v>
      </c>
      <c r="BF717" s="232">
        <f>IF(N717="snížená",J717,0)</f>
        <v>0</v>
      </c>
      <c r="BG717" s="232">
        <f>IF(N717="zákl. přenesená",J717,0)</f>
        <v>0</v>
      </c>
      <c r="BH717" s="232">
        <f>IF(N717="sníž. přenesená",J717,0)</f>
        <v>0</v>
      </c>
      <c r="BI717" s="232">
        <f>IF(N717="nulová",J717,0)</f>
        <v>0</v>
      </c>
      <c r="BJ717" s="24" t="s">
        <v>81</v>
      </c>
      <c r="BK717" s="232">
        <f>ROUND(I717*H717,2)</f>
        <v>0</v>
      </c>
      <c r="BL717" s="24" t="s">
        <v>148</v>
      </c>
      <c r="BM717" s="24" t="s">
        <v>1366</v>
      </c>
    </row>
    <row r="718" spans="2:51" s="11" customFormat="1" ht="13.5">
      <c r="B718" s="236"/>
      <c r="C718" s="237"/>
      <c r="D718" s="233" t="s">
        <v>161</v>
      </c>
      <c r="E718" s="238" t="s">
        <v>21</v>
      </c>
      <c r="F718" s="239" t="s">
        <v>1352</v>
      </c>
      <c r="G718" s="237"/>
      <c r="H718" s="240">
        <v>4.312</v>
      </c>
      <c r="I718" s="241"/>
      <c r="J718" s="237"/>
      <c r="K718" s="237"/>
      <c r="L718" s="242"/>
      <c r="M718" s="243"/>
      <c r="N718" s="244"/>
      <c r="O718" s="244"/>
      <c r="P718" s="244"/>
      <c r="Q718" s="244"/>
      <c r="R718" s="244"/>
      <c r="S718" s="244"/>
      <c r="T718" s="245"/>
      <c r="AT718" s="246" t="s">
        <v>161</v>
      </c>
      <c r="AU718" s="246" t="s">
        <v>84</v>
      </c>
      <c r="AV718" s="11" t="s">
        <v>84</v>
      </c>
      <c r="AW718" s="11" t="s">
        <v>37</v>
      </c>
      <c r="AX718" s="11" t="s">
        <v>73</v>
      </c>
      <c r="AY718" s="246" t="s">
        <v>141</v>
      </c>
    </row>
    <row r="719" spans="2:51" s="11" customFormat="1" ht="13.5">
      <c r="B719" s="236"/>
      <c r="C719" s="237"/>
      <c r="D719" s="233" t="s">
        <v>161</v>
      </c>
      <c r="E719" s="238" t="s">
        <v>21</v>
      </c>
      <c r="F719" s="239" t="s">
        <v>1334</v>
      </c>
      <c r="G719" s="237"/>
      <c r="H719" s="240">
        <v>6.485</v>
      </c>
      <c r="I719" s="241"/>
      <c r="J719" s="237"/>
      <c r="K719" s="237"/>
      <c r="L719" s="242"/>
      <c r="M719" s="243"/>
      <c r="N719" s="244"/>
      <c r="O719" s="244"/>
      <c r="P719" s="244"/>
      <c r="Q719" s="244"/>
      <c r="R719" s="244"/>
      <c r="S719" s="244"/>
      <c r="T719" s="245"/>
      <c r="AT719" s="246" t="s">
        <v>161</v>
      </c>
      <c r="AU719" s="246" t="s">
        <v>84</v>
      </c>
      <c r="AV719" s="11" t="s">
        <v>84</v>
      </c>
      <c r="AW719" s="11" t="s">
        <v>37</v>
      </c>
      <c r="AX719" s="11" t="s">
        <v>73</v>
      </c>
      <c r="AY719" s="246" t="s">
        <v>141</v>
      </c>
    </row>
    <row r="720" spans="2:51" s="12" customFormat="1" ht="13.5">
      <c r="B720" s="247"/>
      <c r="C720" s="248"/>
      <c r="D720" s="233" t="s">
        <v>161</v>
      </c>
      <c r="E720" s="249" t="s">
        <v>21</v>
      </c>
      <c r="F720" s="250" t="s">
        <v>174</v>
      </c>
      <c r="G720" s="248"/>
      <c r="H720" s="251">
        <v>10.797</v>
      </c>
      <c r="I720" s="252"/>
      <c r="J720" s="248"/>
      <c r="K720" s="248"/>
      <c r="L720" s="253"/>
      <c r="M720" s="254"/>
      <c r="N720" s="255"/>
      <c r="O720" s="255"/>
      <c r="P720" s="255"/>
      <c r="Q720" s="255"/>
      <c r="R720" s="255"/>
      <c r="S720" s="255"/>
      <c r="T720" s="256"/>
      <c r="AT720" s="257" t="s">
        <v>161</v>
      </c>
      <c r="AU720" s="257" t="s">
        <v>84</v>
      </c>
      <c r="AV720" s="12" t="s">
        <v>148</v>
      </c>
      <c r="AW720" s="12" t="s">
        <v>37</v>
      </c>
      <c r="AX720" s="12" t="s">
        <v>81</v>
      </c>
      <c r="AY720" s="257" t="s">
        <v>141</v>
      </c>
    </row>
    <row r="721" spans="2:65" s="1" customFormat="1" ht="16.5" customHeight="1">
      <c r="B721" s="46"/>
      <c r="C721" s="221" t="s">
        <v>1367</v>
      </c>
      <c r="D721" s="221" t="s">
        <v>143</v>
      </c>
      <c r="E721" s="222" t="s">
        <v>1368</v>
      </c>
      <c r="F721" s="223" t="s">
        <v>1369</v>
      </c>
      <c r="G721" s="224" t="s">
        <v>208</v>
      </c>
      <c r="H721" s="225">
        <v>21.504</v>
      </c>
      <c r="I721" s="226"/>
      <c r="J721" s="227">
        <f>ROUND(I721*H721,2)</f>
        <v>0</v>
      </c>
      <c r="K721" s="223" t="s">
        <v>147</v>
      </c>
      <c r="L721" s="72"/>
      <c r="M721" s="228" t="s">
        <v>21</v>
      </c>
      <c r="N721" s="229" t="s">
        <v>44</v>
      </c>
      <c r="O721" s="47"/>
      <c r="P721" s="230">
        <f>O721*H721</f>
        <v>0</v>
      </c>
      <c r="Q721" s="230">
        <v>0</v>
      </c>
      <c r="R721" s="230">
        <f>Q721*H721</f>
        <v>0</v>
      </c>
      <c r="S721" s="230">
        <v>0</v>
      </c>
      <c r="T721" s="231">
        <f>S721*H721</f>
        <v>0</v>
      </c>
      <c r="AR721" s="24" t="s">
        <v>148</v>
      </c>
      <c r="AT721" s="24" t="s">
        <v>143</v>
      </c>
      <c r="AU721" s="24" t="s">
        <v>84</v>
      </c>
      <c r="AY721" s="24" t="s">
        <v>141</v>
      </c>
      <c r="BE721" s="232">
        <f>IF(N721="základní",J721,0)</f>
        <v>0</v>
      </c>
      <c r="BF721" s="232">
        <f>IF(N721="snížená",J721,0)</f>
        <v>0</v>
      </c>
      <c r="BG721" s="232">
        <f>IF(N721="zákl. přenesená",J721,0)</f>
        <v>0</v>
      </c>
      <c r="BH721" s="232">
        <f>IF(N721="sníž. přenesená",J721,0)</f>
        <v>0</v>
      </c>
      <c r="BI721" s="232">
        <f>IF(N721="nulová",J721,0)</f>
        <v>0</v>
      </c>
      <c r="BJ721" s="24" t="s">
        <v>81</v>
      </c>
      <c r="BK721" s="232">
        <f>ROUND(I721*H721,2)</f>
        <v>0</v>
      </c>
      <c r="BL721" s="24" t="s">
        <v>148</v>
      </c>
      <c r="BM721" s="24" t="s">
        <v>1370</v>
      </c>
    </row>
    <row r="722" spans="2:51" s="11" customFormat="1" ht="13.5">
      <c r="B722" s="236"/>
      <c r="C722" s="237"/>
      <c r="D722" s="233" t="s">
        <v>161</v>
      </c>
      <c r="E722" s="238" t="s">
        <v>21</v>
      </c>
      <c r="F722" s="239" t="s">
        <v>1351</v>
      </c>
      <c r="G722" s="237"/>
      <c r="H722" s="240">
        <v>21.504</v>
      </c>
      <c r="I722" s="241"/>
      <c r="J722" s="237"/>
      <c r="K722" s="237"/>
      <c r="L722" s="242"/>
      <c r="M722" s="243"/>
      <c r="N722" s="244"/>
      <c r="O722" s="244"/>
      <c r="P722" s="244"/>
      <c r="Q722" s="244"/>
      <c r="R722" s="244"/>
      <c r="S722" s="244"/>
      <c r="T722" s="245"/>
      <c r="AT722" s="246" t="s">
        <v>161</v>
      </c>
      <c r="AU722" s="246" t="s">
        <v>84</v>
      </c>
      <c r="AV722" s="11" t="s">
        <v>84</v>
      </c>
      <c r="AW722" s="11" t="s">
        <v>37</v>
      </c>
      <c r="AX722" s="11" t="s">
        <v>81</v>
      </c>
      <c r="AY722" s="246" t="s">
        <v>141</v>
      </c>
    </row>
    <row r="723" spans="2:65" s="1" customFormat="1" ht="16.5" customHeight="1">
      <c r="B723" s="46"/>
      <c r="C723" s="221" t="s">
        <v>1371</v>
      </c>
      <c r="D723" s="221" t="s">
        <v>143</v>
      </c>
      <c r="E723" s="222" t="s">
        <v>1372</v>
      </c>
      <c r="F723" s="223" t="s">
        <v>1373</v>
      </c>
      <c r="G723" s="224" t="s">
        <v>208</v>
      </c>
      <c r="H723" s="225">
        <v>100.052</v>
      </c>
      <c r="I723" s="226"/>
      <c r="J723" s="227">
        <f>ROUND(I723*H723,2)</f>
        <v>0</v>
      </c>
      <c r="K723" s="223" t="s">
        <v>147</v>
      </c>
      <c r="L723" s="72"/>
      <c r="M723" s="228" t="s">
        <v>21</v>
      </c>
      <c r="N723" s="229" t="s">
        <v>44</v>
      </c>
      <c r="O723" s="47"/>
      <c r="P723" s="230">
        <f>O723*H723</f>
        <v>0</v>
      </c>
      <c r="Q723" s="230">
        <v>0</v>
      </c>
      <c r="R723" s="230">
        <f>Q723*H723</f>
        <v>0</v>
      </c>
      <c r="S723" s="230">
        <v>0</v>
      </c>
      <c r="T723" s="231">
        <f>S723*H723</f>
        <v>0</v>
      </c>
      <c r="AR723" s="24" t="s">
        <v>148</v>
      </c>
      <c r="AT723" s="24" t="s">
        <v>143</v>
      </c>
      <c r="AU723" s="24" t="s">
        <v>84</v>
      </c>
      <c r="AY723" s="24" t="s">
        <v>141</v>
      </c>
      <c r="BE723" s="232">
        <f>IF(N723="základní",J723,0)</f>
        <v>0</v>
      </c>
      <c r="BF723" s="232">
        <f>IF(N723="snížená",J723,0)</f>
        <v>0</v>
      </c>
      <c r="BG723" s="232">
        <f>IF(N723="zákl. přenesená",J723,0)</f>
        <v>0</v>
      </c>
      <c r="BH723" s="232">
        <f>IF(N723="sníž. přenesená",J723,0)</f>
        <v>0</v>
      </c>
      <c r="BI723" s="232">
        <f>IF(N723="nulová",J723,0)</f>
        <v>0</v>
      </c>
      <c r="BJ723" s="24" t="s">
        <v>81</v>
      </c>
      <c r="BK723" s="232">
        <f>ROUND(I723*H723,2)</f>
        <v>0</v>
      </c>
      <c r="BL723" s="24" t="s">
        <v>148</v>
      </c>
      <c r="BM723" s="24" t="s">
        <v>1374</v>
      </c>
    </row>
    <row r="724" spans="2:47" s="1" customFormat="1" ht="13.5">
      <c r="B724" s="46"/>
      <c r="C724" s="74"/>
      <c r="D724" s="233" t="s">
        <v>150</v>
      </c>
      <c r="E724" s="74"/>
      <c r="F724" s="234" t="s">
        <v>1375</v>
      </c>
      <c r="G724" s="74"/>
      <c r="H724" s="74"/>
      <c r="I724" s="191"/>
      <c r="J724" s="74"/>
      <c r="K724" s="74"/>
      <c r="L724" s="72"/>
      <c r="M724" s="235"/>
      <c r="N724" s="47"/>
      <c r="O724" s="47"/>
      <c r="P724" s="47"/>
      <c r="Q724" s="47"/>
      <c r="R724" s="47"/>
      <c r="S724" s="47"/>
      <c r="T724" s="95"/>
      <c r="AT724" s="24" t="s">
        <v>150</v>
      </c>
      <c r="AU724" s="24" t="s">
        <v>84</v>
      </c>
    </row>
    <row r="725" spans="2:51" s="11" customFormat="1" ht="13.5">
      <c r="B725" s="236"/>
      <c r="C725" s="237"/>
      <c r="D725" s="233" t="s">
        <v>161</v>
      </c>
      <c r="E725" s="238" t="s">
        <v>21</v>
      </c>
      <c r="F725" s="239" t="s">
        <v>1338</v>
      </c>
      <c r="G725" s="237"/>
      <c r="H725" s="240">
        <v>1.264</v>
      </c>
      <c r="I725" s="241"/>
      <c r="J725" s="237"/>
      <c r="K725" s="237"/>
      <c r="L725" s="242"/>
      <c r="M725" s="243"/>
      <c r="N725" s="244"/>
      <c r="O725" s="244"/>
      <c r="P725" s="244"/>
      <c r="Q725" s="244"/>
      <c r="R725" s="244"/>
      <c r="S725" s="244"/>
      <c r="T725" s="245"/>
      <c r="AT725" s="246" t="s">
        <v>161</v>
      </c>
      <c r="AU725" s="246" t="s">
        <v>84</v>
      </c>
      <c r="AV725" s="11" t="s">
        <v>84</v>
      </c>
      <c r="AW725" s="11" t="s">
        <v>37</v>
      </c>
      <c r="AX725" s="11" t="s">
        <v>73</v>
      </c>
      <c r="AY725" s="246" t="s">
        <v>141</v>
      </c>
    </row>
    <row r="726" spans="2:51" s="11" customFormat="1" ht="13.5">
      <c r="B726" s="236"/>
      <c r="C726" s="237"/>
      <c r="D726" s="233" t="s">
        <v>161</v>
      </c>
      <c r="E726" s="238" t="s">
        <v>21</v>
      </c>
      <c r="F726" s="239" t="s">
        <v>1339</v>
      </c>
      <c r="G726" s="237"/>
      <c r="H726" s="240">
        <v>80.896</v>
      </c>
      <c r="I726" s="241"/>
      <c r="J726" s="237"/>
      <c r="K726" s="237"/>
      <c r="L726" s="242"/>
      <c r="M726" s="243"/>
      <c r="N726" s="244"/>
      <c r="O726" s="244"/>
      <c r="P726" s="244"/>
      <c r="Q726" s="244"/>
      <c r="R726" s="244"/>
      <c r="S726" s="244"/>
      <c r="T726" s="245"/>
      <c r="AT726" s="246" t="s">
        <v>161</v>
      </c>
      <c r="AU726" s="246" t="s">
        <v>84</v>
      </c>
      <c r="AV726" s="11" t="s">
        <v>84</v>
      </c>
      <c r="AW726" s="11" t="s">
        <v>37</v>
      </c>
      <c r="AX726" s="11" t="s">
        <v>73</v>
      </c>
      <c r="AY726" s="246" t="s">
        <v>141</v>
      </c>
    </row>
    <row r="727" spans="2:51" s="11" customFormat="1" ht="13.5">
      <c r="B727" s="236"/>
      <c r="C727" s="237"/>
      <c r="D727" s="233" t="s">
        <v>161</v>
      </c>
      <c r="E727" s="238" t="s">
        <v>21</v>
      </c>
      <c r="F727" s="239" t="s">
        <v>1341</v>
      </c>
      <c r="G727" s="237"/>
      <c r="H727" s="240">
        <v>17.892</v>
      </c>
      <c r="I727" s="241"/>
      <c r="J727" s="237"/>
      <c r="K727" s="237"/>
      <c r="L727" s="242"/>
      <c r="M727" s="243"/>
      <c r="N727" s="244"/>
      <c r="O727" s="244"/>
      <c r="P727" s="244"/>
      <c r="Q727" s="244"/>
      <c r="R727" s="244"/>
      <c r="S727" s="244"/>
      <c r="T727" s="245"/>
      <c r="AT727" s="246" t="s">
        <v>161</v>
      </c>
      <c r="AU727" s="246" t="s">
        <v>84</v>
      </c>
      <c r="AV727" s="11" t="s">
        <v>84</v>
      </c>
      <c r="AW727" s="11" t="s">
        <v>37</v>
      </c>
      <c r="AX727" s="11" t="s">
        <v>73</v>
      </c>
      <c r="AY727" s="246" t="s">
        <v>141</v>
      </c>
    </row>
    <row r="728" spans="2:51" s="12" customFormat="1" ht="13.5">
      <c r="B728" s="247"/>
      <c r="C728" s="248"/>
      <c r="D728" s="233" t="s">
        <v>161</v>
      </c>
      <c r="E728" s="249" t="s">
        <v>21</v>
      </c>
      <c r="F728" s="250" t="s">
        <v>174</v>
      </c>
      <c r="G728" s="248"/>
      <c r="H728" s="251">
        <v>100.052</v>
      </c>
      <c r="I728" s="252"/>
      <c r="J728" s="248"/>
      <c r="K728" s="248"/>
      <c r="L728" s="253"/>
      <c r="M728" s="254"/>
      <c r="N728" s="255"/>
      <c r="O728" s="255"/>
      <c r="P728" s="255"/>
      <c r="Q728" s="255"/>
      <c r="R728" s="255"/>
      <c r="S728" s="255"/>
      <c r="T728" s="256"/>
      <c r="AT728" s="257" t="s">
        <v>161</v>
      </c>
      <c r="AU728" s="257" t="s">
        <v>84</v>
      </c>
      <c r="AV728" s="12" t="s">
        <v>148</v>
      </c>
      <c r="AW728" s="12" t="s">
        <v>37</v>
      </c>
      <c r="AX728" s="12" t="s">
        <v>81</v>
      </c>
      <c r="AY728" s="257" t="s">
        <v>141</v>
      </c>
    </row>
    <row r="729" spans="2:65" s="1" customFormat="1" ht="16.5" customHeight="1">
      <c r="B729" s="46"/>
      <c r="C729" s="221" t="s">
        <v>1376</v>
      </c>
      <c r="D729" s="221" t="s">
        <v>143</v>
      </c>
      <c r="E729" s="222" t="s">
        <v>354</v>
      </c>
      <c r="F729" s="223" t="s">
        <v>355</v>
      </c>
      <c r="G729" s="224" t="s">
        <v>208</v>
      </c>
      <c r="H729" s="225">
        <v>108.02</v>
      </c>
      <c r="I729" s="226"/>
      <c r="J729" s="227">
        <f>ROUND(I729*H729,2)</f>
        <v>0</v>
      </c>
      <c r="K729" s="223" t="s">
        <v>147</v>
      </c>
      <c r="L729" s="72"/>
      <c r="M729" s="228" t="s">
        <v>21</v>
      </c>
      <c r="N729" s="229" t="s">
        <v>44</v>
      </c>
      <c r="O729" s="47"/>
      <c r="P729" s="230">
        <f>O729*H729</f>
        <v>0</v>
      </c>
      <c r="Q729" s="230">
        <v>0</v>
      </c>
      <c r="R729" s="230">
        <f>Q729*H729</f>
        <v>0</v>
      </c>
      <c r="S729" s="230">
        <v>0</v>
      </c>
      <c r="T729" s="231">
        <f>S729*H729</f>
        <v>0</v>
      </c>
      <c r="AR729" s="24" t="s">
        <v>148</v>
      </c>
      <c r="AT729" s="24" t="s">
        <v>143</v>
      </c>
      <c r="AU729" s="24" t="s">
        <v>84</v>
      </c>
      <c r="AY729" s="24" t="s">
        <v>141</v>
      </c>
      <c r="BE729" s="232">
        <f>IF(N729="základní",J729,0)</f>
        <v>0</v>
      </c>
      <c r="BF729" s="232">
        <f>IF(N729="snížená",J729,0)</f>
        <v>0</v>
      </c>
      <c r="BG729" s="232">
        <f>IF(N729="zákl. přenesená",J729,0)</f>
        <v>0</v>
      </c>
      <c r="BH729" s="232">
        <f>IF(N729="sníž. přenesená",J729,0)</f>
        <v>0</v>
      </c>
      <c r="BI729" s="232">
        <f>IF(N729="nulová",J729,0)</f>
        <v>0</v>
      </c>
      <c r="BJ729" s="24" t="s">
        <v>81</v>
      </c>
      <c r="BK729" s="232">
        <f>ROUND(I729*H729,2)</f>
        <v>0</v>
      </c>
      <c r="BL729" s="24" t="s">
        <v>148</v>
      </c>
      <c r="BM729" s="24" t="s">
        <v>1377</v>
      </c>
    </row>
    <row r="730" spans="2:51" s="11" customFormat="1" ht="13.5">
      <c r="B730" s="236"/>
      <c r="C730" s="237"/>
      <c r="D730" s="233" t="s">
        <v>161</v>
      </c>
      <c r="E730" s="238" t="s">
        <v>21</v>
      </c>
      <c r="F730" s="239" t="s">
        <v>1350</v>
      </c>
      <c r="G730" s="237"/>
      <c r="H730" s="240">
        <v>35.981</v>
      </c>
      <c r="I730" s="241"/>
      <c r="J730" s="237"/>
      <c r="K730" s="237"/>
      <c r="L730" s="242"/>
      <c r="M730" s="243"/>
      <c r="N730" s="244"/>
      <c r="O730" s="244"/>
      <c r="P730" s="244"/>
      <c r="Q730" s="244"/>
      <c r="R730" s="244"/>
      <c r="S730" s="244"/>
      <c r="T730" s="245"/>
      <c r="AT730" s="246" t="s">
        <v>161</v>
      </c>
      <c r="AU730" s="246" t="s">
        <v>84</v>
      </c>
      <c r="AV730" s="11" t="s">
        <v>84</v>
      </c>
      <c r="AW730" s="11" t="s">
        <v>37</v>
      </c>
      <c r="AX730" s="11" t="s">
        <v>73</v>
      </c>
      <c r="AY730" s="246" t="s">
        <v>141</v>
      </c>
    </row>
    <row r="731" spans="2:51" s="11" customFormat="1" ht="13.5">
      <c r="B731" s="236"/>
      <c r="C731" s="237"/>
      <c r="D731" s="233" t="s">
        <v>161</v>
      </c>
      <c r="E731" s="238" t="s">
        <v>21</v>
      </c>
      <c r="F731" s="239" t="s">
        <v>1332</v>
      </c>
      <c r="G731" s="237"/>
      <c r="H731" s="240">
        <v>68.799</v>
      </c>
      <c r="I731" s="241"/>
      <c r="J731" s="237"/>
      <c r="K731" s="237"/>
      <c r="L731" s="242"/>
      <c r="M731" s="243"/>
      <c r="N731" s="244"/>
      <c r="O731" s="244"/>
      <c r="P731" s="244"/>
      <c r="Q731" s="244"/>
      <c r="R731" s="244"/>
      <c r="S731" s="244"/>
      <c r="T731" s="245"/>
      <c r="AT731" s="246" t="s">
        <v>161</v>
      </c>
      <c r="AU731" s="246" t="s">
        <v>84</v>
      </c>
      <c r="AV731" s="11" t="s">
        <v>84</v>
      </c>
      <c r="AW731" s="11" t="s">
        <v>37</v>
      </c>
      <c r="AX731" s="11" t="s">
        <v>73</v>
      </c>
      <c r="AY731" s="246" t="s">
        <v>141</v>
      </c>
    </row>
    <row r="732" spans="2:51" s="11" customFormat="1" ht="13.5">
      <c r="B732" s="236"/>
      <c r="C732" s="237"/>
      <c r="D732" s="233" t="s">
        <v>161</v>
      </c>
      <c r="E732" s="238" t="s">
        <v>21</v>
      </c>
      <c r="F732" s="239" t="s">
        <v>1340</v>
      </c>
      <c r="G732" s="237"/>
      <c r="H732" s="240">
        <v>3.24</v>
      </c>
      <c r="I732" s="241"/>
      <c r="J732" s="237"/>
      <c r="K732" s="237"/>
      <c r="L732" s="242"/>
      <c r="M732" s="243"/>
      <c r="N732" s="244"/>
      <c r="O732" s="244"/>
      <c r="P732" s="244"/>
      <c r="Q732" s="244"/>
      <c r="R732" s="244"/>
      <c r="S732" s="244"/>
      <c r="T732" s="245"/>
      <c r="AT732" s="246" t="s">
        <v>161</v>
      </c>
      <c r="AU732" s="246" t="s">
        <v>84</v>
      </c>
      <c r="AV732" s="11" t="s">
        <v>84</v>
      </c>
      <c r="AW732" s="11" t="s">
        <v>37</v>
      </c>
      <c r="AX732" s="11" t="s">
        <v>73</v>
      </c>
      <c r="AY732" s="246" t="s">
        <v>141</v>
      </c>
    </row>
    <row r="733" spans="2:51" s="12" customFormat="1" ht="13.5">
      <c r="B733" s="247"/>
      <c r="C733" s="248"/>
      <c r="D733" s="233" t="s">
        <v>161</v>
      </c>
      <c r="E733" s="249" t="s">
        <v>21</v>
      </c>
      <c r="F733" s="250" t="s">
        <v>174</v>
      </c>
      <c r="G733" s="248"/>
      <c r="H733" s="251">
        <v>108.02</v>
      </c>
      <c r="I733" s="252"/>
      <c r="J733" s="248"/>
      <c r="K733" s="248"/>
      <c r="L733" s="253"/>
      <c r="M733" s="254"/>
      <c r="N733" s="255"/>
      <c r="O733" s="255"/>
      <c r="P733" s="255"/>
      <c r="Q733" s="255"/>
      <c r="R733" s="255"/>
      <c r="S733" s="255"/>
      <c r="T733" s="256"/>
      <c r="AT733" s="257" t="s">
        <v>161</v>
      </c>
      <c r="AU733" s="257" t="s">
        <v>84</v>
      </c>
      <c r="AV733" s="12" t="s">
        <v>148</v>
      </c>
      <c r="AW733" s="12" t="s">
        <v>37</v>
      </c>
      <c r="AX733" s="12" t="s">
        <v>81</v>
      </c>
      <c r="AY733" s="257" t="s">
        <v>141</v>
      </c>
    </row>
    <row r="734" spans="2:63" s="10" customFormat="1" ht="29.85" customHeight="1">
      <c r="B734" s="205"/>
      <c r="C734" s="206"/>
      <c r="D734" s="207" t="s">
        <v>72</v>
      </c>
      <c r="E734" s="219" t="s">
        <v>226</v>
      </c>
      <c r="F734" s="219" t="s">
        <v>227</v>
      </c>
      <c r="G734" s="206"/>
      <c r="H734" s="206"/>
      <c r="I734" s="209"/>
      <c r="J734" s="220">
        <f>BK734</f>
        <v>0</v>
      </c>
      <c r="K734" s="206"/>
      <c r="L734" s="211"/>
      <c r="M734" s="212"/>
      <c r="N734" s="213"/>
      <c r="O734" s="213"/>
      <c r="P734" s="214">
        <f>SUM(P735:P736)</f>
        <v>0</v>
      </c>
      <c r="Q734" s="213"/>
      <c r="R734" s="214">
        <f>SUM(R735:R736)</f>
        <v>0</v>
      </c>
      <c r="S734" s="213"/>
      <c r="T734" s="215">
        <f>SUM(T735:T736)</f>
        <v>0</v>
      </c>
      <c r="AR734" s="216" t="s">
        <v>81</v>
      </c>
      <c r="AT734" s="217" t="s">
        <v>72</v>
      </c>
      <c r="AU734" s="217" t="s">
        <v>81</v>
      </c>
      <c r="AY734" s="216" t="s">
        <v>141</v>
      </c>
      <c r="BK734" s="218">
        <f>SUM(BK735:BK736)</f>
        <v>0</v>
      </c>
    </row>
    <row r="735" spans="2:65" s="1" customFormat="1" ht="25.5" customHeight="1">
      <c r="B735" s="46"/>
      <c r="C735" s="221" t="s">
        <v>1378</v>
      </c>
      <c r="D735" s="221" t="s">
        <v>143</v>
      </c>
      <c r="E735" s="222" t="s">
        <v>1379</v>
      </c>
      <c r="F735" s="223" t="s">
        <v>1380</v>
      </c>
      <c r="G735" s="224" t="s">
        <v>208</v>
      </c>
      <c r="H735" s="225">
        <v>320.768</v>
      </c>
      <c r="I735" s="226"/>
      <c r="J735" s="227">
        <f>ROUND(I735*H735,2)</f>
        <v>0</v>
      </c>
      <c r="K735" s="223" t="s">
        <v>147</v>
      </c>
      <c r="L735" s="72"/>
      <c r="M735" s="228" t="s">
        <v>21</v>
      </c>
      <c r="N735" s="229" t="s">
        <v>44</v>
      </c>
      <c r="O735" s="47"/>
      <c r="P735" s="230">
        <f>O735*H735</f>
        <v>0</v>
      </c>
      <c r="Q735" s="230">
        <v>0</v>
      </c>
      <c r="R735" s="230">
        <f>Q735*H735</f>
        <v>0</v>
      </c>
      <c r="S735" s="230">
        <v>0</v>
      </c>
      <c r="T735" s="231">
        <f>S735*H735</f>
        <v>0</v>
      </c>
      <c r="AR735" s="24" t="s">
        <v>148</v>
      </c>
      <c r="AT735" s="24" t="s">
        <v>143</v>
      </c>
      <c r="AU735" s="24" t="s">
        <v>84</v>
      </c>
      <c r="AY735" s="24" t="s">
        <v>141</v>
      </c>
      <c r="BE735" s="232">
        <f>IF(N735="základní",J735,0)</f>
        <v>0</v>
      </c>
      <c r="BF735" s="232">
        <f>IF(N735="snížená",J735,0)</f>
        <v>0</v>
      </c>
      <c r="BG735" s="232">
        <f>IF(N735="zákl. přenesená",J735,0)</f>
        <v>0</v>
      </c>
      <c r="BH735" s="232">
        <f>IF(N735="sníž. přenesená",J735,0)</f>
        <v>0</v>
      </c>
      <c r="BI735" s="232">
        <f>IF(N735="nulová",J735,0)</f>
        <v>0</v>
      </c>
      <c r="BJ735" s="24" t="s">
        <v>81</v>
      </c>
      <c r="BK735" s="232">
        <f>ROUND(I735*H735,2)</f>
        <v>0</v>
      </c>
      <c r="BL735" s="24" t="s">
        <v>148</v>
      </c>
      <c r="BM735" s="24" t="s">
        <v>1381</v>
      </c>
    </row>
    <row r="736" spans="2:65" s="1" customFormat="1" ht="25.5" customHeight="1">
      <c r="B736" s="46"/>
      <c r="C736" s="221" t="s">
        <v>1382</v>
      </c>
      <c r="D736" s="221" t="s">
        <v>143</v>
      </c>
      <c r="E736" s="222" t="s">
        <v>1383</v>
      </c>
      <c r="F736" s="223" t="s">
        <v>1384</v>
      </c>
      <c r="G736" s="224" t="s">
        <v>208</v>
      </c>
      <c r="H736" s="225">
        <v>320.768</v>
      </c>
      <c r="I736" s="226"/>
      <c r="J736" s="227">
        <f>ROUND(I736*H736,2)</f>
        <v>0</v>
      </c>
      <c r="K736" s="223" t="s">
        <v>147</v>
      </c>
      <c r="L736" s="72"/>
      <c r="M736" s="228" t="s">
        <v>21</v>
      </c>
      <c r="N736" s="229" t="s">
        <v>44</v>
      </c>
      <c r="O736" s="47"/>
      <c r="P736" s="230">
        <f>O736*H736</f>
        <v>0</v>
      </c>
      <c r="Q736" s="230">
        <v>0</v>
      </c>
      <c r="R736" s="230">
        <f>Q736*H736</f>
        <v>0</v>
      </c>
      <c r="S736" s="230">
        <v>0</v>
      </c>
      <c r="T736" s="231">
        <f>S736*H736</f>
        <v>0</v>
      </c>
      <c r="AR736" s="24" t="s">
        <v>148</v>
      </c>
      <c r="AT736" s="24" t="s">
        <v>143</v>
      </c>
      <c r="AU736" s="24" t="s">
        <v>84</v>
      </c>
      <c r="AY736" s="24" t="s">
        <v>141</v>
      </c>
      <c r="BE736" s="232">
        <f>IF(N736="základní",J736,0)</f>
        <v>0</v>
      </c>
      <c r="BF736" s="232">
        <f>IF(N736="snížená",J736,0)</f>
        <v>0</v>
      </c>
      <c r="BG736" s="232">
        <f>IF(N736="zákl. přenesená",J736,0)</f>
        <v>0</v>
      </c>
      <c r="BH736" s="232">
        <f>IF(N736="sníž. přenesená",J736,0)</f>
        <v>0</v>
      </c>
      <c r="BI736" s="232">
        <f>IF(N736="nulová",J736,0)</f>
        <v>0</v>
      </c>
      <c r="BJ736" s="24" t="s">
        <v>81</v>
      </c>
      <c r="BK736" s="232">
        <f>ROUND(I736*H736,2)</f>
        <v>0</v>
      </c>
      <c r="BL736" s="24" t="s">
        <v>148</v>
      </c>
      <c r="BM736" s="24" t="s">
        <v>1385</v>
      </c>
    </row>
    <row r="737" spans="2:63" s="10" customFormat="1" ht="37.4" customHeight="1">
      <c r="B737" s="205"/>
      <c r="C737" s="206"/>
      <c r="D737" s="207" t="s">
        <v>72</v>
      </c>
      <c r="E737" s="208" t="s">
        <v>1386</v>
      </c>
      <c r="F737" s="208" t="s">
        <v>1387</v>
      </c>
      <c r="G737" s="206"/>
      <c r="H737" s="206"/>
      <c r="I737" s="209"/>
      <c r="J737" s="210">
        <f>BK737</f>
        <v>0</v>
      </c>
      <c r="K737" s="206"/>
      <c r="L737" s="211"/>
      <c r="M737" s="212"/>
      <c r="N737" s="213"/>
      <c r="O737" s="213"/>
      <c r="P737" s="214">
        <f>P738</f>
        <v>0</v>
      </c>
      <c r="Q737" s="213"/>
      <c r="R737" s="214">
        <f>R738</f>
        <v>1.0885711200000001</v>
      </c>
      <c r="S737" s="213"/>
      <c r="T737" s="215">
        <f>T738</f>
        <v>0</v>
      </c>
      <c r="AR737" s="216" t="s">
        <v>84</v>
      </c>
      <c r="AT737" s="217" t="s">
        <v>72</v>
      </c>
      <c r="AU737" s="217" t="s">
        <v>73</v>
      </c>
      <c r="AY737" s="216" t="s">
        <v>141</v>
      </c>
      <c r="BK737" s="218">
        <f>BK738</f>
        <v>0</v>
      </c>
    </row>
    <row r="738" spans="2:63" s="10" customFormat="1" ht="19.9" customHeight="1">
      <c r="B738" s="205"/>
      <c r="C738" s="206"/>
      <c r="D738" s="207" t="s">
        <v>72</v>
      </c>
      <c r="E738" s="219" t="s">
        <v>1388</v>
      </c>
      <c r="F738" s="219" t="s">
        <v>1389</v>
      </c>
      <c r="G738" s="206"/>
      <c r="H738" s="206"/>
      <c r="I738" s="209"/>
      <c r="J738" s="220">
        <f>BK738</f>
        <v>0</v>
      </c>
      <c r="K738" s="206"/>
      <c r="L738" s="211"/>
      <c r="M738" s="212"/>
      <c r="N738" s="213"/>
      <c r="O738" s="213"/>
      <c r="P738" s="214">
        <f>SUM(P739:P828)</f>
        <v>0</v>
      </c>
      <c r="Q738" s="213"/>
      <c r="R738" s="214">
        <f>SUM(R739:R828)</f>
        <v>1.0885711200000001</v>
      </c>
      <c r="S738" s="213"/>
      <c r="T738" s="215">
        <f>SUM(T739:T828)</f>
        <v>0</v>
      </c>
      <c r="AR738" s="216" t="s">
        <v>84</v>
      </c>
      <c r="AT738" s="217" t="s">
        <v>72</v>
      </c>
      <c r="AU738" s="217" t="s">
        <v>81</v>
      </c>
      <c r="AY738" s="216" t="s">
        <v>141</v>
      </c>
      <c r="BK738" s="218">
        <f>SUM(BK739:BK828)</f>
        <v>0</v>
      </c>
    </row>
    <row r="739" spans="2:65" s="1" customFormat="1" ht="25.5" customHeight="1">
      <c r="B739" s="46"/>
      <c r="C739" s="221" t="s">
        <v>1390</v>
      </c>
      <c r="D739" s="221" t="s">
        <v>143</v>
      </c>
      <c r="E739" s="222" t="s">
        <v>1391</v>
      </c>
      <c r="F739" s="223" t="s">
        <v>1392</v>
      </c>
      <c r="G739" s="224" t="s">
        <v>146</v>
      </c>
      <c r="H739" s="225">
        <v>28.875</v>
      </c>
      <c r="I739" s="226"/>
      <c r="J739" s="227">
        <f>ROUND(I739*H739,2)</f>
        <v>0</v>
      </c>
      <c r="K739" s="223" t="s">
        <v>147</v>
      </c>
      <c r="L739" s="72"/>
      <c r="M739" s="228" t="s">
        <v>21</v>
      </c>
      <c r="N739" s="229" t="s">
        <v>44</v>
      </c>
      <c r="O739" s="47"/>
      <c r="P739" s="230">
        <f>O739*H739</f>
        <v>0</v>
      </c>
      <c r="Q739" s="230">
        <v>0</v>
      </c>
      <c r="R739" s="230">
        <f>Q739*H739</f>
        <v>0</v>
      </c>
      <c r="S739" s="230">
        <v>0</v>
      </c>
      <c r="T739" s="231">
        <f>S739*H739</f>
        <v>0</v>
      </c>
      <c r="AR739" s="24" t="s">
        <v>228</v>
      </c>
      <c r="AT739" s="24" t="s">
        <v>143</v>
      </c>
      <c r="AU739" s="24" t="s">
        <v>84</v>
      </c>
      <c r="AY739" s="24" t="s">
        <v>141</v>
      </c>
      <c r="BE739" s="232">
        <f>IF(N739="základní",J739,0)</f>
        <v>0</v>
      </c>
      <c r="BF739" s="232">
        <f>IF(N739="snížená",J739,0)</f>
        <v>0</v>
      </c>
      <c r="BG739" s="232">
        <f>IF(N739="zákl. přenesená",J739,0)</f>
        <v>0</v>
      </c>
      <c r="BH739" s="232">
        <f>IF(N739="sníž. přenesená",J739,0)</f>
        <v>0</v>
      </c>
      <c r="BI739" s="232">
        <f>IF(N739="nulová",J739,0)</f>
        <v>0</v>
      </c>
      <c r="BJ739" s="24" t="s">
        <v>81</v>
      </c>
      <c r="BK739" s="232">
        <f>ROUND(I739*H739,2)</f>
        <v>0</v>
      </c>
      <c r="BL739" s="24" t="s">
        <v>228</v>
      </c>
      <c r="BM739" s="24" t="s">
        <v>1393</v>
      </c>
    </row>
    <row r="740" spans="2:47" s="1" customFormat="1" ht="13.5">
      <c r="B740" s="46"/>
      <c r="C740" s="74"/>
      <c r="D740" s="233" t="s">
        <v>150</v>
      </c>
      <c r="E740" s="74"/>
      <c r="F740" s="234" t="s">
        <v>1394</v>
      </c>
      <c r="G740" s="74"/>
      <c r="H740" s="74"/>
      <c r="I740" s="191"/>
      <c r="J740" s="74"/>
      <c r="K740" s="74"/>
      <c r="L740" s="72"/>
      <c r="M740" s="235"/>
      <c r="N740" s="47"/>
      <c r="O740" s="47"/>
      <c r="P740" s="47"/>
      <c r="Q740" s="47"/>
      <c r="R740" s="47"/>
      <c r="S740" s="47"/>
      <c r="T740" s="95"/>
      <c r="AT740" s="24" t="s">
        <v>150</v>
      </c>
      <c r="AU740" s="24" t="s">
        <v>84</v>
      </c>
    </row>
    <row r="741" spans="2:51" s="13" customFormat="1" ht="13.5">
      <c r="B741" s="263"/>
      <c r="C741" s="264"/>
      <c r="D741" s="233" t="s">
        <v>161</v>
      </c>
      <c r="E741" s="265" t="s">
        <v>21</v>
      </c>
      <c r="F741" s="266" t="s">
        <v>1395</v>
      </c>
      <c r="G741" s="264"/>
      <c r="H741" s="265" t="s">
        <v>21</v>
      </c>
      <c r="I741" s="267"/>
      <c r="J741" s="264"/>
      <c r="K741" s="264"/>
      <c r="L741" s="268"/>
      <c r="M741" s="269"/>
      <c r="N741" s="270"/>
      <c r="O741" s="270"/>
      <c r="P741" s="270"/>
      <c r="Q741" s="270"/>
      <c r="R741" s="270"/>
      <c r="S741" s="270"/>
      <c r="T741" s="271"/>
      <c r="AT741" s="272" t="s">
        <v>161</v>
      </c>
      <c r="AU741" s="272" t="s">
        <v>84</v>
      </c>
      <c r="AV741" s="13" t="s">
        <v>81</v>
      </c>
      <c r="AW741" s="13" t="s">
        <v>37</v>
      </c>
      <c r="AX741" s="13" t="s">
        <v>73</v>
      </c>
      <c r="AY741" s="272" t="s">
        <v>141</v>
      </c>
    </row>
    <row r="742" spans="2:51" s="11" customFormat="1" ht="13.5">
      <c r="B742" s="236"/>
      <c r="C742" s="237"/>
      <c r="D742" s="233" t="s">
        <v>161</v>
      </c>
      <c r="E742" s="238" t="s">
        <v>21</v>
      </c>
      <c r="F742" s="239" t="s">
        <v>1396</v>
      </c>
      <c r="G742" s="237"/>
      <c r="H742" s="240">
        <v>14.3</v>
      </c>
      <c r="I742" s="241"/>
      <c r="J742" s="237"/>
      <c r="K742" s="237"/>
      <c r="L742" s="242"/>
      <c r="M742" s="243"/>
      <c r="N742" s="244"/>
      <c r="O742" s="244"/>
      <c r="P742" s="244"/>
      <c r="Q742" s="244"/>
      <c r="R742" s="244"/>
      <c r="S742" s="244"/>
      <c r="T742" s="245"/>
      <c r="AT742" s="246" t="s">
        <v>161</v>
      </c>
      <c r="AU742" s="246" t="s">
        <v>84</v>
      </c>
      <c r="AV742" s="11" t="s">
        <v>84</v>
      </c>
      <c r="AW742" s="11" t="s">
        <v>37</v>
      </c>
      <c r="AX742" s="11" t="s">
        <v>73</v>
      </c>
      <c r="AY742" s="246" t="s">
        <v>141</v>
      </c>
    </row>
    <row r="743" spans="2:51" s="11" customFormat="1" ht="13.5">
      <c r="B743" s="236"/>
      <c r="C743" s="237"/>
      <c r="D743" s="233" t="s">
        <v>161</v>
      </c>
      <c r="E743" s="238" t="s">
        <v>21</v>
      </c>
      <c r="F743" s="239" t="s">
        <v>1397</v>
      </c>
      <c r="G743" s="237"/>
      <c r="H743" s="240">
        <v>13.2</v>
      </c>
      <c r="I743" s="241"/>
      <c r="J743" s="237"/>
      <c r="K743" s="237"/>
      <c r="L743" s="242"/>
      <c r="M743" s="243"/>
      <c r="N743" s="244"/>
      <c r="O743" s="244"/>
      <c r="P743" s="244"/>
      <c r="Q743" s="244"/>
      <c r="R743" s="244"/>
      <c r="S743" s="244"/>
      <c r="T743" s="245"/>
      <c r="AT743" s="246" t="s">
        <v>161</v>
      </c>
      <c r="AU743" s="246" t="s">
        <v>84</v>
      </c>
      <c r="AV743" s="11" t="s">
        <v>84</v>
      </c>
      <c r="AW743" s="11" t="s">
        <v>37</v>
      </c>
      <c r="AX743" s="11" t="s">
        <v>73</v>
      </c>
      <c r="AY743" s="246" t="s">
        <v>141</v>
      </c>
    </row>
    <row r="744" spans="2:51" s="14" customFormat="1" ht="13.5">
      <c r="B744" s="273"/>
      <c r="C744" s="274"/>
      <c r="D744" s="233" t="s">
        <v>161</v>
      </c>
      <c r="E744" s="275" t="s">
        <v>21</v>
      </c>
      <c r="F744" s="276" t="s">
        <v>513</v>
      </c>
      <c r="G744" s="274"/>
      <c r="H744" s="277">
        <v>27.5</v>
      </c>
      <c r="I744" s="278"/>
      <c r="J744" s="274"/>
      <c r="K744" s="274"/>
      <c r="L744" s="279"/>
      <c r="M744" s="280"/>
      <c r="N744" s="281"/>
      <c r="O744" s="281"/>
      <c r="P744" s="281"/>
      <c r="Q744" s="281"/>
      <c r="R744" s="281"/>
      <c r="S744" s="281"/>
      <c r="T744" s="282"/>
      <c r="AT744" s="283" t="s">
        <v>161</v>
      </c>
      <c r="AU744" s="283" t="s">
        <v>84</v>
      </c>
      <c r="AV744" s="14" t="s">
        <v>155</v>
      </c>
      <c r="AW744" s="14" t="s">
        <v>37</v>
      </c>
      <c r="AX744" s="14" t="s">
        <v>73</v>
      </c>
      <c r="AY744" s="283" t="s">
        <v>141</v>
      </c>
    </row>
    <row r="745" spans="2:51" s="11" customFormat="1" ht="13.5">
      <c r="B745" s="236"/>
      <c r="C745" s="237"/>
      <c r="D745" s="233" t="s">
        <v>161</v>
      </c>
      <c r="E745" s="238" t="s">
        <v>21</v>
      </c>
      <c r="F745" s="239" t="s">
        <v>1398</v>
      </c>
      <c r="G745" s="237"/>
      <c r="H745" s="240">
        <v>1.375</v>
      </c>
      <c r="I745" s="241"/>
      <c r="J745" s="237"/>
      <c r="K745" s="237"/>
      <c r="L745" s="242"/>
      <c r="M745" s="243"/>
      <c r="N745" s="244"/>
      <c r="O745" s="244"/>
      <c r="P745" s="244"/>
      <c r="Q745" s="244"/>
      <c r="R745" s="244"/>
      <c r="S745" s="244"/>
      <c r="T745" s="245"/>
      <c r="AT745" s="246" t="s">
        <v>161</v>
      </c>
      <c r="AU745" s="246" t="s">
        <v>84</v>
      </c>
      <c r="AV745" s="11" t="s">
        <v>84</v>
      </c>
      <c r="AW745" s="11" t="s">
        <v>37</v>
      </c>
      <c r="AX745" s="11" t="s">
        <v>73</v>
      </c>
      <c r="AY745" s="246" t="s">
        <v>141</v>
      </c>
    </row>
    <row r="746" spans="2:51" s="12" customFormat="1" ht="13.5">
      <c r="B746" s="247"/>
      <c r="C746" s="248"/>
      <c r="D746" s="233" t="s">
        <v>161</v>
      </c>
      <c r="E746" s="249" t="s">
        <v>21</v>
      </c>
      <c r="F746" s="250" t="s">
        <v>174</v>
      </c>
      <c r="G746" s="248"/>
      <c r="H746" s="251">
        <v>28.875</v>
      </c>
      <c r="I746" s="252"/>
      <c r="J746" s="248"/>
      <c r="K746" s="248"/>
      <c r="L746" s="253"/>
      <c r="M746" s="254"/>
      <c r="N746" s="255"/>
      <c r="O746" s="255"/>
      <c r="P746" s="255"/>
      <c r="Q746" s="255"/>
      <c r="R746" s="255"/>
      <c r="S746" s="255"/>
      <c r="T746" s="256"/>
      <c r="AT746" s="257" t="s">
        <v>161</v>
      </c>
      <c r="AU746" s="257" t="s">
        <v>84</v>
      </c>
      <c r="AV746" s="12" t="s">
        <v>148</v>
      </c>
      <c r="AW746" s="12" t="s">
        <v>37</v>
      </c>
      <c r="AX746" s="12" t="s">
        <v>81</v>
      </c>
      <c r="AY746" s="257" t="s">
        <v>141</v>
      </c>
    </row>
    <row r="747" spans="2:65" s="1" customFormat="1" ht="16.5" customHeight="1">
      <c r="B747" s="46"/>
      <c r="C747" s="284" t="s">
        <v>1399</v>
      </c>
      <c r="D747" s="284" t="s">
        <v>576</v>
      </c>
      <c r="E747" s="285" t="s">
        <v>1400</v>
      </c>
      <c r="F747" s="286" t="s">
        <v>1401</v>
      </c>
      <c r="G747" s="287" t="s">
        <v>208</v>
      </c>
      <c r="H747" s="288">
        <v>0.009</v>
      </c>
      <c r="I747" s="289"/>
      <c r="J747" s="290">
        <f>ROUND(I747*H747,2)</f>
        <v>0</v>
      </c>
      <c r="K747" s="286" t="s">
        <v>147</v>
      </c>
      <c r="L747" s="291"/>
      <c r="M747" s="292" t="s">
        <v>21</v>
      </c>
      <c r="N747" s="293" t="s">
        <v>44</v>
      </c>
      <c r="O747" s="47"/>
      <c r="P747" s="230">
        <f>O747*H747</f>
        <v>0</v>
      </c>
      <c r="Q747" s="230">
        <v>1</v>
      </c>
      <c r="R747" s="230">
        <f>Q747*H747</f>
        <v>0.009</v>
      </c>
      <c r="S747" s="230">
        <v>0</v>
      </c>
      <c r="T747" s="231">
        <f>S747*H747</f>
        <v>0</v>
      </c>
      <c r="AR747" s="24" t="s">
        <v>545</v>
      </c>
      <c r="AT747" s="24" t="s">
        <v>576</v>
      </c>
      <c r="AU747" s="24" t="s">
        <v>84</v>
      </c>
      <c r="AY747" s="24" t="s">
        <v>141</v>
      </c>
      <c r="BE747" s="232">
        <f>IF(N747="základní",J747,0)</f>
        <v>0</v>
      </c>
      <c r="BF747" s="232">
        <f>IF(N747="snížená",J747,0)</f>
        <v>0</v>
      </c>
      <c r="BG747" s="232">
        <f>IF(N747="zákl. přenesená",J747,0)</f>
        <v>0</v>
      </c>
      <c r="BH747" s="232">
        <f>IF(N747="sníž. přenesená",J747,0)</f>
        <v>0</v>
      </c>
      <c r="BI747" s="232">
        <f>IF(N747="nulová",J747,0)</f>
        <v>0</v>
      </c>
      <c r="BJ747" s="24" t="s">
        <v>81</v>
      </c>
      <c r="BK747" s="232">
        <f>ROUND(I747*H747,2)</f>
        <v>0</v>
      </c>
      <c r="BL747" s="24" t="s">
        <v>228</v>
      </c>
      <c r="BM747" s="24" t="s">
        <v>1402</v>
      </c>
    </row>
    <row r="748" spans="2:47" s="1" customFormat="1" ht="13.5">
      <c r="B748" s="46"/>
      <c r="C748" s="74"/>
      <c r="D748" s="233" t="s">
        <v>150</v>
      </c>
      <c r="E748" s="74"/>
      <c r="F748" s="234" t="s">
        <v>1403</v>
      </c>
      <c r="G748" s="74"/>
      <c r="H748" s="74"/>
      <c r="I748" s="191"/>
      <c r="J748" s="74"/>
      <c r="K748" s="74"/>
      <c r="L748" s="72"/>
      <c r="M748" s="235"/>
      <c r="N748" s="47"/>
      <c r="O748" s="47"/>
      <c r="P748" s="47"/>
      <c r="Q748" s="47"/>
      <c r="R748" s="47"/>
      <c r="S748" s="47"/>
      <c r="T748" s="95"/>
      <c r="AT748" s="24" t="s">
        <v>150</v>
      </c>
      <c r="AU748" s="24" t="s">
        <v>84</v>
      </c>
    </row>
    <row r="749" spans="2:51" s="11" customFormat="1" ht="13.5">
      <c r="B749" s="236"/>
      <c r="C749" s="237"/>
      <c r="D749" s="233" t="s">
        <v>161</v>
      </c>
      <c r="E749" s="237"/>
      <c r="F749" s="239" t="s">
        <v>1404</v>
      </c>
      <c r="G749" s="237"/>
      <c r="H749" s="240">
        <v>0.009</v>
      </c>
      <c r="I749" s="241"/>
      <c r="J749" s="237"/>
      <c r="K749" s="237"/>
      <c r="L749" s="242"/>
      <c r="M749" s="243"/>
      <c r="N749" s="244"/>
      <c r="O749" s="244"/>
      <c r="P749" s="244"/>
      <c r="Q749" s="244"/>
      <c r="R749" s="244"/>
      <c r="S749" s="244"/>
      <c r="T749" s="245"/>
      <c r="AT749" s="246" t="s">
        <v>161</v>
      </c>
      <c r="AU749" s="246" t="s">
        <v>84</v>
      </c>
      <c r="AV749" s="11" t="s">
        <v>84</v>
      </c>
      <c r="AW749" s="11" t="s">
        <v>6</v>
      </c>
      <c r="AX749" s="11" t="s">
        <v>81</v>
      </c>
      <c r="AY749" s="246" t="s">
        <v>141</v>
      </c>
    </row>
    <row r="750" spans="2:65" s="1" customFormat="1" ht="25.5" customHeight="1">
      <c r="B750" s="46"/>
      <c r="C750" s="221" t="s">
        <v>1405</v>
      </c>
      <c r="D750" s="221" t="s">
        <v>143</v>
      </c>
      <c r="E750" s="222" t="s">
        <v>1406</v>
      </c>
      <c r="F750" s="223" t="s">
        <v>1407</v>
      </c>
      <c r="G750" s="224" t="s">
        <v>146</v>
      </c>
      <c r="H750" s="225">
        <v>57.75</v>
      </c>
      <c r="I750" s="226"/>
      <c r="J750" s="227">
        <f>ROUND(I750*H750,2)</f>
        <v>0</v>
      </c>
      <c r="K750" s="223" t="s">
        <v>147</v>
      </c>
      <c r="L750" s="72"/>
      <c r="M750" s="228" t="s">
        <v>21</v>
      </c>
      <c r="N750" s="229" t="s">
        <v>44</v>
      </c>
      <c r="O750" s="47"/>
      <c r="P750" s="230">
        <f>O750*H750</f>
        <v>0</v>
      </c>
      <c r="Q750" s="230">
        <v>0</v>
      </c>
      <c r="R750" s="230">
        <f>Q750*H750</f>
        <v>0</v>
      </c>
      <c r="S750" s="230">
        <v>0</v>
      </c>
      <c r="T750" s="231">
        <f>S750*H750</f>
        <v>0</v>
      </c>
      <c r="AR750" s="24" t="s">
        <v>228</v>
      </c>
      <c r="AT750" s="24" t="s">
        <v>143</v>
      </c>
      <c r="AU750" s="24" t="s">
        <v>84</v>
      </c>
      <c r="AY750" s="24" t="s">
        <v>141</v>
      </c>
      <c r="BE750" s="232">
        <f>IF(N750="základní",J750,0)</f>
        <v>0</v>
      </c>
      <c r="BF750" s="232">
        <f>IF(N750="snížená",J750,0)</f>
        <v>0</v>
      </c>
      <c r="BG750" s="232">
        <f>IF(N750="zákl. přenesená",J750,0)</f>
        <v>0</v>
      </c>
      <c r="BH750" s="232">
        <f>IF(N750="sníž. přenesená",J750,0)</f>
        <v>0</v>
      </c>
      <c r="BI750" s="232">
        <f>IF(N750="nulová",J750,0)</f>
        <v>0</v>
      </c>
      <c r="BJ750" s="24" t="s">
        <v>81</v>
      </c>
      <c r="BK750" s="232">
        <f>ROUND(I750*H750,2)</f>
        <v>0</v>
      </c>
      <c r="BL750" s="24" t="s">
        <v>228</v>
      </c>
      <c r="BM750" s="24" t="s">
        <v>1408</v>
      </c>
    </row>
    <row r="751" spans="2:47" s="1" customFormat="1" ht="13.5">
      <c r="B751" s="46"/>
      <c r="C751" s="74"/>
      <c r="D751" s="233" t="s">
        <v>150</v>
      </c>
      <c r="E751" s="74"/>
      <c r="F751" s="234" t="s">
        <v>1409</v>
      </c>
      <c r="G751" s="74"/>
      <c r="H751" s="74"/>
      <c r="I751" s="191"/>
      <c r="J751" s="74"/>
      <c r="K751" s="74"/>
      <c r="L751" s="72"/>
      <c r="M751" s="235"/>
      <c r="N751" s="47"/>
      <c r="O751" s="47"/>
      <c r="P751" s="47"/>
      <c r="Q751" s="47"/>
      <c r="R751" s="47"/>
      <c r="S751" s="47"/>
      <c r="T751" s="95"/>
      <c r="AT751" s="24" t="s">
        <v>150</v>
      </c>
      <c r="AU751" s="24" t="s">
        <v>84</v>
      </c>
    </row>
    <row r="752" spans="2:51" s="13" customFormat="1" ht="13.5">
      <c r="B752" s="263"/>
      <c r="C752" s="264"/>
      <c r="D752" s="233" t="s">
        <v>161</v>
      </c>
      <c r="E752" s="265" t="s">
        <v>21</v>
      </c>
      <c r="F752" s="266" t="s">
        <v>1410</v>
      </c>
      <c r="G752" s="264"/>
      <c r="H752" s="265" t="s">
        <v>21</v>
      </c>
      <c r="I752" s="267"/>
      <c r="J752" s="264"/>
      <c r="K752" s="264"/>
      <c r="L752" s="268"/>
      <c r="M752" s="269"/>
      <c r="N752" s="270"/>
      <c r="O752" s="270"/>
      <c r="P752" s="270"/>
      <c r="Q752" s="270"/>
      <c r="R752" s="270"/>
      <c r="S752" s="270"/>
      <c r="T752" s="271"/>
      <c r="AT752" s="272" t="s">
        <v>161</v>
      </c>
      <c r="AU752" s="272" t="s">
        <v>84</v>
      </c>
      <c r="AV752" s="13" t="s">
        <v>81</v>
      </c>
      <c r="AW752" s="13" t="s">
        <v>37</v>
      </c>
      <c r="AX752" s="13" t="s">
        <v>73</v>
      </c>
      <c r="AY752" s="272" t="s">
        <v>141</v>
      </c>
    </row>
    <row r="753" spans="2:51" s="11" customFormat="1" ht="13.5">
      <c r="B753" s="236"/>
      <c r="C753" s="237"/>
      <c r="D753" s="233" t="s">
        <v>161</v>
      </c>
      <c r="E753" s="238" t="s">
        <v>21</v>
      </c>
      <c r="F753" s="239" t="s">
        <v>1411</v>
      </c>
      <c r="G753" s="237"/>
      <c r="H753" s="240">
        <v>57.75</v>
      </c>
      <c r="I753" s="241"/>
      <c r="J753" s="237"/>
      <c r="K753" s="237"/>
      <c r="L753" s="242"/>
      <c r="M753" s="243"/>
      <c r="N753" s="244"/>
      <c r="O753" s="244"/>
      <c r="P753" s="244"/>
      <c r="Q753" s="244"/>
      <c r="R753" s="244"/>
      <c r="S753" s="244"/>
      <c r="T753" s="245"/>
      <c r="AT753" s="246" t="s">
        <v>161</v>
      </c>
      <c r="AU753" s="246" t="s">
        <v>84</v>
      </c>
      <c r="AV753" s="11" t="s">
        <v>84</v>
      </c>
      <c r="AW753" s="11" t="s">
        <v>37</v>
      </c>
      <c r="AX753" s="11" t="s">
        <v>81</v>
      </c>
      <c r="AY753" s="246" t="s">
        <v>141</v>
      </c>
    </row>
    <row r="754" spans="2:65" s="1" customFormat="1" ht="16.5" customHeight="1">
      <c r="B754" s="46"/>
      <c r="C754" s="284" t="s">
        <v>1412</v>
      </c>
      <c r="D754" s="284" t="s">
        <v>576</v>
      </c>
      <c r="E754" s="285" t="s">
        <v>1413</v>
      </c>
      <c r="F754" s="286" t="s">
        <v>1414</v>
      </c>
      <c r="G754" s="287" t="s">
        <v>208</v>
      </c>
      <c r="H754" s="288">
        <v>0.02</v>
      </c>
      <c r="I754" s="289"/>
      <c r="J754" s="290">
        <f>ROUND(I754*H754,2)</f>
        <v>0</v>
      </c>
      <c r="K754" s="286" t="s">
        <v>147</v>
      </c>
      <c r="L754" s="291"/>
      <c r="M754" s="292" t="s">
        <v>21</v>
      </c>
      <c r="N754" s="293" t="s">
        <v>44</v>
      </c>
      <c r="O754" s="47"/>
      <c r="P754" s="230">
        <f>O754*H754</f>
        <v>0</v>
      </c>
      <c r="Q754" s="230">
        <v>1</v>
      </c>
      <c r="R754" s="230">
        <f>Q754*H754</f>
        <v>0.02</v>
      </c>
      <c r="S754" s="230">
        <v>0</v>
      </c>
      <c r="T754" s="231">
        <f>S754*H754</f>
        <v>0</v>
      </c>
      <c r="AR754" s="24" t="s">
        <v>545</v>
      </c>
      <c r="AT754" s="24" t="s">
        <v>576</v>
      </c>
      <c r="AU754" s="24" t="s">
        <v>84</v>
      </c>
      <c r="AY754" s="24" t="s">
        <v>141</v>
      </c>
      <c r="BE754" s="232">
        <f>IF(N754="základní",J754,0)</f>
        <v>0</v>
      </c>
      <c r="BF754" s="232">
        <f>IF(N754="snížená",J754,0)</f>
        <v>0</v>
      </c>
      <c r="BG754" s="232">
        <f>IF(N754="zákl. přenesená",J754,0)</f>
        <v>0</v>
      </c>
      <c r="BH754" s="232">
        <f>IF(N754="sníž. přenesená",J754,0)</f>
        <v>0</v>
      </c>
      <c r="BI754" s="232">
        <f>IF(N754="nulová",J754,0)</f>
        <v>0</v>
      </c>
      <c r="BJ754" s="24" t="s">
        <v>81</v>
      </c>
      <c r="BK754" s="232">
        <f>ROUND(I754*H754,2)</f>
        <v>0</v>
      </c>
      <c r="BL754" s="24" t="s">
        <v>228</v>
      </c>
      <c r="BM754" s="24" t="s">
        <v>1415</v>
      </c>
    </row>
    <row r="755" spans="2:47" s="1" customFormat="1" ht="13.5">
      <c r="B755" s="46"/>
      <c r="C755" s="74"/>
      <c r="D755" s="233" t="s">
        <v>150</v>
      </c>
      <c r="E755" s="74"/>
      <c r="F755" s="234" t="s">
        <v>1416</v>
      </c>
      <c r="G755" s="74"/>
      <c r="H755" s="74"/>
      <c r="I755" s="191"/>
      <c r="J755" s="74"/>
      <c r="K755" s="74"/>
      <c r="L755" s="72"/>
      <c r="M755" s="235"/>
      <c r="N755" s="47"/>
      <c r="O755" s="47"/>
      <c r="P755" s="47"/>
      <c r="Q755" s="47"/>
      <c r="R755" s="47"/>
      <c r="S755" s="47"/>
      <c r="T755" s="95"/>
      <c r="AT755" s="24" t="s">
        <v>150</v>
      </c>
      <c r="AU755" s="24" t="s">
        <v>84</v>
      </c>
    </row>
    <row r="756" spans="2:51" s="11" customFormat="1" ht="13.5">
      <c r="B756" s="236"/>
      <c r="C756" s="237"/>
      <c r="D756" s="233" t="s">
        <v>161</v>
      </c>
      <c r="E756" s="237"/>
      <c r="F756" s="239" t="s">
        <v>1417</v>
      </c>
      <c r="G756" s="237"/>
      <c r="H756" s="240">
        <v>0.02</v>
      </c>
      <c r="I756" s="241"/>
      <c r="J756" s="237"/>
      <c r="K756" s="237"/>
      <c r="L756" s="242"/>
      <c r="M756" s="243"/>
      <c r="N756" s="244"/>
      <c r="O756" s="244"/>
      <c r="P756" s="244"/>
      <c r="Q756" s="244"/>
      <c r="R756" s="244"/>
      <c r="S756" s="244"/>
      <c r="T756" s="245"/>
      <c r="AT756" s="246" t="s">
        <v>161</v>
      </c>
      <c r="AU756" s="246" t="s">
        <v>84</v>
      </c>
      <c r="AV756" s="11" t="s">
        <v>84</v>
      </c>
      <c r="AW756" s="11" t="s">
        <v>6</v>
      </c>
      <c r="AX756" s="11" t="s">
        <v>81</v>
      </c>
      <c r="AY756" s="246" t="s">
        <v>141</v>
      </c>
    </row>
    <row r="757" spans="2:65" s="1" customFormat="1" ht="25.5" customHeight="1">
      <c r="B757" s="46"/>
      <c r="C757" s="221" t="s">
        <v>1418</v>
      </c>
      <c r="D757" s="221" t="s">
        <v>143</v>
      </c>
      <c r="E757" s="222" t="s">
        <v>1419</v>
      </c>
      <c r="F757" s="223" t="s">
        <v>1407</v>
      </c>
      <c r="G757" s="224" t="s">
        <v>146</v>
      </c>
      <c r="H757" s="225">
        <v>15.812</v>
      </c>
      <c r="I757" s="226"/>
      <c r="J757" s="227">
        <f>ROUND(I757*H757,2)</f>
        <v>0</v>
      </c>
      <c r="K757" s="223" t="s">
        <v>21</v>
      </c>
      <c r="L757" s="72"/>
      <c r="M757" s="228" t="s">
        <v>21</v>
      </c>
      <c r="N757" s="229" t="s">
        <v>44</v>
      </c>
      <c r="O757" s="47"/>
      <c r="P757" s="230">
        <f>O757*H757</f>
        <v>0</v>
      </c>
      <c r="Q757" s="230">
        <v>0</v>
      </c>
      <c r="R757" s="230">
        <f>Q757*H757</f>
        <v>0</v>
      </c>
      <c r="S757" s="230">
        <v>0</v>
      </c>
      <c r="T757" s="231">
        <f>S757*H757</f>
        <v>0</v>
      </c>
      <c r="AR757" s="24" t="s">
        <v>228</v>
      </c>
      <c r="AT757" s="24" t="s">
        <v>143</v>
      </c>
      <c r="AU757" s="24" t="s">
        <v>84</v>
      </c>
      <c r="AY757" s="24" t="s">
        <v>141</v>
      </c>
      <c r="BE757" s="232">
        <f>IF(N757="základní",J757,0)</f>
        <v>0</v>
      </c>
      <c r="BF757" s="232">
        <f>IF(N757="snížená",J757,0)</f>
        <v>0</v>
      </c>
      <c r="BG757" s="232">
        <f>IF(N757="zákl. přenesená",J757,0)</f>
        <v>0</v>
      </c>
      <c r="BH757" s="232">
        <f>IF(N757="sníž. přenesená",J757,0)</f>
        <v>0</v>
      </c>
      <c r="BI757" s="232">
        <f>IF(N757="nulová",J757,0)</f>
        <v>0</v>
      </c>
      <c r="BJ757" s="24" t="s">
        <v>81</v>
      </c>
      <c r="BK757" s="232">
        <f>ROUND(I757*H757,2)</f>
        <v>0</v>
      </c>
      <c r="BL757" s="24" t="s">
        <v>228</v>
      </c>
      <c r="BM757" s="24" t="s">
        <v>1420</v>
      </c>
    </row>
    <row r="758" spans="2:47" s="1" customFormat="1" ht="13.5">
      <c r="B758" s="46"/>
      <c r="C758" s="74"/>
      <c r="D758" s="233" t="s">
        <v>150</v>
      </c>
      <c r="E758" s="74"/>
      <c r="F758" s="234" t="s">
        <v>1421</v>
      </c>
      <c r="G758" s="74"/>
      <c r="H758" s="74"/>
      <c r="I758" s="191"/>
      <c r="J758" s="74"/>
      <c r="K758" s="74"/>
      <c r="L758" s="72"/>
      <c r="M758" s="235"/>
      <c r="N758" s="47"/>
      <c r="O758" s="47"/>
      <c r="P758" s="47"/>
      <c r="Q758" s="47"/>
      <c r="R758" s="47"/>
      <c r="S758" s="47"/>
      <c r="T758" s="95"/>
      <c r="AT758" s="24" t="s">
        <v>150</v>
      </c>
      <c r="AU758" s="24" t="s">
        <v>84</v>
      </c>
    </row>
    <row r="759" spans="2:51" s="13" customFormat="1" ht="13.5">
      <c r="B759" s="263"/>
      <c r="C759" s="264"/>
      <c r="D759" s="233" t="s">
        <v>161</v>
      </c>
      <c r="E759" s="265" t="s">
        <v>21</v>
      </c>
      <c r="F759" s="266" t="s">
        <v>1422</v>
      </c>
      <c r="G759" s="264"/>
      <c r="H759" s="265" t="s">
        <v>21</v>
      </c>
      <c r="I759" s="267"/>
      <c r="J759" s="264"/>
      <c r="K759" s="264"/>
      <c r="L759" s="268"/>
      <c r="M759" s="269"/>
      <c r="N759" s="270"/>
      <c r="O759" s="270"/>
      <c r="P759" s="270"/>
      <c r="Q759" s="270"/>
      <c r="R759" s="270"/>
      <c r="S759" s="270"/>
      <c r="T759" s="271"/>
      <c r="AT759" s="272" t="s">
        <v>161</v>
      </c>
      <c r="AU759" s="272" t="s">
        <v>84</v>
      </c>
      <c r="AV759" s="13" t="s">
        <v>81</v>
      </c>
      <c r="AW759" s="13" t="s">
        <v>37</v>
      </c>
      <c r="AX759" s="13" t="s">
        <v>73</v>
      </c>
      <c r="AY759" s="272" t="s">
        <v>141</v>
      </c>
    </row>
    <row r="760" spans="2:51" s="11" customFormat="1" ht="13.5">
      <c r="B760" s="236"/>
      <c r="C760" s="237"/>
      <c r="D760" s="233" t="s">
        <v>161</v>
      </c>
      <c r="E760" s="238" t="s">
        <v>21</v>
      </c>
      <c r="F760" s="239" t="s">
        <v>1423</v>
      </c>
      <c r="G760" s="237"/>
      <c r="H760" s="240">
        <v>4.806</v>
      </c>
      <c r="I760" s="241"/>
      <c r="J760" s="237"/>
      <c r="K760" s="237"/>
      <c r="L760" s="242"/>
      <c r="M760" s="243"/>
      <c r="N760" s="244"/>
      <c r="O760" s="244"/>
      <c r="P760" s="244"/>
      <c r="Q760" s="244"/>
      <c r="R760" s="244"/>
      <c r="S760" s="244"/>
      <c r="T760" s="245"/>
      <c r="AT760" s="246" t="s">
        <v>161</v>
      </c>
      <c r="AU760" s="246" t="s">
        <v>84</v>
      </c>
      <c r="AV760" s="11" t="s">
        <v>84</v>
      </c>
      <c r="AW760" s="11" t="s">
        <v>37</v>
      </c>
      <c r="AX760" s="11" t="s">
        <v>73</v>
      </c>
      <c r="AY760" s="246" t="s">
        <v>141</v>
      </c>
    </row>
    <row r="761" spans="2:51" s="11" customFormat="1" ht="13.5">
      <c r="B761" s="236"/>
      <c r="C761" s="237"/>
      <c r="D761" s="233" t="s">
        <v>161</v>
      </c>
      <c r="E761" s="238" t="s">
        <v>21</v>
      </c>
      <c r="F761" s="239" t="s">
        <v>1424</v>
      </c>
      <c r="G761" s="237"/>
      <c r="H761" s="240">
        <v>5.306</v>
      </c>
      <c r="I761" s="241"/>
      <c r="J761" s="237"/>
      <c r="K761" s="237"/>
      <c r="L761" s="242"/>
      <c r="M761" s="243"/>
      <c r="N761" s="244"/>
      <c r="O761" s="244"/>
      <c r="P761" s="244"/>
      <c r="Q761" s="244"/>
      <c r="R761" s="244"/>
      <c r="S761" s="244"/>
      <c r="T761" s="245"/>
      <c r="AT761" s="246" t="s">
        <v>161</v>
      </c>
      <c r="AU761" s="246" t="s">
        <v>84</v>
      </c>
      <c r="AV761" s="11" t="s">
        <v>84</v>
      </c>
      <c r="AW761" s="11" t="s">
        <v>37</v>
      </c>
      <c r="AX761" s="11" t="s">
        <v>73</v>
      </c>
      <c r="AY761" s="246" t="s">
        <v>141</v>
      </c>
    </row>
    <row r="762" spans="2:51" s="13" customFormat="1" ht="13.5">
      <c r="B762" s="263"/>
      <c r="C762" s="264"/>
      <c r="D762" s="233" t="s">
        <v>161</v>
      </c>
      <c r="E762" s="265" t="s">
        <v>21</v>
      </c>
      <c r="F762" s="266" t="s">
        <v>1425</v>
      </c>
      <c r="G762" s="264"/>
      <c r="H762" s="265" t="s">
        <v>21</v>
      </c>
      <c r="I762" s="267"/>
      <c r="J762" s="264"/>
      <c r="K762" s="264"/>
      <c r="L762" s="268"/>
      <c r="M762" s="269"/>
      <c r="N762" s="270"/>
      <c r="O762" s="270"/>
      <c r="P762" s="270"/>
      <c r="Q762" s="270"/>
      <c r="R762" s="270"/>
      <c r="S762" s="270"/>
      <c r="T762" s="271"/>
      <c r="AT762" s="272" t="s">
        <v>161</v>
      </c>
      <c r="AU762" s="272" t="s">
        <v>84</v>
      </c>
      <c r="AV762" s="13" t="s">
        <v>81</v>
      </c>
      <c r="AW762" s="13" t="s">
        <v>37</v>
      </c>
      <c r="AX762" s="13" t="s">
        <v>73</v>
      </c>
      <c r="AY762" s="272" t="s">
        <v>141</v>
      </c>
    </row>
    <row r="763" spans="2:51" s="11" customFormat="1" ht="13.5">
      <c r="B763" s="236"/>
      <c r="C763" s="237"/>
      <c r="D763" s="233" t="s">
        <v>161</v>
      </c>
      <c r="E763" s="238" t="s">
        <v>21</v>
      </c>
      <c r="F763" s="239" t="s">
        <v>1426</v>
      </c>
      <c r="G763" s="237"/>
      <c r="H763" s="240">
        <v>2.5</v>
      </c>
      <c r="I763" s="241"/>
      <c r="J763" s="237"/>
      <c r="K763" s="237"/>
      <c r="L763" s="242"/>
      <c r="M763" s="243"/>
      <c r="N763" s="244"/>
      <c r="O763" s="244"/>
      <c r="P763" s="244"/>
      <c r="Q763" s="244"/>
      <c r="R763" s="244"/>
      <c r="S763" s="244"/>
      <c r="T763" s="245"/>
      <c r="AT763" s="246" t="s">
        <v>161</v>
      </c>
      <c r="AU763" s="246" t="s">
        <v>84</v>
      </c>
      <c r="AV763" s="11" t="s">
        <v>84</v>
      </c>
      <c r="AW763" s="11" t="s">
        <v>37</v>
      </c>
      <c r="AX763" s="11" t="s">
        <v>73</v>
      </c>
      <c r="AY763" s="246" t="s">
        <v>141</v>
      </c>
    </row>
    <row r="764" spans="2:51" s="11" customFormat="1" ht="13.5">
      <c r="B764" s="236"/>
      <c r="C764" s="237"/>
      <c r="D764" s="233" t="s">
        <v>161</v>
      </c>
      <c r="E764" s="238" t="s">
        <v>21</v>
      </c>
      <c r="F764" s="239" t="s">
        <v>1427</v>
      </c>
      <c r="G764" s="237"/>
      <c r="H764" s="240">
        <v>3.2</v>
      </c>
      <c r="I764" s="241"/>
      <c r="J764" s="237"/>
      <c r="K764" s="237"/>
      <c r="L764" s="242"/>
      <c r="M764" s="243"/>
      <c r="N764" s="244"/>
      <c r="O764" s="244"/>
      <c r="P764" s="244"/>
      <c r="Q764" s="244"/>
      <c r="R764" s="244"/>
      <c r="S764" s="244"/>
      <c r="T764" s="245"/>
      <c r="AT764" s="246" t="s">
        <v>161</v>
      </c>
      <c r="AU764" s="246" t="s">
        <v>84</v>
      </c>
      <c r="AV764" s="11" t="s">
        <v>84</v>
      </c>
      <c r="AW764" s="11" t="s">
        <v>37</v>
      </c>
      <c r="AX764" s="11" t="s">
        <v>73</v>
      </c>
      <c r="AY764" s="246" t="s">
        <v>141</v>
      </c>
    </row>
    <row r="765" spans="2:51" s="12" customFormat="1" ht="13.5">
      <c r="B765" s="247"/>
      <c r="C765" s="248"/>
      <c r="D765" s="233" t="s">
        <v>161</v>
      </c>
      <c r="E765" s="249" t="s">
        <v>21</v>
      </c>
      <c r="F765" s="250" t="s">
        <v>174</v>
      </c>
      <c r="G765" s="248"/>
      <c r="H765" s="251">
        <v>15.812</v>
      </c>
      <c r="I765" s="252"/>
      <c r="J765" s="248"/>
      <c r="K765" s="248"/>
      <c r="L765" s="253"/>
      <c r="M765" s="254"/>
      <c r="N765" s="255"/>
      <c r="O765" s="255"/>
      <c r="P765" s="255"/>
      <c r="Q765" s="255"/>
      <c r="R765" s="255"/>
      <c r="S765" s="255"/>
      <c r="T765" s="256"/>
      <c r="AT765" s="257" t="s">
        <v>161</v>
      </c>
      <c r="AU765" s="257" t="s">
        <v>84</v>
      </c>
      <c r="AV765" s="12" t="s">
        <v>148</v>
      </c>
      <c r="AW765" s="12" t="s">
        <v>37</v>
      </c>
      <c r="AX765" s="12" t="s">
        <v>81</v>
      </c>
      <c r="AY765" s="257" t="s">
        <v>141</v>
      </c>
    </row>
    <row r="766" spans="2:65" s="1" customFormat="1" ht="16.5" customHeight="1">
      <c r="B766" s="46"/>
      <c r="C766" s="284" t="s">
        <v>1428</v>
      </c>
      <c r="D766" s="284" t="s">
        <v>576</v>
      </c>
      <c r="E766" s="285" t="s">
        <v>1413</v>
      </c>
      <c r="F766" s="286" t="s">
        <v>1414</v>
      </c>
      <c r="G766" s="287" t="s">
        <v>208</v>
      </c>
      <c r="H766" s="288">
        <v>0.006</v>
      </c>
      <c r="I766" s="289"/>
      <c r="J766" s="290">
        <f>ROUND(I766*H766,2)</f>
        <v>0</v>
      </c>
      <c r="K766" s="286" t="s">
        <v>147</v>
      </c>
      <c r="L766" s="291"/>
      <c r="M766" s="292" t="s">
        <v>21</v>
      </c>
      <c r="N766" s="293" t="s">
        <v>44</v>
      </c>
      <c r="O766" s="47"/>
      <c r="P766" s="230">
        <f>O766*H766</f>
        <v>0</v>
      </c>
      <c r="Q766" s="230">
        <v>1</v>
      </c>
      <c r="R766" s="230">
        <f>Q766*H766</f>
        <v>0.006</v>
      </c>
      <c r="S766" s="230">
        <v>0</v>
      </c>
      <c r="T766" s="231">
        <f>S766*H766</f>
        <v>0</v>
      </c>
      <c r="AR766" s="24" t="s">
        <v>545</v>
      </c>
      <c r="AT766" s="24" t="s">
        <v>576</v>
      </c>
      <c r="AU766" s="24" t="s">
        <v>84</v>
      </c>
      <c r="AY766" s="24" t="s">
        <v>141</v>
      </c>
      <c r="BE766" s="232">
        <f>IF(N766="základní",J766,0)</f>
        <v>0</v>
      </c>
      <c r="BF766" s="232">
        <f>IF(N766="snížená",J766,0)</f>
        <v>0</v>
      </c>
      <c r="BG766" s="232">
        <f>IF(N766="zákl. přenesená",J766,0)</f>
        <v>0</v>
      </c>
      <c r="BH766" s="232">
        <f>IF(N766="sníž. přenesená",J766,0)</f>
        <v>0</v>
      </c>
      <c r="BI766" s="232">
        <f>IF(N766="nulová",J766,0)</f>
        <v>0</v>
      </c>
      <c r="BJ766" s="24" t="s">
        <v>81</v>
      </c>
      <c r="BK766" s="232">
        <f>ROUND(I766*H766,2)</f>
        <v>0</v>
      </c>
      <c r="BL766" s="24" t="s">
        <v>228</v>
      </c>
      <c r="BM766" s="24" t="s">
        <v>1429</v>
      </c>
    </row>
    <row r="767" spans="2:47" s="1" customFormat="1" ht="13.5">
      <c r="B767" s="46"/>
      <c r="C767" s="74"/>
      <c r="D767" s="233" t="s">
        <v>150</v>
      </c>
      <c r="E767" s="74"/>
      <c r="F767" s="234" t="s">
        <v>1416</v>
      </c>
      <c r="G767" s="74"/>
      <c r="H767" s="74"/>
      <c r="I767" s="191"/>
      <c r="J767" s="74"/>
      <c r="K767" s="74"/>
      <c r="L767" s="72"/>
      <c r="M767" s="235"/>
      <c r="N767" s="47"/>
      <c r="O767" s="47"/>
      <c r="P767" s="47"/>
      <c r="Q767" s="47"/>
      <c r="R767" s="47"/>
      <c r="S767" s="47"/>
      <c r="T767" s="95"/>
      <c r="AT767" s="24" t="s">
        <v>150</v>
      </c>
      <c r="AU767" s="24" t="s">
        <v>84</v>
      </c>
    </row>
    <row r="768" spans="2:51" s="11" customFormat="1" ht="13.5">
      <c r="B768" s="236"/>
      <c r="C768" s="237"/>
      <c r="D768" s="233" t="s">
        <v>161</v>
      </c>
      <c r="E768" s="237"/>
      <c r="F768" s="239" t="s">
        <v>1430</v>
      </c>
      <c r="G768" s="237"/>
      <c r="H768" s="240">
        <v>0.006</v>
      </c>
      <c r="I768" s="241"/>
      <c r="J768" s="237"/>
      <c r="K768" s="237"/>
      <c r="L768" s="242"/>
      <c r="M768" s="243"/>
      <c r="N768" s="244"/>
      <c r="O768" s="244"/>
      <c r="P768" s="244"/>
      <c r="Q768" s="244"/>
      <c r="R768" s="244"/>
      <c r="S768" s="244"/>
      <c r="T768" s="245"/>
      <c r="AT768" s="246" t="s">
        <v>161</v>
      </c>
      <c r="AU768" s="246" t="s">
        <v>84</v>
      </c>
      <c r="AV768" s="11" t="s">
        <v>84</v>
      </c>
      <c r="AW768" s="11" t="s">
        <v>6</v>
      </c>
      <c r="AX768" s="11" t="s">
        <v>81</v>
      </c>
      <c r="AY768" s="246" t="s">
        <v>141</v>
      </c>
    </row>
    <row r="769" spans="2:65" s="1" customFormat="1" ht="16.5" customHeight="1">
      <c r="B769" s="46"/>
      <c r="C769" s="221" t="s">
        <v>1431</v>
      </c>
      <c r="D769" s="221" t="s">
        <v>143</v>
      </c>
      <c r="E769" s="222" t="s">
        <v>1432</v>
      </c>
      <c r="F769" s="223" t="s">
        <v>1433</v>
      </c>
      <c r="G769" s="224" t="s">
        <v>146</v>
      </c>
      <c r="H769" s="225">
        <v>144.757</v>
      </c>
      <c r="I769" s="226"/>
      <c r="J769" s="227">
        <f>ROUND(I769*H769,2)</f>
        <v>0</v>
      </c>
      <c r="K769" s="223" t="s">
        <v>147</v>
      </c>
      <c r="L769" s="72"/>
      <c r="M769" s="228" t="s">
        <v>21</v>
      </c>
      <c r="N769" s="229" t="s">
        <v>44</v>
      </c>
      <c r="O769" s="47"/>
      <c r="P769" s="230">
        <f>O769*H769</f>
        <v>0</v>
      </c>
      <c r="Q769" s="230">
        <v>0</v>
      </c>
      <c r="R769" s="230">
        <f>Q769*H769</f>
        <v>0</v>
      </c>
      <c r="S769" s="230">
        <v>0</v>
      </c>
      <c r="T769" s="231">
        <f>S769*H769</f>
        <v>0</v>
      </c>
      <c r="AR769" s="24" t="s">
        <v>228</v>
      </c>
      <c r="AT769" s="24" t="s">
        <v>143</v>
      </c>
      <c r="AU769" s="24" t="s">
        <v>84</v>
      </c>
      <c r="AY769" s="24" t="s">
        <v>141</v>
      </c>
      <c r="BE769" s="232">
        <f>IF(N769="základní",J769,0)</f>
        <v>0</v>
      </c>
      <c r="BF769" s="232">
        <f>IF(N769="snížená",J769,0)</f>
        <v>0</v>
      </c>
      <c r="BG769" s="232">
        <f>IF(N769="zákl. přenesená",J769,0)</f>
        <v>0</v>
      </c>
      <c r="BH769" s="232">
        <f>IF(N769="sníž. přenesená",J769,0)</f>
        <v>0</v>
      </c>
      <c r="BI769" s="232">
        <f>IF(N769="nulová",J769,0)</f>
        <v>0</v>
      </c>
      <c r="BJ769" s="24" t="s">
        <v>81</v>
      </c>
      <c r="BK769" s="232">
        <f>ROUND(I769*H769,2)</f>
        <v>0</v>
      </c>
      <c r="BL769" s="24" t="s">
        <v>228</v>
      </c>
      <c r="BM769" s="24" t="s">
        <v>1434</v>
      </c>
    </row>
    <row r="770" spans="2:47" s="1" customFormat="1" ht="13.5">
      <c r="B770" s="46"/>
      <c r="C770" s="74"/>
      <c r="D770" s="233" t="s">
        <v>150</v>
      </c>
      <c r="E770" s="74"/>
      <c r="F770" s="234" t="s">
        <v>1435</v>
      </c>
      <c r="G770" s="74"/>
      <c r="H770" s="74"/>
      <c r="I770" s="191"/>
      <c r="J770" s="74"/>
      <c r="K770" s="74"/>
      <c r="L770" s="72"/>
      <c r="M770" s="235"/>
      <c r="N770" s="47"/>
      <c r="O770" s="47"/>
      <c r="P770" s="47"/>
      <c r="Q770" s="47"/>
      <c r="R770" s="47"/>
      <c r="S770" s="47"/>
      <c r="T770" s="95"/>
      <c r="AT770" s="24" t="s">
        <v>150</v>
      </c>
      <c r="AU770" s="24" t="s">
        <v>84</v>
      </c>
    </row>
    <row r="771" spans="2:51" s="13" customFormat="1" ht="13.5">
      <c r="B771" s="263"/>
      <c r="C771" s="264"/>
      <c r="D771" s="233" t="s">
        <v>161</v>
      </c>
      <c r="E771" s="265" t="s">
        <v>21</v>
      </c>
      <c r="F771" s="266" t="s">
        <v>709</v>
      </c>
      <c r="G771" s="264"/>
      <c r="H771" s="265" t="s">
        <v>21</v>
      </c>
      <c r="I771" s="267"/>
      <c r="J771" s="264"/>
      <c r="K771" s="264"/>
      <c r="L771" s="268"/>
      <c r="M771" s="269"/>
      <c r="N771" s="270"/>
      <c r="O771" s="270"/>
      <c r="P771" s="270"/>
      <c r="Q771" s="270"/>
      <c r="R771" s="270"/>
      <c r="S771" s="270"/>
      <c r="T771" s="271"/>
      <c r="AT771" s="272" t="s">
        <v>161</v>
      </c>
      <c r="AU771" s="272" t="s">
        <v>84</v>
      </c>
      <c r="AV771" s="13" t="s">
        <v>81</v>
      </c>
      <c r="AW771" s="13" t="s">
        <v>37</v>
      </c>
      <c r="AX771" s="13" t="s">
        <v>73</v>
      </c>
      <c r="AY771" s="272" t="s">
        <v>141</v>
      </c>
    </row>
    <row r="772" spans="2:51" s="11" customFormat="1" ht="13.5">
      <c r="B772" s="236"/>
      <c r="C772" s="237"/>
      <c r="D772" s="233" t="s">
        <v>161</v>
      </c>
      <c r="E772" s="238" t="s">
        <v>21</v>
      </c>
      <c r="F772" s="239" t="s">
        <v>1436</v>
      </c>
      <c r="G772" s="237"/>
      <c r="H772" s="240">
        <v>17.435</v>
      </c>
      <c r="I772" s="241"/>
      <c r="J772" s="237"/>
      <c r="K772" s="237"/>
      <c r="L772" s="242"/>
      <c r="M772" s="243"/>
      <c r="N772" s="244"/>
      <c r="O772" s="244"/>
      <c r="P772" s="244"/>
      <c r="Q772" s="244"/>
      <c r="R772" s="244"/>
      <c r="S772" s="244"/>
      <c r="T772" s="245"/>
      <c r="AT772" s="246" t="s">
        <v>161</v>
      </c>
      <c r="AU772" s="246" t="s">
        <v>84</v>
      </c>
      <c r="AV772" s="11" t="s">
        <v>84</v>
      </c>
      <c r="AW772" s="11" t="s">
        <v>37</v>
      </c>
      <c r="AX772" s="11" t="s">
        <v>73</v>
      </c>
      <c r="AY772" s="246" t="s">
        <v>141</v>
      </c>
    </row>
    <row r="773" spans="2:51" s="11" customFormat="1" ht="13.5">
      <c r="B773" s="236"/>
      <c r="C773" s="237"/>
      <c r="D773" s="233" t="s">
        <v>161</v>
      </c>
      <c r="E773" s="238" t="s">
        <v>21</v>
      </c>
      <c r="F773" s="239" t="s">
        <v>1437</v>
      </c>
      <c r="G773" s="237"/>
      <c r="H773" s="240">
        <v>16.335</v>
      </c>
      <c r="I773" s="241"/>
      <c r="J773" s="237"/>
      <c r="K773" s="237"/>
      <c r="L773" s="242"/>
      <c r="M773" s="243"/>
      <c r="N773" s="244"/>
      <c r="O773" s="244"/>
      <c r="P773" s="244"/>
      <c r="Q773" s="244"/>
      <c r="R773" s="244"/>
      <c r="S773" s="244"/>
      <c r="T773" s="245"/>
      <c r="AT773" s="246" t="s">
        <v>161</v>
      </c>
      <c r="AU773" s="246" t="s">
        <v>84</v>
      </c>
      <c r="AV773" s="11" t="s">
        <v>84</v>
      </c>
      <c r="AW773" s="11" t="s">
        <v>37</v>
      </c>
      <c r="AX773" s="11" t="s">
        <v>73</v>
      </c>
      <c r="AY773" s="246" t="s">
        <v>141</v>
      </c>
    </row>
    <row r="774" spans="2:51" s="11" customFormat="1" ht="13.5">
      <c r="B774" s="236"/>
      <c r="C774" s="237"/>
      <c r="D774" s="233" t="s">
        <v>161</v>
      </c>
      <c r="E774" s="238" t="s">
        <v>21</v>
      </c>
      <c r="F774" s="239" t="s">
        <v>1438</v>
      </c>
      <c r="G774" s="237"/>
      <c r="H774" s="240">
        <v>32.6</v>
      </c>
      <c r="I774" s="241"/>
      <c r="J774" s="237"/>
      <c r="K774" s="237"/>
      <c r="L774" s="242"/>
      <c r="M774" s="243"/>
      <c r="N774" s="244"/>
      <c r="O774" s="244"/>
      <c r="P774" s="244"/>
      <c r="Q774" s="244"/>
      <c r="R774" s="244"/>
      <c r="S774" s="244"/>
      <c r="T774" s="245"/>
      <c r="AT774" s="246" t="s">
        <v>161</v>
      </c>
      <c r="AU774" s="246" t="s">
        <v>84</v>
      </c>
      <c r="AV774" s="11" t="s">
        <v>84</v>
      </c>
      <c r="AW774" s="11" t="s">
        <v>37</v>
      </c>
      <c r="AX774" s="11" t="s">
        <v>73</v>
      </c>
      <c r="AY774" s="246" t="s">
        <v>141</v>
      </c>
    </row>
    <row r="775" spans="2:51" s="11" customFormat="1" ht="13.5">
      <c r="B775" s="236"/>
      <c r="C775" s="237"/>
      <c r="D775" s="233" t="s">
        <v>161</v>
      </c>
      <c r="E775" s="238" t="s">
        <v>21</v>
      </c>
      <c r="F775" s="239" t="s">
        <v>1439</v>
      </c>
      <c r="G775" s="237"/>
      <c r="H775" s="240">
        <v>15.448</v>
      </c>
      <c r="I775" s="241"/>
      <c r="J775" s="237"/>
      <c r="K775" s="237"/>
      <c r="L775" s="242"/>
      <c r="M775" s="243"/>
      <c r="N775" s="244"/>
      <c r="O775" s="244"/>
      <c r="P775" s="244"/>
      <c r="Q775" s="244"/>
      <c r="R775" s="244"/>
      <c r="S775" s="244"/>
      <c r="T775" s="245"/>
      <c r="AT775" s="246" t="s">
        <v>161</v>
      </c>
      <c r="AU775" s="246" t="s">
        <v>84</v>
      </c>
      <c r="AV775" s="11" t="s">
        <v>84</v>
      </c>
      <c r="AW775" s="11" t="s">
        <v>37</v>
      </c>
      <c r="AX775" s="11" t="s">
        <v>73</v>
      </c>
      <c r="AY775" s="246" t="s">
        <v>141</v>
      </c>
    </row>
    <row r="776" spans="2:51" s="11" customFormat="1" ht="13.5">
      <c r="B776" s="236"/>
      <c r="C776" s="237"/>
      <c r="D776" s="233" t="s">
        <v>161</v>
      </c>
      <c r="E776" s="238" t="s">
        <v>21</v>
      </c>
      <c r="F776" s="239" t="s">
        <v>1440</v>
      </c>
      <c r="G776" s="237"/>
      <c r="H776" s="240">
        <v>29.029</v>
      </c>
      <c r="I776" s="241"/>
      <c r="J776" s="237"/>
      <c r="K776" s="237"/>
      <c r="L776" s="242"/>
      <c r="M776" s="243"/>
      <c r="N776" s="244"/>
      <c r="O776" s="244"/>
      <c r="P776" s="244"/>
      <c r="Q776" s="244"/>
      <c r="R776" s="244"/>
      <c r="S776" s="244"/>
      <c r="T776" s="245"/>
      <c r="AT776" s="246" t="s">
        <v>161</v>
      </c>
      <c r="AU776" s="246" t="s">
        <v>84</v>
      </c>
      <c r="AV776" s="11" t="s">
        <v>84</v>
      </c>
      <c r="AW776" s="11" t="s">
        <v>37</v>
      </c>
      <c r="AX776" s="11" t="s">
        <v>73</v>
      </c>
      <c r="AY776" s="246" t="s">
        <v>141</v>
      </c>
    </row>
    <row r="777" spans="2:51" s="11" customFormat="1" ht="13.5">
      <c r="B777" s="236"/>
      <c r="C777" s="237"/>
      <c r="D777" s="233" t="s">
        <v>161</v>
      </c>
      <c r="E777" s="238" t="s">
        <v>21</v>
      </c>
      <c r="F777" s="239" t="s">
        <v>1441</v>
      </c>
      <c r="G777" s="237"/>
      <c r="H777" s="240">
        <v>7.41</v>
      </c>
      <c r="I777" s="241"/>
      <c r="J777" s="237"/>
      <c r="K777" s="237"/>
      <c r="L777" s="242"/>
      <c r="M777" s="243"/>
      <c r="N777" s="244"/>
      <c r="O777" s="244"/>
      <c r="P777" s="244"/>
      <c r="Q777" s="244"/>
      <c r="R777" s="244"/>
      <c r="S777" s="244"/>
      <c r="T777" s="245"/>
      <c r="AT777" s="246" t="s">
        <v>161</v>
      </c>
      <c r="AU777" s="246" t="s">
        <v>84</v>
      </c>
      <c r="AV777" s="11" t="s">
        <v>84</v>
      </c>
      <c r="AW777" s="11" t="s">
        <v>37</v>
      </c>
      <c r="AX777" s="11" t="s">
        <v>73</v>
      </c>
      <c r="AY777" s="246" t="s">
        <v>141</v>
      </c>
    </row>
    <row r="778" spans="2:51" s="11" customFormat="1" ht="13.5">
      <c r="B778" s="236"/>
      <c r="C778" s="237"/>
      <c r="D778" s="233" t="s">
        <v>161</v>
      </c>
      <c r="E778" s="238" t="s">
        <v>21</v>
      </c>
      <c r="F778" s="239" t="s">
        <v>1442</v>
      </c>
      <c r="G778" s="237"/>
      <c r="H778" s="240">
        <v>12.9</v>
      </c>
      <c r="I778" s="241"/>
      <c r="J778" s="237"/>
      <c r="K778" s="237"/>
      <c r="L778" s="242"/>
      <c r="M778" s="243"/>
      <c r="N778" s="244"/>
      <c r="O778" s="244"/>
      <c r="P778" s="244"/>
      <c r="Q778" s="244"/>
      <c r="R778" s="244"/>
      <c r="S778" s="244"/>
      <c r="T778" s="245"/>
      <c r="AT778" s="246" t="s">
        <v>161</v>
      </c>
      <c r="AU778" s="246" t="s">
        <v>84</v>
      </c>
      <c r="AV778" s="11" t="s">
        <v>84</v>
      </c>
      <c r="AW778" s="11" t="s">
        <v>37</v>
      </c>
      <c r="AX778" s="11" t="s">
        <v>73</v>
      </c>
      <c r="AY778" s="246" t="s">
        <v>141</v>
      </c>
    </row>
    <row r="779" spans="2:51" s="11" customFormat="1" ht="13.5">
      <c r="B779" s="236"/>
      <c r="C779" s="237"/>
      <c r="D779" s="233" t="s">
        <v>161</v>
      </c>
      <c r="E779" s="238" t="s">
        <v>21</v>
      </c>
      <c r="F779" s="239" t="s">
        <v>1443</v>
      </c>
      <c r="G779" s="237"/>
      <c r="H779" s="240">
        <v>13.6</v>
      </c>
      <c r="I779" s="241"/>
      <c r="J779" s="237"/>
      <c r="K779" s="237"/>
      <c r="L779" s="242"/>
      <c r="M779" s="243"/>
      <c r="N779" s="244"/>
      <c r="O779" s="244"/>
      <c r="P779" s="244"/>
      <c r="Q779" s="244"/>
      <c r="R779" s="244"/>
      <c r="S779" s="244"/>
      <c r="T779" s="245"/>
      <c r="AT779" s="246" t="s">
        <v>161</v>
      </c>
      <c r="AU779" s="246" t="s">
        <v>84</v>
      </c>
      <c r="AV779" s="11" t="s">
        <v>84</v>
      </c>
      <c r="AW779" s="11" t="s">
        <v>37</v>
      </c>
      <c r="AX779" s="11" t="s">
        <v>73</v>
      </c>
      <c r="AY779" s="246" t="s">
        <v>141</v>
      </c>
    </row>
    <row r="780" spans="2:51" s="12" customFormat="1" ht="13.5">
      <c r="B780" s="247"/>
      <c r="C780" s="248"/>
      <c r="D780" s="233" t="s">
        <v>161</v>
      </c>
      <c r="E780" s="249" t="s">
        <v>21</v>
      </c>
      <c r="F780" s="250" t="s">
        <v>174</v>
      </c>
      <c r="G780" s="248"/>
      <c r="H780" s="251">
        <v>144.757</v>
      </c>
      <c r="I780" s="252"/>
      <c r="J780" s="248"/>
      <c r="K780" s="248"/>
      <c r="L780" s="253"/>
      <c r="M780" s="254"/>
      <c r="N780" s="255"/>
      <c r="O780" s="255"/>
      <c r="P780" s="255"/>
      <c r="Q780" s="255"/>
      <c r="R780" s="255"/>
      <c r="S780" s="255"/>
      <c r="T780" s="256"/>
      <c r="AT780" s="257" t="s">
        <v>161</v>
      </c>
      <c r="AU780" s="257" t="s">
        <v>84</v>
      </c>
      <c r="AV780" s="12" t="s">
        <v>148</v>
      </c>
      <c r="AW780" s="12" t="s">
        <v>37</v>
      </c>
      <c r="AX780" s="12" t="s">
        <v>81</v>
      </c>
      <c r="AY780" s="257" t="s">
        <v>141</v>
      </c>
    </row>
    <row r="781" spans="2:65" s="1" customFormat="1" ht="16.5" customHeight="1">
      <c r="B781" s="46"/>
      <c r="C781" s="284" t="s">
        <v>1444</v>
      </c>
      <c r="D781" s="284" t="s">
        <v>576</v>
      </c>
      <c r="E781" s="285" t="s">
        <v>1400</v>
      </c>
      <c r="F781" s="286" t="s">
        <v>1401</v>
      </c>
      <c r="G781" s="287" t="s">
        <v>208</v>
      </c>
      <c r="H781" s="288">
        <v>0.051</v>
      </c>
      <c r="I781" s="289"/>
      <c r="J781" s="290">
        <f>ROUND(I781*H781,2)</f>
        <v>0</v>
      </c>
      <c r="K781" s="286" t="s">
        <v>147</v>
      </c>
      <c r="L781" s="291"/>
      <c r="M781" s="292" t="s">
        <v>21</v>
      </c>
      <c r="N781" s="293" t="s">
        <v>44</v>
      </c>
      <c r="O781" s="47"/>
      <c r="P781" s="230">
        <f>O781*H781</f>
        <v>0</v>
      </c>
      <c r="Q781" s="230">
        <v>1</v>
      </c>
      <c r="R781" s="230">
        <f>Q781*H781</f>
        <v>0.051</v>
      </c>
      <c r="S781" s="230">
        <v>0</v>
      </c>
      <c r="T781" s="231">
        <f>S781*H781</f>
        <v>0</v>
      </c>
      <c r="AR781" s="24" t="s">
        <v>545</v>
      </c>
      <c r="AT781" s="24" t="s">
        <v>576</v>
      </c>
      <c r="AU781" s="24" t="s">
        <v>84</v>
      </c>
      <c r="AY781" s="24" t="s">
        <v>141</v>
      </c>
      <c r="BE781" s="232">
        <f>IF(N781="základní",J781,0)</f>
        <v>0</v>
      </c>
      <c r="BF781" s="232">
        <f>IF(N781="snížená",J781,0)</f>
        <v>0</v>
      </c>
      <c r="BG781" s="232">
        <f>IF(N781="zákl. přenesená",J781,0)</f>
        <v>0</v>
      </c>
      <c r="BH781" s="232">
        <f>IF(N781="sníž. přenesená",J781,0)</f>
        <v>0</v>
      </c>
      <c r="BI781" s="232">
        <f>IF(N781="nulová",J781,0)</f>
        <v>0</v>
      </c>
      <c r="BJ781" s="24" t="s">
        <v>81</v>
      </c>
      <c r="BK781" s="232">
        <f>ROUND(I781*H781,2)</f>
        <v>0</v>
      </c>
      <c r="BL781" s="24" t="s">
        <v>228</v>
      </c>
      <c r="BM781" s="24" t="s">
        <v>1445</v>
      </c>
    </row>
    <row r="782" spans="2:47" s="1" customFormat="1" ht="13.5">
      <c r="B782" s="46"/>
      <c r="C782" s="74"/>
      <c r="D782" s="233" t="s">
        <v>150</v>
      </c>
      <c r="E782" s="74"/>
      <c r="F782" s="234" t="s">
        <v>1403</v>
      </c>
      <c r="G782" s="74"/>
      <c r="H782" s="74"/>
      <c r="I782" s="191"/>
      <c r="J782" s="74"/>
      <c r="K782" s="74"/>
      <c r="L782" s="72"/>
      <c r="M782" s="235"/>
      <c r="N782" s="47"/>
      <c r="O782" s="47"/>
      <c r="P782" s="47"/>
      <c r="Q782" s="47"/>
      <c r="R782" s="47"/>
      <c r="S782" s="47"/>
      <c r="T782" s="95"/>
      <c r="AT782" s="24" t="s">
        <v>150</v>
      </c>
      <c r="AU782" s="24" t="s">
        <v>84</v>
      </c>
    </row>
    <row r="783" spans="2:51" s="11" customFormat="1" ht="13.5">
      <c r="B783" s="236"/>
      <c r="C783" s="237"/>
      <c r="D783" s="233" t="s">
        <v>161</v>
      </c>
      <c r="E783" s="237"/>
      <c r="F783" s="239" t="s">
        <v>1446</v>
      </c>
      <c r="G783" s="237"/>
      <c r="H783" s="240">
        <v>0.051</v>
      </c>
      <c r="I783" s="241"/>
      <c r="J783" s="237"/>
      <c r="K783" s="237"/>
      <c r="L783" s="242"/>
      <c r="M783" s="243"/>
      <c r="N783" s="244"/>
      <c r="O783" s="244"/>
      <c r="P783" s="244"/>
      <c r="Q783" s="244"/>
      <c r="R783" s="244"/>
      <c r="S783" s="244"/>
      <c r="T783" s="245"/>
      <c r="AT783" s="246" t="s">
        <v>161</v>
      </c>
      <c r="AU783" s="246" t="s">
        <v>84</v>
      </c>
      <c r="AV783" s="11" t="s">
        <v>84</v>
      </c>
      <c r="AW783" s="11" t="s">
        <v>6</v>
      </c>
      <c r="AX783" s="11" t="s">
        <v>81</v>
      </c>
      <c r="AY783" s="246" t="s">
        <v>141</v>
      </c>
    </row>
    <row r="784" spans="2:65" s="1" customFormat="1" ht="16.5" customHeight="1">
      <c r="B784" s="46"/>
      <c r="C784" s="221" t="s">
        <v>1447</v>
      </c>
      <c r="D784" s="221" t="s">
        <v>143</v>
      </c>
      <c r="E784" s="222" t="s">
        <v>1448</v>
      </c>
      <c r="F784" s="223" t="s">
        <v>1449</v>
      </c>
      <c r="G784" s="224" t="s">
        <v>146</v>
      </c>
      <c r="H784" s="225">
        <v>289.514</v>
      </c>
      <c r="I784" s="226"/>
      <c r="J784" s="227">
        <f>ROUND(I784*H784,2)</f>
        <v>0</v>
      </c>
      <c r="K784" s="223" t="s">
        <v>147</v>
      </c>
      <c r="L784" s="72"/>
      <c r="M784" s="228" t="s">
        <v>21</v>
      </c>
      <c r="N784" s="229" t="s">
        <v>44</v>
      </c>
      <c r="O784" s="47"/>
      <c r="P784" s="230">
        <f>O784*H784</f>
        <v>0</v>
      </c>
      <c r="Q784" s="230">
        <v>0</v>
      </c>
      <c r="R784" s="230">
        <f>Q784*H784</f>
        <v>0</v>
      </c>
      <c r="S784" s="230">
        <v>0</v>
      </c>
      <c r="T784" s="231">
        <f>S784*H784</f>
        <v>0</v>
      </c>
      <c r="AR784" s="24" t="s">
        <v>228</v>
      </c>
      <c r="AT784" s="24" t="s">
        <v>143</v>
      </c>
      <c r="AU784" s="24" t="s">
        <v>84</v>
      </c>
      <c r="AY784" s="24" t="s">
        <v>141</v>
      </c>
      <c r="BE784" s="232">
        <f>IF(N784="základní",J784,0)</f>
        <v>0</v>
      </c>
      <c r="BF784" s="232">
        <f>IF(N784="snížená",J784,0)</f>
        <v>0</v>
      </c>
      <c r="BG784" s="232">
        <f>IF(N784="zákl. přenesená",J784,0)</f>
        <v>0</v>
      </c>
      <c r="BH784" s="232">
        <f>IF(N784="sníž. přenesená",J784,0)</f>
        <v>0</v>
      </c>
      <c r="BI784" s="232">
        <f>IF(N784="nulová",J784,0)</f>
        <v>0</v>
      </c>
      <c r="BJ784" s="24" t="s">
        <v>81</v>
      </c>
      <c r="BK784" s="232">
        <f>ROUND(I784*H784,2)</f>
        <v>0</v>
      </c>
      <c r="BL784" s="24" t="s">
        <v>228</v>
      </c>
      <c r="BM784" s="24" t="s">
        <v>1450</v>
      </c>
    </row>
    <row r="785" spans="2:47" s="1" customFormat="1" ht="13.5">
      <c r="B785" s="46"/>
      <c r="C785" s="74"/>
      <c r="D785" s="233" t="s">
        <v>150</v>
      </c>
      <c r="E785" s="74"/>
      <c r="F785" s="234" t="s">
        <v>1451</v>
      </c>
      <c r="G785" s="74"/>
      <c r="H785" s="74"/>
      <c r="I785" s="191"/>
      <c r="J785" s="74"/>
      <c r="K785" s="74"/>
      <c r="L785" s="72"/>
      <c r="M785" s="235"/>
      <c r="N785" s="47"/>
      <c r="O785" s="47"/>
      <c r="P785" s="47"/>
      <c r="Q785" s="47"/>
      <c r="R785" s="47"/>
      <c r="S785" s="47"/>
      <c r="T785" s="95"/>
      <c r="AT785" s="24" t="s">
        <v>150</v>
      </c>
      <c r="AU785" s="24" t="s">
        <v>84</v>
      </c>
    </row>
    <row r="786" spans="2:51" s="11" customFormat="1" ht="13.5">
      <c r="B786" s="236"/>
      <c r="C786" s="237"/>
      <c r="D786" s="233" t="s">
        <v>161</v>
      </c>
      <c r="E786" s="238" t="s">
        <v>21</v>
      </c>
      <c r="F786" s="239" t="s">
        <v>1452</v>
      </c>
      <c r="G786" s="237"/>
      <c r="H786" s="240">
        <v>289.514</v>
      </c>
      <c r="I786" s="241"/>
      <c r="J786" s="237"/>
      <c r="K786" s="237"/>
      <c r="L786" s="242"/>
      <c r="M786" s="243"/>
      <c r="N786" s="244"/>
      <c r="O786" s="244"/>
      <c r="P786" s="244"/>
      <c r="Q786" s="244"/>
      <c r="R786" s="244"/>
      <c r="S786" s="244"/>
      <c r="T786" s="245"/>
      <c r="AT786" s="246" t="s">
        <v>161</v>
      </c>
      <c r="AU786" s="246" t="s">
        <v>84</v>
      </c>
      <c r="AV786" s="11" t="s">
        <v>84</v>
      </c>
      <c r="AW786" s="11" t="s">
        <v>37</v>
      </c>
      <c r="AX786" s="11" t="s">
        <v>81</v>
      </c>
      <c r="AY786" s="246" t="s">
        <v>141</v>
      </c>
    </row>
    <row r="787" spans="2:65" s="1" customFormat="1" ht="16.5" customHeight="1">
      <c r="B787" s="46"/>
      <c r="C787" s="284" t="s">
        <v>1453</v>
      </c>
      <c r="D787" s="284" t="s">
        <v>576</v>
      </c>
      <c r="E787" s="285" t="s">
        <v>1413</v>
      </c>
      <c r="F787" s="286" t="s">
        <v>1414</v>
      </c>
      <c r="G787" s="287" t="s">
        <v>208</v>
      </c>
      <c r="H787" s="288">
        <v>0.13</v>
      </c>
      <c r="I787" s="289"/>
      <c r="J787" s="290">
        <f>ROUND(I787*H787,2)</f>
        <v>0</v>
      </c>
      <c r="K787" s="286" t="s">
        <v>147</v>
      </c>
      <c r="L787" s="291"/>
      <c r="M787" s="292" t="s">
        <v>21</v>
      </c>
      <c r="N787" s="293" t="s">
        <v>44</v>
      </c>
      <c r="O787" s="47"/>
      <c r="P787" s="230">
        <f>O787*H787</f>
        <v>0</v>
      </c>
      <c r="Q787" s="230">
        <v>1</v>
      </c>
      <c r="R787" s="230">
        <f>Q787*H787</f>
        <v>0.13</v>
      </c>
      <c r="S787" s="230">
        <v>0</v>
      </c>
      <c r="T787" s="231">
        <f>S787*H787</f>
        <v>0</v>
      </c>
      <c r="AR787" s="24" t="s">
        <v>545</v>
      </c>
      <c r="AT787" s="24" t="s">
        <v>576</v>
      </c>
      <c r="AU787" s="24" t="s">
        <v>84</v>
      </c>
      <c r="AY787" s="24" t="s">
        <v>141</v>
      </c>
      <c r="BE787" s="232">
        <f>IF(N787="základní",J787,0)</f>
        <v>0</v>
      </c>
      <c r="BF787" s="232">
        <f>IF(N787="snížená",J787,0)</f>
        <v>0</v>
      </c>
      <c r="BG787" s="232">
        <f>IF(N787="zákl. přenesená",J787,0)</f>
        <v>0</v>
      </c>
      <c r="BH787" s="232">
        <f>IF(N787="sníž. přenesená",J787,0)</f>
        <v>0</v>
      </c>
      <c r="BI787" s="232">
        <f>IF(N787="nulová",J787,0)</f>
        <v>0</v>
      </c>
      <c r="BJ787" s="24" t="s">
        <v>81</v>
      </c>
      <c r="BK787" s="232">
        <f>ROUND(I787*H787,2)</f>
        <v>0</v>
      </c>
      <c r="BL787" s="24" t="s">
        <v>228</v>
      </c>
      <c r="BM787" s="24" t="s">
        <v>1454</v>
      </c>
    </row>
    <row r="788" spans="2:47" s="1" customFormat="1" ht="13.5">
      <c r="B788" s="46"/>
      <c r="C788" s="74"/>
      <c r="D788" s="233" t="s">
        <v>150</v>
      </c>
      <c r="E788" s="74"/>
      <c r="F788" s="234" t="s">
        <v>1416</v>
      </c>
      <c r="G788" s="74"/>
      <c r="H788" s="74"/>
      <c r="I788" s="191"/>
      <c r="J788" s="74"/>
      <c r="K788" s="74"/>
      <c r="L788" s="72"/>
      <c r="M788" s="235"/>
      <c r="N788" s="47"/>
      <c r="O788" s="47"/>
      <c r="P788" s="47"/>
      <c r="Q788" s="47"/>
      <c r="R788" s="47"/>
      <c r="S788" s="47"/>
      <c r="T788" s="95"/>
      <c r="AT788" s="24" t="s">
        <v>150</v>
      </c>
      <c r="AU788" s="24" t="s">
        <v>84</v>
      </c>
    </row>
    <row r="789" spans="2:51" s="11" customFormat="1" ht="13.5">
      <c r="B789" s="236"/>
      <c r="C789" s="237"/>
      <c r="D789" s="233" t="s">
        <v>161</v>
      </c>
      <c r="E789" s="237"/>
      <c r="F789" s="239" t="s">
        <v>1455</v>
      </c>
      <c r="G789" s="237"/>
      <c r="H789" s="240">
        <v>0.13</v>
      </c>
      <c r="I789" s="241"/>
      <c r="J789" s="237"/>
      <c r="K789" s="237"/>
      <c r="L789" s="242"/>
      <c r="M789" s="243"/>
      <c r="N789" s="244"/>
      <c r="O789" s="244"/>
      <c r="P789" s="244"/>
      <c r="Q789" s="244"/>
      <c r="R789" s="244"/>
      <c r="S789" s="244"/>
      <c r="T789" s="245"/>
      <c r="AT789" s="246" t="s">
        <v>161</v>
      </c>
      <c r="AU789" s="246" t="s">
        <v>84</v>
      </c>
      <c r="AV789" s="11" t="s">
        <v>84</v>
      </c>
      <c r="AW789" s="11" t="s">
        <v>6</v>
      </c>
      <c r="AX789" s="11" t="s">
        <v>81</v>
      </c>
      <c r="AY789" s="246" t="s">
        <v>141</v>
      </c>
    </row>
    <row r="790" spans="2:65" s="1" customFormat="1" ht="16.5" customHeight="1">
      <c r="B790" s="46"/>
      <c r="C790" s="221" t="s">
        <v>1456</v>
      </c>
      <c r="D790" s="221" t="s">
        <v>143</v>
      </c>
      <c r="E790" s="222" t="s">
        <v>1457</v>
      </c>
      <c r="F790" s="223" t="s">
        <v>1458</v>
      </c>
      <c r="G790" s="224" t="s">
        <v>146</v>
      </c>
      <c r="H790" s="225">
        <v>61.792</v>
      </c>
      <c r="I790" s="226"/>
      <c r="J790" s="227">
        <f>ROUND(I790*H790,2)</f>
        <v>0</v>
      </c>
      <c r="K790" s="223" t="s">
        <v>147</v>
      </c>
      <c r="L790" s="72"/>
      <c r="M790" s="228" t="s">
        <v>21</v>
      </c>
      <c r="N790" s="229" t="s">
        <v>44</v>
      </c>
      <c r="O790" s="47"/>
      <c r="P790" s="230">
        <f>O790*H790</f>
        <v>0</v>
      </c>
      <c r="Q790" s="230">
        <v>0</v>
      </c>
      <c r="R790" s="230">
        <f>Q790*H790</f>
        <v>0</v>
      </c>
      <c r="S790" s="230">
        <v>0</v>
      </c>
      <c r="T790" s="231">
        <f>S790*H790</f>
        <v>0</v>
      </c>
      <c r="AR790" s="24" t="s">
        <v>228</v>
      </c>
      <c r="AT790" s="24" t="s">
        <v>143</v>
      </c>
      <c r="AU790" s="24" t="s">
        <v>84</v>
      </c>
      <c r="AY790" s="24" t="s">
        <v>141</v>
      </c>
      <c r="BE790" s="232">
        <f>IF(N790="základní",J790,0)</f>
        <v>0</v>
      </c>
      <c r="BF790" s="232">
        <f>IF(N790="snížená",J790,0)</f>
        <v>0</v>
      </c>
      <c r="BG790" s="232">
        <f>IF(N790="zákl. přenesená",J790,0)</f>
        <v>0</v>
      </c>
      <c r="BH790" s="232">
        <f>IF(N790="sníž. přenesená",J790,0)</f>
        <v>0</v>
      </c>
      <c r="BI790" s="232">
        <f>IF(N790="nulová",J790,0)</f>
        <v>0</v>
      </c>
      <c r="BJ790" s="24" t="s">
        <v>81</v>
      </c>
      <c r="BK790" s="232">
        <f>ROUND(I790*H790,2)</f>
        <v>0</v>
      </c>
      <c r="BL790" s="24" t="s">
        <v>228</v>
      </c>
      <c r="BM790" s="24" t="s">
        <v>1459</v>
      </c>
    </row>
    <row r="791" spans="2:47" s="1" customFormat="1" ht="13.5">
      <c r="B791" s="46"/>
      <c r="C791" s="74"/>
      <c r="D791" s="233" t="s">
        <v>150</v>
      </c>
      <c r="E791" s="74"/>
      <c r="F791" s="234" t="s">
        <v>1460</v>
      </c>
      <c r="G791" s="74"/>
      <c r="H791" s="74"/>
      <c r="I791" s="191"/>
      <c r="J791" s="74"/>
      <c r="K791" s="74"/>
      <c r="L791" s="72"/>
      <c r="M791" s="235"/>
      <c r="N791" s="47"/>
      <c r="O791" s="47"/>
      <c r="P791" s="47"/>
      <c r="Q791" s="47"/>
      <c r="R791" s="47"/>
      <c r="S791" s="47"/>
      <c r="T791" s="95"/>
      <c r="AT791" s="24" t="s">
        <v>150</v>
      </c>
      <c r="AU791" s="24" t="s">
        <v>84</v>
      </c>
    </row>
    <row r="792" spans="2:51" s="13" customFormat="1" ht="13.5">
      <c r="B792" s="263"/>
      <c r="C792" s="264"/>
      <c r="D792" s="233" t="s">
        <v>161</v>
      </c>
      <c r="E792" s="265" t="s">
        <v>21</v>
      </c>
      <c r="F792" s="266" t="s">
        <v>709</v>
      </c>
      <c r="G792" s="264"/>
      <c r="H792" s="265" t="s">
        <v>21</v>
      </c>
      <c r="I792" s="267"/>
      <c r="J792" s="264"/>
      <c r="K792" s="264"/>
      <c r="L792" s="268"/>
      <c r="M792" s="269"/>
      <c r="N792" s="270"/>
      <c r="O792" s="270"/>
      <c r="P792" s="270"/>
      <c r="Q792" s="270"/>
      <c r="R792" s="270"/>
      <c r="S792" s="270"/>
      <c r="T792" s="271"/>
      <c r="AT792" s="272" t="s">
        <v>161</v>
      </c>
      <c r="AU792" s="272" t="s">
        <v>84</v>
      </c>
      <c r="AV792" s="13" t="s">
        <v>81</v>
      </c>
      <c r="AW792" s="13" t="s">
        <v>37</v>
      </c>
      <c r="AX792" s="13" t="s">
        <v>73</v>
      </c>
      <c r="AY792" s="272" t="s">
        <v>141</v>
      </c>
    </row>
    <row r="793" spans="2:51" s="11" customFormat="1" ht="13.5">
      <c r="B793" s="236"/>
      <c r="C793" s="237"/>
      <c r="D793" s="233" t="s">
        <v>161</v>
      </c>
      <c r="E793" s="238" t="s">
        <v>21</v>
      </c>
      <c r="F793" s="239" t="s">
        <v>1461</v>
      </c>
      <c r="G793" s="237"/>
      <c r="H793" s="240">
        <v>30.896</v>
      </c>
      <c r="I793" s="241"/>
      <c r="J793" s="237"/>
      <c r="K793" s="237"/>
      <c r="L793" s="242"/>
      <c r="M793" s="243"/>
      <c r="N793" s="244"/>
      <c r="O793" s="244"/>
      <c r="P793" s="244"/>
      <c r="Q793" s="244"/>
      <c r="R793" s="244"/>
      <c r="S793" s="244"/>
      <c r="T793" s="245"/>
      <c r="AT793" s="246" t="s">
        <v>161</v>
      </c>
      <c r="AU793" s="246" t="s">
        <v>84</v>
      </c>
      <c r="AV793" s="11" t="s">
        <v>84</v>
      </c>
      <c r="AW793" s="11" t="s">
        <v>37</v>
      </c>
      <c r="AX793" s="11" t="s">
        <v>73</v>
      </c>
      <c r="AY793" s="246" t="s">
        <v>141</v>
      </c>
    </row>
    <row r="794" spans="2:51" s="11" customFormat="1" ht="13.5">
      <c r="B794" s="236"/>
      <c r="C794" s="237"/>
      <c r="D794" s="233" t="s">
        <v>161</v>
      </c>
      <c r="E794" s="238" t="s">
        <v>21</v>
      </c>
      <c r="F794" s="239" t="s">
        <v>1462</v>
      </c>
      <c r="G794" s="237"/>
      <c r="H794" s="240">
        <v>30.896</v>
      </c>
      <c r="I794" s="241"/>
      <c r="J794" s="237"/>
      <c r="K794" s="237"/>
      <c r="L794" s="242"/>
      <c r="M794" s="243"/>
      <c r="N794" s="244"/>
      <c r="O794" s="244"/>
      <c r="P794" s="244"/>
      <c r="Q794" s="244"/>
      <c r="R794" s="244"/>
      <c r="S794" s="244"/>
      <c r="T794" s="245"/>
      <c r="AT794" s="246" t="s">
        <v>161</v>
      </c>
      <c r="AU794" s="246" t="s">
        <v>84</v>
      </c>
      <c r="AV794" s="11" t="s">
        <v>84</v>
      </c>
      <c r="AW794" s="11" t="s">
        <v>37</v>
      </c>
      <c r="AX794" s="11" t="s">
        <v>73</v>
      </c>
      <c r="AY794" s="246" t="s">
        <v>141</v>
      </c>
    </row>
    <row r="795" spans="2:51" s="12" customFormat="1" ht="13.5">
      <c r="B795" s="247"/>
      <c r="C795" s="248"/>
      <c r="D795" s="233" t="s">
        <v>161</v>
      </c>
      <c r="E795" s="249" t="s">
        <v>21</v>
      </c>
      <c r="F795" s="250" t="s">
        <v>174</v>
      </c>
      <c r="G795" s="248"/>
      <c r="H795" s="251">
        <v>61.792</v>
      </c>
      <c r="I795" s="252"/>
      <c r="J795" s="248"/>
      <c r="K795" s="248"/>
      <c r="L795" s="253"/>
      <c r="M795" s="254"/>
      <c r="N795" s="255"/>
      <c r="O795" s="255"/>
      <c r="P795" s="255"/>
      <c r="Q795" s="255"/>
      <c r="R795" s="255"/>
      <c r="S795" s="255"/>
      <c r="T795" s="256"/>
      <c r="AT795" s="257" t="s">
        <v>161</v>
      </c>
      <c r="AU795" s="257" t="s">
        <v>84</v>
      </c>
      <c r="AV795" s="12" t="s">
        <v>148</v>
      </c>
      <c r="AW795" s="12" t="s">
        <v>37</v>
      </c>
      <c r="AX795" s="12" t="s">
        <v>81</v>
      </c>
      <c r="AY795" s="257" t="s">
        <v>141</v>
      </c>
    </row>
    <row r="796" spans="2:65" s="1" customFormat="1" ht="16.5" customHeight="1">
      <c r="B796" s="46"/>
      <c r="C796" s="284" t="s">
        <v>1463</v>
      </c>
      <c r="D796" s="284" t="s">
        <v>576</v>
      </c>
      <c r="E796" s="285" t="s">
        <v>1400</v>
      </c>
      <c r="F796" s="286" t="s">
        <v>1401</v>
      </c>
      <c r="G796" s="287" t="s">
        <v>208</v>
      </c>
      <c r="H796" s="288">
        <v>0.009</v>
      </c>
      <c r="I796" s="289"/>
      <c r="J796" s="290">
        <f>ROUND(I796*H796,2)</f>
        <v>0</v>
      </c>
      <c r="K796" s="286" t="s">
        <v>147</v>
      </c>
      <c r="L796" s="291"/>
      <c r="M796" s="292" t="s">
        <v>21</v>
      </c>
      <c r="N796" s="293" t="s">
        <v>44</v>
      </c>
      <c r="O796" s="47"/>
      <c r="P796" s="230">
        <f>O796*H796</f>
        <v>0</v>
      </c>
      <c r="Q796" s="230">
        <v>1</v>
      </c>
      <c r="R796" s="230">
        <f>Q796*H796</f>
        <v>0.009</v>
      </c>
      <c r="S796" s="230">
        <v>0</v>
      </c>
      <c r="T796" s="231">
        <f>S796*H796</f>
        <v>0</v>
      </c>
      <c r="AR796" s="24" t="s">
        <v>545</v>
      </c>
      <c r="AT796" s="24" t="s">
        <v>576</v>
      </c>
      <c r="AU796" s="24" t="s">
        <v>84</v>
      </c>
      <c r="AY796" s="24" t="s">
        <v>141</v>
      </c>
      <c r="BE796" s="232">
        <f>IF(N796="základní",J796,0)</f>
        <v>0</v>
      </c>
      <c r="BF796" s="232">
        <f>IF(N796="snížená",J796,0)</f>
        <v>0</v>
      </c>
      <c r="BG796" s="232">
        <f>IF(N796="zákl. přenesená",J796,0)</f>
        <v>0</v>
      </c>
      <c r="BH796" s="232">
        <f>IF(N796="sníž. přenesená",J796,0)</f>
        <v>0</v>
      </c>
      <c r="BI796" s="232">
        <f>IF(N796="nulová",J796,0)</f>
        <v>0</v>
      </c>
      <c r="BJ796" s="24" t="s">
        <v>81</v>
      </c>
      <c r="BK796" s="232">
        <f>ROUND(I796*H796,2)</f>
        <v>0</v>
      </c>
      <c r="BL796" s="24" t="s">
        <v>228</v>
      </c>
      <c r="BM796" s="24" t="s">
        <v>1464</v>
      </c>
    </row>
    <row r="797" spans="2:47" s="1" customFormat="1" ht="13.5">
      <c r="B797" s="46"/>
      <c r="C797" s="74"/>
      <c r="D797" s="233" t="s">
        <v>150</v>
      </c>
      <c r="E797" s="74"/>
      <c r="F797" s="234" t="s">
        <v>1403</v>
      </c>
      <c r="G797" s="74"/>
      <c r="H797" s="74"/>
      <c r="I797" s="191"/>
      <c r="J797" s="74"/>
      <c r="K797" s="74"/>
      <c r="L797" s="72"/>
      <c r="M797" s="235"/>
      <c r="N797" s="47"/>
      <c r="O797" s="47"/>
      <c r="P797" s="47"/>
      <c r="Q797" s="47"/>
      <c r="R797" s="47"/>
      <c r="S797" s="47"/>
      <c r="T797" s="95"/>
      <c r="AT797" s="24" t="s">
        <v>150</v>
      </c>
      <c r="AU797" s="24" t="s">
        <v>84</v>
      </c>
    </row>
    <row r="798" spans="2:51" s="11" customFormat="1" ht="13.5">
      <c r="B798" s="236"/>
      <c r="C798" s="237"/>
      <c r="D798" s="233" t="s">
        <v>161</v>
      </c>
      <c r="E798" s="237"/>
      <c r="F798" s="239" t="s">
        <v>1465</v>
      </c>
      <c r="G798" s="237"/>
      <c r="H798" s="240">
        <v>0.009</v>
      </c>
      <c r="I798" s="241"/>
      <c r="J798" s="237"/>
      <c r="K798" s="237"/>
      <c r="L798" s="242"/>
      <c r="M798" s="243"/>
      <c r="N798" s="244"/>
      <c r="O798" s="244"/>
      <c r="P798" s="244"/>
      <c r="Q798" s="244"/>
      <c r="R798" s="244"/>
      <c r="S798" s="244"/>
      <c r="T798" s="245"/>
      <c r="AT798" s="246" t="s">
        <v>161</v>
      </c>
      <c r="AU798" s="246" t="s">
        <v>84</v>
      </c>
      <c r="AV798" s="11" t="s">
        <v>84</v>
      </c>
      <c r="AW798" s="11" t="s">
        <v>6</v>
      </c>
      <c r="AX798" s="11" t="s">
        <v>81</v>
      </c>
      <c r="AY798" s="246" t="s">
        <v>141</v>
      </c>
    </row>
    <row r="799" spans="2:65" s="1" customFormat="1" ht="16.5" customHeight="1">
      <c r="B799" s="46"/>
      <c r="C799" s="284" t="s">
        <v>1466</v>
      </c>
      <c r="D799" s="284" t="s">
        <v>576</v>
      </c>
      <c r="E799" s="285" t="s">
        <v>1467</v>
      </c>
      <c r="F799" s="286" t="s">
        <v>1468</v>
      </c>
      <c r="G799" s="287" t="s">
        <v>146</v>
      </c>
      <c r="H799" s="288">
        <v>30.896</v>
      </c>
      <c r="I799" s="289"/>
      <c r="J799" s="290">
        <f>ROUND(I799*H799,2)</f>
        <v>0</v>
      </c>
      <c r="K799" s="286" t="s">
        <v>21</v>
      </c>
      <c r="L799" s="291"/>
      <c r="M799" s="292" t="s">
        <v>21</v>
      </c>
      <c r="N799" s="293" t="s">
        <v>44</v>
      </c>
      <c r="O799" s="47"/>
      <c r="P799" s="230">
        <f>O799*H799</f>
        <v>0</v>
      </c>
      <c r="Q799" s="230">
        <v>0.01</v>
      </c>
      <c r="R799" s="230">
        <f>Q799*H799</f>
        <v>0.30896</v>
      </c>
      <c r="S799" s="230">
        <v>0</v>
      </c>
      <c r="T799" s="231">
        <f>S799*H799</f>
        <v>0</v>
      </c>
      <c r="AR799" s="24" t="s">
        <v>545</v>
      </c>
      <c r="AT799" s="24" t="s">
        <v>576</v>
      </c>
      <c r="AU799" s="24" t="s">
        <v>84</v>
      </c>
      <c r="AY799" s="24" t="s">
        <v>141</v>
      </c>
      <c r="BE799" s="232">
        <f>IF(N799="základní",J799,0)</f>
        <v>0</v>
      </c>
      <c r="BF799" s="232">
        <f>IF(N799="snížená",J799,0)</f>
        <v>0</v>
      </c>
      <c r="BG799" s="232">
        <f>IF(N799="zákl. přenesená",J799,0)</f>
        <v>0</v>
      </c>
      <c r="BH799" s="232">
        <f>IF(N799="sníž. přenesená",J799,0)</f>
        <v>0</v>
      </c>
      <c r="BI799" s="232">
        <f>IF(N799="nulová",J799,0)</f>
        <v>0</v>
      </c>
      <c r="BJ799" s="24" t="s">
        <v>81</v>
      </c>
      <c r="BK799" s="232">
        <f>ROUND(I799*H799,2)</f>
        <v>0</v>
      </c>
      <c r="BL799" s="24" t="s">
        <v>228</v>
      </c>
      <c r="BM799" s="24" t="s">
        <v>1469</v>
      </c>
    </row>
    <row r="800" spans="2:65" s="1" customFormat="1" ht="16.5" customHeight="1">
      <c r="B800" s="46"/>
      <c r="C800" s="221" t="s">
        <v>1470</v>
      </c>
      <c r="D800" s="221" t="s">
        <v>143</v>
      </c>
      <c r="E800" s="222" t="s">
        <v>1471</v>
      </c>
      <c r="F800" s="223" t="s">
        <v>1472</v>
      </c>
      <c r="G800" s="224" t="s">
        <v>146</v>
      </c>
      <c r="H800" s="225">
        <v>58.531</v>
      </c>
      <c r="I800" s="226"/>
      <c r="J800" s="227">
        <f>ROUND(I800*H800,2)</f>
        <v>0</v>
      </c>
      <c r="K800" s="223" t="s">
        <v>147</v>
      </c>
      <c r="L800" s="72"/>
      <c r="M800" s="228" t="s">
        <v>21</v>
      </c>
      <c r="N800" s="229" t="s">
        <v>44</v>
      </c>
      <c r="O800" s="47"/>
      <c r="P800" s="230">
        <f>O800*H800</f>
        <v>0</v>
      </c>
      <c r="Q800" s="230">
        <v>0.00038</v>
      </c>
      <c r="R800" s="230">
        <f>Q800*H800</f>
        <v>0.02224178</v>
      </c>
      <c r="S800" s="230">
        <v>0</v>
      </c>
      <c r="T800" s="231">
        <f>S800*H800</f>
        <v>0</v>
      </c>
      <c r="AR800" s="24" t="s">
        <v>228</v>
      </c>
      <c r="AT800" s="24" t="s">
        <v>143</v>
      </c>
      <c r="AU800" s="24" t="s">
        <v>84</v>
      </c>
      <c r="AY800" s="24" t="s">
        <v>141</v>
      </c>
      <c r="BE800" s="232">
        <f>IF(N800="základní",J800,0)</f>
        <v>0</v>
      </c>
      <c r="BF800" s="232">
        <f>IF(N800="snížená",J800,0)</f>
        <v>0</v>
      </c>
      <c r="BG800" s="232">
        <f>IF(N800="zákl. přenesená",J800,0)</f>
        <v>0</v>
      </c>
      <c r="BH800" s="232">
        <f>IF(N800="sníž. přenesená",J800,0)</f>
        <v>0</v>
      </c>
      <c r="BI800" s="232">
        <f>IF(N800="nulová",J800,0)</f>
        <v>0</v>
      </c>
      <c r="BJ800" s="24" t="s">
        <v>81</v>
      </c>
      <c r="BK800" s="232">
        <f>ROUND(I800*H800,2)</f>
        <v>0</v>
      </c>
      <c r="BL800" s="24" t="s">
        <v>228</v>
      </c>
      <c r="BM800" s="24" t="s">
        <v>1473</v>
      </c>
    </row>
    <row r="801" spans="2:47" s="1" customFormat="1" ht="13.5">
      <c r="B801" s="46"/>
      <c r="C801" s="74"/>
      <c r="D801" s="233" t="s">
        <v>150</v>
      </c>
      <c r="E801" s="74"/>
      <c r="F801" s="234" t="s">
        <v>1474</v>
      </c>
      <c r="G801" s="74"/>
      <c r="H801" s="74"/>
      <c r="I801" s="191"/>
      <c r="J801" s="74"/>
      <c r="K801" s="74"/>
      <c r="L801" s="72"/>
      <c r="M801" s="235"/>
      <c r="N801" s="47"/>
      <c r="O801" s="47"/>
      <c r="P801" s="47"/>
      <c r="Q801" s="47"/>
      <c r="R801" s="47"/>
      <c r="S801" s="47"/>
      <c r="T801" s="95"/>
      <c r="AT801" s="24" t="s">
        <v>150</v>
      </c>
      <c r="AU801" s="24" t="s">
        <v>84</v>
      </c>
    </row>
    <row r="802" spans="2:51" s="13" customFormat="1" ht="13.5">
      <c r="B802" s="263"/>
      <c r="C802" s="264"/>
      <c r="D802" s="233" t="s">
        <v>161</v>
      </c>
      <c r="E802" s="265" t="s">
        <v>21</v>
      </c>
      <c r="F802" s="266" t="s">
        <v>1475</v>
      </c>
      <c r="G802" s="264"/>
      <c r="H802" s="265" t="s">
        <v>21</v>
      </c>
      <c r="I802" s="267"/>
      <c r="J802" s="264"/>
      <c r="K802" s="264"/>
      <c r="L802" s="268"/>
      <c r="M802" s="269"/>
      <c r="N802" s="270"/>
      <c r="O802" s="270"/>
      <c r="P802" s="270"/>
      <c r="Q802" s="270"/>
      <c r="R802" s="270"/>
      <c r="S802" s="270"/>
      <c r="T802" s="271"/>
      <c r="AT802" s="272" t="s">
        <v>161</v>
      </c>
      <c r="AU802" s="272" t="s">
        <v>84</v>
      </c>
      <c r="AV802" s="13" t="s">
        <v>81</v>
      </c>
      <c r="AW802" s="13" t="s">
        <v>37</v>
      </c>
      <c r="AX802" s="13" t="s">
        <v>73</v>
      </c>
      <c r="AY802" s="272" t="s">
        <v>141</v>
      </c>
    </row>
    <row r="803" spans="2:51" s="11" customFormat="1" ht="13.5">
      <c r="B803" s="236"/>
      <c r="C803" s="237"/>
      <c r="D803" s="233" t="s">
        <v>161</v>
      </c>
      <c r="E803" s="238" t="s">
        <v>21</v>
      </c>
      <c r="F803" s="239" t="s">
        <v>1476</v>
      </c>
      <c r="G803" s="237"/>
      <c r="H803" s="240">
        <v>30.896</v>
      </c>
      <c r="I803" s="241"/>
      <c r="J803" s="237"/>
      <c r="K803" s="237"/>
      <c r="L803" s="242"/>
      <c r="M803" s="243"/>
      <c r="N803" s="244"/>
      <c r="O803" s="244"/>
      <c r="P803" s="244"/>
      <c r="Q803" s="244"/>
      <c r="R803" s="244"/>
      <c r="S803" s="244"/>
      <c r="T803" s="245"/>
      <c r="AT803" s="246" t="s">
        <v>161</v>
      </c>
      <c r="AU803" s="246" t="s">
        <v>84</v>
      </c>
      <c r="AV803" s="11" t="s">
        <v>84</v>
      </c>
      <c r="AW803" s="11" t="s">
        <v>37</v>
      </c>
      <c r="AX803" s="11" t="s">
        <v>73</v>
      </c>
      <c r="AY803" s="246" t="s">
        <v>141</v>
      </c>
    </row>
    <row r="804" spans="2:51" s="11" customFormat="1" ht="13.5">
      <c r="B804" s="236"/>
      <c r="C804" s="237"/>
      <c r="D804" s="233" t="s">
        <v>161</v>
      </c>
      <c r="E804" s="238" t="s">
        <v>21</v>
      </c>
      <c r="F804" s="239" t="s">
        <v>1477</v>
      </c>
      <c r="G804" s="237"/>
      <c r="H804" s="240">
        <v>21.216</v>
      </c>
      <c r="I804" s="241"/>
      <c r="J804" s="237"/>
      <c r="K804" s="237"/>
      <c r="L804" s="242"/>
      <c r="M804" s="243"/>
      <c r="N804" s="244"/>
      <c r="O804" s="244"/>
      <c r="P804" s="244"/>
      <c r="Q804" s="244"/>
      <c r="R804" s="244"/>
      <c r="S804" s="244"/>
      <c r="T804" s="245"/>
      <c r="AT804" s="246" t="s">
        <v>161</v>
      </c>
      <c r="AU804" s="246" t="s">
        <v>84</v>
      </c>
      <c r="AV804" s="11" t="s">
        <v>84</v>
      </c>
      <c r="AW804" s="11" t="s">
        <v>37</v>
      </c>
      <c r="AX804" s="11" t="s">
        <v>73</v>
      </c>
      <c r="AY804" s="246" t="s">
        <v>141</v>
      </c>
    </row>
    <row r="805" spans="2:51" s="11" customFormat="1" ht="13.5">
      <c r="B805" s="236"/>
      <c r="C805" s="237"/>
      <c r="D805" s="233" t="s">
        <v>161</v>
      </c>
      <c r="E805" s="238" t="s">
        <v>21</v>
      </c>
      <c r="F805" s="239" t="s">
        <v>1478</v>
      </c>
      <c r="G805" s="237"/>
      <c r="H805" s="240">
        <v>6.419</v>
      </c>
      <c r="I805" s="241"/>
      <c r="J805" s="237"/>
      <c r="K805" s="237"/>
      <c r="L805" s="242"/>
      <c r="M805" s="243"/>
      <c r="N805" s="244"/>
      <c r="O805" s="244"/>
      <c r="P805" s="244"/>
      <c r="Q805" s="244"/>
      <c r="R805" s="244"/>
      <c r="S805" s="244"/>
      <c r="T805" s="245"/>
      <c r="AT805" s="246" t="s">
        <v>161</v>
      </c>
      <c r="AU805" s="246" t="s">
        <v>84</v>
      </c>
      <c r="AV805" s="11" t="s">
        <v>84</v>
      </c>
      <c r="AW805" s="11" t="s">
        <v>37</v>
      </c>
      <c r="AX805" s="11" t="s">
        <v>73</v>
      </c>
      <c r="AY805" s="246" t="s">
        <v>141</v>
      </c>
    </row>
    <row r="806" spans="2:51" s="12" customFormat="1" ht="13.5">
      <c r="B806" s="247"/>
      <c r="C806" s="248"/>
      <c r="D806" s="233" t="s">
        <v>161</v>
      </c>
      <c r="E806" s="249" t="s">
        <v>21</v>
      </c>
      <c r="F806" s="250" t="s">
        <v>174</v>
      </c>
      <c r="G806" s="248"/>
      <c r="H806" s="251">
        <v>58.531</v>
      </c>
      <c r="I806" s="252"/>
      <c r="J806" s="248"/>
      <c r="K806" s="248"/>
      <c r="L806" s="253"/>
      <c r="M806" s="254"/>
      <c r="N806" s="255"/>
      <c r="O806" s="255"/>
      <c r="P806" s="255"/>
      <c r="Q806" s="255"/>
      <c r="R806" s="255"/>
      <c r="S806" s="255"/>
      <c r="T806" s="256"/>
      <c r="AT806" s="257" t="s">
        <v>161</v>
      </c>
      <c r="AU806" s="257" t="s">
        <v>84</v>
      </c>
      <c r="AV806" s="12" t="s">
        <v>148</v>
      </c>
      <c r="AW806" s="12" t="s">
        <v>37</v>
      </c>
      <c r="AX806" s="12" t="s">
        <v>81</v>
      </c>
      <c r="AY806" s="257" t="s">
        <v>141</v>
      </c>
    </row>
    <row r="807" spans="2:65" s="1" customFormat="1" ht="16.5" customHeight="1">
      <c r="B807" s="46"/>
      <c r="C807" s="284" t="s">
        <v>1479</v>
      </c>
      <c r="D807" s="284" t="s">
        <v>576</v>
      </c>
      <c r="E807" s="285" t="s">
        <v>1480</v>
      </c>
      <c r="F807" s="286" t="s">
        <v>1481</v>
      </c>
      <c r="G807" s="287" t="s">
        <v>146</v>
      </c>
      <c r="H807" s="288">
        <v>59.929</v>
      </c>
      <c r="I807" s="289"/>
      <c r="J807" s="290">
        <f>ROUND(I807*H807,2)</f>
        <v>0</v>
      </c>
      <c r="K807" s="286" t="s">
        <v>147</v>
      </c>
      <c r="L807" s="291"/>
      <c r="M807" s="292" t="s">
        <v>21</v>
      </c>
      <c r="N807" s="293" t="s">
        <v>44</v>
      </c>
      <c r="O807" s="47"/>
      <c r="P807" s="230">
        <f>O807*H807</f>
        <v>0</v>
      </c>
      <c r="Q807" s="230">
        <v>0.0043</v>
      </c>
      <c r="R807" s="230">
        <f>Q807*H807</f>
        <v>0.2576947</v>
      </c>
      <c r="S807" s="230">
        <v>0</v>
      </c>
      <c r="T807" s="231">
        <f>S807*H807</f>
        <v>0</v>
      </c>
      <c r="AR807" s="24" t="s">
        <v>545</v>
      </c>
      <c r="AT807" s="24" t="s">
        <v>576</v>
      </c>
      <c r="AU807" s="24" t="s">
        <v>84</v>
      </c>
      <c r="AY807" s="24" t="s">
        <v>141</v>
      </c>
      <c r="BE807" s="232">
        <f>IF(N807="základní",J807,0)</f>
        <v>0</v>
      </c>
      <c r="BF807" s="232">
        <f>IF(N807="snížená",J807,0)</f>
        <v>0</v>
      </c>
      <c r="BG807" s="232">
        <f>IF(N807="zákl. přenesená",J807,0)</f>
        <v>0</v>
      </c>
      <c r="BH807" s="232">
        <f>IF(N807="sníž. přenesená",J807,0)</f>
        <v>0</v>
      </c>
      <c r="BI807" s="232">
        <f>IF(N807="nulová",J807,0)</f>
        <v>0</v>
      </c>
      <c r="BJ807" s="24" t="s">
        <v>81</v>
      </c>
      <c r="BK807" s="232">
        <f>ROUND(I807*H807,2)</f>
        <v>0</v>
      </c>
      <c r="BL807" s="24" t="s">
        <v>228</v>
      </c>
      <c r="BM807" s="24" t="s">
        <v>1482</v>
      </c>
    </row>
    <row r="808" spans="2:51" s="11" customFormat="1" ht="13.5">
      <c r="B808" s="236"/>
      <c r="C808" s="237"/>
      <c r="D808" s="233" t="s">
        <v>161</v>
      </c>
      <c r="E808" s="238" t="s">
        <v>21</v>
      </c>
      <c r="F808" s="239" t="s">
        <v>1483</v>
      </c>
      <c r="G808" s="237"/>
      <c r="H808" s="240">
        <v>30.896</v>
      </c>
      <c r="I808" s="241"/>
      <c r="J808" s="237"/>
      <c r="K808" s="237"/>
      <c r="L808" s="242"/>
      <c r="M808" s="243"/>
      <c r="N808" s="244"/>
      <c r="O808" s="244"/>
      <c r="P808" s="244"/>
      <c r="Q808" s="244"/>
      <c r="R808" s="244"/>
      <c r="S808" s="244"/>
      <c r="T808" s="245"/>
      <c r="AT808" s="246" t="s">
        <v>161</v>
      </c>
      <c r="AU808" s="246" t="s">
        <v>84</v>
      </c>
      <c r="AV808" s="11" t="s">
        <v>84</v>
      </c>
      <c r="AW808" s="11" t="s">
        <v>37</v>
      </c>
      <c r="AX808" s="11" t="s">
        <v>73</v>
      </c>
      <c r="AY808" s="246" t="s">
        <v>141</v>
      </c>
    </row>
    <row r="809" spans="2:51" s="11" customFormat="1" ht="13.5">
      <c r="B809" s="236"/>
      <c r="C809" s="237"/>
      <c r="D809" s="233" t="s">
        <v>161</v>
      </c>
      <c r="E809" s="238" t="s">
        <v>21</v>
      </c>
      <c r="F809" s="239" t="s">
        <v>1484</v>
      </c>
      <c r="G809" s="237"/>
      <c r="H809" s="240">
        <v>21.216</v>
      </c>
      <c r="I809" s="241"/>
      <c r="J809" s="237"/>
      <c r="K809" s="237"/>
      <c r="L809" s="242"/>
      <c r="M809" s="243"/>
      <c r="N809" s="244"/>
      <c r="O809" s="244"/>
      <c r="P809" s="244"/>
      <c r="Q809" s="244"/>
      <c r="R809" s="244"/>
      <c r="S809" s="244"/>
      <c r="T809" s="245"/>
      <c r="AT809" s="246" t="s">
        <v>161</v>
      </c>
      <c r="AU809" s="246" t="s">
        <v>84</v>
      </c>
      <c r="AV809" s="11" t="s">
        <v>84</v>
      </c>
      <c r="AW809" s="11" t="s">
        <v>37</v>
      </c>
      <c r="AX809" s="11" t="s">
        <v>73</v>
      </c>
      <c r="AY809" s="246" t="s">
        <v>141</v>
      </c>
    </row>
    <row r="810" spans="2:51" s="12" customFormat="1" ht="13.5">
      <c r="B810" s="247"/>
      <c r="C810" s="248"/>
      <c r="D810" s="233" t="s">
        <v>161</v>
      </c>
      <c r="E810" s="249" t="s">
        <v>21</v>
      </c>
      <c r="F810" s="250" t="s">
        <v>174</v>
      </c>
      <c r="G810" s="248"/>
      <c r="H810" s="251">
        <v>52.112</v>
      </c>
      <c r="I810" s="252"/>
      <c r="J810" s="248"/>
      <c r="K810" s="248"/>
      <c r="L810" s="253"/>
      <c r="M810" s="254"/>
      <c r="N810" s="255"/>
      <c r="O810" s="255"/>
      <c r="P810" s="255"/>
      <c r="Q810" s="255"/>
      <c r="R810" s="255"/>
      <c r="S810" s="255"/>
      <c r="T810" s="256"/>
      <c r="AT810" s="257" t="s">
        <v>161</v>
      </c>
      <c r="AU810" s="257" t="s">
        <v>84</v>
      </c>
      <c r="AV810" s="12" t="s">
        <v>148</v>
      </c>
      <c r="AW810" s="12" t="s">
        <v>37</v>
      </c>
      <c r="AX810" s="12" t="s">
        <v>81</v>
      </c>
      <c r="AY810" s="257" t="s">
        <v>141</v>
      </c>
    </row>
    <row r="811" spans="2:51" s="11" customFormat="1" ht="13.5">
      <c r="B811" s="236"/>
      <c r="C811" s="237"/>
      <c r="D811" s="233" t="s">
        <v>161</v>
      </c>
      <c r="E811" s="237"/>
      <c r="F811" s="239" t="s">
        <v>1485</v>
      </c>
      <c r="G811" s="237"/>
      <c r="H811" s="240">
        <v>59.929</v>
      </c>
      <c r="I811" s="241"/>
      <c r="J811" s="237"/>
      <c r="K811" s="237"/>
      <c r="L811" s="242"/>
      <c r="M811" s="243"/>
      <c r="N811" s="244"/>
      <c r="O811" s="244"/>
      <c r="P811" s="244"/>
      <c r="Q811" s="244"/>
      <c r="R811" s="244"/>
      <c r="S811" s="244"/>
      <c r="T811" s="245"/>
      <c r="AT811" s="246" t="s">
        <v>161</v>
      </c>
      <c r="AU811" s="246" t="s">
        <v>84</v>
      </c>
      <c r="AV811" s="11" t="s">
        <v>84</v>
      </c>
      <c r="AW811" s="11" t="s">
        <v>6</v>
      </c>
      <c r="AX811" s="11" t="s">
        <v>81</v>
      </c>
      <c r="AY811" s="246" t="s">
        <v>141</v>
      </c>
    </row>
    <row r="812" spans="2:65" s="1" customFormat="1" ht="16.5" customHeight="1">
      <c r="B812" s="46"/>
      <c r="C812" s="284" t="s">
        <v>1486</v>
      </c>
      <c r="D812" s="284" t="s">
        <v>576</v>
      </c>
      <c r="E812" s="285" t="s">
        <v>1487</v>
      </c>
      <c r="F812" s="286" t="s">
        <v>1488</v>
      </c>
      <c r="G812" s="287" t="s">
        <v>146</v>
      </c>
      <c r="H812" s="288">
        <v>7.382</v>
      </c>
      <c r="I812" s="289"/>
      <c r="J812" s="290">
        <f>ROUND(I812*H812,2)</f>
        <v>0</v>
      </c>
      <c r="K812" s="286" t="s">
        <v>147</v>
      </c>
      <c r="L812" s="291"/>
      <c r="M812" s="292" t="s">
        <v>21</v>
      </c>
      <c r="N812" s="293" t="s">
        <v>44</v>
      </c>
      <c r="O812" s="47"/>
      <c r="P812" s="230">
        <f>O812*H812</f>
        <v>0</v>
      </c>
      <c r="Q812" s="230">
        <v>0.0041</v>
      </c>
      <c r="R812" s="230">
        <f>Q812*H812</f>
        <v>0.0302662</v>
      </c>
      <c r="S812" s="230">
        <v>0</v>
      </c>
      <c r="T812" s="231">
        <f>S812*H812</f>
        <v>0</v>
      </c>
      <c r="AR812" s="24" t="s">
        <v>545</v>
      </c>
      <c r="AT812" s="24" t="s">
        <v>576</v>
      </c>
      <c r="AU812" s="24" t="s">
        <v>84</v>
      </c>
      <c r="AY812" s="24" t="s">
        <v>141</v>
      </c>
      <c r="BE812" s="232">
        <f>IF(N812="základní",J812,0)</f>
        <v>0</v>
      </c>
      <c r="BF812" s="232">
        <f>IF(N812="snížená",J812,0)</f>
        <v>0</v>
      </c>
      <c r="BG812" s="232">
        <f>IF(N812="zákl. přenesená",J812,0)</f>
        <v>0</v>
      </c>
      <c r="BH812" s="232">
        <f>IF(N812="sníž. přenesená",J812,0)</f>
        <v>0</v>
      </c>
      <c r="BI812" s="232">
        <f>IF(N812="nulová",J812,0)</f>
        <v>0</v>
      </c>
      <c r="BJ812" s="24" t="s">
        <v>81</v>
      </c>
      <c r="BK812" s="232">
        <f>ROUND(I812*H812,2)</f>
        <v>0</v>
      </c>
      <c r="BL812" s="24" t="s">
        <v>228</v>
      </c>
      <c r="BM812" s="24" t="s">
        <v>1489</v>
      </c>
    </row>
    <row r="813" spans="2:51" s="11" customFormat="1" ht="13.5">
      <c r="B813" s="236"/>
      <c r="C813" s="237"/>
      <c r="D813" s="233" t="s">
        <v>161</v>
      </c>
      <c r="E813" s="238" t="s">
        <v>21</v>
      </c>
      <c r="F813" s="239" t="s">
        <v>1490</v>
      </c>
      <c r="G813" s="237"/>
      <c r="H813" s="240">
        <v>6.419</v>
      </c>
      <c r="I813" s="241"/>
      <c r="J813" s="237"/>
      <c r="K813" s="237"/>
      <c r="L813" s="242"/>
      <c r="M813" s="243"/>
      <c r="N813" s="244"/>
      <c r="O813" s="244"/>
      <c r="P813" s="244"/>
      <c r="Q813" s="244"/>
      <c r="R813" s="244"/>
      <c r="S813" s="244"/>
      <c r="T813" s="245"/>
      <c r="AT813" s="246" t="s">
        <v>161</v>
      </c>
      <c r="AU813" s="246" t="s">
        <v>84</v>
      </c>
      <c r="AV813" s="11" t="s">
        <v>84</v>
      </c>
      <c r="AW813" s="11" t="s">
        <v>37</v>
      </c>
      <c r="AX813" s="11" t="s">
        <v>81</v>
      </c>
      <c r="AY813" s="246" t="s">
        <v>141</v>
      </c>
    </row>
    <row r="814" spans="2:51" s="11" customFormat="1" ht="13.5">
      <c r="B814" s="236"/>
      <c r="C814" s="237"/>
      <c r="D814" s="233" t="s">
        <v>161</v>
      </c>
      <c r="E814" s="237"/>
      <c r="F814" s="239" t="s">
        <v>1491</v>
      </c>
      <c r="G814" s="237"/>
      <c r="H814" s="240">
        <v>7.382</v>
      </c>
      <c r="I814" s="241"/>
      <c r="J814" s="237"/>
      <c r="K814" s="237"/>
      <c r="L814" s="242"/>
      <c r="M814" s="243"/>
      <c r="N814" s="244"/>
      <c r="O814" s="244"/>
      <c r="P814" s="244"/>
      <c r="Q814" s="244"/>
      <c r="R814" s="244"/>
      <c r="S814" s="244"/>
      <c r="T814" s="245"/>
      <c r="AT814" s="246" t="s">
        <v>161</v>
      </c>
      <c r="AU814" s="246" t="s">
        <v>84</v>
      </c>
      <c r="AV814" s="11" t="s">
        <v>84</v>
      </c>
      <c r="AW814" s="11" t="s">
        <v>6</v>
      </c>
      <c r="AX814" s="11" t="s">
        <v>81</v>
      </c>
      <c r="AY814" s="246" t="s">
        <v>141</v>
      </c>
    </row>
    <row r="815" spans="2:65" s="1" customFormat="1" ht="25.5" customHeight="1">
      <c r="B815" s="46"/>
      <c r="C815" s="221" t="s">
        <v>1492</v>
      </c>
      <c r="D815" s="221" t="s">
        <v>143</v>
      </c>
      <c r="E815" s="222" t="s">
        <v>1493</v>
      </c>
      <c r="F815" s="223" t="s">
        <v>1494</v>
      </c>
      <c r="G815" s="224" t="s">
        <v>146</v>
      </c>
      <c r="H815" s="225">
        <v>95.472</v>
      </c>
      <c r="I815" s="226"/>
      <c r="J815" s="227">
        <f>ROUND(I815*H815,2)</f>
        <v>0</v>
      </c>
      <c r="K815" s="223" t="s">
        <v>147</v>
      </c>
      <c r="L815" s="72"/>
      <c r="M815" s="228" t="s">
        <v>21</v>
      </c>
      <c r="N815" s="229" t="s">
        <v>44</v>
      </c>
      <c r="O815" s="47"/>
      <c r="P815" s="230">
        <f>O815*H815</f>
        <v>0</v>
      </c>
      <c r="Q815" s="230">
        <v>0</v>
      </c>
      <c r="R815" s="230">
        <f>Q815*H815</f>
        <v>0</v>
      </c>
      <c r="S815" s="230">
        <v>0</v>
      </c>
      <c r="T815" s="231">
        <f>S815*H815</f>
        <v>0</v>
      </c>
      <c r="AR815" s="24" t="s">
        <v>228</v>
      </c>
      <c r="AT815" s="24" t="s">
        <v>143</v>
      </c>
      <c r="AU815" s="24" t="s">
        <v>84</v>
      </c>
      <c r="AY815" s="24" t="s">
        <v>141</v>
      </c>
      <c r="BE815" s="232">
        <f>IF(N815="základní",J815,0)</f>
        <v>0</v>
      </c>
      <c r="BF815" s="232">
        <f>IF(N815="snížená",J815,0)</f>
        <v>0</v>
      </c>
      <c r="BG815" s="232">
        <f>IF(N815="zákl. přenesená",J815,0)</f>
        <v>0</v>
      </c>
      <c r="BH815" s="232">
        <f>IF(N815="sníž. přenesená",J815,0)</f>
        <v>0</v>
      </c>
      <c r="BI815" s="232">
        <f>IF(N815="nulová",J815,0)</f>
        <v>0</v>
      </c>
      <c r="BJ815" s="24" t="s">
        <v>81</v>
      </c>
      <c r="BK815" s="232">
        <f>ROUND(I815*H815,2)</f>
        <v>0</v>
      </c>
      <c r="BL815" s="24" t="s">
        <v>228</v>
      </c>
      <c r="BM815" s="24" t="s">
        <v>1495</v>
      </c>
    </row>
    <row r="816" spans="2:47" s="1" customFormat="1" ht="13.5">
      <c r="B816" s="46"/>
      <c r="C816" s="74"/>
      <c r="D816" s="233" t="s">
        <v>150</v>
      </c>
      <c r="E816" s="74"/>
      <c r="F816" s="234" t="s">
        <v>1496</v>
      </c>
      <c r="G816" s="74"/>
      <c r="H816" s="74"/>
      <c r="I816" s="191"/>
      <c r="J816" s="74"/>
      <c r="K816" s="74"/>
      <c r="L816" s="72"/>
      <c r="M816" s="235"/>
      <c r="N816" s="47"/>
      <c r="O816" s="47"/>
      <c r="P816" s="47"/>
      <c r="Q816" s="47"/>
      <c r="R816" s="47"/>
      <c r="S816" s="47"/>
      <c r="T816" s="95"/>
      <c r="AT816" s="24" t="s">
        <v>150</v>
      </c>
      <c r="AU816" s="24" t="s">
        <v>84</v>
      </c>
    </row>
    <row r="817" spans="2:51" s="13" customFormat="1" ht="13.5">
      <c r="B817" s="263"/>
      <c r="C817" s="264"/>
      <c r="D817" s="233" t="s">
        <v>161</v>
      </c>
      <c r="E817" s="265" t="s">
        <v>21</v>
      </c>
      <c r="F817" s="266" t="s">
        <v>898</v>
      </c>
      <c r="G817" s="264"/>
      <c r="H817" s="265" t="s">
        <v>21</v>
      </c>
      <c r="I817" s="267"/>
      <c r="J817" s="264"/>
      <c r="K817" s="264"/>
      <c r="L817" s="268"/>
      <c r="M817" s="269"/>
      <c r="N817" s="270"/>
      <c r="O817" s="270"/>
      <c r="P817" s="270"/>
      <c r="Q817" s="270"/>
      <c r="R817" s="270"/>
      <c r="S817" s="270"/>
      <c r="T817" s="271"/>
      <c r="AT817" s="272" t="s">
        <v>161</v>
      </c>
      <c r="AU817" s="272" t="s">
        <v>84</v>
      </c>
      <c r="AV817" s="13" t="s">
        <v>81</v>
      </c>
      <c r="AW817" s="13" t="s">
        <v>37</v>
      </c>
      <c r="AX817" s="13" t="s">
        <v>73</v>
      </c>
      <c r="AY817" s="272" t="s">
        <v>141</v>
      </c>
    </row>
    <row r="818" spans="2:51" s="11" customFormat="1" ht="13.5">
      <c r="B818" s="236"/>
      <c r="C818" s="237"/>
      <c r="D818" s="233" t="s">
        <v>161</v>
      </c>
      <c r="E818" s="238" t="s">
        <v>21</v>
      </c>
      <c r="F818" s="239" t="s">
        <v>899</v>
      </c>
      <c r="G818" s="237"/>
      <c r="H818" s="240">
        <v>95.472</v>
      </c>
      <c r="I818" s="241"/>
      <c r="J818" s="237"/>
      <c r="K818" s="237"/>
      <c r="L818" s="242"/>
      <c r="M818" s="243"/>
      <c r="N818" s="244"/>
      <c r="O818" s="244"/>
      <c r="P818" s="244"/>
      <c r="Q818" s="244"/>
      <c r="R818" s="244"/>
      <c r="S818" s="244"/>
      <c r="T818" s="245"/>
      <c r="AT818" s="246" t="s">
        <v>161</v>
      </c>
      <c r="AU818" s="246" t="s">
        <v>84</v>
      </c>
      <c r="AV818" s="11" t="s">
        <v>84</v>
      </c>
      <c r="AW818" s="11" t="s">
        <v>37</v>
      </c>
      <c r="AX818" s="11" t="s">
        <v>81</v>
      </c>
      <c r="AY818" s="246" t="s">
        <v>141</v>
      </c>
    </row>
    <row r="819" spans="2:65" s="1" customFormat="1" ht="16.5" customHeight="1">
      <c r="B819" s="46"/>
      <c r="C819" s="284" t="s">
        <v>1497</v>
      </c>
      <c r="D819" s="284" t="s">
        <v>576</v>
      </c>
      <c r="E819" s="285" t="s">
        <v>1498</v>
      </c>
      <c r="F819" s="286" t="s">
        <v>1499</v>
      </c>
      <c r="G819" s="287" t="s">
        <v>146</v>
      </c>
      <c r="H819" s="288">
        <v>95.472</v>
      </c>
      <c r="I819" s="289"/>
      <c r="J819" s="290">
        <f>ROUND(I819*H819,2)</f>
        <v>0</v>
      </c>
      <c r="K819" s="286" t="s">
        <v>147</v>
      </c>
      <c r="L819" s="291"/>
      <c r="M819" s="292" t="s">
        <v>21</v>
      </c>
      <c r="N819" s="293" t="s">
        <v>44</v>
      </c>
      <c r="O819" s="47"/>
      <c r="P819" s="230">
        <f>O819*H819</f>
        <v>0</v>
      </c>
      <c r="Q819" s="230">
        <v>0.00242</v>
      </c>
      <c r="R819" s="230">
        <f>Q819*H819</f>
        <v>0.23104223999999998</v>
      </c>
      <c r="S819" s="230">
        <v>0</v>
      </c>
      <c r="T819" s="231">
        <f>S819*H819</f>
        <v>0</v>
      </c>
      <c r="AR819" s="24" t="s">
        <v>545</v>
      </c>
      <c r="AT819" s="24" t="s">
        <v>576</v>
      </c>
      <c r="AU819" s="24" t="s">
        <v>84</v>
      </c>
      <c r="AY819" s="24" t="s">
        <v>141</v>
      </c>
      <c r="BE819" s="232">
        <f>IF(N819="základní",J819,0)</f>
        <v>0</v>
      </c>
      <c r="BF819" s="232">
        <f>IF(N819="snížená",J819,0)</f>
        <v>0</v>
      </c>
      <c r="BG819" s="232">
        <f>IF(N819="zákl. přenesená",J819,0)</f>
        <v>0</v>
      </c>
      <c r="BH819" s="232">
        <f>IF(N819="sníž. přenesená",J819,0)</f>
        <v>0</v>
      </c>
      <c r="BI819" s="232">
        <f>IF(N819="nulová",J819,0)</f>
        <v>0</v>
      </c>
      <c r="BJ819" s="24" t="s">
        <v>81</v>
      </c>
      <c r="BK819" s="232">
        <f>ROUND(I819*H819,2)</f>
        <v>0</v>
      </c>
      <c r="BL819" s="24" t="s">
        <v>228</v>
      </c>
      <c r="BM819" s="24" t="s">
        <v>1500</v>
      </c>
    </row>
    <row r="820" spans="2:65" s="1" customFormat="1" ht="16.5" customHeight="1">
      <c r="B820" s="46"/>
      <c r="C820" s="221" t="s">
        <v>1501</v>
      </c>
      <c r="D820" s="221" t="s">
        <v>143</v>
      </c>
      <c r="E820" s="222" t="s">
        <v>1502</v>
      </c>
      <c r="F820" s="223" t="s">
        <v>1503</v>
      </c>
      <c r="G820" s="224" t="s">
        <v>146</v>
      </c>
      <c r="H820" s="225">
        <v>42.432</v>
      </c>
      <c r="I820" s="226"/>
      <c r="J820" s="227">
        <f>ROUND(I820*H820,2)</f>
        <v>0</v>
      </c>
      <c r="K820" s="223" t="s">
        <v>147</v>
      </c>
      <c r="L820" s="72"/>
      <c r="M820" s="228" t="s">
        <v>21</v>
      </c>
      <c r="N820" s="229" t="s">
        <v>44</v>
      </c>
      <c r="O820" s="47"/>
      <c r="P820" s="230">
        <f>O820*H820</f>
        <v>0</v>
      </c>
      <c r="Q820" s="230">
        <v>0</v>
      </c>
      <c r="R820" s="230">
        <f>Q820*H820</f>
        <v>0</v>
      </c>
      <c r="S820" s="230">
        <v>0</v>
      </c>
      <c r="T820" s="231">
        <f>S820*H820</f>
        <v>0</v>
      </c>
      <c r="AR820" s="24" t="s">
        <v>228</v>
      </c>
      <c r="AT820" s="24" t="s">
        <v>143</v>
      </c>
      <c r="AU820" s="24" t="s">
        <v>84</v>
      </c>
      <c r="AY820" s="24" t="s">
        <v>141</v>
      </c>
      <c r="BE820" s="232">
        <f>IF(N820="základní",J820,0)</f>
        <v>0</v>
      </c>
      <c r="BF820" s="232">
        <f>IF(N820="snížená",J820,0)</f>
        <v>0</v>
      </c>
      <c r="BG820" s="232">
        <f>IF(N820="zákl. přenesená",J820,0)</f>
        <v>0</v>
      </c>
      <c r="BH820" s="232">
        <f>IF(N820="sníž. přenesená",J820,0)</f>
        <v>0</v>
      </c>
      <c r="BI820" s="232">
        <f>IF(N820="nulová",J820,0)</f>
        <v>0</v>
      </c>
      <c r="BJ820" s="24" t="s">
        <v>81</v>
      </c>
      <c r="BK820" s="232">
        <f>ROUND(I820*H820,2)</f>
        <v>0</v>
      </c>
      <c r="BL820" s="24" t="s">
        <v>228</v>
      </c>
      <c r="BM820" s="24" t="s">
        <v>1504</v>
      </c>
    </row>
    <row r="821" spans="2:47" s="1" customFormat="1" ht="13.5">
      <c r="B821" s="46"/>
      <c r="C821" s="74"/>
      <c r="D821" s="233" t="s">
        <v>150</v>
      </c>
      <c r="E821" s="74"/>
      <c r="F821" s="234" t="s">
        <v>1505</v>
      </c>
      <c r="G821" s="74"/>
      <c r="H821" s="74"/>
      <c r="I821" s="191"/>
      <c r="J821" s="74"/>
      <c r="K821" s="74"/>
      <c r="L821" s="72"/>
      <c r="M821" s="235"/>
      <c r="N821" s="47"/>
      <c r="O821" s="47"/>
      <c r="P821" s="47"/>
      <c r="Q821" s="47"/>
      <c r="R821" s="47"/>
      <c r="S821" s="47"/>
      <c r="T821" s="95"/>
      <c r="AT821" s="24" t="s">
        <v>150</v>
      </c>
      <c r="AU821" s="24" t="s">
        <v>84</v>
      </c>
    </row>
    <row r="822" spans="2:51" s="13" customFormat="1" ht="13.5">
      <c r="B822" s="263"/>
      <c r="C822" s="264"/>
      <c r="D822" s="233" t="s">
        <v>161</v>
      </c>
      <c r="E822" s="265" t="s">
        <v>21</v>
      </c>
      <c r="F822" s="266" t="s">
        <v>709</v>
      </c>
      <c r="G822" s="264"/>
      <c r="H822" s="265" t="s">
        <v>21</v>
      </c>
      <c r="I822" s="267"/>
      <c r="J822" s="264"/>
      <c r="K822" s="264"/>
      <c r="L822" s="268"/>
      <c r="M822" s="269"/>
      <c r="N822" s="270"/>
      <c r="O822" s="270"/>
      <c r="P822" s="270"/>
      <c r="Q822" s="270"/>
      <c r="R822" s="270"/>
      <c r="S822" s="270"/>
      <c r="T822" s="271"/>
      <c r="AT822" s="272" t="s">
        <v>161</v>
      </c>
      <c r="AU822" s="272" t="s">
        <v>84</v>
      </c>
      <c r="AV822" s="13" t="s">
        <v>81</v>
      </c>
      <c r="AW822" s="13" t="s">
        <v>37</v>
      </c>
      <c r="AX822" s="13" t="s">
        <v>73</v>
      </c>
      <c r="AY822" s="272" t="s">
        <v>141</v>
      </c>
    </row>
    <row r="823" spans="2:51" s="11" customFormat="1" ht="13.5">
      <c r="B823" s="236"/>
      <c r="C823" s="237"/>
      <c r="D823" s="233" t="s">
        <v>161</v>
      </c>
      <c r="E823" s="238" t="s">
        <v>21</v>
      </c>
      <c r="F823" s="239" t="s">
        <v>1506</v>
      </c>
      <c r="G823" s="237"/>
      <c r="H823" s="240">
        <v>42.432</v>
      </c>
      <c r="I823" s="241"/>
      <c r="J823" s="237"/>
      <c r="K823" s="237"/>
      <c r="L823" s="242"/>
      <c r="M823" s="243"/>
      <c r="N823" s="244"/>
      <c r="O823" s="244"/>
      <c r="P823" s="244"/>
      <c r="Q823" s="244"/>
      <c r="R823" s="244"/>
      <c r="S823" s="244"/>
      <c r="T823" s="245"/>
      <c r="AT823" s="246" t="s">
        <v>161</v>
      </c>
      <c r="AU823" s="246" t="s">
        <v>84</v>
      </c>
      <c r="AV823" s="11" t="s">
        <v>84</v>
      </c>
      <c r="AW823" s="11" t="s">
        <v>37</v>
      </c>
      <c r="AX823" s="11" t="s">
        <v>81</v>
      </c>
      <c r="AY823" s="246" t="s">
        <v>141</v>
      </c>
    </row>
    <row r="824" spans="2:65" s="1" customFormat="1" ht="16.5" customHeight="1">
      <c r="B824" s="46"/>
      <c r="C824" s="284" t="s">
        <v>1507</v>
      </c>
      <c r="D824" s="284" t="s">
        <v>576</v>
      </c>
      <c r="E824" s="285" t="s">
        <v>1508</v>
      </c>
      <c r="F824" s="286" t="s">
        <v>1509</v>
      </c>
      <c r="G824" s="287" t="s">
        <v>146</v>
      </c>
      <c r="H824" s="288">
        <v>44.554</v>
      </c>
      <c r="I824" s="289"/>
      <c r="J824" s="290">
        <f>ROUND(I824*H824,2)</f>
        <v>0</v>
      </c>
      <c r="K824" s="286" t="s">
        <v>147</v>
      </c>
      <c r="L824" s="291"/>
      <c r="M824" s="292" t="s">
        <v>21</v>
      </c>
      <c r="N824" s="293" t="s">
        <v>44</v>
      </c>
      <c r="O824" s="47"/>
      <c r="P824" s="230">
        <f>O824*H824</f>
        <v>0</v>
      </c>
      <c r="Q824" s="230">
        <v>0.0003</v>
      </c>
      <c r="R824" s="230">
        <f>Q824*H824</f>
        <v>0.0133662</v>
      </c>
      <c r="S824" s="230">
        <v>0</v>
      </c>
      <c r="T824" s="231">
        <f>S824*H824</f>
        <v>0</v>
      </c>
      <c r="AR824" s="24" t="s">
        <v>545</v>
      </c>
      <c r="AT824" s="24" t="s">
        <v>576</v>
      </c>
      <c r="AU824" s="24" t="s">
        <v>84</v>
      </c>
      <c r="AY824" s="24" t="s">
        <v>141</v>
      </c>
      <c r="BE824" s="232">
        <f>IF(N824="základní",J824,0)</f>
        <v>0</v>
      </c>
      <c r="BF824" s="232">
        <f>IF(N824="snížená",J824,0)</f>
        <v>0</v>
      </c>
      <c r="BG824" s="232">
        <f>IF(N824="zákl. přenesená",J824,0)</f>
        <v>0</v>
      </c>
      <c r="BH824" s="232">
        <f>IF(N824="sníž. přenesená",J824,0)</f>
        <v>0</v>
      </c>
      <c r="BI824" s="232">
        <f>IF(N824="nulová",J824,0)</f>
        <v>0</v>
      </c>
      <c r="BJ824" s="24" t="s">
        <v>81</v>
      </c>
      <c r="BK824" s="232">
        <f>ROUND(I824*H824,2)</f>
        <v>0</v>
      </c>
      <c r="BL824" s="24" t="s">
        <v>228</v>
      </c>
      <c r="BM824" s="24" t="s">
        <v>1510</v>
      </c>
    </row>
    <row r="825" spans="2:47" s="1" customFormat="1" ht="13.5">
      <c r="B825" s="46"/>
      <c r="C825" s="74"/>
      <c r="D825" s="233" t="s">
        <v>150</v>
      </c>
      <c r="E825" s="74"/>
      <c r="F825" s="234" t="s">
        <v>1511</v>
      </c>
      <c r="G825" s="74"/>
      <c r="H825" s="74"/>
      <c r="I825" s="191"/>
      <c r="J825" s="74"/>
      <c r="K825" s="74"/>
      <c r="L825" s="72"/>
      <c r="M825" s="235"/>
      <c r="N825" s="47"/>
      <c r="O825" s="47"/>
      <c r="P825" s="47"/>
      <c r="Q825" s="47"/>
      <c r="R825" s="47"/>
      <c r="S825" s="47"/>
      <c r="T825" s="95"/>
      <c r="AT825" s="24" t="s">
        <v>150</v>
      </c>
      <c r="AU825" s="24" t="s">
        <v>84</v>
      </c>
    </row>
    <row r="826" spans="2:51" s="11" customFormat="1" ht="13.5">
      <c r="B826" s="236"/>
      <c r="C826" s="237"/>
      <c r="D826" s="233" t="s">
        <v>161</v>
      </c>
      <c r="E826" s="237"/>
      <c r="F826" s="239" t="s">
        <v>1512</v>
      </c>
      <c r="G826" s="237"/>
      <c r="H826" s="240">
        <v>44.554</v>
      </c>
      <c r="I826" s="241"/>
      <c r="J826" s="237"/>
      <c r="K826" s="237"/>
      <c r="L826" s="242"/>
      <c r="M826" s="243"/>
      <c r="N826" s="244"/>
      <c r="O826" s="244"/>
      <c r="P826" s="244"/>
      <c r="Q826" s="244"/>
      <c r="R826" s="244"/>
      <c r="S826" s="244"/>
      <c r="T826" s="245"/>
      <c r="AT826" s="246" t="s">
        <v>161</v>
      </c>
      <c r="AU826" s="246" t="s">
        <v>84</v>
      </c>
      <c r="AV826" s="11" t="s">
        <v>84</v>
      </c>
      <c r="AW826" s="11" t="s">
        <v>6</v>
      </c>
      <c r="AX826" s="11" t="s">
        <v>81</v>
      </c>
      <c r="AY826" s="246" t="s">
        <v>141</v>
      </c>
    </row>
    <row r="827" spans="2:65" s="1" customFormat="1" ht="25.5" customHeight="1">
      <c r="B827" s="46"/>
      <c r="C827" s="221" t="s">
        <v>1513</v>
      </c>
      <c r="D827" s="221" t="s">
        <v>143</v>
      </c>
      <c r="E827" s="222" t="s">
        <v>1514</v>
      </c>
      <c r="F827" s="223" t="s">
        <v>1515</v>
      </c>
      <c r="G827" s="224" t="s">
        <v>208</v>
      </c>
      <c r="H827" s="225">
        <v>1.089</v>
      </c>
      <c r="I827" s="226"/>
      <c r="J827" s="227">
        <f>ROUND(I827*H827,2)</f>
        <v>0</v>
      </c>
      <c r="K827" s="223" t="s">
        <v>147</v>
      </c>
      <c r="L827" s="72"/>
      <c r="M827" s="228" t="s">
        <v>21</v>
      </c>
      <c r="N827" s="229" t="s">
        <v>44</v>
      </c>
      <c r="O827" s="47"/>
      <c r="P827" s="230">
        <f>O827*H827</f>
        <v>0</v>
      </c>
      <c r="Q827" s="230">
        <v>0</v>
      </c>
      <c r="R827" s="230">
        <f>Q827*H827</f>
        <v>0</v>
      </c>
      <c r="S827" s="230">
        <v>0</v>
      </c>
      <c r="T827" s="231">
        <f>S827*H827</f>
        <v>0</v>
      </c>
      <c r="AR827" s="24" t="s">
        <v>228</v>
      </c>
      <c r="AT827" s="24" t="s">
        <v>143</v>
      </c>
      <c r="AU827" s="24" t="s">
        <v>84</v>
      </c>
      <c r="AY827" s="24" t="s">
        <v>141</v>
      </c>
      <c r="BE827" s="232">
        <f>IF(N827="základní",J827,0)</f>
        <v>0</v>
      </c>
      <c r="BF827" s="232">
        <f>IF(N827="snížená",J827,0)</f>
        <v>0</v>
      </c>
      <c r="BG827" s="232">
        <f>IF(N827="zákl. přenesená",J827,0)</f>
        <v>0</v>
      </c>
      <c r="BH827" s="232">
        <f>IF(N827="sníž. přenesená",J827,0)</f>
        <v>0</v>
      </c>
      <c r="BI827" s="232">
        <f>IF(N827="nulová",J827,0)</f>
        <v>0</v>
      </c>
      <c r="BJ827" s="24" t="s">
        <v>81</v>
      </c>
      <c r="BK827" s="232">
        <f>ROUND(I827*H827,2)</f>
        <v>0</v>
      </c>
      <c r="BL827" s="24" t="s">
        <v>228</v>
      </c>
      <c r="BM827" s="24" t="s">
        <v>1516</v>
      </c>
    </row>
    <row r="828" spans="2:65" s="1" customFormat="1" ht="16.5" customHeight="1">
      <c r="B828" s="46"/>
      <c r="C828" s="221" t="s">
        <v>1517</v>
      </c>
      <c r="D828" s="221" t="s">
        <v>143</v>
      </c>
      <c r="E828" s="222" t="s">
        <v>1518</v>
      </c>
      <c r="F828" s="223" t="s">
        <v>1519</v>
      </c>
      <c r="G828" s="224" t="s">
        <v>208</v>
      </c>
      <c r="H828" s="225">
        <v>1.089</v>
      </c>
      <c r="I828" s="226"/>
      <c r="J828" s="227">
        <f>ROUND(I828*H828,2)</f>
        <v>0</v>
      </c>
      <c r="K828" s="223" t="s">
        <v>147</v>
      </c>
      <c r="L828" s="72"/>
      <c r="M828" s="228" t="s">
        <v>21</v>
      </c>
      <c r="N828" s="229" t="s">
        <v>44</v>
      </c>
      <c r="O828" s="47"/>
      <c r="P828" s="230">
        <f>O828*H828</f>
        <v>0</v>
      </c>
      <c r="Q828" s="230">
        <v>0</v>
      </c>
      <c r="R828" s="230">
        <f>Q828*H828</f>
        <v>0</v>
      </c>
      <c r="S828" s="230">
        <v>0</v>
      </c>
      <c r="T828" s="231">
        <f>S828*H828</f>
        <v>0</v>
      </c>
      <c r="AR828" s="24" t="s">
        <v>228</v>
      </c>
      <c r="AT828" s="24" t="s">
        <v>143</v>
      </c>
      <c r="AU828" s="24" t="s">
        <v>84</v>
      </c>
      <c r="AY828" s="24" t="s">
        <v>141</v>
      </c>
      <c r="BE828" s="232">
        <f>IF(N828="základní",J828,0)</f>
        <v>0</v>
      </c>
      <c r="BF828" s="232">
        <f>IF(N828="snížená",J828,0)</f>
        <v>0</v>
      </c>
      <c r="BG828" s="232">
        <f>IF(N828="zákl. přenesená",J828,0)</f>
        <v>0</v>
      </c>
      <c r="BH828" s="232">
        <f>IF(N828="sníž. přenesená",J828,0)</f>
        <v>0</v>
      </c>
      <c r="BI828" s="232">
        <f>IF(N828="nulová",J828,0)</f>
        <v>0</v>
      </c>
      <c r="BJ828" s="24" t="s">
        <v>81</v>
      </c>
      <c r="BK828" s="232">
        <f>ROUND(I828*H828,2)</f>
        <v>0</v>
      </c>
      <c r="BL828" s="24" t="s">
        <v>228</v>
      </c>
      <c r="BM828" s="24" t="s">
        <v>1520</v>
      </c>
    </row>
    <row r="829" spans="2:63" s="10" customFormat="1" ht="37.4" customHeight="1">
      <c r="B829" s="205"/>
      <c r="C829" s="206"/>
      <c r="D829" s="207" t="s">
        <v>72</v>
      </c>
      <c r="E829" s="208" t="s">
        <v>232</v>
      </c>
      <c r="F829" s="208" t="s">
        <v>233</v>
      </c>
      <c r="G829" s="206"/>
      <c r="H829" s="206"/>
      <c r="I829" s="209"/>
      <c r="J829" s="210">
        <f>BK829</f>
        <v>0</v>
      </c>
      <c r="K829" s="206"/>
      <c r="L829" s="211"/>
      <c r="M829" s="212"/>
      <c r="N829" s="213"/>
      <c r="O829" s="213"/>
      <c r="P829" s="214">
        <f>P830+P839+P843+P847+P850</f>
        <v>0</v>
      </c>
      <c r="Q829" s="213"/>
      <c r="R829" s="214">
        <f>R830+R839+R843+R847+R850</f>
        <v>0</v>
      </c>
      <c r="S829" s="213"/>
      <c r="T829" s="215">
        <f>T830+T839+T843+T847+T850</f>
        <v>0</v>
      </c>
      <c r="AR829" s="216" t="s">
        <v>167</v>
      </c>
      <c r="AT829" s="217" t="s">
        <v>72</v>
      </c>
      <c r="AU829" s="217" t="s">
        <v>73</v>
      </c>
      <c r="AY829" s="216" t="s">
        <v>141</v>
      </c>
      <c r="BK829" s="218">
        <f>BK830+BK839+BK843+BK847+BK850</f>
        <v>0</v>
      </c>
    </row>
    <row r="830" spans="2:63" s="10" customFormat="1" ht="19.9" customHeight="1">
      <c r="B830" s="205"/>
      <c r="C830" s="206"/>
      <c r="D830" s="207" t="s">
        <v>72</v>
      </c>
      <c r="E830" s="219" t="s">
        <v>1521</v>
      </c>
      <c r="F830" s="219" t="s">
        <v>1522</v>
      </c>
      <c r="G830" s="206"/>
      <c r="H830" s="206"/>
      <c r="I830" s="209"/>
      <c r="J830" s="220">
        <f>BK830</f>
        <v>0</v>
      </c>
      <c r="K830" s="206"/>
      <c r="L830" s="211"/>
      <c r="M830" s="212"/>
      <c r="N830" s="213"/>
      <c r="O830" s="213"/>
      <c r="P830" s="214">
        <f>SUM(P831:P838)</f>
        <v>0</v>
      </c>
      <c r="Q830" s="213"/>
      <c r="R830" s="214">
        <f>SUM(R831:R838)</f>
        <v>0</v>
      </c>
      <c r="S830" s="213"/>
      <c r="T830" s="215">
        <f>SUM(T831:T838)</f>
        <v>0</v>
      </c>
      <c r="AR830" s="216" t="s">
        <v>167</v>
      </c>
      <c r="AT830" s="217" t="s">
        <v>72</v>
      </c>
      <c r="AU830" s="217" t="s">
        <v>81</v>
      </c>
      <c r="AY830" s="216" t="s">
        <v>141</v>
      </c>
      <c r="BK830" s="218">
        <f>SUM(BK831:BK838)</f>
        <v>0</v>
      </c>
    </row>
    <row r="831" spans="2:65" s="1" customFormat="1" ht="16.5" customHeight="1">
      <c r="B831" s="46"/>
      <c r="C831" s="221" t="s">
        <v>1523</v>
      </c>
      <c r="D831" s="221" t="s">
        <v>143</v>
      </c>
      <c r="E831" s="222" t="s">
        <v>1524</v>
      </c>
      <c r="F831" s="223" t="s">
        <v>1525</v>
      </c>
      <c r="G831" s="224" t="s">
        <v>1526</v>
      </c>
      <c r="H831" s="225">
        <v>1</v>
      </c>
      <c r="I831" s="226"/>
      <c r="J831" s="227">
        <f>ROUND(I831*H831,2)</f>
        <v>0</v>
      </c>
      <c r="K831" s="223" t="s">
        <v>147</v>
      </c>
      <c r="L831" s="72"/>
      <c r="M831" s="228" t="s">
        <v>21</v>
      </c>
      <c r="N831" s="229" t="s">
        <v>44</v>
      </c>
      <c r="O831" s="47"/>
      <c r="P831" s="230">
        <f>O831*H831</f>
        <v>0</v>
      </c>
      <c r="Q831" s="230">
        <v>0</v>
      </c>
      <c r="R831" s="230">
        <f>Q831*H831</f>
        <v>0</v>
      </c>
      <c r="S831" s="230">
        <v>0</v>
      </c>
      <c r="T831" s="231">
        <f>S831*H831</f>
        <v>0</v>
      </c>
      <c r="AR831" s="24" t="s">
        <v>240</v>
      </c>
      <c r="AT831" s="24" t="s">
        <v>143</v>
      </c>
      <c r="AU831" s="24" t="s">
        <v>84</v>
      </c>
      <c r="AY831" s="24" t="s">
        <v>141</v>
      </c>
      <c r="BE831" s="232">
        <f>IF(N831="základní",J831,0)</f>
        <v>0</v>
      </c>
      <c r="BF831" s="232">
        <f>IF(N831="snížená",J831,0)</f>
        <v>0</v>
      </c>
      <c r="BG831" s="232">
        <f>IF(N831="zákl. přenesená",J831,0)</f>
        <v>0</v>
      </c>
      <c r="BH831" s="232">
        <f>IF(N831="sníž. přenesená",J831,0)</f>
        <v>0</v>
      </c>
      <c r="BI831" s="232">
        <f>IF(N831="nulová",J831,0)</f>
        <v>0</v>
      </c>
      <c r="BJ831" s="24" t="s">
        <v>81</v>
      </c>
      <c r="BK831" s="232">
        <f>ROUND(I831*H831,2)</f>
        <v>0</v>
      </c>
      <c r="BL831" s="24" t="s">
        <v>240</v>
      </c>
      <c r="BM831" s="24" t="s">
        <v>1527</v>
      </c>
    </row>
    <row r="832" spans="2:65" s="1" customFormat="1" ht="16.5" customHeight="1">
      <c r="B832" s="46"/>
      <c r="C832" s="221" t="s">
        <v>1528</v>
      </c>
      <c r="D832" s="221" t="s">
        <v>143</v>
      </c>
      <c r="E832" s="222" t="s">
        <v>1529</v>
      </c>
      <c r="F832" s="223" t="s">
        <v>1530</v>
      </c>
      <c r="G832" s="224" t="s">
        <v>239</v>
      </c>
      <c r="H832" s="225">
        <v>1</v>
      </c>
      <c r="I832" s="226"/>
      <c r="J832" s="227">
        <f>ROUND(I832*H832,2)</f>
        <v>0</v>
      </c>
      <c r="K832" s="223" t="s">
        <v>21</v>
      </c>
      <c r="L832" s="72"/>
      <c r="M832" s="228" t="s">
        <v>21</v>
      </c>
      <c r="N832" s="229" t="s">
        <v>44</v>
      </c>
      <c r="O832" s="47"/>
      <c r="P832" s="230">
        <f>O832*H832</f>
        <v>0</v>
      </c>
      <c r="Q832" s="230">
        <v>0</v>
      </c>
      <c r="R832" s="230">
        <f>Q832*H832</f>
        <v>0</v>
      </c>
      <c r="S832" s="230">
        <v>0</v>
      </c>
      <c r="T832" s="231">
        <f>S832*H832</f>
        <v>0</v>
      </c>
      <c r="AR832" s="24" t="s">
        <v>240</v>
      </c>
      <c r="AT832" s="24" t="s">
        <v>143</v>
      </c>
      <c r="AU832" s="24" t="s">
        <v>84</v>
      </c>
      <c r="AY832" s="24" t="s">
        <v>141</v>
      </c>
      <c r="BE832" s="232">
        <f>IF(N832="základní",J832,0)</f>
        <v>0</v>
      </c>
      <c r="BF832" s="232">
        <f>IF(N832="snížená",J832,0)</f>
        <v>0</v>
      </c>
      <c r="BG832" s="232">
        <f>IF(N832="zákl. přenesená",J832,0)</f>
        <v>0</v>
      </c>
      <c r="BH832" s="232">
        <f>IF(N832="sníž. přenesená",J832,0)</f>
        <v>0</v>
      </c>
      <c r="BI832" s="232">
        <f>IF(N832="nulová",J832,0)</f>
        <v>0</v>
      </c>
      <c r="BJ832" s="24" t="s">
        <v>81</v>
      </c>
      <c r="BK832" s="232">
        <f>ROUND(I832*H832,2)</f>
        <v>0</v>
      </c>
      <c r="BL832" s="24" t="s">
        <v>240</v>
      </c>
      <c r="BM832" s="24" t="s">
        <v>1531</v>
      </c>
    </row>
    <row r="833" spans="2:47" s="1" customFormat="1" ht="13.5">
      <c r="B833" s="46"/>
      <c r="C833" s="74"/>
      <c r="D833" s="233" t="s">
        <v>150</v>
      </c>
      <c r="E833" s="74"/>
      <c r="F833" s="234" t="s">
        <v>1532</v>
      </c>
      <c r="G833" s="74"/>
      <c r="H833" s="74"/>
      <c r="I833" s="191"/>
      <c r="J833" s="74"/>
      <c r="K833" s="74"/>
      <c r="L833" s="72"/>
      <c r="M833" s="235"/>
      <c r="N833" s="47"/>
      <c r="O833" s="47"/>
      <c r="P833" s="47"/>
      <c r="Q833" s="47"/>
      <c r="R833" s="47"/>
      <c r="S833" s="47"/>
      <c r="T833" s="95"/>
      <c r="AT833" s="24" t="s">
        <v>150</v>
      </c>
      <c r="AU833" s="24" t="s">
        <v>84</v>
      </c>
    </row>
    <row r="834" spans="2:65" s="1" customFormat="1" ht="16.5" customHeight="1">
      <c r="B834" s="46"/>
      <c r="C834" s="221" t="s">
        <v>1533</v>
      </c>
      <c r="D834" s="221" t="s">
        <v>143</v>
      </c>
      <c r="E834" s="222" t="s">
        <v>1534</v>
      </c>
      <c r="F834" s="223" t="s">
        <v>1535</v>
      </c>
      <c r="G834" s="224" t="s">
        <v>239</v>
      </c>
      <c r="H834" s="225">
        <v>1</v>
      </c>
      <c r="I834" s="226"/>
      <c r="J834" s="227">
        <f>ROUND(I834*H834,2)</f>
        <v>0</v>
      </c>
      <c r="K834" s="223" t="s">
        <v>147</v>
      </c>
      <c r="L834" s="72"/>
      <c r="M834" s="228" t="s">
        <v>21</v>
      </c>
      <c r="N834" s="229" t="s">
        <v>44</v>
      </c>
      <c r="O834" s="47"/>
      <c r="P834" s="230">
        <f>O834*H834</f>
        <v>0</v>
      </c>
      <c r="Q834" s="230">
        <v>0</v>
      </c>
      <c r="R834" s="230">
        <f>Q834*H834</f>
        <v>0</v>
      </c>
      <c r="S834" s="230">
        <v>0</v>
      </c>
      <c r="T834" s="231">
        <f>S834*H834</f>
        <v>0</v>
      </c>
      <c r="AR834" s="24" t="s">
        <v>240</v>
      </c>
      <c r="AT834" s="24" t="s">
        <v>143</v>
      </c>
      <c r="AU834" s="24" t="s">
        <v>84</v>
      </c>
      <c r="AY834" s="24" t="s">
        <v>141</v>
      </c>
      <c r="BE834" s="232">
        <f>IF(N834="základní",J834,0)</f>
        <v>0</v>
      </c>
      <c r="BF834" s="232">
        <f>IF(N834="snížená",J834,0)</f>
        <v>0</v>
      </c>
      <c r="BG834" s="232">
        <f>IF(N834="zákl. přenesená",J834,0)</f>
        <v>0</v>
      </c>
      <c r="BH834" s="232">
        <f>IF(N834="sníž. přenesená",J834,0)</f>
        <v>0</v>
      </c>
      <c r="BI834" s="232">
        <f>IF(N834="nulová",J834,0)</f>
        <v>0</v>
      </c>
      <c r="BJ834" s="24" t="s">
        <v>81</v>
      </c>
      <c r="BK834" s="232">
        <f>ROUND(I834*H834,2)</f>
        <v>0</v>
      </c>
      <c r="BL834" s="24" t="s">
        <v>240</v>
      </c>
      <c r="BM834" s="24" t="s">
        <v>1536</v>
      </c>
    </row>
    <row r="835" spans="2:65" s="1" customFormat="1" ht="16.5" customHeight="1">
      <c r="B835" s="46"/>
      <c r="C835" s="221" t="s">
        <v>1537</v>
      </c>
      <c r="D835" s="221" t="s">
        <v>143</v>
      </c>
      <c r="E835" s="222" t="s">
        <v>1538</v>
      </c>
      <c r="F835" s="223" t="s">
        <v>1539</v>
      </c>
      <c r="G835" s="224" t="s">
        <v>239</v>
      </c>
      <c r="H835" s="225">
        <v>1</v>
      </c>
      <c r="I835" s="226"/>
      <c r="J835" s="227">
        <f>ROUND(I835*H835,2)</f>
        <v>0</v>
      </c>
      <c r="K835" s="223" t="s">
        <v>147</v>
      </c>
      <c r="L835" s="72"/>
      <c r="M835" s="228" t="s">
        <v>21</v>
      </c>
      <c r="N835" s="229" t="s">
        <v>44</v>
      </c>
      <c r="O835" s="47"/>
      <c r="P835" s="230">
        <f>O835*H835</f>
        <v>0</v>
      </c>
      <c r="Q835" s="230">
        <v>0</v>
      </c>
      <c r="R835" s="230">
        <f>Q835*H835</f>
        <v>0</v>
      </c>
      <c r="S835" s="230">
        <v>0</v>
      </c>
      <c r="T835" s="231">
        <f>S835*H835</f>
        <v>0</v>
      </c>
      <c r="AR835" s="24" t="s">
        <v>240</v>
      </c>
      <c r="AT835" s="24" t="s">
        <v>143</v>
      </c>
      <c r="AU835" s="24" t="s">
        <v>84</v>
      </c>
      <c r="AY835" s="24" t="s">
        <v>141</v>
      </c>
      <c r="BE835" s="232">
        <f>IF(N835="základní",J835,0)</f>
        <v>0</v>
      </c>
      <c r="BF835" s="232">
        <f>IF(N835="snížená",J835,0)</f>
        <v>0</v>
      </c>
      <c r="BG835" s="232">
        <f>IF(N835="zákl. přenesená",J835,0)</f>
        <v>0</v>
      </c>
      <c r="BH835" s="232">
        <f>IF(N835="sníž. přenesená",J835,0)</f>
        <v>0</v>
      </c>
      <c r="BI835" s="232">
        <f>IF(N835="nulová",J835,0)</f>
        <v>0</v>
      </c>
      <c r="BJ835" s="24" t="s">
        <v>81</v>
      </c>
      <c r="BK835" s="232">
        <f>ROUND(I835*H835,2)</f>
        <v>0</v>
      </c>
      <c r="BL835" s="24" t="s">
        <v>240</v>
      </c>
      <c r="BM835" s="24" t="s">
        <v>1540</v>
      </c>
    </row>
    <row r="836" spans="2:47" s="1" customFormat="1" ht="13.5">
      <c r="B836" s="46"/>
      <c r="C836" s="74"/>
      <c r="D836" s="233" t="s">
        <v>150</v>
      </c>
      <c r="E836" s="74"/>
      <c r="F836" s="234" t="s">
        <v>1541</v>
      </c>
      <c r="G836" s="74"/>
      <c r="H836" s="74"/>
      <c r="I836" s="191"/>
      <c r="J836" s="74"/>
      <c r="K836" s="74"/>
      <c r="L836" s="72"/>
      <c r="M836" s="235"/>
      <c r="N836" s="47"/>
      <c r="O836" s="47"/>
      <c r="P836" s="47"/>
      <c r="Q836" s="47"/>
      <c r="R836" s="47"/>
      <c r="S836" s="47"/>
      <c r="T836" s="95"/>
      <c r="AT836" s="24" t="s">
        <v>150</v>
      </c>
      <c r="AU836" s="24" t="s">
        <v>84</v>
      </c>
    </row>
    <row r="837" spans="2:65" s="1" customFormat="1" ht="16.5" customHeight="1">
      <c r="B837" s="46"/>
      <c r="C837" s="221" t="s">
        <v>1542</v>
      </c>
      <c r="D837" s="221" t="s">
        <v>143</v>
      </c>
      <c r="E837" s="222" t="s">
        <v>1543</v>
      </c>
      <c r="F837" s="223" t="s">
        <v>1544</v>
      </c>
      <c r="G837" s="224" t="s">
        <v>239</v>
      </c>
      <c r="H837" s="225">
        <v>1</v>
      </c>
      <c r="I837" s="226"/>
      <c r="J837" s="227">
        <f>ROUND(I837*H837,2)</f>
        <v>0</v>
      </c>
      <c r="K837" s="223" t="s">
        <v>147</v>
      </c>
      <c r="L837" s="72"/>
      <c r="M837" s="228" t="s">
        <v>21</v>
      </c>
      <c r="N837" s="229" t="s">
        <v>44</v>
      </c>
      <c r="O837" s="47"/>
      <c r="P837" s="230">
        <f>O837*H837</f>
        <v>0</v>
      </c>
      <c r="Q837" s="230">
        <v>0</v>
      </c>
      <c r="R837" s="230">
        <f>Q837*H837</f>
        <v>0</v>
      </c>
      <c r="S837" s="230">
        <v>0</v>
      </c>
      <c r="T837" s="231">
        <f>S837*H837</f>
        <v>0</v>
      </c>
      <c r="AR837" s="24" t="s">
        <v>240</v>
      </c>
      <c r="AT837" s="24" t="s">
        <v>143</v>
      </c>
      <c r="AU837" s="24" t="s">
        <v>84</v>
      </c>
      <c r="AY837" s="24" t="s">
        <v>141</v>
      </c>
      <c r="BE837" s="232">
        <f>IF(N837="základní",J837,0)</f>
        <v>0</v>
      </c>
      <c r="BF837" s="232">
        <f>IF(N837="snížená",J837,0)</f>
        <v>0</v>
      </c>
      <c r="BG837" s="232">
        <f>IF(N837="zákl. přenesená",J837,0)</f>
        <v>0</v>
      </c>
      <c r="BH837" s="232">
        <f>IF(N837="sníž. přenesená",J837,0)</f>
        <v>0</v>
      </c>
      <c r="BI837" s="232">
        <f>IF(N837="nulová",J837,0)</f>
        <v>0</v>
      </c>
      <c r="BJ837" s="24" t="s">
        <v>81</v>
      </c>
      <c r="BK837" s="232">
        <f>ROUND(I837*H837,2)</f>
        <v>0</v>
      </c>
      <c r="BL837" s="24" t="s">
        <v>240</v>
      </c>
      <c r="BM837" s="24" t="s">
        <v>1545</v>
      </c>
    </row>
    <row r="838" spans="2:47" s="1" customFormat="1" ht="13.5">
      <c r="B838" s="46"/>
      <c r="C838" s="74"/>
      <c r="D838" s="233" t="s">
        <v>150</v>
      </c>
      <c r="E838" s="74"/>
      <c r="F838" s="234" t="s">
        <v>1546</v>
      </c>
      <c r="G838" s="74"/>
      <c r="H838" s="74"/>
      <c r="I838" s="191"/>
      <c r="J838" s="74"/>
      <c r="K838" s="74"/>
      <c r="L838" s="72"/>
      <c r="M838" s="235"/>
      <c r="N838" s="47"/>
      <c r="O838" s="47"/>
      <c r="P838" s="47"/>
      <c r="Q838" s="47"/>
      <c r="R838" s="47"/>
      <c r="S838" s="47"/>
      <c r="T838" s="95"/>
      <c r="AT838" s="24" t="s">
        <v>150</v>
      </c>
      <c r="AU838" s="24" t="s">
        <v>84</v>
      </c>
    </row>
    <row r="839" spans="2:63" s="10" customFormat="1" ht="29.85" customHeight="1">
      <c r="B839" s="205"/>
      <c r="C839" s="206"/>
      <c r="D839" s="207" t="s">
        <v>72</v>
      </c>
      <c r="E839" s="219" t="s">
        <v>358</v>
      </c>
      <c r="F839" s="219" t="s">
        <v>359</v>
      </c>
      <c r="G839" s="206"/>
      <c r="H839" s="206"/>
      <c r="I839" s="209"/>
      <c r="J839" s="220">
        <f>BK839</f>
        <v>0</v>
      </c>
      <c r="K839" s="206"/>
      <c r="L839" s="211"/>
      <c r="M839" s="212"/>
      <c r="N839" s="213"/>
      <c r="O839" s="213"/>
      <c r="P839" s="214">
        <f>SUM(P840:P842)</f>
        <v>0</v>
      </c>
      <c r="Q839" s="213"/>
      <c r="R839" s="214">
        <f>SUM(R840:R842)</f>
        <v>0</v>
      </c>
      <c r="S839" s="213"/>
      <c r="T839" s="215">
        <f>SUM(T840:T842)</f>
        <v>0</v>
      </c>
      <c r="AR839" s="216" t="s">
        <v>167</v>
      </c>
      <c r="AT839" s="217" t="s">
        <v>72</v>
      </c>
      <c r="AU839" s="217" t="s">
        <v>81</v>
      </c>
      <c r="AY839" s="216" t="s">
        <v>141</v>
      </c>
      <c r="BK839" s="218">
        <f>SUM(BK840:BK842)</f>
        <v>0</v>
      </c>
    </row>
    <row r="840" spans="2:65" s="1" customFormat="1" ht="16.5" customHeight="1">
      <c r="B840" s="46"/>
      <c r="C840" s="221" t="s">
        <v>1547</v>
      </c>
      <c r="D840" s="221" t="s">
        <v>143</v>
      </c>
      <c r="E840" s="222" t="s">
        <v>1548</v>
      </c>
      <c r="F840" s="223" t="s">
        <v>359</v>
      </c>
      <c r="G840" s="224" t="s">
        <v>239</v>
      </c>
      <c r="H840" s="225">
        <v>1</v>
      </c>
      <c r="I840" s="226"/>
      <c r="J840" s="227">
        <f>ROUND(I840*H840,2)</f>
        <v>0</v>
      </c>
      <c r="K840" s="223" t="s">
        <v>147</v>
      </c>
      <c r="L840" s="72"/>
      <c r="M840" s="228" t="s">
        <v>21</v>
      </c>
      <c r="N840" s="229" t="s">
        <v>44</v>
      </c>
      <c r="O840" s="47"/>
      <c r="P840" s="230">
        <f>O840*H840</f>
        <v>0</v>
      </c>
      <c r="Q840" s="230">
        <v>0</v>
      </c>
      <c r="R840" s="230">
        <f>Q840*H840</f>
        <v>0</v>
      </c>
      <c r="S840" s="230">
        <v>0</v>
      </c>
      <c r="T840" s="231">
        <f>S840*H840</f>
        <v>0</v>
      </c>
      <c r="AR840" s="24" t="s">
        <v>240</v>
      </c>
      <c r="AT840" s="24" t="s">
        <v>143</v>
      </c>
      <c r="AU840" s="24" t="s">
        <v>84</v>
      </c>
      <c r="AY840" s="24" t="s">
        <v>141</v>
      </c>
      <c r="BE840" s="232">
        <f>IF(N840="základní",J840,0)</f>
        <v>0</v>
      </c>
      <c r="BF840" s="232">
        <f>IF(N840="snížená",J840,0)</f>
        <v>0</v>
      </c>
      <c r="BG840" s="232">
        <f>IF(N840="zákl. přenesená",J840,0)</f>
        <v>0</v>
      </c>
      <c r="BH840" s="232">
        <f>IF(N840="sníž. přenesená",J840,0)</f>
        <v>0</v>
      </c>
      <c r="BI840" s="232">
        <f>IF(N840="nulová",J840,0)</f>
        <v>0</v>
      </c>
      <c r="BJ840" s="24" t="s">
        <v>81</v>
      </c>
      <c r="BK840" s="232">
        <f>ROUND(I840*H840,2)</f>
        <v>0</v>
      </c>
      <c r="BL840" s="24" t="s">
        <v>240</v>
      </c>
      <c r="BM840" s="24" t="s">
        <v>1549</v>
      </c>
    </row>
    <row r="841" spans="2:65" s="1" customFormat="1" ht="16.5" customHeight="1">
      <c r="B841" s="46"/>
      <c r="C841" s="221" t="s">
        <v>1550</v>
      </c>
      <c r="D841" s="221" t="s">
        <v>143</v>
      </c>
      <c r="E841" s="222" t="s">
        <v>1551</v>
      </c>
      <c r="F841" s="223" t="s">
        <v>1552</v>
      </c>
      <c r="G841" s="224" t="s">
        <v>249</v>
      </c>
      <c r="H841" s="225">
        <v>1</v>
      </c>
      <c r="I841" s="226"/>
      <c r="J841" s="227">
        <f>ROUND(I841*H841,2)</f>
        <v>0</v>
      </c>
      <c r="K841" s="223" t="s">
        <v>147</v>
      </c>
      <c r="L841" s="72"/>
      <c r="M841" s="228" t="s">
        <v>21</v>
      </c>
      <c r="N841" s="229" t="s">
        <v>44</v>
      </c>
      <c r="O841" s="47"/>
      <c r="P841" s="230">
        <f>O841*H841</f>
        <v>0</v>
      </c>
      <c r="Q841" s="230">
        <v>0</v>
      </c>
      <c r="R841" s="230">
        <f>Q841*H841</f>
        <v>0</v>
      </c>
      <c r="S841" s="230">
        <v>0</v>
      </c>
      <c r="T841" s="231">
        <f>S841*H841</f>
        <v>0</v>
      </c>
      <c r="AR841" s="24" t="s">
        <v>240</v>
      </c>
      <c r="AT841" s="24" t="s">
        <v>143</v>
      </c>
      <c r="AU841" s="24" t="s">
        <v>84</v>
      </c>
      <c r="AY841" s="24" t="s">
        <v>141</v>
      </c>
      <c r="BE841" s="232">
        <f>IF(N841="základní",J841,0)</f>
        <v>0</v>
      </c>
      <c r="BF841" s="232">
        <f>IF(N841="snížená",J841,0)</f>
        <v>0</v>
      </c>
      <c r="BG841" s="232">
        <f>IF(N841="zákl. přenesená",J841,0)</f>
        <v>0</v>
      </c>
      <c r="BH841" s="232">
        <f>IF(N841="sníž. přenesená",J841,0)</f>
        <v>0</v>
      </c>
      <c r="BI841" s="232">
        <f>IF(N841="nulová",J841,0)</f>
        <v>0</v>
      </c>
      <c r="BJ841" s="24" t="s">
        <v>81</v>
      </c>
      <c r="BK841" s="232">
        <f>ROUND(I841*H841,2)</f>
        <v>0</v>
      </c>
      <c r="BL841" s="24" t="s">
        <v>240</v>
      </c>
      <c r="BM841" s="24" t="s">
        <v>1553</v>
      </c>
    </row>
    <row r="842" spans="2:47" s="1" customFormat="1" ht="13.5">
      <c r="B842" s="46"/>
      <c r="C842" s="74"/>
      <c r="D842" s="233" t="s">
        <v>150</v>
      </c>
      <c r="E842" s="74"/>
      <c r="F842" s="234" t="s">
        <v>1554</v>
      </c>
      <c r="G842" s="74"/>
      <c r="H842" s="74"/>
      <c r="I842" s="191"/>
      <c r="J842" s="74"/>
      <c r="K842" s="74"/>
      <c r="L842" s="72"/>
      <c r="M842" s="235"/>
      <c r="N842" s="47"/>
      <c r="O842" s="47"/>
      <c r="P842" s="47"/>
      <c r="Q842" s="47"/>
      <c r="R842" s="47"/>
      <c r="S842" s="47"/>
      <c r="T842" s="95"/>
      <c r="AT842" s="24" t="s">
        <v>150</v>
      </c>
      <c r="AU842" s="24" t="s">
        <v>84</v>
      </c>
    </row>
    <row r="843" spans="2:63" s="10" customFormat="1" ht="29.85" customHeight="1">
      <c r="B843" s="205"/>
      <c r="C843" s="206"/>
      <c r="D843" s="207" t="s">
        <v>72</v>
      </c>
      <c r="E843" s="219" t="s">
        <v>234</v>
      </c>
      <c r="F843" s="219" t="s">
        <v>235</v>
      </c>
      <c r="G843" s="206"/>
      <c r="H843" s="206"/>
      <c r="I843" s="209"/>
      <c r="J843" s="220">
        <f>BK843</f>
        <v>0</v>
      </c>
      <c r="K843" s="206"/>
      <c r="L843" s="211"/>
      <c r="M843" s="212"/>
      <c r="N843" s="213"/>
      <c r="O843" s="213"/>
      <c r="P843" s="214">
        <f>SUM(P844:P846)</f>
        <v>0</v>
      </c>
      <c r="Q843" s="213"/>
      <c r="R843" s="214">
        <f>SUM(R844:R846)</f>
        <v>0</v>
      </c>
      <c r="S843" s="213"/>
      <c r="T843" s="215">
        <f>SUM(T844:T846)</f>
        <v>0</v>
      </c>
      <c r="AR843" s="216" t="s">
        <v>167</v>
      </c>
      <c r="AT843" s="217" t="s">
        <v>72</v>
      </c>
      <c r="AU843" s="217" t="s">
        <v>81</v>
      </c>
      <c r="AY843" s="216" t="s">
        <v>141</v>
      </c>
      <c r="BK843" s="218">
        <f>SUM(BK844:BK846)</f>
        <v>0</v>
      </c>
    </row>
    <row r="844" spans="2:65" s="1" customFormat="1" ht="16.5" customHeight="1">
      <c r="B844" s="46"/>
      <c r="C844" s="221" t="s">
        <v>1555</v>
      </c>
      <c r="D844" s="221" t="s">
        <v>143</v>
      </c>
      <c r="E844" s="222" t="s">
        <v>1556</v>
      </c>
      <c r="F844" s="223" t="s">
        <v>1557</v>
      </c>
      <c r="G844" s="224" t="s">
        <v>239</v>
      </c>
      <c r="H844" s="225">
        <v>1</v>
      </c>
      <c r="I844" s="226"/>
      <c r="J844" s="227">
        <f>ROUND(I844*H844,2)</f>
        <v>0</v>
      </c>
      <c r="K844" s="223" t="s">
        <v>147</v>
      </c>
      <c r="L844" s="72"/>
      <c r="M844" s="228" t="s">
        <v>21</v>
      </c>
      <c r="N844" s="229" t="s">
        <v>44</v>
      </c>
      <c r="O844" s="47"/>
      <c r="P844" s="230">
        <f>O844*H844</f>
        <v>0</v>
      </c>
      <c r="Q844" s="230">
        <v>0</v>
      </c>
      <c r="R844" s="230">
        <f>Q844*H844</f>
        <v>0</v>
      </c>
      <c r="S844" s="230">
        <v>0</v>
      </c>
      <c r="T844" s="231">
        <f>S844*H844</f>
        <v>0</v>
      </c>
      <c r="AR844" s="24" t="s">
        <v>240</v>
      </c>
      <c r="AT844" s="24" t="s">
        <v>143</v>
      </c>
      <c r="AU844" s="24" t="s">
        <v>84</v>
      </c>
      <c r="AY844" s="24" t="s">
        <v>141</v>
      </c>
      <c r="BE844" s="232">
        <f>IF(N844="základní",J844,0)</f>
        <v>0</v>
      </c>
      <c r="BF844" s="232">
        <f>IF(N844="snížená",J844,0)</f>
        <v>0</v>
      </c>
      <c r="BG844" s="232">
        <f>IF(N844="zákl. přenesená",J844,0)</f>
        <v>0</v>
      </c>
      <c r="BH844" s="232">
        <f>IF(N844="sníž. přenesená",J844,0)</f>
        <v>0</v>
      </c>
      <c r="BI844" s="232">
        <f>IF(N844="nulová",J844,0)</f>
        <v>0</v>
      </c>
      <c r="BJ844" s="24" t="s">
        <v>81</v>
      </c>
      <c r="BK844" s="232">
        <f>ROUND(I844*H844,2)</f>
        <v>0</v>
      </c>
      <c r="BL844" s="24" t="s">
        <v>240</v>
      </c>
      <c r="BM844" s="24" t="s">
        <v>1558</v>
      </c>
    </row>
    <row r="845" spans="2:65" s="1" customFormat="1" ht="16.5" customHeight="1">
      <c r="B845" s="46"/>
      <c r="C845" s="221" t="s">
        <v>1559</v>
      </c>
      <c r="D845" s="221" t="s">
        <v>143</v>
      </c>
      <c r="E845" s="222" t="s">
        <v>1560</v>
      </c>
      <c r="F845" s="223" t="s">
        <v>1561</v>
      </c>
      <c r="G845" s="224" t="s">
        <v>239</v>
      </c>
      <c r="H845" s="225">
        <v>1</v>
      </c>
      <c r="I845" s="226"/>
      <c r="J845" s="227">
        <f>ROUND(I845*H845,2)</f>
        <v>0</v>
      </c>
      <c r="K845" s="223" t="s">
        <v>147</v>
      </c>
      <c r="L845" s="72"/>
      <c r="M845" s="228" t="s">
        <v>21</v>
      </c>
      <c r="N845" s="229" t="s">
        <v>44</v>
      </c>
      <c r="O845" s="47"/>
      <c r="P845" s="230">
        <f>O845*H845</f>
        <v>0</v>
      </c>
      <c r="Q845" s="230">
        <v>0</v>
      </c>
      <c r="R845" s="230">
        <f>Q845*H845</f>
        <v>0</v>
      </c>
      <c r="S845" s="230">
        <v>0</v>
      </c>
      <c r="T845" s="231">
        <f>S845*H845</f>
        <v>0</v>
      </c>
      <c r="AR845" s="24" t="s">
        <v>240</v>
      </c>
      <c r="AT845" s="24" t="s">
        <v>143</v>
      </c>
      <c r="AU845" s="24" t="s">
        <v>84</v>
      </c>
      <c r="AY845" s="24" t="s">
        <v>141</v>
      </c>
      <c r="BE845" s="232">
        <f>IF(N845="základní",J845,0)</f>
        <v>0</v>
      </c>
      <c r="BF845" s="232">
        <f>IF(N845="snížená",J845,0)</f>
        <v>0</v>
      </c>
      <c r="BG845" s="232">
        <f>IF(N845="zákl. přenesená",J845,0)</f>
        <v>0</v>
      </c>
      <c r="BH845" s="232">
        <f>IF(N845="sníž. přenesená",J845,0)</f>
        <v>0</v>
      </c>
      <c r="BI845" s="232">
        <f>IF(N845="nulová",J845,0)</f>
        <v>0</v>
      </c>
      <c r="BJ845" s="24" t="s">
        <v>81</v>
      </c>
      <c r="BK845" s="232">
        <f>ROUND(I845*H845,2)</f>
        <v>0</v>
      </c>
      <c r="BL845" s="24" t="s">
        <v>240</v>
      </c>
      <c r="BM845" s="24" t="s">
        <v>1562</v>
      </c>
    </row>
    <row r="846" spans="2:47" s="1" customFormat="1" ht="13.5">
      <c r="B846" s="46"/>
      <c r="C846" s="74"/>
      <c r="D846" s="233" t="s">
        <v>150</v>
      </c>
      <c r="E846" s="74"/>
      <c r="F846" s="234" t="s">
        <v>1563</v>
      </c>
      <c r="G846" s="74"/>
      <c r="H846" s="74"/>
      <c r="I846" s="191"/>
      <c r="J846" s="74"/>
      <c r="K846" s="74"/>
      <c r="L846" s="72"/>
      <c r="M846" s="235"/>
      <c r="N846" s="47"/>
      <c r="O846" s="47"/>
      <c r="P846" s="47"/>
      <c r="Q846" s="47"/>
      <c r="R846" s="47"/>
      <c r="S846" s="47"/>
      <c r="T846" s="95"/>
      <c r="AT846" s="24" t="s">
        <v>150</v>
      </c>
      <c r="AU846" s="24" t="s">
        <v>84</v>
      </c>
    </row>
    <row r="847" spans="2:63" s="10" customFormat="1" ht="29.85" customHeight="1">
      <c r="B847" s="205"/>
      <c r="C847" s="206"/>
      <c r="D847" s="207" t="s">
        <v>72</v>
      </c>
      <c r="E847" s="219" t="s">
        <v>1564</v>
      </c>
      <c r="F847" s="219" t="s">
        <v>1565</v>
      </c>
      <c r="G847" s="206"/>
      <c r="H847" s="206"/>
      <c r="I847" s="209"/>
      <c r="J847" s="220">
        <f>BK847</f>
        <v>0</v>
      </c>
      <c r="K847" s="206"/>
      <c r="L847" s="211"/>
      <c r="M847" s="212"/>
      <c r="N847" s="213"/>
      <c r="O847" s="213"/>
      <c r="P847" s="214">
        <f>SUM(P848:P849)</f>
        <v>0</v>
      </c>
      <c r="Q847" s="213"/>
      <c r="R847" s="214">
        <f>SUM(R848:R849)</f>
        <v>0</v>
      </c>
      <c r="S847" s="213"/>
      <c r="T847" s="215">
        <f>SUM(T848:T849)</f>
        <v>0</v>
      </c>
      <c r="AR847" s="216" t="s">
        <v>167</v>
      </c>
      <c r="AT847" s="217" t="s">
        <v>72</v>
      </c>
      <c r="AU847" s="217" t="s">
        <v>81</v>
      </c>
      <c r="AY847" s="216" t="s">
        <v>141</v>
      </c>
      <c r="BK847" s="218">
        <f>SUM(BK848:BK849)</f>
        <v>0</v>
      </c>
    </row>
    <row r="848" spans="2:65" s="1" customFormat="1" ht="16.5" customHeight="1">
      <c r="B848" s="46"/>
      <c r="C848" s="221" t="s">
        <v>1566</v>
      </c>
      <c r="D848" s="221" t="s">
        <v>143</v>
      </c>
      <c r="E848" s="222" t="s">
        <v>1567</v>
      </c>
      <c r="F848" s="223" t="s">
        <v>1565</v>
      </c>
      <c r="G848" s="224" t="s">
        <v>239</v>
      </c>
      <c r="H848" s="225">
        <v>1</v>
      </c>
      <c r="I848" s="226"/>
      <c r="J848" s="227">
        <f>ROUND(I848*H848,2)</f>
        <v>0</v>
      </c>
      <c r="K848" s="223" t="s">
        <v>147</v>
      </c>
      <c r="L848" s="72"/>
      <c r="M848" s="228" t="s">
        <v>21</v>
      </c>
      <c r="N848" s="229" t="s">
        <v>44</v>
      </c>
      <c r="O848" s="47"/>
      <c r="P848" s="230">
        <f>O848*H848</f>
        <v>0</v>
      </c>
      <c r="Q848" s="230">
        <v>0</v>
      </c>
      <c r="R848" s="230">
        <f>Q848*H848</f>
        <v>0</v>
      </c>
      <c r="S848" s="230">
        <v>0</v>
      </c>
      <c r="T848" s="231">
        <f>S848*H848</f>
        <v>0</v>
      </c>
      <c r="AR848" s="24" t="s">
        <v>240</v>
      </c>
      <c r="AT848" s="24" t="s">
        <v>143</v>
      </c>
      <c r="AU848" s="24" t="s">
        <v>84</v>
      </c>
      <c r="AY848" s="24" t="s">
        <v>141</v>
      </c>
      <c r="BE848" s="232">
        <f>IF(N848="základní",J848,0)</f>
        <v>0</v>
      </c>
      <c r="BF848" s="232">
        <f>IF(N848="snížená",J848,0)</f>
        <v>0</v>
      </c>
      <c r="BG848" s="232">
        <f>IF(N848="zákl. přenesená",J848,0)</f>
        <v>0</v>
      </c>
      <c r="BH848" s="232">
        <f>IF(N848="sníž. přenesená",J848,0)</f>
        <v>0</v>
      </c>
      <c r="BI848" s="232">
        <f>IF(N848="nulová",J848,0)</f>
        <v>0</v>
      </c>
      <c r="BJ848" s="24" t="s">
        <v>81</v>
      </c>
      <c r="BK848" s="232">
        <f>ROUND(I848*H848,2)</f>
        <v>0</v>
      </c>
      <c r="BL848" s="24" t="s">
        <v>240</v>
      </c>
      <c r="BM848" s="24" t="s">
        <v>1568</v>
      </c>
    </row>
    <row r="849" spans="2:47" s="1" customFormat="1" ht="13.5">
      <c r="B849" s="46"/>
      <c r="C849" s="74"/>
      <c r="D849" s="233" t="s">
        <v>150</v>
      </c>
      <c r="E849" s="74"/>
      <c r="F849" s="234" t="s">
        <v>1569</v>
      </c>
      <c r="G849" s="74"/>
      <c r="H849" s="74"/>
      <c r="I849" s="191"/>
      <c r="J849" s="74"/>
      <c r="K849" s="74"/>
      <c r="L849" s="72"/>
      <c r="M849" s="235"/>
      <c r="N849" s="47"/>
      <c r="O849" s="47"/>
      <c r="P849" s="47"/>
      <c r="Q849" s="47"/>
      <c r="R849" s="47"/>
      <c r="S849" s="47"/>
      <c r="T849" s="95"/>
      <c r="AT849" s="24" t="s">
        <v>150</v>
      </c>
      <c r="AU849" s="24" t="s">
        <v>84</v>
      </c>
    </row>
    <row r="850" spans="2:63" s="10" customFormat="1" ht="29.85" customHeight="1">
      <c r="B850" s="205"/>
      <c r="C850" s="206"/>
      <c r="D850" s="207" t="s">
        <v>72</v>
      </c>
      <c r="E850" s="219" t="s">
        <v>1570</v>
      </c>
      <c r="F850" s="219" t="s">
        <v>1571</v>
      </c>
      <c r="G850" s="206"/>
      <c r="H850" s="206"/>
      <c r="I850" s="209"/>
      <c r="J850" s="220">
        <f>BK850</f>
        <v>0</v>
      </c>
      <c r="K850" s="206"/>
      <c r="L850" s="211"/>
      <c r="M850" s="212"/>
      <c r="N850" s="213"/>
      <c r="O850" s="213"/>
      <c r="P850" s="214">
        <f>SUM(P851:P852)</f>
        <v>0</v>
      </c>
      <c r="Q850" s="213"/>
      <c r="R850" s="214">
        <f>SUM(R851:R852)</f>
        <v>0</v>
      </c>
      <c r="S850" s="213"/>
      <c r="T850" s="215">
        <f>SUM(T851:T852)</f>
        <v>0</v>
      </c>
      <c r="AR850" s="216" t="s">
        <v>167</v>
      </c>
      <c r="AT850" s="217" t="s">
        <v>72</v>
      </c>
      <c r="AU850" s="217" t="s">
        <v>81</v>
      </c>
      <c r="AY850" s="216" t="s">
        <v>141</v>
      </c>
      <c r="BK850" s="218">
        <f>SUM(BK851:BK852)</f>
        <v>0</v>
      </c>
    </row>
    <row r="851" spans="2:65" s="1" customFormat="1" ht="16.5" customHeight="1">
      <c r="B851" s="46"/>
      <c r="C851" s="221" t="s">
        <v>1572</v>
      </c>
      <c r="D851" s="221" t="s">
        <v>143</v>
      </c>
      <c r="E851" s="222" t="s">
        <v>1573</v>
      </c>
      <c r="F851" s="223" t="s">
        <v>1571</v>
      </c>
      <c r="G851" s="224" t="s">
        <v>239</v>
      </c>
      <c r="H851" s="225">
        <v>1</v>
      </c>
      <c r="I851" s="226"/>
      <c r="J851" s="227">
        <f>ROUND(I851*H851,2)</f>
        <v>0</v>
      </c>
      <c r="K851" s="223" t="s">
        <v>147</v>
      </c>
      <c r="L851" s="72"/>
      <c r="M851" s="228" t="s">
        <v>21</v>
      </c>
      <c r="N851" s="229" t="s">
        <v>44</v>
      </c>
      <c r="O851" s="47"/>
      <c r="P851" s="230">
        <f>O851*H851</f>
        <v>0</v>
      </c>
      <c r="Q851" s="230">
        <v>0</v>
      </c>
      <c r="R851" s="230">
        <f>Q851*H851</f>
        <v>0</v>
      </c>
      <c r="S851" s="230">
        <v>0</v>
      </c>
      <c r="T851" s="231">
        <f>S851*H851</f>
        <v>0</v>
      </c>
      <c r="AR851" s="24" t="s">
        <v>240</v>
      </c>
      <c r="AT851" s="24" t="s">
        <v>143</v>
      </c>
      <c r="AU851" s="24" t="s">
        <v>84</v>
      </c>
      <c r="AY851" s="24" t="s">
        <v>141</v>
      </c>
      <c r="BE851" s="232">
        <f>IF(N851="základní",J851,0)</f>
        <v>0</v>
      </c>
      <c r="BF851" s="232">
        <f>IF(N851="snížená",J851,0)</f>
        <v>0</v>
      </c>
      <c r="BG851" s="232">
        <f>IF(N851="zákl. přenesená",J851,0)</f>
        <v>0</v>
      </c>
      <c r="BH851" s="232">
        <f>IF(N851="sníž. přenesená",J851,0)</f>
        <v>0</v>
      </c>
      <c r="BI851" s="232">
        <f>IF(N851="nulová",J851,0)</f>
        <v>0</v>
      </c>
      <c r="BJ851" s="24" t="s">
        <v>81</v>
      </c>
      <c r="BK851" s="232">
        <f>ROUND(I851*H851,2)</f>
        <v>0</v>
      </c>
      <c r="BL851" s="24" t="s">
        <v>240</v>
      </c>
      <c r="BM851" s="24" t="s">
        <v>1574</v>
      </c>
    </row>
    <row r="852" spans="2:47" s="1" customFormat="1" ht="13.5">
      <c r="B852" s="46"/>
      <c r="C852" s="74"/>
      <c r="D852" s="233" t="s">
        <v>150</v>
      </c>
      <c r="E852" s="74"/>
      <c r="F852" s="234" t="s">
        <v>1575</v>
      </c>
      <c r="G852" s="74"/>
      <c r="H852" s="74"/>
      <c r="I852" s="191"/>
      <c r="J852" s="74"/>
      <c r="K852" s="74"/>
      <c r="L852" s="72"/>
      <c r="M852" s="258"/>
      <c r="N852" s="259"/>
      <c r="O852" s="259"/>
      <c r="P852" s="259"/>
      <c r="Q852" s="259"/>
      <c r="R852" s="259"/>
      <c r="S852" s="259"/>
      <c r="T852" s="260"/>
      <c r="AT852" s="24" t="s">
        <v>150</v>
      </c>
      <c r="AU852" s="24" t="s">
        <v>84</v>
      </c>
    </row>
    <row r="853" spans="2:12" s="1" customFormat="1" ht="6.95" customHeight="1">
      <c r="B853" s="67"/>
      <c r="C853" s="68"/>
      <c r="D853" s="68"/>
      <c r="E853" s="68"/>
      <c r="F853" s="68"/>
      <c r="G853" s="68"/>
      <c r="H853" s="68"/>
      <c r="I853" s="166"/>
      <c r="J853" s="68"/>
      <c r="K853" s="68"/>
      <c r="L853" s="72"/>
    </row>
  </sheetData>
  <sheetProtection password="CC35" sheet="1" objects="1" scenarios="1" formatColumns="0" formatRows="0" autoFilter="0"/>
  <autoFilter ref="C94:K852"/>
  <mergeCells count="10">
    <mergeCell ref="E7:H7"/>
    <mergeCell ref="E9:H9"/>
    <mergeCell ref="E24:H24"/>
    <mergeCell ref="E45:H45"/>
    <mergeCell ref="E47:H47"/>
    <mergeCell ref="J51:J52"/>
    <mergeCell ref="E85:H85"/>
    <mergeCell ref="E87:H87"/>
    <mergeCell ref="G1:H1"/>
    <mergeCell ref="L2:V2"/>
  </mergeCells>
  <hyperlinks>
    <hyperlink ref="F1:G1" location="C2" display="1) Krycí list soupisu"/>
    <hyperlink ref="G1:H1" location="C54" display="2) Rekapitulace"/>
    <hyperlink ref="J1" location="C9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107</v>
      </c>
      <c r="G1" s="139" t="s">
        <v>108</v>
      </c>
      <c r="H1" s="139"/>
      <c r="I1" s="140"/>
      <c r="J1" s="139" t="s">
        <v>109</v>
      </c>
      <c r="K1" s="138" t="s">
        <v>110</v>
      </c>
      <c r="L1" s="139" t="s">
        <v>111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97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84</v>
      </c>
    </row>
    <row r="4" spans="2:46" ht="36.95" customHeight="1">
      <c r="B4" s="28"/>
      <c r="C4" s="29"/>
      <c r="D4" s="30" t="s">
        <v>112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III/33353-1 Přítoky, most ev. č. 33353-1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113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1576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98</v>
      </c>
      <c r="G11" s="47"/>
      <c r="H11" s="47"/>
      <c r="I11" s="146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10. 1. 2018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">
        <v>21</v>
      </c>
      <c r="K14" s="51"/>
    </row>
    <row r="15" spans="2:11" s="1" customFormat="1" ht="18" customHeight="1">
      <c r="B15" s="46"/>
      <c r="C15" s="47"/>
      <c r="D15" s="47"/>
      <c r="E15" s="35" t="s">
        <v>29</v>
      </c>
      <c r="F15" s="47"/>
      <c r="G15" s="47"/>
      <c r="H15" s="47"/>
      <c r="I15" s="146" t="s">
        <v>30</v>
      </c>
      <c r="J15" s="35" t="s">
        <v>21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6" t="s">
        <v>28</v>
      </c>
      <c r="J20" s="35" t="s">
        <v>34</v>
      </c>
      <c r="K20" s="51"/>
    </row>
    <row r="21" spans="2:11" s="1" customFormat="1" ht="18" customHeight="1">
      <c r="B21" s="46"/>
      <c r="C21" s="47"/>
      <c r="D21" s="47"/>
      <c r="E21" s="35" t="s">
        <v>35</v>
      </c>
      <c r="F21" s="47"/>
      <c r="G21" s="47"/>
      <c r="H21" s="47"/>
      <c r="I21" s="146" t="s">
        <v>30</v>
      </c>
      <c r="J21" s="35" t="s">
        <v>36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38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21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39</v>
      </c>
      <c r="E27" s="47"/>
      <c r="F27" s="47"/>
      <c r="G27" s="47"/>
      <c r="H27" s="47"/>
      <c r="I27" s="144"/>
      <c r="J27" s="155">
        <f>ROUND(J78,2)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41</v>
      </c>
      <c r="G29" s="47"/>
      <c r="H29" s="47"/>
      <c r="I29" s="156" t="s">
        <v>40</v>
      </c>
      <c r="J29" s="52" t="s">
        <v>42</v>
      </c>
      <c r="K29" s="51"/>
    </row>
    <row r="30" spans="2:11" s="1" customFormat="1" ht="14.4" customHeight="1">
      <c r="B30" s="46"/>
      <c r="C30" s="47"/>
      <c r="D30" s="55" t="s">
        <v>43</v>
      </c>
      <c r="E30" s="55" t="s">
        <v>44</v>
      </c>
      <c r="F30" s="157">
        <f>ROUND(SUM(BE78:BE116),2)</f>
        <v>0</v>
      </c>
      <c r="G30" s="47"/>
      <c r="H30" s="47"/>
      <c r="I30" s="158">
        <v>0.21</v>
      </c>
      <c r="J30" s="157">
        <f>ROUND(ROUND((SUM(BE78:BE116)),2)*I30,2)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45</v>
      </c>
      <c r="F31" s="157">
        <f>ROUND(SUM(BF78:BF116),2)</f>
        <v>0</v>
      </c>
      <c r="G31" s="47"/>
      <c r="H31" s="47"/>
      <c r="I31" s="158">
        <v>0.15</v>
      </c>
      <c r="J31" s="157">
        <f>ROUND(ROUND((SUM(BF78:BF116)),2)*I31,2)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46</v>
      </c>
      <c r="F32" s="157">
        <f>ROUND(SUM(BG78:BG116),2)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47</v>
      </c>
      <c r="F33" s="157">
        <f>ROUND(SUM(BH78:BH116),2)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48</v>
      </c>
      <c r="F34" s="157">
        <f>ROUND(SUM(BI78:BI116),2)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49</v>
      </c>
      <c r="E36" s="98"/>
      <c r="F36" s="98"/>
      <c r="G36" s="161" t="s">
        <v>50</v>
      </c>
      <c r="H36" s="162" t="s">
        <v>51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115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III/33353-1 Přítoky, most ev. č. 33353-1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113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SO 320 - Úprava vodoteče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Miskovice, část Přítoky</v>
      </c>
      <c r="G49" s="47"/>
      <c r="H49" s="47"/>
      <c r="I49" s="146" t="s">
        <v>25</v>
      </c>
      <c r="J49" s="147" t="str">
        <f>IF(J12="","",J12)</f>
        <v>10. 1. 2018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>Středočeský kraj</v>
      </c>
      <c r="G51" s="47"/>
      <c r="H51" s="47"/>
      <c r="I51" s="146" t="s">
        <v>33</v>
      </c>
      <c r="J51" s="44" t="str">
        <f>E21</f>
        <v xml:space="preserve">VPÚ DECO PRAHA  a.s.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116</v>
      </c>
      <c r="D54" s="159"/>
      <c r="E54" s="159"/>
      <c r="F54" s="159"/>
      <c r="G54" s="159"/>
      <c r="H54" s="159"/>
      <c r="I54" s="173"/>
      <c r="J54" s="174" t="s">
        <v>117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118</v>
      </c>
      <c r="D56" s="47"/>
      <c r="E56" s="47"/>
      <c r="F56" s="47"/>
      <c r="G56" s="47"/>
      <c r="H56" s="47"/>
      <c r="I56" s="144"/>
      <c r="J56" s="155">
        <f>J78</f>
        <v>0</v>
      </c>
      <c r="K56" s="51"/>
      <c r="AU56" s="24" t="s">
        <v>119</v>
      </c>
    </row>
    <row r="57" spans="2:11" s="7" customFormat="1" ht="24.95" customHeight="1">
      <c r="B57" s="177"/>
      <c r="C57" s="178"/>
      <c r="D57" s="179" t="s">
        <v>120</v>
      </c>
      <c r="E57" s="180"/>
      <c r="F57" s="180"/>
      <c r="G57" s="180"/>
      <c r="H57" s="180"/>
      <c r="I57" s="181"/>
      <c r="J57" s="182">
        <f>J79</f>
        <v>0</v>
      </c>
      <c r="K57" s="183"/>
    </row>
    <row r="58" spans="2:11" s="8" customFormat="1" ht="19.9" customHeight="1">
      <c r="B58" s="184"/>
      <c r="C58" s="185"/>
      <c r="D58" s="186" t="s">
        <v>121</v>
      </c>
      <c r="E58" s="187"/>
      <c r="F58" s="187"/>
      <c r="G58" s="187"/>
      <c r="H58" s="187"/>
      <c r="I58" s="188"/>
      <c r="J58" s="189">
        <f>J80</f>
        <v>0</v>
      </c>
      <c r="K58" s="190"/>
    </row>
    <row r="59" spans="2:11" s="1" customFormat="1" ht="21.8" customHeight="1">
      <c r="B59" s="46"/>
      <c r="C59" s="47"/>
      <c r="D59" s="47"/>
      <c r="E59" s="47"/>
      <c r="F59" s="47"/>
      <c r="G59" s="47"/>
      <c r="H59" s="47"/>
      <c r="I59" s="144"/>
      <c r="J59" s="47"/>
      <c r="K59" s="51"/>
    </row>
    <row r="60" spans="2:11" s="1" customFormat="1" ht="6.95" customHeight="1">
      <c r="B60" s="67"/>
      <c r="C60" s="68"/>
      <c r="D60" s="68"/>
      <c r="E60" s="68"/>
      <c r="F60" s="68"/>
      <c r="G60" s="68"/>
      <c r="H60" s="68"/>
      <c r="I60" s="166"/>
      <c r="J60" s="68"/>
      <c r="K60" s="69"/>
    </row>
    <row r="64" spans="2:12" s="1" customFormat="1" ht="6.95" customHeight="1">
      <c r="B64" s="70"/>
      <c r="C64" s="71"/>
      <c r="D64" s="71"/>
      <c r="E64" s="71"/>
      <c r="F64" s="71"/>
      <c r="G64" s="71"/>
      <c r="H64" s="71"/>
      <c r="I64" s="169"/>
      <c r="J64" s="71"/>
      <c r="K64" s="71"/>
      <c r="L64" s="72"/>
    </row>
    <row r="65" spans="2:12" s="1" customFormat="1" ht="36.95" customHeight="1">
      <c r="B65" s="46"/>
      <c r="C65" s="73" t="s">
        <v>125</v>
      </c>
      <c r="D65" s="74"/>
      <c r="E65" s="74"/>
      <c r="F65" s="74"/>
      <c r="G65" s="74"/>
      <c r="H65" s="74"/>
      <c r="I65" s="191"/>
      <c r="J65" s="74"/>
      <c r="K65" s="74"/>
      <c r="L65" s="72"/>
    </row>
    <row r="66" spans="2:12" s="1" customFormat="1" ht="6.95" customHeight="1">
      <c r="B66" s="46"/>
      <c r="C66" s="74"/>
      <c r="D66" s="74"/>
      <c r="E66" s="74"/>
      <c r="F66" s="74"/>
      <c r="G66" s="74"/>
      <c r="H66" s="74"/>
      <c r="I66" s="191"/>
      <c r="J66" s="74"/>
      <c r="K66" s="74"/>
      <c r="L66" s="72"/>
    </row>
    <row r="67" spans="2:12" s="1" customFormat="1" ht="14.4" customHeight="1">
      <c r="B67" s="46"/>
      <c r="C67" s="76" t="s">
        <v>18</v>
      </c>
      <c r="D67" s="74"/>
      <c r="E67" s="74"/>
      <c r="F67" s="74"/>
      <c r="G67" s="74"/>
      <c r="H67" s="74"/>
      <c r="I67" s="191"/>
      <c r="J67" s="74"/>
      <c r="K67" s="74"/>
      <c r="L67" s="72"/>
    </row>
    <row r="68" spans="2:12" s="1" customFormat="1" ht="16.5" customHeight="1">
      <c r="B68" s="46"/>
      <c r="C68" s="74"/>
      <c r="D68" s="74"/>
      <c r="E68" s="192" t="str">
        <f>E7</f>
        <v>III/33353-1 Přítoky, most ev. č. 33353-1</v>
      </c>
      <c r="F68" s="76"/>
      <c r="G68" s="76"/>
      <c r="H68" s="76"/>
      <c r="I68" s="191"/>
      <c r="J68" s="74"/>
      <c r="K68" s="74"/>
      <c r="L68" s="72"/>
    </row>
    <row r="69" spans="2:12" s="1" customFormat="1" ht="14.4" customHeight="1">
      <c r="B69" s="46"/>
      <c r="C69" s="76" t="s">
        <v>113</v>
      </c>
      <c r="D69" s="74"/>
      <c r="E69" s="74"/>
      <c r="F69" s="74"/>
      <c r="G69" s="74"/>
      <c r="H69" s="74"/>
      <c r="I69" s="191"/>
      <c r="J69" s="74"/>
      <c r="K69" s="74"/>
      <c r="L69" s="72"/>
    </row>
    <row r="70" spans="2:12" s="1" customFormat="1" ht="17.25" customHeight="1">
      <c r="B70" s="46"/>
      <c r="C70" s="74"/>
      <c r="D70" s="74"/>
      <c r="E70" s="82" t="str">
        <f>E9</f>
        <v>SO 320 - Úprava vodoteče</v>
      </c>
      <c r="F70" s="74"/>
      <c r="G70" s="74"/>
      <c r="H70" s="74"/>
      <c r="I70" s="191"/>
      <c r="J70" s="74"/>
      <c r="K70" s="74"/>
      <c r="L70" s="72"/>
    </row>
    <row r="71" spans="2:12" s="1" customFormat="1" ht="6.95" customHeight="1">
      <c r="B71" s="46"/>
      <c r="C71" s="74"/>
      <c r="D71" s="74"/>
      <c r="E71" s="74"/>
      <c r="F71" s="74"/>
      <c r="G71" s="74"/>
      <c r="H71" s="74"/>
      <c r="I71" s="191"/>
      <c r="J71" s="74"/>
      <c r="K71" s="74"/>
      <c r="L71" s="72"/>
    </row>
    <row r="72" spans="2:12" s="1" customFormat="1" ht="18" customHeight="1">
      <c r="B72" s="46"/>
      <c r="C72" s="76" t="s">
        <v>23</v>
      </c>
      <c r="D72" s="74"/>
      <c r="E72" s="74"/>
      <c r="F72" s="193" t="str">
        <f>F12</f>
        <v>Miskovice, část Přítoky</v>
      </c>
      <c r="G72" s="74"/>
      <c r="H72" s="74"/>
      <c r="I72" s="194" t="s">
        <v>25</v>
      </c>
      <c r="J72" s="85" t="str">
        <f>IF(J12="","",J12)</f>
        <v>10. 1. 2018</v>
      </c>
      <c r="K72" s="74"/>
      <c r="L72" s="72"/>
    </row>
    <row r="73" spans="2:12" s="1" customFormat="1" ht="6.95" customHeight="1">
      <c r="B73" s="46"/>
      <c r="C73" s="74"/>
      <c r="D73" s="74"/>
      <c r="E73" s="74"/>
      <c r="F73" s="74"/>
      <c r="G73" s="74"/>
      <c r="H73" s="74"/>
      <c r="I73" s="191"/>
      <c r="J73" s="74"/>
      <c r="K73" s="74"/>
      <c r="L73" s="72"/>
    </row>
    <row r="74" spans="2:12" s="1" customFormat="1" ht="13.5">
      <c r="B74" s="46"/>
      <c r="C74" s="76" t="s">
        <v>27</v>
      </c>
      <c r="D74" s="74"/>
      <c r="E74" s="74"/>
      <c r="F74" s="193" t="str">
        <f>E15</f>
        <v>Středočeský kraj</v>
      </c>
      <c r="G74" s="74"/>
      <c r="H74" s="74"/>
      <c r="I74" s="194" t="s">
        <v>33</v>
      </c>
      <c r="J74" s="193" t="str">
        <f>E21</f>
        <v xml:space="preserve">VPÚ DECO PRAHA  a.s.</v>
      </c>
      <c r="K74" s="74"/>
      <c r="L74" s="72"/>
    </row>
    <row r="75" spans="2:12" s="1" customFormat="1" ht="14.4" customHeight="1">
      <c r="B75" s="46"/>
      <c r="C75" s="76" t="s">
        <v>31</v>
      </c>
      <c r="D75" s="74"/>
      <c r="E75" s="74"/>
      <c r="F75" s="193" t="str">
        <f>IF(E18="","",E18)</f>
        <v/>
      </c>
      <c r="G75" s="74"/>
      <c r="H75" s="74"/>
      <c r="I75" s="191"/>
      <c r="J75" s="74"/>
      <c r="K75" s="74"/>
      <c r="L75" s="72"/>
    </row>
    <row r="76" spans="2:12" s="1" customFormat="1" ht="10.3" customHeight="1">
      <c r="B76" s="46"/>
      <c r="C76" s="74"/>
      <c r="D76" s="74"/>
      <c r="E76" s="74"/>
      <c r="F76" s="74"/>
      <c r="G76" s="74"/>
      <c r="H76" s="74"/>
      <c r="I76" s="191"/>
      <c r="J76" s="74"/>
      <c r="K76" s="74"/>
      <c r="L76" s="72"/>
    </row>
    <row r="77" spans="2:20" s="9" customFormat="1" ht="29.25" customHeight="1">
      <c r="B77" s="195"/>
      <c r="C77" s="196" t="s">
        <v>126</v>
      </c>
      <c r="D77" s="197" t="s">
        <v>58</v>
      </c>
      <c r="E77" s="197" t="s">
        <v>54</v>
      </c>
      <c r="F77" s="197" t="s">
        <v>127</v>
      </c>
      <c r="G77" s="197" t="s">
        <v>128</v>
      </c>
      <c r="H77" s="197" t="s">
        <v>129</v>
      </c>
      <c r="I77" s="198" t="s">
        <v>130</v>
      </c>
      <c r="J77" s="197" t="s">
        <v>117</v>
      </c>
      <c r="K77" s="199" t="s">
        <v>131</v>
      </c>
      <c r="L77" s="200"/>
      <c r="M77" s="102" t="s">
        <v>132</v>
      </c>
      <c r="N77" s="103" t="s">
        <v>43</v>
      </c>
      <c r="O77" s="103" t="s">
        <v>133</v>
      </c>
      <c r="P77" s="103" t="s">
        <v>134</v>
      </c>
      <c r="Q77" s="103" t="s">
        <v>135</v>
      </c>
      <c r="R77" s="103" t="s">
        <v>136</v>
      </c>
      <c r="S77" s="103" t="s">
        <v>137</v>
      </c>
      <c r="T77" s="104" t="s">
        <v>138</v>
      </c>
    </row>
    <row r="78" spans="2:63" s="1" customFormat="1" ht="29.25" customHeight="1">
      <c r="B78" s="46"/>
      <c r="C78" s="108" t="s">
        <v>118</v>
      </c>
      <c r="D78" s="74"/>
      <c r="E78" s="74"/>
      <c r="F78" s="74"/>
      <c r="G78" s="74"/>
      <c r="H78" s="74"/>
      <c r="I78" s="191"/>
      <c r="J78" s="201">
        <f>BK78</f>
        <v>0</v>
      </c>
      <c r="K78" s="74"/>
      <c r="L78" s="72"/>
      <c r="M78" s="105"/>
      <c r="N78" s="106"/>
      <c r="O78" s="106"/>
      <c r="P78" s="202">
        <f>P79</f>
        <v>0</v>
      </c>
      <c r="Q78" s="106"/>
      <c r="R78" s="202">
        <f>R79</f>
        <v>0.00558</v>
      </c>
      <c r="S78" s="106"/>
      <c r="T78" s="203">
        <f>T79</f>
        <v>0</v>
      </c>
      <c r="AT78" s="24" t="s">
        <v>72</v>
      </c>
      <c r="AU78" s="24" t="s">
        <v>119</v>
      </c>
      <c r="BK78" s="204">
        <f>BK79</f>
        <v>0</v>
      </c>
    </row>
    <row r="79" spans="2:63" s="10" customFormat="1" ht="37.4" customHeight="1">
      <c r="B79" s="205"/>
      <c r="C79" s="206"/>
      <c r="D79" s="207" t="s">
        <v>72</v>
      </c>
      <c r="E79" s="208" t="s">
        <v>139</v>
      </c>
      <c r="F79" s="208" t="s">
        <v>140</v>
      </c>
      <c r="G79" s="206"/>
      <c r="H79" s="206"/>
      <c r="I79" s="209"/>
      <c r="J79" s="210">
        <f>BK79</f>
        <v>0</v>
      </c>
      <c r="K79" s="206"/>
      <c r="L79" s="211"/>
      <c r="M79" s="212"/>
      <c r="N79" s="213"/>
      <c r="O79" s="213"/>
      <c r="P79" s="214">
        <f>P80</f>
        <v>0</v>
      </c>
      <c r="Q79" s="213"/>
      <c r="R79" s="214">
        <f>R80</f>
        <v>0.00558</v>
      </c>
      <c r="S79" s="213"/>
      <c r="T79" s="215">
        <f>T80</f>
        <v>0</v>
      </c>
      <c r="AR79" s="216" t="s">
        <v>81</v>
      </c>
      <c r="AT79" s="217" t="s">
        <v>72</v>
      </c>
      <c r="AU79" s="217" t="s">
        <v>73</v>
      </c>
      <c r="AY79" s="216" t="s">
        <v>141</v>
      </c>
      <c r="BK79" s="218">
        <f>BK80</f>
        <v>0</v>
      </c>
    </row>
    <row r="80" spans="2:63" s="10" customFormat="1" ht="19.9" customHeight="1">
      <c r="B80" s="205"/>
      <c r="C80" s="206"/>
      <c r="D80" s="207" t="s">
        <v>72</v>
      </c>
      <c r="E80" s="219" t="s">
        <v>81</v>
      </c>
      <c r="F80" s="219" t="s">
        <v>142</v>
      </c>
      <c r="G80" s="206"/>
      <c r="H80" s="206"/>
      <c r="I80" s="209"/>
      <c r="J80" s="220">
        <f>BK80</f>
        <v>0</v>
      </c>
      <c r="K80" s="206"/>
      <c r="L80" s="211"/>
      <c r="M80" s="212"/>
      <c r="N80" s="213"/>
      <c r="O80" s="213"/>
      <c r="P80" s="214">
        <f>SUM(P81:P116)</f>
        <v>0</v>
      </c>
      <c r="Q80" s="213"/>
      <c r="R80" s="214">
        <f>SUM(R81:R116)</f>
        <v>0.00558</v>
      </c>
      <c r="S80" s="213"/>
      <c r="T80" s="215">
        <f>SUM(T81:T116)</f>
        <v>0</v>
      </c>
      <c r="AR80" s="216" t="s">
        <v>81</v>
      </c>
      <c r="AT80" s="217" t="s">
        <v>72</v>
      </c>
      <c r="AU80" s="217" t="s">
        <v>81</v>
      </c>
      <c r="AY80" s="216" t="s">
        <v>141</v>
      </c>
      <c r="BK80" s="218">
        <f>SUM(BK81:BK116)</f>
        <v>0</v>
      </c>
    </row>
    <row r="81" spans="2:65" s="1" customFormat="1" ht="16.5" customHeight="1">
      <c r="B81" s="46"/>
      <c r="C81" s="221" t="s">
        <v>81</v>
      </c>
      <c r="D81" s="221" t="s">
        <v>143</v>
      </c>
      <c r="E81" s="222" t="s">
        <v>1577</v>
      </c>
      <c r="F81" s="223" t="s">
        <v>1578</v>
      </c>
      <c r="G81" s="224" t="s">
        <v>158</v>
      </c>
      <c r="H81" s="225">
        <v>111.6</v>
      </c>
      <c r="I81" s="226"/>
      <c r="J81" s="227">
        <f>ROUND(I81*H81,2)</f>
        <v>0</v>
      </c>
      <c r="K81" s="223" t="s">
        <v>147</v>
      </c>
      <c r="L81" s="72"/>
      <c r="M81" s="228" t="s">
        <v>21</v>
      </c>
      <c r="N81" s="229" t="s">
        <v>44</v>
      </c>
      <c r="O81" s="47"/>
      <c r="P81" s="230">
        <f>O81*H81</f>
        <v>0</v>
      </c>
      <c r="Q81" s="230">
        <v>0</v>
      </c>
      <c r="R81" s="230">
        <f>Q81*H81</f>
        <v>0</v>
      </c>
      <c r="S81" s="230">
        <v>0</v>
      </c>
      <c r="T81" s="231">
        <f>S81*H81</f>
        <v>0</v>
      </c>
      <c r="AR81" s="24" t="s">
        <v>148</v>
      </c>
      <c r="AT81" s="24" t="s">
        <v>143</v>
      </c>
      <c r="AU81" s="24" t="s">
        <v>84</v>
      </c>
      <c r="AY81" s="24" t="s">
        <v>141</v>
      </c>
      <c r="BE81" s="232">
        <f>IF(N81="základní",J81,0)</f>
        <v>0</v>
      </c>
      <c r="BF81" s="232">
        <f>IF(N81="snížená",J81,0)</f>
        <v>0</v>
      </c>
      <c r="BG81" s="232">
        <f>IF(N81="zákl. přenesená",J81,0)</f>
        <v>0</v>
      </c>
      <c r="BH81" s="232">
        <f>IF(N81="sníž. přenesená",J81,0)</f>
        <v>0</v>
      </c>
      <c r="BI81" s="232">
        <f>IF(N81="nulová",J81,0)</f>
        <v>0</v>
      </c>
      <c r="BJ81" s="24" t="s">
        <v>81</v>
      </c>
      <c r="BK81" s="232">
        <f>ROUND(I81*H81,2)</f>
        <v>0</v>
      </c>
      <c r="BL81" s="24" t="s">
        <v>148</v>
      </c>
      <c r="BM81" s="24" t="s">
        <v>1579</v>
      </c>
    </row>
    <row r="82" spans="2:47" s="1" customFormat="1" ht="13.5">
      <c r="B82" s="46"/>
      <c r="C82" s="74"/>
      <c r="D82" s="233" t="s">
        <v>150</v>
      </c>
      <c r="E82" s="74"/>
      <c r="F82" s="234" t="s">
        <v>1580</v>
      </c>
      <c r="G82" s="74"/>
      <c r="H82" s="74"/>
      <c r="I82" s="191"/>
      <c r="J82" s="74"/>
      <c r="K82" s="74"/>
      <c r="L82" s="72"/>
      <c r="M82" s="235"/>
      <c r="N82" s="47"/>
      <c r="O82" s="47"/>
      <c r="P82" s="47"/>
      <c r="Q82" s="47"/>
      <c r="R82" s="47"/>
      <c r="S82" s="47"/>
      <c r="T82" s="95"/>
      <c r="AT82" s="24" t="s">
        <v>150</v>
      </c>
      <c r="AU82" s="24" t="s">
        <v>84</v>
      </c>
    </row>
    <row r="83" spans="2:65" s="1" customFormat="1" ht="16.5" customHeight="1">
      <c r="B83" s="46"/>
      <c r="C83" s="221" t="s">
        <v>84</v>
      </c>
      <c r="D83" s="221" t="s">
        <v>143</v>
      </c>
      <c r="E83" s="222" t="s">
        <v>424</v>
      </c>
      <c r="F83" s="223" t="s">
        <v>425</v>
      </c>
      <c r="G83" s="224" t="s">
        <v>158</v>
      </c>
      <c r="H83" s="225">
        <v>55.8</v>
      </c>
      <c r="I83" s="226"/>
      <c r="J83" s="227">
        <f>ROUND(I83*H83,2)</f>
        <v>0</v>
      </c>
      <c r="K83" s="223" t="s">
        <v>147</v>
      </c>
      <c r="L83" s="72"/>
      <c r="M83" s="228" t="s">
        <v>21</v>
      </c>
      <c r="N83" s="229" t="s">
        <v>44</v>
      </c>
      <c r="O83" s="47"/>
      <c r="P83" s="230">
        <f>O83*H83</f>
        <v>0</v>
      </c>
      <c r="Q83" s="230">
        <v>0</v>
      </c>
      <c r="R83" s="230">
        <f>Q83*H83</f>
        <v>0</v>
      </c>
      <c r="S83" s="230">
        <v>0</v>
      </c>
      <c r="T83" s="231">
        <f>S83*H83</f>
        <v>0</v>
      </c>
      <c r="AR83" s="24" t="s">
        <v>148</v>
      </c>
      <c r="AT83" s="24" t="s">
        <v>143</v>
      </c>
      <c r="AU83" s="24" t="s">
        <v>84</v>
      </c>
      <c r="AY83" s="24" t="s">
        <v>141</v>
      </c>
      <c r="BE83" s="232">
        <f>IF(N83="základní",J83,0)</f>
        <v>0</v>
      </c>
      <c r="BF83" s="232">
        <f>IF(N83="snížená",J83,0)</f>
        <v>0</v>
      </c>
      <c r="BG83" s="232">
        <f>IF(N83="zákl. přenesená",J83,0)</f>
        <v>0</v>
      </c>
      <c r="BH83" s="232">
        <f>IF(N83="sníž. přenesená",J83,0)</f>
        <v>0</v>
      </c>
      <c r="BI83" s="232">
        <f>IF(N83="nulová",J83,0)</f>
        <v>0</v>
      </c>
      <c r="BJ83" s="24" t="s">
        <v>81</v>
      </c>
      <c r="BK83" s="232">
        <f>ROUND(I83*H83,2)</f>
        <v>0</v>
      </c>
      <c r="BL83" s="24" t="s">
        <v>148</v>
      </c>
      <c r="BM83" s="24" t="s">
        <v>1581</v>
      </c>
    </row>
    <row r="84" spans="2:47" s="1" customFormat="1" ht="13.5">
      <c r="B84" s="46"/>
      <c r="C84" s="74"/>
      <c r="D84" s="233" t="s">
        <v>150</v>
      </c>
      <c r="E84" s="74"/>
      <c r="F84" s="234" t="s">
        <v>1582</v>
      </c>
      <c r="G84" s="74"/>
      <c r="H84" s="74"/>
      <c r="I84" s="191"/>
      <c r="J84" s="74"/>
      <c r="K84" s="74"/>
      <c r="L84" s="72"/>
      <c r="M84" s="235"/>
      <c r="N84" s="47"/>
      <c r="O84" s="47"/>
      <c r="P84" s="47"/>
      <c r="Q84" s="47"/>
      <c r="R84" s="47"/>
      <c r="S84" s="47"/>
      <c r="T84" s="95"/>
      <c r="AT84" s="24" t="s">
        <v>150</v>
      </c>
      <c r="AU84" s="24" t="s">
        <v>84</v>
      </c>
    </row>
    <row r="85" spans="2:51" s="11" customFormat="1" ht="13.5">
      <c r="B85" s="236"/>
      <c r="C85" s="237"/>
      <c r="D85" s="233" t="s">
        <v>161</v>
      </c>
      <c r="E85" s="237"/>
      <c r="F85" s="239" t="s">
        <v>1583</v>
      </c>
      <c r="G85" s="237"/>
      <c r="H85" s="240">
        <v>55.8</v>
      </c>
      <c r="I85" s="241"/>
      <c r="J85" s="237"/>
      <c r="K85" s="237"/>
      <c r="L85" s="242"/>
      <c r="M85" s="243"/>
      <c r="N85" s="244"/>
      <c r="O85" s="244"/>
      <c r="P85" s="244"/>
      <c r="Q85" s="244"/>
      <c r="R85" s="244"/>
      <c r="S85" s="244"/>
      <c r="T85" s="245"/>
      <c r="AT85" s="246" t="s">
        <v>161</v>
      </c>
      <c r="AU85" s="246" t="s">
        <v>84</v>
      </c>
      <c r="AV85" s="11" t="s">
        <v>84</v>
      </c>
      <c r="AW85" s="11" t="s">
        <v>6</v>
      </c>
      <c r="AX85" s="11" t="s">
        <v>81</v>
      </c>
      <c r="AY85" s="246" t="s">
        <v>141</v>
      </c>
    </row>
    <row r="86" spans="2:65" s="1" customFormat="1" ht="16.5" customHeight="1">
      <c r="B86" s="46"/>
      <c r="C86" s="221" t="s">
        <v>155</v>
      </c>
      <c r="D86" s="221" t="s">
        <v>143</v>
      </c>
      <c r="E86" s="222" t="s">
        <v>427</v>
      </c>
      <c r="F86" s="223" t="s">
        <v>1584</v>
      </c>
      <c r="G86" s="224" t="s">
        <v>208</v>
      </c>
      <c r="H86" s="225">
        <v>223.2</v>
      </c>
      <c r="I86" s="226"/>
      <c r="J86" s="227">
        <f>ROUND(I86*H86,2)</f>
        <v>0</v>
      </c>
      <c r="K86" s="223" t="s">
        <v>21</v>
      </c>
      <c r="L86" s="72"/>
      <c r="M86" s="228" t="s">
        <v>21</v>
      </c>
      <c r="N86" s="229" t="s">
        <v>44</v>
      </c>
      <c r="O86" s="47"/>
      <c r="P86" s="230">
        <f>O86*H86</f>
        <v>0</v>
      </c>
      <c r="Q86" s="230">
        <v>0</v>
      </c>
      <c r="R86" s="230">
        <f>Q86*H86</f>
        <v>0</v>
      </c>
      <c r="S86" s="230">
        <v>0</v>
      </c>
      <c r="T86" s="231">
        <f>S86*H86</f>
        <v>0</v>
      </c>
      <c r="AR86" s="24" t="s">
        <v>148</v>
      </c>
      <c r="AT86" s="24" t="s">
        <v>143</v>
      </c>
      <c r="AU86" s="24" t="s">
        <v>84</v>
      </c>
      <c r="AY86" s="24" t="s">
        <v>141</v>
      </c>
      <c r="BE86" s="232">
        <f>IF(N86="základní",J86,0)</f>
        <v>0</v>
      </c>
      <c r="BF86" s="232">
        <f>IF(N86="snížená",J86,0)</f>
        <v>0</v>
      </c>
      <c r="BG86" s="232">
        <f>IF(N86="zákl. přenesená",J86,0)</f>
        <v>0</v>
      </c>
      <c r="BH86" s="232">
        <f>IF(N86="sníž. přenesená",J86,0)</f>
        <v>0</v>
      </c>
      <c r="BI86" s="232">
        <f>IF(N86="nulová",J86,0)</f>
        <v>0</v>
      </c>
      <c r="BJ86" s="24" t="s">
        <v>81</v>
      </c>
      <c r="BK86" s="232">
        <f>ROUND(I86*H86,2)</f>
        <v>0</v>
      </c>
      <c r="BL86" s="24" t="s">
        <v>148</v>
      </c>
      <c r="BM86" s="24" t="s">
        <v>1585</v>
      </c>
    </row>
    <row r="87" spans="2:47" s="1" customFormat="1" ht="13.5">
      <c r="B87" s="46"/>
      <c r="C87" s="74"/>
      <c r="D87" s="233" t="s">
        <v>150</v>
      </c>
      <c r="E87" s="74"/>
      <c r="F87" s="234" t="s">
        <v>1586</v>
      </c>
      <c r="G87" s="74"/>
      <c r="H87" s="74"/>
      <c r="I87" s="191"/>
      <c r="J87" s="74"/>
      <c r="K87" s="74"/>
      <c r="L87" s="72"/>
      <c r="M87" s="235"/>
      <c r="N87" s="47"/>
      <c r="O87" s="47"/>
      <c r="P87" s="47"/>
      <c r="Q87" s="47"/>
      <c r="R87" s="47"/>
      <c r="S87" s="47"/>
      <c r="T87" s="95"/>
      <c r="AT87" s="24" t="s">
        <v>150</v>
      </c>
      <c r="AU87" s="24" t="s">
        <v>84</v>
      </c>
    </row>
    <row r="88" spans="2:51" s="11" customFormat="1" ht="13.5">
      <c r="B88" s="236"/>
      <c r="C88" s="237"/>
      <c r="D88" s="233" t="s">
        <v>161</v>
      </c>
      <c r="E88" s="237"/>
      <c r="F88" s="239" t="s">
        <v>1587</v>
      </c>
      <c r="G88" s="237"/>
      <c r="H88" s="240">
        <v>223.2</v>
      </c>
      <c r="I88" s="241"/>
      <c r="J88" s="237"/>
      <c r="K88" s="237"/>
      <c r="L88" s="242"/>
      <c r="M88" s="243"/>
      <c r="N88" s="244"/>
      <c r="O88" s="244"/>
      <c r="P88" s="244"/>
      <c r="Q88" s="244"/>
      <c r="R88" s="244"/>
      <c r="S88" s="244"/>
      <c r="T88" s="245"/>
      <c r="AT88" s="246" t="s">
        <v>161</v>
      </c>
      <c r="AU88" s="246" t="s">
        <v>84</v>
      </c>
      <c r="AV88" s="11" t="s">
        <v>84</v>
      </c>
      <c r="AW88" s="11" t="s">
        <v>6</v>
      </c>
      <c r="AX88" s="11" t="s">
        <v>81</v>
      </c>
      <c r="AY88" s="246" t="s">
        <v>141</v>
      </c>
    </row>
    <row r="89" spans="2:65" s="1" customFormat="1" ht="16.5" customHeight="1">
      <c r="B89" s="46"/>
      <c r="C89" s="221" t="s">
        <v>148</v>
      </c>
      <c r="D89" s="221" t="s">
        <v>143</v>
      </c>
      <c r="E89" s="222" t="s">
        <v>1588</v>
      </c>
      <c r="F89" s="223" t="s">
        <v>1589</v>
      </c>
      <c r="G89" s="224" t="s">
        <v>158</v>
      </c>
      <c r="H89" s="225">
        <v>111.6</v>
      </c>
      <c r="I89" s="226"/>
      <c r="J89" s="227">
        <f>ROUND(I89*H89,2)</f>
        <v>0</v>
      </c>
      <c r="K89" s="223" t="s">
        <v>147</v>
      </c>
      <c r="L89" s="72"/>
      <c r="M89" s="228" t="s">
        <v>21</v>
      </c>
      <c r="N89" s="229" t="s">
        <v>44</v>
      </c>
      <c r="O89" s="47"/>
      <c r="P89" s="230">
        <f>O89*H89</f>
        <v>0</v>
      </c>
      <c r="Q89" s="230">
        <v>0</v>
      </c>
      <c r="R89" s="230">
        <f>Q89*H89</f>
        <v>0</v>
      </c>
      <c r="S89" s="230">
        <v>0</v>
      </c>
      <c r="T89" s="231">
        <f>S89*H89</f>
        <v>0</v>
      </c>
      <c r="AR89" s="24" t="s">
        <v>148</v>
      </c>
      <c r="AT89" s="24" t="s">
        <v>143</v>
      </c>
      <c r="AU89" s="24" t="s">
        <v>84</v>
      </c>
      <c r="AY89" s="24" t="s">
        <v>141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24" t="s">
        <v>81</v>
      </c>
      <c r="BK89" s="232">
        <f>ROUND(I89*H89,2)</f>
        <v>0</v>
      </c>
      <c r="BL89" s="24" t="s">
        <v>148</v>
      </c>
      <c r="BM89" s="24" t="s">
        <v>1590</v>
      </c>
    </row>
    <row r="90" spans="2:47" s="1" customFormat="1" ht="13.5">
      <c r="B90" s="46"/>
      <c r="C90" s="74"/>
      <c r="D90" s="233" t="s">
        <v>150</v>
      </c>
      <c r="E90" s="74"/>
      <c r="F90" s="234" t="s">
        <v>1591</v>
      </c>
      <c r="G90" s="74"/>
      <c r="H90" s="74"/>
      <c r="I90" s="191"/>
      <c r="J90" s="74"/>
      <c r="K90" s="74"/>
      <c r="L90" s="72"/>
      <c r="M90" s="235"/>
      <c r="N90" s="47"/>
      <c r="O90" s="47"/>
      <c r="P90" s="47"/>
      <c r="Q90" s="47"/>
      <c r="R90" s="47"/>
      <c r="S90" s="47"/>
      <c r="T90" s="95"/>
      <c r="AT90" s="24" t="s">
        <v>150</v>
      </c>
      <c r="AU90" s="24" t="s">
        <v>84</v>
      </c>
    </row>
    <row r="91" spans="2:51" s="11" customFormat="1" ht="13.5">
      <c r="B91" s="236"/>
      <c r="C91" s="237"/>
      <c r="D91" s="233" t="s">
        <v>161</v>
      </c>
      <c r="E91" s="238" t="s">
        <v>21</v>
      </c>
      <c r="F91" s="239" t="s">
        <v>1592</v>
      </c>
      <c r="G91" s="237"/>
      <c r="H91" s="240">
        <v>111.6</v>
      </c>
      <c r="I91" s="241"/>
      <c r="J91" s="237"/>
      <c r="K91" s="237"/>
      <c r="L91" s="242"/>
      <c r="M91" s="243"/>
      <c r="N91" s="244"/>
      <c r="O91" s="244"/>
      <c r="P91" s="244"/>
      <c r="Q91" s="244"/>
      <c r="R91" s="244"/>
      <c r="S91" s="244"/>
      <c r="T91" s="245"/>
      <c r="AT91" s="246" t="s">
        <v>161</v>
      </c>
      <c r="AU91" s="246" t="s">
        <v>84</v>
      </c>
      <c r="AV91" s="11" t="s">
        <v>84</v>
      </c>
      <c r="AW91" s="11" t="s">
        <v>37</v>
      </c>
      <c r="AX91" s="11" t="s">
        <v>81</v>
      </c>
      <c r="AY91" s="246" t="s">
        <v>141</v>
      </c>
    </row>
    <row r="92" spans="2:65" s="1" customFormat="1" ht="16.5" customHeight="1">
      <c r="B92" s="46"/>
      <c r="C92" s="221" t="s">
        <v>167</v>
      </c>
      <c r="D92" s="221" t="s">
        <v>143</v>
      </c>
      <c r="E92" s="222" t="s">
        <v>1593</v>
      </c>
      <c r="F92" s="223" t="s">
        <v>1594</v>
      </c>
      <c r="G92" s="224" t="s">
        <v>158</v>
      </c>
      <c r="H92" s="225">
        <v>111.6</v>
      </c>
      <c r="I92" s="226"/>
      <c r="J92" s="227">
        <f>ROUND(I92*H92,2)</f>
        <v>0</v>
      </c>
      <c r="K92" s="223" t="s">
        <v>147</v>
      </c>
      <c r="L92" s="72"/>
      <c r="M92" s="228" t="s">
        <v>21</v>
      </c>
      <c r="N92" s="229" t="s">
        <v>44</v>
      </c>
      <c r="O92" s="47"/>
      <c r="P92" s="230">
        <f>O92*H92</f>
        <v>0</v>
      </c>
      <c r="Q92" s="230">
        <v>0</v>
      </c>
      <c r="R92" s="230">
        <f>Q92*H92</f>
        <v>0</v>
      </c>
      <c r="S92" s="230">
        <v>0</v>
      </c>
      <c r="T92" s="231">
        <f>S92*H92</f>
        <v>0</v>
      </c>
      <c r="AR92" s="24" t="s">
        <v>148</v>
      </c>
      <c r="AT92" s="24" t="s">
        <v>143</v>
      </c>
      <c r="AU92" s="24" t="s">
        <v>84</v>
      </c>
      <c r="AY92" s="24" t="s">
        <v>141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24" t="s">
        <v>81</v>
      </c>
      <c r="BK92" s="232">
        <f>ROUND(I92*H92,2)</f>
        <v>0</v>
      </c>
      <c r="BL92" s="24" t="s">
        <v>148</v>
      </c>
      <c r="BM92" s="24" t="s">
        <v>1595</v>
      </c>
    </row>
    <row r="93" spans="2:47" s="1" customFormat="1" ht="13.5">
      <c r="B93" s="46"/>
      <c r="C93" s="74"/>
      <c r="D93" s="233" t="s">
        <v>150</v>
      </c>
      <c r="E93" s="74"/>
      <c r="F93" s="234" t="s">
        <v>1596</v>
      </c>
      <c r="G93" s="74"/>
      <c r="H93" s="74"/>
      <c r="I93" s="191"/>
      <c r="J93" s="74"/>
      <c r="K93" s="74"/>
      <c r="L93" s="72"/>
      <c r="M93" s="235"/>
      <c r="N93" s="47"/>
      <c r="O93" s="47"/>
      <c r="P93" s="47"/>
      <c r="Q93" s="47"/>
      <c r="R93" s="47"/>
      <c r="S93" s="47"/>
      <c r="T93" s="95"/>
      <c r="AT93" s="24" t="s">
        <v>150</v>
      </c>
      <c r="AU93" s="24" t="s">
        <v>84</v>
      </c>
    </row>
    <row r="94" spans="2:65" s="1" customFormat="1" ht="16.5" customHeight="1">
      <c r="B94" s="46"/>
      <c r="C94" s="221" t="s">
        <v>175</v>
      </c>
      <c r="D94" s="221" t="s">
        <v>143</v>
      </c>
      <c r="E94" s="222" t="s">
        <v>191</v>
      </c>
      <c r="F94" s="223" t="s">
        <v>192</v>
      </c>
      <c r="G94" s="224" t="s">
        <v>158</v>
      </c>
      <c r="H94" s="225">
        <v>223.2</v>
      </c>
      <c r="I94" s="226"/>
      <c r="J94" s="227">
        <f>ROUND(I94*H94,2)</f>
        <v>0</v>
      </c>
      <c r="K94" s="223" t="s">
        <v>147</v>
      </c>
      <c r="L94" s="72"/>
      <c r="M94" s="228" t="s">
        <v>21</v>
      </c>
      <c r="N94" s="229" t="s">
        <v>44</v>
      </c>
      <c r="O94" s="47"/>
      <c r="P94" s="230">
        <f>O94*H94</f>
        <v>0</v>
      </c>
      <c r="Q94" s="230">
        <v>0</v>
      </c>
      <c r="R94" s="230">
        <f>Q94*H94</f>
        <v>0</v>
      </c>
      <c r="S94" s="230">
        <v>0</v>
      </c>
      <c r="T94" s="231">
        <f>S94*H94</f>
        <v>0</v>
      </c>
      <c r="AR94" s="24" t="s">
        <v>148</v>
      </c>
      <c r="AT94" s="24" t="s">
        <v>143</v>
      </c>
      <c r="AU94" s="24" t="s">
        <v>84</v>
      </c>
      <c r="AY94" s="24" t="s">
        <v>141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24" t="s">
        <v>81</v>
      </c>
      <c r="BK94" s="232">
        <f>ROUND(I94*H94,2)</f>
        <v>0</v>
      </c>
      <c r="BL94" s="24" t="s">
        <v>148</v>
      </c>
      <c r="BM94" s="24" t="s">
        <v>1597</v>
      </c>
    </row>
    <row r="95" spans="2:47" s="1" customFormat="1" ht="13.5">
      <c r="B95" s="46"/>
      <c r="C95" s="74"/>
      <c r="D95" s="233" t="s">
        <v>150</v>
      </c>
      <c r="E95" s="74"/>
      <c r="F95" s="234" t="s">
        <v>1598</v>
      </c>
      <c r="G95" s="74"/>
      <c r="H95" s="74"/>
      <c r="I95" s="191"/>
      <c r="J95" s="74"/>
      <c r="K95" s="74"/>
      <c r="L95" s="72"/>
      <c r="M95" s="235"/>
      <c r="N95" s="47"/>
      <c r="O95" s="47"/>
      <c r="P95" s="47"/>
      <c r="Q95" s="47"/>
      <c r="R95" s="47"/>
      <c r="S95" s="47"/>
      <c r="T95" s="95"/>
      <c r="AT95" s="24" t="s">
        <v>150</v>
      </c>
      <c r="AU95" s="24" t="s">
        <v>84</v>
      </c>
    </row>
    <row r="96" spans="2:51" s="11" customFormat="1" ht="13.5">
      <c r="B96" s="236"/>
      <c r="C96" s="237"/>
      <c r="D96" s="233" t="s">
        <v>161</v>
      </c>
      <c r="E96" s="238" t="s">
        <v>21</v>
      </c>
      <c r="F96" s="239" t="s">
        <v>1599</v>
      </c>
      <c r="G96" s="237"/>
      <c r="H96" s="240">
        <v>111.6</v>
      </c>
      <c r="I96" s="241"/>
      <c r="J96" s="237"/>
      <c r="K96" s="237"/>
      <c r="L96" s="242"/>
      <c r="M96" s="243"/>
      <c r="N96" s="244"/>
      <c r="O96" s="244"/>
      <c r="P96" s="244"/>
      <c r="Q96" s="244"/>
      <c r="R96" s="244"/>
      <c r="S96" s="244"/>
      <c r="T96" s="245"/>
      <c r="AT96" s="246" t="s">
        <v>161</v>
      </c>
      <c r="AU96" s="246" t="s">
        <v>84</v>
      </c>
      <c r="AV96" s="11" t="s">
        <v>84</v>
      </c>
      <c r="AW96" s="11" t="s">
        <v>37</v>
      </c>
      <c r="AX96" s="11" t="s">
        <v>73</v>
      </c>
      <c r="AY96" s="246" t="s">
        <v>141</v>
      </c>
    </row>
    <row r="97" spans="2:51" s="11" customFormat="1" ht="13.5">
      <c r="B97" s="236"/>
      <c r="C97" s="237"/>
      <c r="D97" s="233" t="s">
        <v>161</v>
      </c>
      <c r="E97" s="238" t="s">
        <v>21</v>
      </c>
      <c r="F97" s="239" t="s">
        <v>1600</v>
      </c>
      <c r="G97" s="237"/>
      <c r="H97" s="240">
        <v>111.6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AT97" s="246" t="s">
        <v>161</v>
      </c>
      <c r="AU97" s="246" t="s">
        <v>84</v>
      </c>
      <c r="AV97" s="11" t="s">
        <v>84</v>
      </c>
      <c r="AW97" s="11" t="s">
        <v>37</v>
      </c>
      <c r="AX97" s="11" t="s">
        <v>73</v>
      </c>
      <c r="AY97" s="246" t="s">
        <v>141</v>
      </c>
    </row>
    <row r="98" spans="2:51" s="12" customFormat="1" ht="13.5">
      <c r="B98" s="247"/>
      <c r="C98" s="248"/>
      <c r="D98" s="233" t="s">
        <v>161</v>
      </c>
      <c r="E98" s="249" t="s">
        <v>21</v>
      </c>
      <c r="F98" s="250" t="s">
        <v>174</v>
      </c>
      <c r="G98" s="248"/>
      <c r="H98" s="251">
        <v>223.2</v>
      </c>
      <c r="I98" s="252"/>
      <c r="J98" s="248"/>
      <c r="K98" s="248"/>
      <c r="L98" s="253"/>
      <c r="M98" s="254"/>
      <c r="N98" s="255"/>
      <c r="O98" s="255"/>
      <c r="P98" s="255"/>
      <c r="Q98" s="255"/>
      <c r="R98" s="255"/>
      <c r="S98" s="255"/>
      <c r="T98" s="256"/>
      <c r="AT98" s="257" t="s">
        <v>161</v>
      </c>
      <c r="AU98" s="257" t="s">
        <v>84</v>
      </c>
      <c r="AV98" s="12" t="s">
        <v>148</v>
      </c>
      <c r="AW98" s="12" t="s">
        <v>37</v>
      </c>
      <c r="AX98" s="12" t="s">
        <v>81</v>
      </c>
      <c r="AY98" s="257" t="s">
        <v>141</v>
      </c>
    </row>
    <row r="99" spans="2:65" s="1" customFormat="1" ht="25.5" customHeight="1">
      <c r="B99" s="46"/>
      <c r="C99" s="221" t="s">
        <v>179</v>
      </c>
      <c r="D99" s="221" t="s">
        <v>143</v>
      </c>
      <c r="E99" s="222" t="s">
        <v>196</v>
      </c>
      <c r="F99" s="223" t="s">
        <v>197</v>
      </c>
      <c r="G99" s="224" t="s">
        <v>158</v>
      </c>
      <c r="H99" s="225">
        <v>2232</v>
      </c>
      <c r="I99" s="226"/>
      <c r="J99" s="227">
        <f>ROUND(I99*H99,2)</f>
        <v>0</v>
      </c>
      <c r="K99" s="223" t="s">
        <v>147</v>
      </c>
      <c r="L99" s="72"/>
      <c r="M99" s="228" t="s">
        <v>21</v>
      </c>
      <c r="N99" s="229" t="s">
        <v>44</v>
      </c>
      <c r="O99" s="47"/>
      <c r="P99" s="230">
        <f>O99*H99</f>
        <v>0</v>
      </c>
      <c r="Q99" s="230">
        <v>0</v>
      </c>
      <c r="R99" s="230">
        <f>Q99*H99</f>
        <v>0</v>
      </c>
      <c r="S99" s="230">
        <v>0</v>
      </c>
      <c r="T99" s="231">
        <f>S99*H99</f>
        <v>0</v>
      </c>
      <c r="AR99" s="24" t="s">
        <v>148</v>
      </c>
      <c r="AT99" s="24" t="s">
        <v>143</v>
      </c>
      <c r="AU99" s="24" t="s">
        <v>84</v>
      </c>
      <c r="AY99" s="24" t="s">
        <v>141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24" t="s">
        <v>81</v>
      </c>
      <c r="BK99" s="232">
        <f>ROUND(I99*H99,2)</f>
        <v>0</v>
      </c>
      <c r="BL99" s="24" t="s">
        <v>148</v>
      </c>
      <c r="BM99" s="24" t="s">
        <v>1601</v>
      </c>
    </row>
    <row r="100" spans="2:47" s="1" customFormat="1" ht="13.5">
      <c r="B100" s="46"/>
      <c r="C100" s="74"/>
      <c r="D100" s="233" t="s">
        <v>150</v>
      </c>
      <c r="E100" s="74"/>
      <c r="F100" s="234" t="s">
        <v>1602</v>
      </c>
      <c r="G100" s="74"/>
      <c r="H100" s="74"/>
      <c r="I100" s="191"/>
      <c r="J100" s="74"/>
      <c r="K100" s="74"/>
      <c r="L100" s="72"/>
      <c r="M100" s="235"/>
      <c r="N100" s="47"/>
      <c r="O100" s="47"/>
      <c r="P100" s="47"/>
      <c r="Q100" s="47"/>
      <c r="R100" s="47"/>
      <c r="S100" s="47"/>
      <c r="T100" s="95"/>
      <c r="AT100" s="24" t="s">
        <v>150</v>
      </c>
      <c r="AU100" s="24" t="s">
        <v>84</v>
      </c>
    </row>
    <row r="101" spans="2:51" s="11" customFormat="1" ht="13.5">
      <c r="B101" s="236"/>
      <c r="C101" s="237"/>
      <c r="D101" s="233" t="s">
        <v>161</v>
      </c>
      <c r="E101" s="237"/>
      <c r="F101" s="239" t="s">
        <v>1603</v>
      </c>
      <c r="G101" s="237"/>
      <c r="H101" s="240">
        <v>2232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AT101" s="246" t="s">
        <v>161</v>
      </c>
      <c r="AU101" s="246" t="s">
        <v>84</v>
      </c>
      <c r="AV101" s="11" t="s">
        <v>84</v>
      </c>
      <c r="AW101" s="11" t="s">
        <v>6</v>
      </c>
      <c r="AX101" s="11" t="s">
        <v>81</v>
      </c>
      <c r="AY101" s="246" t="s">
        <v>141</v>
      </c>
    </row>
    <row r="102" spans="2:65" s="1" customFormat="1" ht="16.5" customHeight="1">
      <c r="B102" s="46"/>
      <c r="C102" s="221" t="s">
        <v>184</v>
      </c>
      <c r="D102" s="221" t="s">
        <v>143</v>
      </c>
      <c r="E102" s="222" t="s">
        <v>202</v>
      </c>
      <c r="F102" s="223" t="s">
        <v>203</v>
      </c>
      <c r="G102" s="224" t="s">
        <v>158</v>
      </c>
      <c r="H102" s="225">
        <v>111.6</v>
      </c>
      <c r="I102" s="226"/>
      <c r="J102" s="227">
        <f>ROUND(I102*H102,2)</f>
        <v>0</v>
      </c>
      <c r="K102" s="223" t="s">
        <v>147</v>
      </c>
      <c r="L102" s="72"/>
      <c r="M102" s="228" t="s">
        <v>21</v>
      </c>
      <c r="N102" s="229" t="s">
        <v>44</v>
      </c>
      <c r="O102" s="47"/>
      <c r="P102" s="230">
        <f>O102*H102</f>
        <v>0</v>
      </c>
      <c r="Q102" s="230">
        <v>0</v>
      </c>
      <c r="R102" s="230">
        <f>Q102*H102</f>
        <v>0</v>
      </c>
      <c r="S102" s="230">
        <v>0</v>
      </c>
      <c r="T102" s="231">
        <f>S102*H102</f>
        <v>0</v>
      </c>
      <c r="AR102" s="24" t="s">
        <v>148</v>
      </c>
      <c r="AT102" s="24" t="s">
        <v>143</v>
      </c>
      <c r="AU102" s="24" t="s">
        <v>84</v>
      </c>
      <c r="AY102" s="24" t="s">
        <v>141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24" t="s">
        <v>81</v>
      </c>
      <c r="BK102" s="232">
        <f>ROUND(I102*H102,2)</f>
        <v>0</v>
      </c>
      <c r="BL102" s="24" t="s">
        <v>148</v>
      </c>
      <c r="BM102" s="24" t="s">
        <v>1604</v>
      </c>
    </row>
    <row r="103" spans="2:65" s="1" customFormat="1" ht="16.5" customHeight="1">
      <c r="B103" s="46"/>
      <c r="C103" s="221" t="s">
        <v>190</v>
      </c>
      <c r="D103" s="221" t="s">
        <v>143</v>
      </c>
      <c r="E103" s="222" t="s">
        <v>206</v>
      </c>
      <c r="F103" s="223" t="s">
        <v>207</v>
      </c>
      <c r="G103" s="224" t="s">
        <v>208</v>
      </c>
      <c r="H103" s="225">
        <v>223.2</v>
      </c>
      <c r="I103" s="226"/>
      <c r="J103" s="227">
        <f>ROUND(I103*H103,2)</f>
        <v>0</v>
      </c>
      <c r="K103" s="223" t="s">
        <v>147</v>
      </c>
      <c r="L103" s="72"/>
      <c r="M103" s="228" t="s">
        <v>21</v>
      </c>
      <c r="N103" s="229" t="s">
        <v>44</v>
      </c>
      <c r="O103" s="47"/>
      <c r="P103" s="230">
        <f>O103*H103</f>
        <v>0</v>
      </c>
      <c r="Q103" s="230">
        <v>0</v>
      </c>
      <c r="R103" s="230">
        <f>Q103*H103</f>
        <v>0</v>
      </c>
      <c r="S103" s="230">
        <v>0</v>
      </c>
      <c r="T103" s="231">
        <f>S103*H103</f>
        <v>0</v>
      </c>
      <c r="AR103" s="24" t="s">
        <v>148</v>
      </c>
      <c r="AT103" s="24" t="s">
        <v>143</v>
      </c>
      <c r="AU103" s="24" t="s">
        <v>84</v>
      </c>
      <c r="AY103" s="24" t="s">
        <v>141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24" t="s">
        <v>81</v>
      </c>
      <c r="BK103" s="232">
        <f>ROUND(I103*H103,2)</f>
        <v>0</v>
      </c>
      <c r="BL103" s="24" t="s">
        <v>148</v>
      </c>
      <c r="BM103" s="24" t="s">
        <v>1605</v>
      </c>
    </row>
    <row r="104" spans="2:47" s="1" customFormat="1" ht="13.5">
      <c r="B104" s="46"/>
      <c r="C104" s="74"/>
      <c r="D104" s="233" t="s">
        <v>150</v>
      </c>
      <c r="E104" s="74"/>
      <c r="F104" s="234" t="s">
        <v>1606</v>
      </c>
      <c r="G104" s="74"/>
      <c r="H104" s="74"/>
      <c r="I104" s="191"/>
      <c r="J104" s="74"/>
      <c r="K104" s="74"/>
      <c r="L104" s="72"/>
      <c r="M104" s="235"/>
      <c r="N104" s="47"/>
      <c r="O104" s="47"/>
      <c r="P104" s="47"/>
      <c r="Q104" s="47"/>
      <c r="R104" s="47"/>
      <c r="S104" s="47"/>
      <c r="T104" s="95"/>
      <c r="AT104" s="24" t="s">
        <v>150</v>
      </c>
      <c r="AU104" s="24" t="s">
        <v>84</v>
      </c>
    </row>
    <row r="105" spans="2:51" s="11" customFormat="1" ht="13.5">
      <c r="B105" s="236"/>
      <c r="C105" s="237"/>
      <c r="D105" s="233" t="s">
        <v>161</v>
      </c>
      <c r="E105" s="237"/>
      <c r="F105" s="239" t="s">
        <v>1587</v>
      </c>
      <c r="G105" s="237"/>
      <c r="H105" s="240">
        <v>223.2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AT105" s="246" t="s">
        <v>161</v>
      </c>
      <c r="AU105" s="246" t="s">
        <v>84</v>
      </c>
      <c r="AV105" s="11" t="s">
        <v>84</v>
      </c>
      <c r="AW105" s="11" t="s">
        <v>6</v>
      </c>
      <c r="AX105" s="11" t="s">
        <v>81</v>
      </c>
      <c r="AY105" s="246" t="s">
        <v>141</v>
      </c>
    </row>
    <row r="106" spans="2:65" s="1" customFormat="1" ht="16.5" customHeight="1">
      <c r="B106" s="46"/>
      <c r="C106" s="221" t="s">
        <v>195</v>
      </c>
      <c r="D106" s="221" t="s">
        <v>143</v>
      </c>
      <c r="E106" s="222" t="s">
        <v>550</v>
      </c>
      <c r="F106" s="223" t="s">
        <v>551</v>
      </c>
      <c r="G106" s="224" t="s">
        <v>158</v>
      </c>
      <c r="H106" s="225">
        <v>111.6</v>
      </c>
      <c r="I106" s="226"/>
      <c r="J106" s="227">
        <f>ROUND(I106*H106,2)</f>
        <v>0</v>
      </c>
      <c r="K106" s="223" t="s">
        <v>147</v>
      </c>
      <c r="L106" s="72"/>
      <c r="M106" s="228" t="s">
        <v>21</v>
      </c>
      <c r="N106" s="229" t="s">
        <v>44</v>
      </c>
      <c r="O106" s="47"/>
      <c r="P106" s="230">
        <f>O106*H106</f>
        <v>0</v>
      </c>
      <c r="Q106" s="230">
        <v>0</v>
      </c>
      <c r="R106" s="230">
        <f>Q106*H106</f>
        <v>0</v>
      </c>
      <c r="S106" s="230">
        <v>0</v>
      </c>
      <c r="T106" s="231">
        <f>S106*H106</f>
        <v>0</v>
      </c>
      <c r="AR106" s="24" t="s">
        <v>148</v>
      </c>
      <c r="AT106" s="24" t="s">
        <v>143</v>
      </c>
      <c r="AU106" s="24" t="s">
        <v>84</v>
      </c>
      <c r="AY106" s="24" t="s">
        <v>141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24" t="s">
        <v>81</v>
      </c>
      <c r="BK106" s="232">
        <f>ROUND(I106*H106,2)</f>
        <v>0</v>
      </c>
      <c r="BL106" s="24" t="s">
        <v>148</v>
      </c>
      <c r="BM106" s="24" t="s">
        <v>1607</v>
      </c>
    </row>
    <row r="107" spans="2:47" s="1" customFormat="1" ht="13.5">
      <c r="B107" s="46"/>
      <c r="C107" s="74"/>
      <c r="D107" s="233" t="s">
        <v>150</v>
      </c>
      <c r="E107" s="74"/>
      <c r="F107" s="234" t="s">
        <v>1608</v>
      </c>
      <c r="G107" s="74"/>
      <c r="H107" s="74"/>
      <c r="I107" s="191"/>
      <c r="J107" s="74"/>
      <c r="K107" s="74"/>
      <c r="L107" s="72"/>
      <c r="M107" s="235"/>
      <c r="N107" s="47"/>
      <c r="O107" s="47"/>
      <c r="P107" s="47"/>
      <c r="Q107" s="47"/>
      <c r="R107" s="47"/>
      <c r="S107" s="47"/>
      <c r="T107" s="95"/>
      <c r="AT107" s="24" t="s">
        <v>150</v>
      </c>
      <c r="AU107" s="24" t="s">
        <v>84</v>
      </c>
    </row>
    <row r="108" spans="2:65" s="1" customFormat="1" ht="16.5" customHeight="1">
      <c r="B108" s="46"/>
      <c r="C108" s="221" t="s">
        <v>201</v>
      </c>
      <c r="D108" s="221" t="s">
        <v>143</v>
      </c>
      <c r="E108" s="222" t="s">
        <v>1609</v>
      </c>
      <c r="F108" s="223" t="s">
        <v>1610</v>
      </c>
      <c r="G108" s="224" t="s">
        <v>146</v>
      </c>
      <c r="H108" s="225">
        <v>372</v>
      </c>
      <c r="I108" s="226"/>
      <c r="J108" s="227">
        <f>ROUND(I108*H108,2)</f>
        <v>0</v>
      </c>
      <c r="K108" s="223" t="s">
        <v>147</v>
      </c>
      <c r="L108" s="72"/>
      <c r="M108" s="228" t="s">
        <v>21</v>
      </c>
      <c r="N108" s="229" t="s">
        <v>44</v>
      </c>
      <c r="O108" s="47"/>
      <c r="P108" s="230">
        <f>O108*H108</f>
        <v>0</v>
      </c>
      <c r="Q108" s="230">
        <v>0</v>
      </c>
      <c r="R108" s="230">
        <f>Q108*H108</f>
        <v>0</v>
      </c>
      <c r="S108" s="230">
        <v>0</v>
      </c>
      <c r="T108" s="231">
        <f>S108*H108</f>
        <v>0</v>
      </c>
      <c r="AR108" s="24" t="s">
        <v>148</v>
      </c>
      <c r="AT108" s="24" t="s">
        <v>143</v>
      </c>
      <c r="AU108" s="24" t="s">
        <v>84</v>
      </c>
      <c r="AY108" s="24" t="s">
        <v>141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24" t="s">
        <v>81</v>
      </c>
      <c r="BK108" s="232">
        <f>ROUND(I108*H108,2)</f>
        <v>0</v>
      </c>
      <c r="BL108" s="24" t="s">
        <v>148</v>
      </c>
      <c r="BM108" s="24" t="s">
        <v>1611</v>
      </c>
    </row>
    <row r="109" spans="2:47" s="1" customFormat="1" ht="13.5">
      <c r="B109" s="46"/>
      <c r="C109" s="74"/>
      <c r="D109" s="233" t="s">
        <v>150</v>
      </c>
      <c r="E109" s="74"/>
      <c r="F109" s="234" t="s">
        <v>1612</v>
      </c>
      <c r="G109" s="74"/>
      <c r="H109" s="74"/>
      <c r="I109" s="191"/>
      <c r="J109" s="74"/>
      <c r="K109" s="74"/>
      <c r="L109" s="72"/>
      <c r="M109" s="235"/>
      <c r="N109" s="47"/>
      <c r="O109" s="47"/>
      <c r="P109" s="47"/>
      <c r="Q109" s="47"/>
      <c r="R109" s="47"/>
      <c r="S109" s="47"/>
      <c r="T109" s="95"/>
      <c r="AT109" s="24" t="s">
        <v>150</v>
      </c>
      <c r="AU109" s="24" t="s">
        <v>84</v>
      </c>
    </row>
    <row r="110" spans="2:51" s="11" customFormat="1" ht="13.5">
      <c r="B110" s="236"/>
      <c r="C110" s="237"/>
      <c r="D110" s="233" t="s">
        <v>161</v>
      </c>
      <c r="E110" s="238" t="s">
        <v>21</v>
      </c>
      <c r="F110" s="239" t="s">
        <v>1613</v>
      </c>
      <c r="G110" s="237"/>
      <c r="H110" s="240">
        <v>372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AT110" s="246" t="s">
        <v>161</v>
      </c>
      <c r="AU110" s="246" t="s">
        <v>84</v>
      </c>
      <c r="AV110" s="11" t="s">
        <v>84</v>
      </c>
      <c r="AW110" s="11" t="s">
        <v>37</v>
      </c>
      <c r="AX110" s="11" t="s">
        <v>81</v>
      </c>
      <c r="AY110" s="246" t="s">
        <v>141</v>
      </c>
    </row>
    <row r="111" spans="2:65" s="1" customFormat="1" ht="16.5" customHeight="1">
      <c r="B111" s="46"/>
      <c r="C111" s="284" t="s">
        <v>205</v>
      </c>
      <c r="D111" s="284" t="s">
        <v>576</v>
      </c>
      <c r="E111" s="285" t="s">
        <v>611</v>
      </c>
      <c r="F111" s="286" t="s">
        <v>612</v>
      </c>
      <c r="G111" s="287" t="s">
        <v>613</v>
      </c>
      <c r="H111" s="288">
        <v>5.58</v>
      </c>
      <c r="I111" s="289"/>
      <c r="J111" s="290">
        <f>ROUND(I111*H111,2)</f>
        <v>0</v>
      </c>
      <c r="K111" s="286" t="s">
        <v>147</v>
      </c>
      <c r="L111" s="291"/>
      <c r="M111" s="292" t="s">
        <v>21</v>
      </c>
      <c r="N111" s="293" t="s">
        <v>44</v>
      </c>
      <c r="O111" s="47"/>
      <c r="P111" s="230">
        <f>O111*H111</f>
        <v>0</v>
      </c>
      <c r="Q111" s="230">
        <v>0.001</v>
      </c>
      <c r="R111" s="230">
        <f>Q111*H111</f>
        <v>0.00558</v>
      </c>
      <c r="S111" s="230">
        <v>0</v>
      </c>
      <c r="T111" s="231">
        <f>S111*H111</f>
        <v>0</v>
      </c>
      <c r="AR111" s="24" t="s">
        <v>184</v>
      </c>
      <c r="AT111" s="24" t="s">
        <v>576</v>
      </c>
      <c r="AU111" s="24" t="s">
        <v>84</v>
      </c>
      <c r="AY111" s="24" t="s">
        <v>141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24" t="s">
        <v>81</v>
      </c>
      <c r="BK111" s="232">
        <f>ROUND(I111*H111,2)</f>
        <v>0</v>
      </c>
      <c r="BL111" s="24" t="s">
        <v>148</v>
      </c>
      <c r="BM111" s="24" t="s">
        <v>1614</v>
      </c>
    </row>
    <row r="112" spans="2:51" s="11" customFormat="1" ht="13.5">
      <c r="B112" s="236"/>
      <c r="C112" s="237"/>
      <c r="D112" s="233" t="s">
        <v>161</v>
      </c>
      <c r="E112" s="237"/>
      <c r="F112" s="239" t="s">
        <v>1615</v>
      </c>
      <c r="G112" s="237"/>
      <c r="H112" s="240">
        <v>5.58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AT112" s="246" t="s">
        <v>161</v>
      </c>
      <c r="AU112" s="246" t="s">
        <v>84</v>
      </c>
      <c r="AV112" s="11" t="s">
        <v>84</v>
      </c>
      <c r="AW112" s="11" t="s">
        <v>6</v>
      </c>
      <c r="AX112" s="11" t="s">
        <v>81</v>
      </c>
      <c r="AY112" s="246" t="s">
        <v>141</v>
      </c>
    </row>
    <row r="113" spans="2:65" s="1" customFormat="1" ht="25.5" customHeight="1">
      <c r="B113" s="46"/>
      <c r="C113" s="221" t="s">
        <v>212</v>
      </c>
      <c r="D113" s="221" t="s">
        <v>143</v>
      </c>
      <c r="E113" s="222" t="s">
        <v>1616</v>
      </c>
      <c r="F113" s="223" t="s">
        <v>1617</v>
      </c>
      <c r="G113" s="224" t="s">
        <v>146</v>
      </c>
      <c r="H113" s="225">
        <v>372</v>
      </c>
      <c r="I113" s="226"/>
      <c r="J113" s="227">
        <f>ROUND(I113*H113,2)</f>
        <v>0</v>
      </c>
      <c r="K113" s="223" t="s">
        <v>147</v>
      </c>
      <c r="L113" s="72"/>
      <c r="M113" s="228" t="s">
        <v>21</v>
      </c>
      <c r="N113" s="229" t="s">
        <v>44</v>
      </c>
      <c r="O113" s="47"/>
      <c r="P113" s="230">
        <f>O113*H113</f>
        <v>0</v>
      </c>
      <c r="Q113" s="230">
        <v>0</v>
      </c>
      <c r="R113" s="230">
        <f>Q113*H113</f>
        <v>0</v>
      </c>
      <c r="S113" s="230">
        <v>0</v>
      </c>
      <c r="T113" s="231">
        <f>S113*H113</f>
        <v>0</v>
      </c>
      <c r="AR113" s="24" t="s">
        <v>148</v>
      </c>
      <c r="AT113" s="24" t="s">
        <v>143</v>
      </c>
      <c r="AU113" s="24" t="s">
        <v>84</v>
      </c>
      <c r="AY113" s="24" t="s">
        <v>141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24" t="s">
        <v>81</v>
      </c>
      <c r="BK113" s="232">
        <f>ROUND(I113*H113,2)</f>
        <v>0</v>
      </c>
      <c r="BL113" s="24" t="s">
        <v>148</v>
      </c>
      <c r="BM113" s="24" t="s">
        <v>1618</v>
      </c>
    </row>
    <row r="114" spans="2:47" s="1" customFormat="1" ht="13.5">
      <c r="B114" s="46"/>
      <c r="C114" s="74"/>
      <c r="D114" s="233" t="s">
        <v>150</v>
      </c>
      <c r="E114" s="74"/>
      <c r="F114" s="234" t="s">
        <v>1619</v>
      </c>
      <c r="G114" s="74"/>
      <c r="H114" s="74"/>
      <c r="I114" s="191"/>
      <c r="J114" s="74"/>
      <c r="K114" s="74"/>
      <c r="L114" s="72"/>
      <c r="M114" s="235"/>
      <c r="N114" s="47"/>
      <c r="O114" s="47"/>
      <c r="P114" s="47"/>
      <c r="Q114" s="47"/>
      <c r="R114" s="47"/>
      <c r="S114" s="47"/>
      <c r="T114" s="95"/>
      <c r="AT114" s="24" t="s">
        <v>150</v>
      </c>
      <c r="AU114" s="24" t="s">
        <v>84</v>
      </c>
    </row>
    <row r="115" spans="2:65" s="1" customFormat="1" ht="16.5" customHeight="1">
      <c r="B115" s="46"/>
      <c r="C115" s="221" t="s">
        <v>217</v>
      </c>
      <c r="D115" s="221" t="s">
        <v>143</v>
      </c>
      <c r="E115" s="222" t="s">
        <v>626</v>
      </c>
      <c r="F115" s="223" t="s">
        <v>627</v>
      </c>
      <c r="G115" s="224" t="s">
        <v>158</v>
      </c>
      <c r="H115" s="225">
        <v>11.16</v>
      </c>
      <c r="I115" s="226"/>
      <c r="J115" s="227">
        <f>ROUND(I115*H115,2)</f>
        <v>0</v>
      </c>
      <c r="K115" s="223" t="s">
        <v>147</v>
      </c>
      <c r="L115" s="72"/>
      <c r="M115" s="228" t="s">
        <v>21</v>
      </c>
      <c r="N115" s="229" t="s">
        <v>44</v>
      </c>
      <c r="O115" s="47"/>
      <c r="P115" s="230">
        <f>O115*H115</f>
        <v>0</v>
      </c>
      <c r="Q115" s="230">
        <v>0</v>
      </c>
      <c r="R115" s="230">
        <f>Q115*H115</f>
        <v>0</v>
      </c>
      <c r="S115" s="230">
        <v>0</v>
      </c>
      <c r="T115" s="231">
        <f>S115*H115</f>
        <v>0</v>
      </c>
      <c r="AR115" s="24" t="s">
        <v>148</v>
      </c>
      <c r="AT115" s="24" t="s">
        <v>143</v>
      </c>
      <c r="AU115" s="24" t="s">
        <v>84</v>
      </c>
      <c r="AY115" s="24" t="s">
        <v>141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24" t="s">
        <v>81</v>
      </c>
      <c r="BK115" s="232">
        <f>ROUND(I115*H115,2)</f>
        <v>0</v>
      </c>
      <c r="BL115" s="24" t="s">
        <v>148</v>
      </c>
      <c r="BM115" s="24" t="s">
        <v>1620</v>
      </c>
    </row>
    <row r="116" spans="2:51" s="11" customFormat="1" ht="13.5">
      <c r="B116" s="236"/>
      <c r="C116" s="237"/>
      <c r="D116" s="233" t="s">
        <v>161</v>
      </c>
      <c r="E116" s="238" t="s">
        <v>21</v>
      </c>
      <c r="F116" s="239" t="s">
        <v>1621</v>
      </c>
      <c r="G116" s="237"/>
      <c r="H116" s="240">
        <v>11.16</v>
      </c>
      <c r="I116" s="241"/>
      <c r="J116" s="237"/>
      <c r="K116" s="237"/>
      <c r="L116" s="242"/>
      <c r="M116" s="294"/>
      <c r="N116" s="295"/>
      <c r="O116" s="295"/>
      <c r="P116" s="295"/>
      <c r="Q116" s="295"/>
      <c r="R116" s="295"/>
      <c r="S116" s="295"/>
      <c r="T116" s="296"/>
      <c r="AT116" s="246" t="s">
        <v>161</v>
      </c>
      <c r="AU116" s="246" t="s">
        <v>84</v>
      </c>
      <c r="AV116" s="11" t="s">
        <v>84</v>
      </c>
      <c r="AW116" s="11" t="s">
        <v>37</v>
      </c>
      <c r="AX116" s="11" t="s">
        <v>81</v>
      </c>
      <c r="AY116" s="246" t="s">
        <v>141</v>
      </c>
    </row>
    <row r="117" spans="2:12" s="1" customFormat="1" ht="6.95" customHeight="1">
      <c r="B117" s="67"/>
      <c r="C117" s="68"/>
      <c r="D117" s="68"/>
      <c r="E117" s="68"/>
      <c r="F117" s="68"/>
      <c r="G117" s="68"/>
      <c r="H117" s="68"/>
      <c r="I117" s="166"/>
      <c r="J117" s="68"/>
      <c r="K117" s="68"/>
      <c r="L117" s="72"/>
    </row>
  </sheetData>
  <sheetProtection password="CC35" sheet="1" objects="1" scenarios="1" formatColumns="0" formatRows="0" autoFilter="0"/>
  <autoFilter ref="C77:K116"/>
  <mergeCells count="10">
    <mergeCell ref="E7:H7"/>
    <mergeCell ref="E9:H9"/>
    <mergeCell ref="E24:H24"/>
    <mergeCell ref="E45:H45"/>
    <mergeCell ref="E47:H47"/>
    <mergeCell ref="J51:J52"/>
    <mergeCell ref="E68:H68"/>
    <mergeCell ref="E70:H70"/>
    <mergeCell ref="G1:H1"/>
    <mergeCell ref="L2:V2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107</v>
      </c>
      <c r="G1" s="139" t="s">
        <v>108</v>
      </c>
      <c r="H1" s="139"/>
      <c r="I1" s="140"/>
      <c r="J1" s="139" t="s">
        <v>109</v>
      </c>
      <c r="K1" s="138" t="s">
        <v>110</v>
      </c>
      <c r="L1" s="139" t="s">
        <v>111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101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84</v>
      </c>
    </row>
    <row r="4" spans="2:46" ht="36.95" customHeight="1">
      <c r="B4" s="28"/>
      <c r="C4" s="29"/>
      <c r="D4" s="30" t="s">
        <v>112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III/33353-1 Přítoky, most ev. č. 33353-1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113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1622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102</v>
      </c>
      <c r="G11" s="47"/>
      <c r="H11" s="47"/>
      <c r="I11" s="146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10. 1. 2018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">
        <v>21</v>
      </c>
      <c r="K14" s="51"/>
    </row>
    <row r="15" spans="2:11" s="1" customFormat="1" ht="18" customHeight="1">
      <c r="B15" s="46"/>
      <c r="C15" s="47"/>
      <c r="D15" s="47"/>
      <c r="E15" s="35" t="s">
        <v>29</v>
      </c>
      <c r="F15" s="47"/>
      <c r="G15" s="47"/>
      <c r="H15" s="47"/>
      <c r="I15" s="146" t="s">
        <v>30</v>
      </c>
      <c r="J15" s="35" t="s">
        <v>21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6" t="s">
        <v>28</v>
      </c>
      <c r="J20" s="35" t="s">
        <v>34</v>
      </c>
      <c r="K20" s="51"/>
    </row>
    <row r="21" spans="2:11" s="1" customFormat="1" ht="18" customHeight="1">
      <c r="B21" s="46"/>
      <c r="C21" s="47"/>
      <c r="D21" s="47"/>
      <c r="E21" s="35" t="s">
        <v>35</v>
      </c>
      <c r="F21" s="47"/>
      <c r="G21" s="47"/>
      <c r="H21" s="47"/>
      <c r="I21" s="146" t="s">
        <v>30</v>
      </c>
      <c r="J21" s="35" t="s">
        <v>36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38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21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39</v>
      </c>
      <c r="E27" s="47"/>
      <c r="F27" s="47"/>
      <c r="G27" s="47"/>
      <c r="H27" s="47"/>
      <c r="I27" s="144"/>
      <c r="J27" s="155">
        <f>ROUND(J83,2)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41</v>
      </c>
      <c r="G29" s="47"/>
      <c r="H29" s="47"/>
      <c r="I29" s="156" t="s">
        <v>40</v>
      </c>
      <c r="J29" s="52" t="s">
        <v>42</v>
      </c>
      <c r="K29" s="51"/>
    </row>
    <row r="30" spans="2:11" s="1" customFormat="1" ht="14.4" customHeight="1">
      <c r="B30" s="46"/>
      <c r="C30" s="47"/>
      <c r="D30" s="55" t="s">
        <v>43</v>
      </c>
      <c r="E30" s="55" t="s">
        <v>44</v>
      </c>
      <c r="F30" s="157">
        <f>ROUND(SUM(BE83:BE117),2)</f>
        <v>0</v>
      </c>
      <c r="G30" s="47"/>
      <c r="H30" s="47"/>
      <c r="I30" s="158">
        <v>0.21</v>
      </c>
      <c r="J30" s="157">
        <f>ROUND(ROUND((SUM(BE83:BE117)),2)*I30,2)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45</v>
      </c>
      <c r="F31" s="157">
        <f>ROUND(SUM(BF83:BF117),2)</f>
        <v>0</v>
      </c>
      <c r="G31" s="47"/>
      <c r="H31" s="47"/>
      <c r="I31" s="158">
        <v>0.15</v>
      </c>
      <c r="J31" s="157">
        <f>ROUND(ROUND((SUM(BF83:BF117)),2)*I31,2)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46</v>
      </c>
      <c r="F32" s="157">
        <f>ROUND(SUM(BG83:BG117),2)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47</v>
      </c>
      <c r="F33" s="157">
        <f>ROUND(SUM(BH83:BH117),2)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48</v>
      </c>
      <c r="F34" s="157">
        <f>ROUND(SUM(BI83:BI117),2)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49</v>
      </c>
      <c r="E36" s="98"/>
      <c r="F36" s="98"/>
      <c r="G36" s="161" t="s">
        <v>50</v>
      </c>
      <c r="H36" s="162" t="s">
        <v>51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115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III/33353-1 Přítoky, most ev. č. 33353-1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113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SO 330 - Provizorní přeložka kanalizace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Miskovice, část Přítoky</v>
      </c>
      <c r="G49" s="47"/>
      <c r="H49" s="47"/>
      <c r="I49" s="146" t="s">
        <v>25</v>
      </c>
      <c r="J49" s="147" t="str">
        <f>IF(J12="","",J12)</f>
        <v>10. 1. 2018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>Středočeský kraj</v>
      </c>
      <c r="G51" s="47"/>
      <c r="H51" s="47"/>
      <c r="I51" s="146" t="s">
        <v>33</v>
      </c>
      <c r="J51" s="44" t="str">
        <f>E21</f>
        <v xml:space="preserve">VPÚ DECO PRAHA  a.s.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116</v>
      </c>
      <c r="D54" s="159"/>
      <c r="E54" s="159"/>
      <c r="F54" s="159"/>
      <c r="G54" s="159"/>
      <c r="H54" s="159"/>
      <c r="I54" s="173"/>
      <c r="J54" s="174" t="s">
        <v>117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118</v>
      </c>
      <c r="D56" s="47"/>
      <c r="E56" s="47"/>
      <c r="F56" s="47"/>
      <c r="G56" s="47"/>
      <c r="H56" s="47"/>
      <c r="I56" s="144"/>
      <c r="J56" s="155">
        <f>J83</f>
        <v>0</v>
      </c>
      <c r="K56" s="51"/>
      <c r="AU56" s="24" t="s">
        <v>119</v>
      </c>
    </row>
    <row r="57" spans="2:11" s="7" customFormat="1" ht="24.95" customHeight="1">
      <c r="B57" s="177"/>
      <c r="C57" s="178"/>
      <c r="D57" s="179" t="s">
        <v>120</v>
      </c>
      <c r="E57" s="180"/>
      <c r="F57" s="180"/>
      <c r="G57" s="180"/>
      <c r="H57" s="180"/>
      <c r="I57" s="181"/>
      <c r="J57" s="182">
        <f>J84</f>
        <v>0</v>
      </c>
      <c r="K57" s="183"/>
    </row>
    <row r="58" spans="2:11" s="8" customFormat="1" ht="19.9" customHeight="1">
      <c r="B58" s="184"/>
      <c r="C58" s="185"/>
      <c r="D58" s="186" t="s">
        <v>121</v>
      </c>
      <c r="E58" s="187"/>
      <c r="F58" s="187"/>
      <c r="G58" s="187"/>
      <c r="H58" s="187"/>
      <c r="I58" s="188"/>
      <c r="J58" s="189">
        <f>J85</f>
        <v>0</v>
      </c>
      <c r="K58" s="190"/>
    </row>
    <row r="59" spans="2:11" s="8" customFormat="1" ht="19.9" customHeight="1">
      <c r="B59" s="184"/>
      <c r="C59" s="185"/>
      <c r="D59" s="186" t="s">
        <v>378</v>
      </c>
      <c r="E59" s="187"/>
      <c r="F59" s="187"/>
      <c r="G59" s="187"/>
      <c r="H59" s="187"/>
      <c r="I59" s="188"/>
      <c r="J59" s="189">
        <f>J96</f>
        <v>0</v>
      </c>
      <c r="K59" s="190"/>
    </row>
    <row r="60" spans="2:11" s="8" customFormat="1" ht="19.9" customHeight="1">
      <c r="B60" s="184"/>
      <c r="C60" s="185"/>
      <c r="D60" s="186" t="s">
        <v>286</v>
      </c>
      <c r="E60" s="187"/>
      <c r="F60" s="187"/>
      <c r="G60" s="187"/>
      <c r="H60" s="187"/>
      <c r="I60" s="188"/>
      <c r="J60" s="189">
        <f>J102</f>
        <v>0</v>
      </c>
      <c r="K60" s="190"/>
    </row>
    <row r="61" spans="2:11" s="8" customFormat="1" ht="19.9" customHeight="1">
      <c r="B61" s="184"/>
      <c r="C61" s="185"/>
      <c r="D61" s="186" t="s">
        <v>122</v>
      </c>
      <c r="E61" s="187"/>
      <c r="F61" s="187"/>
      <c r="G61" s="187"/>
      <c r="H61" s="187"/>
      <c r="I61" s="188"/>
      <c r="J61" s="189">
        <f>J112</f>
        <v>0</v>
      </c>
      <c r="K61" s="190"/>
    </row>
    <row r="62" spans="2:11" s="7" customFormat="1" ht="24.95" customHeight="1">
      <c r="B62" s="177"/>
      <c r="C62" s="178"/>
      <c r="D62" s="179" t="s">
        <v>123</v>
      </c>
      <c r="E62" s="180"/>
      <c r="F62" s="180"/>
      <c r="G62" s="180"/>
      <c r="H62" s="180"/>
      <c r="I62" s="181"/>
      <c r="J62" s="182">
        <f>J115</f>
        <v>0</v>
      </c>
      <c r="K62" s="183"/>
    </row>
    <row r="63" spans="2:11" s="8" customFormat="1" ht="19.9" customHeight="1">
      <c r="B63" s="184"/>
      <c r="C63" s="185"/>
      <c r="D63" s="186" t="s">
        <v>381</v>
      </c>
      <c r="E63" s="187"/>
      <c r="F63" s="187"/>
      <c r="G63" s="187"/>
      <c r="H63" s="187"/>
      <c r="I63" s="188"/>
      <c r="J63" s="189">
        <f>J116</f>
        <v>0</v>
      </c>
      <c r="K63" s="190"/>
    </row>
    <row r="64" spans="2:11" s="1" customFormat="1" ht="21.8" customHeight="1">
      <c r="B64" s="46"/>
      <c r="C64" s="47"/>
      <c r="D64" s="47"/>
      <c r="E64" s="47"/>
      <c r="F64" s="47"/>
      <c r="G64" s="47"/>
      <c r="H64" s="47"/>
      <c r="I64" s="144"/>
      <c r="J64" s="47"/>
      <c r="K64" s="51"/>
    </row>
    <row r="65" spans="2:11" s="1" customFormat="1" ht="6.95" customHeight="1">
      <c r="B65" s="67"/>
      <c r="C65" s="68"/>
      <c r="D65" s="68"/>
      <c r="E65" s="68"/>
      <c r="F65" s="68"/>
      <c r="G65" s="68"/>
      <c r="H65" s="68"/>
      <c r="I65" s="166"/>
      <c r="J65" s="68"/>
      <c r="K65" s="69"/>
    </row>
    <row r="69" spans="2:12" s="1" customFormat="1" ht="6.95" customHeight="1">
      <c r="B69" s="70"/>
      <c r="C69" s="71"/>
      <c r="D69" s="71"/>
      <c r="E69" s="71"/>
      <c r="F69" s="71"/>
      <c r="G69" s="71"/>
      <c r="H69" s="71"/>
      <c r="I69" s="169"/>
      <c r="J69" s="71"/>
      <c r="K69" s="71"/>
      <c r="L69" s="72"/>
    </row>
    <row r="70" spans="2:12" s="1" customFormat="1" ht="36.95" customHeight="1">
      <c r="B70" s="46"/>
      <c r="C70" s="73" t="s">
        <v>125</v>
      </c>
      <c r="D70" s="74"/>
      <c r="E70" s="74"/>
      <c r="F70" s="74"/>
      <c r="G70" s="74"/>
      <c r="H70" s="74"/>
      <c r="I70" s="191"/>
      <c r="J70" s="74"/>
      <c r="K70" s="74"/>
      <c r="L70" s="72"/>
    </row>
    <row r="71" spans="2:12" s="1" customFormat="1" ht="6.95" customHeight="1">
      <c r="B71" s="46"/>
      <c r="C71" s="74"/>
      <c r="D71" s="74"/>
      <c r="E71" s="74"/>
      <c r="F71" s="74"/>
      <c r="G71" s="74"/>
      <c r="H71" s="74"/>
      <c r="I71" s="191"/>
      <c r="J71" s="74"/>
      <c r="K71" s="74"/>
      <c r="L71" s="72"/>
    </row>
    <row r="72" spans="2:12" s="1" customFormat="1" ht="14.4" customHeight="1">
      <c r="B72" s="46"/>
      <c r="C72" s="76" t="s">
        <v>18</v>
      </c>
      <c r="D72" s="74"/>
      <c r="E72" s="74"/>
      <c r="F72" s="74"/>
      <c r="G72" s="74"/>
      <c r="H72" s="74"/>
      <c r="I72" s="191"/>
      <c r="J72" s="74"/>
      <c r="K72" s="74"/>
      <c r="L72" s="72"/>
    </row>
    <row r="73" spans="2:12" s="1" customFormat="1" ht="16.5" customHeight="1">
      <c r="B73" s="46"/>
      <c r="C73" s="74"/>
      <c r="D73" s="74"/>
      <c r="E73" s="192" t="str">
        <f>E7</f>
        <v>III/33353-1 Přítoky, most ev. č. 33353-1</v>
      </c>
      <c r="F73" s="76"/>
      <c r="G73" s="76"/>
      <c r="H73" s="76"/>
      <c r="I73" s="191"/>
      <c r="J73" s="74"/>
      <c r="K73" s="74"/>
      <c r="L73" s="72"/>
    </row>
    <row r="74" spans="2:12" s="1" customFormat="1" ht="14.4" customHeight="1">
      <c r="B74" s="46"/>
      <c r="C74" s="76" t="s">
        <v>113</v>
      </c>
      <c r="D74" s="74"/>
      <c r="E74" s="74"/>
      <c r="F74" s="74"/>
      <c r="G74" s="74"/>
      <c r="H74" s="74"/>
      <c r="I74" s="191"/>
      <c r="J74" s="74"/>
      <c r="K74" s="74"/>
      <c r="L74" s="72"/>
    </row>
    <row r="75" spans="2:12" s="1" customFormat="1" ht="17.25" customHeight="1">
      <c r="B75" s="46"/>
      <c r="C75" s="74"/>
      <c r="D75" s="74"/>
      <c r="E75" s="82" t="str">
        <f>E9</f>
        <v>SO 330 - Provizorní přeložka kanalizace</v>
      </c>
      <c r="F75" s="74"/>
      <c r="G75" s="74"/>
      <c r="H75" s="74"/>
      <c r="I75" s="191"/>
      <c r="J75" s="74"/>
      <c r="K75" s="74"/>
      <c r="L75" s="72"/>
    </row>
    <row r="76" spans="2:12" s="1" customFormat="1" ht="6.95" customHeight="1">
      <c r="B76" s="46"/>
      <c r="C76" s="74"/>
      <c r="D76" s="74"/>
      <c r="E76" s="74"/>
      <c r="F76" s="74"/>
      <c r="G76" s="74"/>
      <c r="H76" s="74"/>
      <c r="I76" s="191"/>
      <c r="J76" s="74"/>
      <c r="K76" s="74"/>
      <c r="L76" s="72"/>
    </row>
    <row r="77" spans="2:12" s="1" customFormat="1" ht="18" customHeight="1">
      <c r="B77" s="46"/>
      <c r="C77" s="76" t="s">
        <v>23</v>
      </c>
      <c r="D77" s="74"/>
      <c r="E77" s="74"/>
      <c r="F77" s="193" t="str">
        <f>F12</f>
        <v>Miskovice, část Přítoky</v>
      </c>
      <c r="G77" s="74"/>
      <c r="H77" s="74"/>
      <c r="I77" s="194" t="s">
        <v>25</v>
      </c>
      <c r="J77" s="85" t="str">
        <f>IF(J12="","",J12)</f>
        <v>10. 1. 2018</v>
      </c>
      <c r="K77" s="74"/>
      <c r="L77" s="72"/>
    </row>
    <row r="78" spans="2:12" s="1" customFormat="1" ht="6.95" customHeight="1">
      <c r="B78" s="46"/>
      <c r="C78" s="74"/>
      <c r="D78" s="74"/>
      <c r="E78" s="74"/>
      <c r="F78" s="74"/>
      <c r="G78" s="74"/>
      <c r="H78" s="74"/>
      <c r="I78" s="191"/>
      <c r="J78" s="74"/>
      <c r="K78" s="74"/>
      <c r="L78" s="72"/>
    </row>
    <row r="79" spans="2:12" s="1" customFormat="1" ht="13.5">
      <c r="B79" s="46"/>
      <c r="C79" s="76" t="s">
        <v>27</v>
      </c>
      <c r="D79" s="74"/>
      <c r="E79" s="74"/>
      <c r="F79" s="193" t="str">
        <f>E15</f>
        <v>Středočeský kraj</v>
      </c>
      <c r="G79" s="74"/>
      <c r="H79" s="74"/>
      <c r="I79" s="194" t="s">
        <v>33</v>
      </c>
      <c r="J79" s="193" t="str">
        <f>E21</f>
        <v xml:space="preserve">VPÚ DECO PRAHA  a.s.</v>
      </c>
      <c r="K79" s="74"/>
      <c r="L79" s="72"/>
    </row>
    <row r="80" spans="2:12" s="1" customFormat="1" ht="14.4" customHeight="1">
      <c r="B80" s="46"/>
      <c r="C80" s="76" t="s">
        <v>31</v>
      </c>
      <c r="D80" s="74"/>
      <c r="E80" s="74"/>
      <c r="F80" s="193" t="str">
        <f>IF(E18="","",E18)</f>
        <v/>
      </c>
      <c r="G80" s="74"/>
      <c r="H80" s="74"/>
      <c r="I80" s="191"/>
      <c r="J80" s="74"/>
      <c r="K80" s="74"/>
      <c r="L80" s="72"/>
    </row>
    <row r="81" spans="2:12" s="1" customFormat="1" ht="10.3" customHeight="1">
      <c r="B81" s="46"/>
      <c r="C81" s="74"/>
      <c r="D81" s="74"/>
      <c r="E81" s="74"/>
      <c r="F81" s="74"/>
      <c r="G81" s="74"/>
      <c r="H81" s="74"/>
      <c r="I81" s="191"/>
      <c r="J81" s="74"/>
      <c r="K81" s="74"/>
      <c r="L81" s="72"/>
    </row>
    <row r="82" spans="2:20" s="9" customFormat="1" ht="29.25" customHeight="1">
      <c r="B82" s="195"/>
      <c r="C82" s="196" t="s">
        <v>126</v>
      </c>
      <c r="D82" s="197" t="s">
        <v>58</v>
      </c>
      <c r="E82" s="197" t="s">
        <v>54</v>
      </c>
      <c r="F82" s="197" t="s">
        <v>127</v>
      </c>
      <c r="G82" s="197" t="s">
        <v>128</v>
      </c>
      <c r="H82" s="197" t="s">
        <v>129</v>
      </c>
      <c r="I82" s="198" t="s">
        <v>130</v>
      </c>
      <c r="J82" s="197" t="s">
        <v>117</v>
      </c>
      <c r="K82" s="199" t="s">
        <v>131</v>
      </c>
      <c r="L82" s="200"/>
      <c r="M82" s="102" t="s">
        <v>132</v>
      </c>
      <c r="N82" s="103" t="s">
        <v>43</v>
      </c>
      <c r="O82" s="103" t="s">
        <v>133</v>
      </c>
      <c r="P82" s="103" t="s">
        <v>134</v>
      </c>
      <c r="Q82" s="103" t="s">
        <v>135</v>
      </c>
      <c r="R82" s="103" t="s">
        <v>136</v>
      </c>
      <c r="S82" s="103" t="s">
        <v>137</v>
      </c>
      <c r="T82" s="104" t="s">
        <v>138</v>
      </c>
    </row>
    <row r="83" spans="2:63" s="1" customFormat="1" ht="29.25" customHeight="1">
      <c r="B83" s="46"/>
      <c r="C83" s="108" t="s">
        <v>118</v>
      </c>
      <c r="D83" s="74"/>
      <c r="E83" s="74"/>
      <c r="F83" s="74"/>
      <c r="G83" s="74"/>
      <c r="H83" s="74"/>
      <c r="I83" s="191"/>
      <c r="J83" s="201">
        <f>BK83</f>
        <v>0</v>
      </c>
      <c r="K83" s="74"/>
      <c r="L83" s="72"/>
      <c r="M83" s="105"/>
      <c r="N83" s="106"/>
      <c r="O83" s="106"/>
      <c r="P83" s="202">
        <f>P84+P115</f>
        <v>0</v>
      </c>
      <c r="Q83" s="106"/>
      <c r="R83" s="202">
        <f>R84+R115</f>
        <v>0.49849</v>
      </c>
      <c r="S83" s="106"/>
      <c r="T83" s="203">
        <f>T84+T115</f>
        <v>0</v>
      </c>
      <c r="AT83" s="24" t="s">
        <v>72</v>
      </c>
      <c r="AU83" s="24" t="s">
        <v>119</v>
      </c>
      <c r="BK83" s="204">
        <f>BK84+BK115</f>
        <v>0</v>
      </c>
    </row>
    <row r="84" spans="2:63" s="10" customFormat="1" ht="37.4" customHeight="1">
      <c r="B84" s="205"/>
      <c r="C84" s="206"/>
      <c r="D84" s="207" t="s">
        <v>72</v>
      </c>
      <c r="E84" s="208" t="s">
        <v>139</v>
      </c>
      <c r="F84" s="208" t="s">
        <v>140</v>
      </c>
      <c r="G84" s="206"/>
      <c r="H84" s="206"/>
      <c r="I84" s="209"/>
      <c r="J84" s="210">
        <f>BK84</f>
        <v>0</v>
      </c>
      <c r="K84" s="206"/>
      <c r="L84" s="211"/>
      <c r="M84" s="212"/>
      <c r="N84" s="213"/>
      <c r="O84" s="213"/>
      <c r="P84" s="214">
        <f>P85+P96+P102+P112</f>
        <v>0</v>
      </c>
      <c r="Q84" s="213"/>
      <c r="R84" s="214">
        <f>R85+R96+R102+R112</f>
        <v>0.49849</v>
      </c>
      <c r="S84" s="213"/>
      <c r="T84" s="215">
        <f>T85+T96+T102+T112</f>
        <v>0</v>
      </c>
      <c r="AR84" s="216" t="s">
        <v>81</v>
      </c>
      <c r="AT84" s="217" t="s">
        <v>72</v>
      </c>
      <c r="AU84" s="217" t="s">
        <v>73</v>
      </c>
      <c r="AY84" s="216" t="s">
        <v>141</v>
      </c>
      <c r="BK84" s="218">
        <f>BK85+BK96+BK102+BK112</f>
        <v>0</v>
      </c>
    </row>
    <row r="85" spans="2:63" s="10" customFormat="1" ht="19.9" customHeight="1">
      <c r="B85" s="205"/>
      <c r="C85" s="206"/>
      <c r="D85" s="207" t="s">
        <v>72</v>
      </c>
      <c r="E85" s="219" t="s">
        <v>81</v>
      </c>
      <c r="F85" s="219" t="s">
        <v>142</v>
      </c>
      <c r="G85" s="206"/>
      <c r="H85" s="206"/>
      <c r="I85" s="209"/>
      <c r="J85" s="220">
        <f>BK85</f>
        <v>0</v>
      </c>
      <c r="K85" s="206"/>
      <c r="L85" s="211"/>
      <c r="M85" s="212"/>
      <c r="N85" s="213"/>
      <c r="O85" s="213"/>
      <c r="P85" s="214">
        <f>SUM(P86:P95)</f>
        <v>0</v>
      </c>
      <c r="Q85" s="213"/>
      <c r="R85" s="214">
        <f>SUM(R86:R95)</f>
        <v>0</v>
      </c>
      <c r="S85" s="213"/>
      <c r="T85" s="215">
        <f>SUM(T86:T95)</f>
        <v>0</v>
      </c>
      <c r="AR85" s="216" t="s">
        <v>81</v>
      </c>
      <c r="AT85" s="217" t="s">
        <v>72</v>
      </c>
      <c r="AU85" s="217" t="s">
        <v>81</v>
      </c>
      <c r="AY85" s="216" t="s">
        <v>141</v>
      </c>
      <c r="BK85" s="218">
        <f>SUM(BK86:BK95)</f>
        <v>0</v>
      </c>
    </row>
    <row r="86" spans="2:65" s="1" customFormat="1" ht="16.5" customHeight="1">
      <c r="B86" s="46"/>
      <c r="C86" s="221" t="s">
        <v>81</v>
      </c>
      <c r="D86" s="221" t="s">
        <v>143</v>
      </c>
      <c r="E86" s="222" t="s">
        <v>1623</v>
      </c>
      <c r="F86" s="223" t="s">
        <v>1624</v>
      </c>
      <c r="G86" s="224" t="s">
        <v>306</v>
      </c>
      <c r="H86" s="225">
        <v>28</v>
      </c>
      <c r="I86" s="226"/>
      <c r="J86" s="227">
        <f>ROUND(I86*H86,2)</f>
        <v>0</v>
      </c>
      <c r="K86" s="223" t="s">
        <v>1625</v>
      </c>
      <c r="L86" s="72"/>
      <c r="M86" s="228" t="s">
        <v>21</v>
      </c>
      <c r="N86" s="229" t="s">
        <v>44</v>
      </c>
      <c r="O86" s="47"/>
      <c r="P86" s="230">
        <f>O86*H86</f>
        <v>0</v>
      </c>
      <c r="Q86" s="230">
        <v>0</v>
      </c>
      <c r="R86" s="230">
        <f>Q86*H86</f>
        <v>0</v>
      </c>
      <c r="S86" s="230">
        <v>0</v>
      </c>
      <c r="T86" s="231">
        <f>S86*H86</f>
        <v>0</v>
      </c>
      <c r="AR86" s="24" t="s">
        <v>148</v>
      </c>
      <c r="AT86" s="24" t="s">
        <v>143</v>
      </c>
      <c r="AU86" s="24" t="s">
        <v>84</v>
      </c>
      <c r="AY86" s="24" t="s">
        <v>141</v>
      </c>
      <c r="BE86" s="232">
        <f>IF(N86="základní",J86,0)</f>
        <v>0</v>
      </c>
      <c r="BF86" s="232">
        <f>IF(N86="snížená",J86,0)</f>
        <v>0</v>
      </c>
      <c r="BG86" s="232">
        <f>IF(N86="zákl. přenesená",J86,0)</f>
        <v>0</v>
      </c>
      <c r="BH86" s="232">
        <f>IF(N86="sníž. přenesená",J86,0)</f>
        <v>0</v>
      </c>
      <c r="BI86" s="232">
        <f>IF(N86="nulová",J86,0)</f>
        <v>0</v>
      </c>
      <c r="BJ86" s="24" t="s">
        <v>81</v>
      </c>
      <c r="BK86" s="232">
        <f>ROUND(I86*H86,2)</f>
        <v>0</v>
      </c>
      <c r="BL86" s="24" t="s">
        <v>148</v>
      </c>
      <c r="BM86" s="24" t="s">
        <v>1626</v>
      </c>
    </row>
    <row r="87" spans="2:47" s="1" customFormat="1" ht="13.5">
      <c r="B87" s="46"/>
      <c r="C87" s="74"/>
      <c r="D87" s="233" t="s">
        <v>150</v>
      </c>
      <c r="E87" s="74"/>
      <c r="F87" s="234" t="s">
        <v>1627</v>
      </c>
      <c r="G87" s="74"/>
      <c r="H87" s="74"/>
      <c r="I87" s="191"/>
      <c r="J87" s="74"/>
      <c r="K87" s="74"/>
      <c r="L87" s="72"/>
      <c r="M87" s="235"/>
      <c r="N87" s="47"/>
      <c r="O87" s="47"/>
      <c r="P87" s="47"/>
      <c r="Q87" s="47"/>
      <c r="R87" s="47"/>
      <c r="S87" s="47"/>
      <c r="T87" s="95"/>
      <c r="AT87" s="24" t="s">
        <v>150</v>
      </c>
      <c r="AU87" s="24" t="s">
        <v>84</v>
      </c>
    </row>
    <row r="88" spans="2:65" s="1" customFormat="1" ht="16.5" customHeight="1">
      <c r="B88" s="46"/>
      <c r="C88" s="221" t="s">
        <v>84</v>
      </c>
      <c r="D88" s="221" t="s">
        <v>143</v>
      </c>
      <c r="E88" s="222" t="s">
        <v>466</v>
      </c>
      <c r="F88" s="223" t="s">
        <v>467</v>
      </c>
      <c r="G88" s="224" t="s">
        <v>158</v>
      </c>
      <c r="H88" s="225">
        <v>21</v>
      </c>
      <c r="I88" s="226"/>
      <c r="J88" s="227">
        <f>ROUND(I88*H88,2)</f>
        <v>0</v>
      </c>
      <c r="K88" s="223" t="s">
        <v>147</v>
      </c>
      <c r="L88" s="72"/>
      <c r="M88" s="228" t="s">
        <v>21</v>
      </c>
      <c r="N88" s="229" t="s">
        <v>44</v>
      </c>
      <c r="O88" s="47"/>
      <c r="P88" s="230">
        <f>O88*H88</f>
        <v>0</v>
      </c>
      <c r="Q88" s="230">
        <v>0</v>
      </c>
      <c r="R88" s="230">
        <f>Q88*H88</f>
        <v>0</v>
      </c>
      <c r="S88" s="230">
        <v>0</v>
      </c>
      <c r="T88" s="231">
        <f>S88*H88</f>
        <v>0</v>
      </c>
      <c r="AR88" s="24" t="s">
        <v>148</v>
      </c>
      <c r="AT88" s="24" t="s">
        <v>143</v>
      </c>
      <c r="AU88" s="24" t="s">
        <v>84</v>
      </c>
      <c r="AY88" s="24" t="s">
        <v>141</v>
      </c>
      <c r="BE88" s="232">
        <f>IF(N88="základní",J88,0)</f>
        <v>0</v>
      </c>
      <c r="BF88" s="232">
        <f>IF(N88="snížená",J88,0)</f>
        <v>0</v>
      </c>
      <c r="BG88" s="232">
        <f>IF(N88="zákl. přenesená",J88,0)</f>
        <v>0</v>
      </c>
      <c r="BH88" s="232">
        <f>IF(N88="sníž. přenesená",J88,0)</f>
        <v>0</v>
      </c>
      <c r="BI88" s="232">
        <f>IF(N88="nulová",J88,0)</f>
        <v>0</v>
      </c>
      <c r="BJ88" s="24" t="s">
        <v>81</v>
      </c>
      <c r="BK88" s="232">
        <f>ROUND(I88*H88,2)</f>
        <v>0</v>
      </c>
      <c r="BL88" s="24" t="s">
        <v>148</v>
      </c>
      <c r="BM88" s="24" t="s">
        <v>1628</v>
      </c>
    </row>
    <row r="89" spans="2:47" s="1" customFormat="1" ht="13.5">
      <c r="B89" s="46"/>
      <c r="C89" s="74"/>
      <c r="D89" s="233" t="s">
        <v>150</v>
      </c>
      <c r="E89" s="74"/>
      <c r="F89" s="234" t="s">
        <v>1629</v>
      </c>
      <c r="G89" s="74"/>
      <c r="H89" s="74"/>
      <c r="I89" s="191"/>
      <c r="J89" s="74"/>
      <c r="K89" s="74"/>
      <c r="L89" s="72"/>
      <c r="M89" s="235"/>
      <c r="N89" s="47"/>
      <c r="O89" s="47"/>
      <c r="P89" s="47"/>
      <c r="Q89" s="47"/>
      <c r="R89" s="47"/>
      <c r="S89" s="47"/>
      <c r="T89" s="95"/>
      <c r="AT89" s="24" t="s">
        <v>150</v>
      </c>
      <c r="AU89" s="24" t="s">
        <v>84</v>
      </c>
    </row>
    <row r="90" spans="2:51" s="11" customFormat="1" ht="13.5">
      <c r="B90" s="236"/>
      <c r="C90" s="237"/>
      <c r="D90" s="233" t="s">
        <v>161</v>
      </c>
      <c r="E90" s="238" t="s">
        <v>21</v>
      </c>
      <c r="F90" s="239" t="s">
        <v>1630</v>
      </c>
      <c r="G90" s="237"/>
      <c r="H90" s="240">
        <v>21</v>
      </c>
      <c r="I90" s="241"/>
      <c r="J90" s="237"/>
      <c r="K90" s="237"/>
      <c r="L90" s="242"/>
      <c r="M90" s="243"/>
      <c r="N90" s="244"/>
      <c r="O90" s="244"/>
      <c r="P90" s="244"/>
      <c r="Q90" s="244"/>
      <c r="R90" s="244"/>
      <c r="S90" s="244"/>
      <c r="T90" s="245"/>
      <c r="AT90" s="246" t="s">
        <v>161</v>
      </c>
      <c r="AU90" s="246" t="s">
        <v>84</v>
      </c>
      <c r="AV90" s="11" t="s">
        <v>84</v>
      </c>
      <c r="AW90" s="11" t="s">
        <v>37</v>
      </c>
      <c r="AX90" s="11" t="s">
        <v>81</v>
      </c>
      <c r="AY90" s="246" t="s">
        <v>141</v>
      </c>
    </row>
    <row r="91" spans="2:65" s="1" customFormat="1" ht="16.5" customHeight="1">
      <c r="B91" s="46"/>
      <c r="C91" s="221" t="s">
        <v>155</v>
      </c>
      <c r="D91" s="221" t="s">
        <v>143</v>
      </c>
      <c r="E91" s="222" t="s">
        <v>473</v>
      </c>
      <c r="F91" s="223" t="s">
        <v>474</v>
      </c>
      <c r="G91" s="224" t="s">
        <v>158</v>
      </c>
      <c r="H91" s="225">
        <v>21</v>
      </c>
      <c r="I91" s="226"/>
      <c r="J91" s="227">
        <f>ROUND(I91*H91,2)</f>
        <v>0</v>
      </c>
      <c r="K91" s="223" t="s">
        <v>147</v>
      </c>
      <c r="L91" s="72"/>
      <c r="M91" s="228" t="s">
        <v>21</v>
      </c>
      <c r="N91" s="229" t="s">
        <v>44</v>
      </c>
      <c r="O91" s="47"/>
      <c r="P91" s="230">
        <f>O91*H91</f>
        <v>0</v>
      </c>
      <c r="Q91" s="230">
        <v>0</v>
      </c>
      <c r="R91" s="230">
        <f>Q91*H91</f>
        <v>0</v>
      </c>
      <c r="S91" s="230">
        <v>0</v>
      </c>
      <c r="T91" s="231">
        <f>S91*H91</f>
        <v>0</v>
      </c>
      <c r="AR91" s="24" t="s">
        <v>148</v>
      </c>
      <c r="AT91" s="24" t="s">
        <v>143</v>
      </c>
      <c r="AU91" s="24" t="s">
        <v>84</v>
      </c>
      <c r="AY91" s="24" t="s">
        <v>141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24" t="s">
        <v>81</v>
      </c>
      <c r="BK91" s="232">
        <f>ROUND(I91*H91,2)</f>
        <v>0</v>
      </c>
      <c r="BL91" s="24" t="s">
        <v>148</v>
      </c>
      <c r="BM91" s="24" t="s">
        <v>1631</v>
      </c>
    </row>
    <row r="92" spans="2:47" s="1" customFormat="1" ht="13.5">
      <c r="B92" s="46"/>
      <c r="C92" s="74"/>
      <c r="D92" s="233" t="s">
        <v>150</v>
      </c>
      <c r="E92" s="74"/>
      <c r="F92" s="234" t="s">
        <v>1596</v>
      </c>
      <c r="G92" s="74"/>
      <c r="H92" s="74"/>
      <c r="I92" s="191"/>
      <c r="J92" s="74"/>
      <c r="K92" s="74"/>
      <c r="L92" s="72"/>
      <c r="M92" s="235"/>
      <c r="N92" s="47"/>
      <c r="O92" s="47"/>
      <c r="P92" s="47"/>
      <c r="Q92" s="47"/>
      <c r="R92" s="47"/>
      <c r="S92" s="47"/>
      <c r="T92" s="95"/>
      <c r="AT92" s="24" t="s">
        <v>150</v>
      </c>
      <c r="AU92" s="24" t="s">
        <v>84</v>
      </c>
    </row>
    <row r="93" spans="2:65" s="1" customFormat="1" ht="25.5" customHeight="1">
      <c r="B93" s="46"/>
      <c r="C93" s="221" t="s">
        <v>148</v>
      </c>
      <c r="D93" s="221" t="s">
        <v>143</v>
      </c>
      <c r="E93" s="222" t="s">
        <v>1632</v>
      </c>
      <c r="F93" s="223" t="s">
        <v>1633</v>
      </c>
      <c r="G93" s="224" t="s">
        <v>158</v>
      </c>
      <c r="H93" s="225">
        <v>21</v>
      </c>
      <c r="I93" s="226"/>
      <c r="J93" s="227">
        <f>ROUND(I93*H93,2)</f>
        <v>0</v>
      </c>
      <c r="K93" s="223" t="s">
        <v>147</v>
      </c>
      <c r="L93" s="72"/>
      <c r="M93" s="228" t="s">
        <v>21</v>
      </c>
      <c r="N93" s="229" t="s">
        <v>44</v>
      </c>
      <c r="O93" s="47"/>
      <c r="P93" s="230">
        <f>O93*H93</f>
        <v>0</v>
      </c>
      <c r="Q93" s="230">
        <v>0</v>
      </c>
      <c r="R93" s="230">
        <f>Q93*H93</f>
        <v>0</v>
      </c>
      <c r="S93" s="230">
        <v>0</v>
      </c>
      <c r="T93" s="231">
        <f>S93*H93</f>
        <v>0</v>
      </c>
      <c r="AR93" s="24" t="s">
        <v>148</v>
      </c>
      <c r="AT93" s="24" t="s">
        <v>143</v>
      </c>
      <c r="AU93" s="24" t="s">
        <v>84</v>
      </c>
      <c r="AY93" s="24" t="s">
        <v>141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24" t="s">
        <v>81</v>
      </c>
      <c r="BK93" s="232">
        <f>ROUND(I93*H93,2)</f>
        <v>0</v>
      </c>
      <c r="BL93" s="24" t="s">
        <v>148</v>
      </c>
      <c r="BM93" s="24" t="s">
        <v>1634</v>
      </c>
    </row>
    <row r="94" spans="2:47" s="1" customFormat="1" ht="13.5">
      <c r="B94" s="46"/>
      <c r="C94" s="74"/>
      <c r="D94" s="233" t="s">
        <v>150</v>
      </c>
      <c r="E94" s="74"/>
      <c r="F94" s="234" t="s">
        <v>1635</v>
      </c>
      <c r="G94" s="74"/>
      <c r="H94" s="74"/>
      <c r="I94" s="191"/>
      <c r="J94" s="74"/>
      <c r="K94" s="74"/>
      <c r="L94" s="72"/>
      <c r="M94" s="235"/>
      <c r="N94" s="47"/>
      <c r="O94" s="47"/>
      <c r="P94" s="47"/>
      <c r="Q94" s="47"/>
      <c r="R94" s="47"/>
      <c r="S94" s="47"/>
      <c r="T94" s="95"/>
      <c r="AT94" s="24" t="s">
        <v>150</v>
      </c>
      <c r="AU94" s="24" t="s">
        <v>84</v>
      </c>
    </row>
    <row r="95" spans="2:51" s="11" customFormat="1" ht="13.5">
      <c r="B95" s="236"/>
      <c r="C95" s="237"/>
      <c r="D95" s="233" t="s">
        <v>161</v>
      </c>
      <c r="E95" s="238" t="s">
        <v>21</v>
      </c>
      <c r="F95" s="239" t="s">
        <v>1636</v>
      </c>
      <c r="G95" s="237"/>
      <c r="H95" s="240">
        <v>21</v>
      </c>
      <c r="I95" s="241"/>
      <c r="J95" s="237"/>
      <c r="K95" s="237"/>
      <c r="L95" s="242"/>
      <c r="M95" s="243"/>
      <c r="N95" s="244"/>
      <c r="O95" s="244"/>
      <c r="P95" s="244"/>
      <c r="Q95" s="244"/>
      <c r="R95" s="244"/>
      <c r="S95" s="244"/>
      <c r="T95" s="245"/>
      <c r="AT95" s="246" t="s">
        <v>161</v>
      </c>
      <c r="AU95" s="246" t="s">
        <v>84</v>
      </c>
      <c r="AV95" s="11" t="s">
        <v>84</v>
      </c>
      <c r="AW95" s="11" t="s">
        <v>37</v>
      </c>
      <c r="AX95" s="11" t="s">
        <v>81</v>
      </c>
      <c r="AY95" s="246" t="s">
        <v>141</v>
      </c>
    </row>
    <row r="96" spans="2:63" s="10" customFormat="1" ht="29.85" customHeight="1">
      <c r="B96" s="205"/>
      <c r="C96" s="206"/>
      <c r="D96" s="207" t="s">
        <v>72</v>
      </c>
      <c r="E96" s="219" t="s">
        <v>184</v>
      </c>
      <c r="F96" s="219" t="s">
        <v>1046</v>
      </c>
      <c r="G96" s="206"/>
      <c r="H96" s="206"/>
      <c r="I96" s="209"/>
      <c r="J96" s="220">
        <f>BK96</f>
        <v>0</v>
      </c>
      <c r="K96" s="206"/>
      <c r="L96" s="211"/>
      <c r="M96" s="212"/>
      <c r="N96" s="213"/>
      <c r="O96" s="213"/>
      <c r="P96" s="214">
        <f>SUM(P97:P101)</f>
        <v>0</v>
      </c>
      <c r="Q96" s="213"/>
      <c r="R96" s="214">
        <f>SUM(R97:R101)</f>
        <v>0.49849</v>
      </c>
      <c r="S96" s="213"/>
      <c r="T96" s="215">
        <f>SUM(T97:T101)</f>
        <v>0</v>
      </c>
      <c r="AR96" s="216" t="s">
        <v>81</v>
      </c>
      <c r="AT96" s="217" t="s">
        <v>72</v>
      </c>
      <c r="AU96" s="217" t="s">
        <v>81</v>
      </c>
      <c r="AY96" s="216" t="s">
        <v>141</v>
      </c>
      <c r="BK96" s="218">
        <f>SUM(BK97:BK101)</f>
        <v>0</v>
      </c>
    </row>
    <row r="97" spans="2:65" s="1" customFormat="1" ht="16.5" customHeight="1">
      <c r="B97" s="46"/>
      <c r="C97" s="221" t="s">
        <v>167</v>
      </c>
      <c r="D97" s="221" t="s">
        <v>143</v>
      </c>
      <c r="E97" s="222" t="s">
        <v>1637</v>
      </c>
      <c r="F97" s="223" t="s">
        <v>1638</v>
      </c>
      <c r="G97" s="224" t="s">
        <v>306</v>
      </c>
      <c r="H97" s="225">
        <v>30</v>
      </c>
      <c r="I97" s="226"/>
      <c r="J97" s="227">
        <f>ROUND(I97*H97,2)</f>
        <v>0</v>
      </c>
      <c r="K97" s="223" t="s">
        <v>1625</v>
      </c>
      <c r="L97" s="72"/>
      <c r="M97" s="228" t="s">
        <v>21</v>
      </c>
      <c r="N97" s="229" t="s">
        <v>44</v>
      </c>
      <c r="O97" s="47"/>
      <c r="P97" s="230">
        <f>O97*H97</f>
        <v>0</v>
      </c>
      <c r="Q97" s="230">
        <v>0.00128</v>
      </c>
      <c r="R97" s="230">
        <f>Q97*H97</f>
        <v>0.038400000000000004</v>
      </c>
      <c r="S97" s="230">
        <v>0</v>
      </c>
      <c r="T97" s="231">
        <f>S97*H97</f>
        <v>0</v>
      </c>
      <c r="AR97" s="24" t="s">
        <v>148</v>
      </c>
      <c r="AT97" s="24" t="s">
        <v>143</v>
      </c>
      <c r="AU97" s="24" t="s">
        <v>84</v>
      </c>
      <c r="AY97" s="24" t="s">
        <v>141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24" t="s">
        <v>81</v>
      </c>
      <c r="BK97" s="232">
        <f>ROUND(I97*H97,2)</f>
        <v>0</v>
      </c>
      <c r="BL97" s="24" t="s">
        <v>148</v>
      </c>
      <c r="BM97" s="24" t="s">
        <v>1639</v>
      </c>
    </row>
    <row r="98" spans="2:47" s="1" customFormat="1" ht="13.5">
      <c r="B98" s="46"/>
      <c r="C98" s="74"/>
      <c r="D98" s="233" t="s">
        <v>150</v>
      </c>
      <c r="E98" s="74"/>
      <c r="F98" s="234" t="s">
        <v>1640</v>
      </c>
      <c r="G98" s="74"/>
      <c r="H98" s="74"/>
      <c r="I98" s="191"/>
      <c r="J98" s="74"/>
      <c r="K98" s="74"/>
      <c r="L98" s="72"/>
      <c r="M98" s="235"/>
      <c r="N98" s="47"/>
      <c r="O98" s="47"/>
      <c r="P98" s="47"/>
      <c r="Q98" s="47"/>
      <c r="R98" s="47"/>
      <c r="S98" s="47"/>
      <c r="T98" s="95"/>
      <c r="AT98" s="24" t="s">
        <v>150</v>
      </c>
      <c r="AU98" s="24" t="s">
        <v>84</v>
      </c>
    </row>
    <row r="99" spans="2:65" s="1" customFormat="1" ht="16.5" customHeight="1">
      <c r="B99" s="46"/>
      <c r="C99" s="221" t="s">
        <v>175</v>
      </c>
      <c r="D99" s="221" t="s">
        <v>143</v>
      </c>
      <c r="E99" s="222" t="s">
        <v>1641</v>
      </c>
      <c r="F99" s="223" t="s">
        <v>1642</v>
      </c>
      <c r="G99" s="224" t="s">
        <v>306</v>
      </c>
      <c r="H99" s="225">
        <v>30</v>
      </c>
      <c r="I99" s="226"/>
      <c r="J99" s="227">
        <f>ROUND(I99*H99,2)</f>
        <v>0</v>
      </c>
      <c r="K99" s="223" t="s">
        <v>1625</v>
      </c>
      <c r="L99" s="72"/>
      <c r="M99" s="228" t="s">
        <v>21</v>
      </c>
      <c r="N99" s="229" t="s">
        <v>44</v>
      </c>
      <c r="O99" s="47"/>
      <c r="P99" s="230">
        <f>O99*H99</f>
        <v>0</v>
      </c>
      <c r="Q99" s="230">
        <v>0</v>
      </c>
      <c r="R99" s="230">
        <f>Q99*H99</f>
        <v>0</v>
      </c>
      <c r="S99" s="230">
        <v>0</v>
      </c>
      <c r="T99" s="231">
        <f>S99*H99</f>
        <v>0</v>
      </c>
      <c r="AR99" s="24" t="s">
        <v>148</v>
      </c>
      <c r="AT99" s="24" t="s">
        <v>143</v>
      </c>
      <c r="AU99" s="24" t="s">
        <v>84</v>
      </c>
      <c r="AY99" s="24" t="s">
        <v>141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24" t="s">
        <v>81</v>
      </c>
      <c r="BK99" s="232">
        <f>ROUND(I99*H99,2)</f>
        <v>0</v>
      </c>
      <c r="BL99" s="24" t="s">
        <v>148</v>
      </c>
      <c r="BM99" s="24" t="s">
        <v>1643</v>
      </c>
    </row>
    <row r="100" spans="2:65" s="1" customFormat="1" ht="16.5" customHeight="1">
      <c r="B100" s="46"/>
      <c r="C100" s="221" t="s">
        <v>179</v>
      </c>
      <c r="D100" s="221" t="s">
        <v>143</v>
      </c>
      <c r="E100" s="222" t="s">
        <v>1644</v>
      </c>
      <c r="F100" s="223" t="s">
        <v>1645</v>
      </c>
      <c r="G100" s="224" t="s">
        <v>306</v>
      </c>
      <c r="H100" s="225">
        <v>30</v>
      </c>
      <c r="I100" s="226"/>
      <c r="J100" s="227">
        <f>ROUND(I100*H100,2)</f>
        <v>0</v>
      </c>
      <c r="K100" s="223" t="s">
        <v>1625</v>
      </c>
      <c r="L100" s="72"/>
      <c r="M100" s="228" t="s">
        <v>21</v>
      </c>
      <c r="N100" s="229" t="s">
        <v>44</v>
      </c>
      <c r="O100" s="47"/>
      <c r="P100" s="230">
        <f>O100*H100</f>
        <v>0</v>
      </c>
      <c r="Q100" s="230">
        <v>0</v>
      </c>
      <c r="R100" s="230">
        <f>Q100*H100</f>
        <v>0</v>
      </c>
      <c r="S100" s="230">
        <v>0</v>
      </c>
      <c r="T100" s="231">
        <f>S100*H100</f>
        <v>0</v>
      </c>
      <c r="AR100" s="24" t="s">
        <v>148</v>
      </c>
      <c r="AT100" s="24" t="s">
        <v>143</v>
      </c>
      <c r="AU100" s="24" t="s">
        <v>84</v>
      </c>
      <c r="AY100" s="24" t="s">
        <v>141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24" t="s">
        <v>81</v>
      </c>
      <c r="BK100" s="232">
        <f>ROUND(I100*H100,2)</f>
        <v>0</v>
      </c>
      <c r="BL100" s="24" t="s">
        <v>148</v>
      </c>
      <c r="BM100" s="24" t="s">
        <v>1646</v>
      </c>
    </row>
    <row r="101" spans="2:65" s="1" customFormat="1" ht="16.5" customHeight="1">
      <c r="B101" s="46"/>
      <c r="C101" s="221" t="s">
        <v>184</v>
      </c>
      <c r="D101" s="221" t="s">
        <v>143</v>
      </c>
      <c r="E101" s="222" t="s">
        <v>1647</v>
      </c>
      <c r="F101" s="223" t="s">
        <v>1648</v>
      </c>
      <c r="G101" s="224" t="s">
        <v>249</v>
      </c>
      <c r="H101" s="225">
        <v>1</v>
      </c>
      <c r="I101" s="226"/>
      <c r="J101" s="227">
        <f>ROUND(I101*H101,2)</f>
        <v>0</v>
      </c>
      <c r="K101" s="223" t="s">
        <v>1625</v>
      </c>
      <c r="L101" s="72"/>
      <c r="M101" s="228" t="s">
        <v>21</v>
      </c>
      <c r="N101" s="229" t="s">
        <v>44</v>
      </c>
      <c r="O101" s="47"/>
      <c r="P101" s="230">
        <f>O101*H101</f>
        <v>0</v>
      </c>
      <c r="Q101" s="230">
        <v>0.46009</v>
      </c>
      <c r="R101" s="230">
        <f>Q101*H101</f>
        <v>0.46009</v>
      </c>
      <c r="S101" s="230">
        <v>0</v>
      </c>
      <c r="T101" s="231">
        <f>S101*H101</f>
        <v>0</v>
      </c>
      <c r="AR101" s="24" t="s">
        <v>148</v>
      </c>
      <c r="AT101" s="24" t="s">
        <v>143</v>
      </c>
      <c r="AU101" s="24" t="s">
        <v>84</v>
      </c>
      <c r="AY101" s="24" t="s">
        <v>141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24" t="s">
        <v>81</v>
      </c>
      <c r="BK101" s="232">
        <f>ROUND(I101*H101,2)</f>
        <v>0</v>
      </c>
      <c r="BL101" s="24" t="s">
        <v>148</v>
      </c>
      <c r="BM101" s="24" t="s">
        <v>1649</v>
      </c>
    </row>
    <row r="102" spans="2:63" s="10" customFormat="1" ht="29.85" customHeight="1">
      <c r="B102" s="205"/>
      <c r="C102" s="206"/>
      <c r="D102" s="207" t="s">
        <v>72</v>
      </c>
      <c r="E102" s="219" t="s">
        <v>343</v>
      </c>
      <c r="F102" s="219" t="s">
        <v>344</v>
      </c>
      <c r="G102" s="206"/>
      <c r="H102" s="206"/>
      <c r="I102" s="209"/>
      <c r="J102" s="220">
        <f>BK102</f>
        <v>0</v>
      </c>
      <c r="K102" s="206"/>
      <c r="L102" s="211"/>
      <c r="M102" s="212"/>
      <c r="N102" s="213"/>
      <c r="O102" s="213"/>
      <c r="P102" s="214">
        <f>SUM(P103:P111)</f>
        <v>0</v>
      </c>
      <c r="Q102" s="213"/>
      <c r="R102" s="214">
        <f>SUM(R103:R111)</f>
        <v>0</v>
      </c>
      <c r="S102" s="213"/>
      <c r="T102" s="215">
        <f>SUM(T103:T111)</f>
        <v>0</v>
      </c>
      <c r="AR102" s="216" t="s">
        <v>81</v>
      </c>
      <c r="AT102" s="217" t="s">
        <v>72</v>
      </c>
      <c r="AU102" s="217" t="s">
        <v>81</v>
      </c>
      <c r="AY102" s="216" t="s">
        <v>141</v>
      </c>
      <c r="BK102" s="218">
        <f>SUM(BK103:BK111)</f>
        <v>0</v>
      </c>
    </row>
    <row r="103" spans="2:65" s="1" customFormat="1" ht="25.5" customHeight="1">
      <c r="B103" s="46"/>
      <c r="C103" s="221" t="s">
        <v>190</v>
      </c>
      <c r="D103" s="221" t="s">
        <v>143</v>
      </c>
      <c r="E103" s="222" t="s">
        <v>1650</v>
      </c>
      <c r="F103" s="223" t="s">
        <v>1651</v>
      </c>
      <c r="G103" s="224" t="s">
        <v>208</v>
      </c>
      <c r="H103" s="225">
        <v>0.14</v>
      </c>
      <c r="I103" s="226"/>
      <c r="J103" s="227">
        <f>ROUND(I103*H103,2)</f>
        <v>0</v>
      </c>
      <c r="K103" s="223" t="s">
        <v>147</v>
      </c>
      <c r="L103" s="72"/>
      <c r="M103" s="228" t="s">
        <v>21</v>
      </c>
      <c r="N103" s="229" t="s">
        <v>44</v>
      </c>
      <c r="O103" s="47"/>
      <c r="P103" s="230">
        <f>O103*H103</f>
        <v>0</v>
      </c>
      <c r="Q103" s="230">
        <v>0</v>
      </c>
      <c r="R103" s="230">
        <f>Q103*H103</f>
        <v>0</v>
      </c>
      <c r="S103" s="230">
        <v>0</v>
      </c>
      <c r="T103" s="231">
        <f>S103*H103</f>
        <v>0</v>
      </c>
      <c r="AR103" s="24" t="s">
        <v>148</v>
      </c>
      <c r="AT103" s="24" t="s">
        <v>143</v>
      </c>
      <c r="AU103" s="24" t="s">
        <v>84</v>
      </c>
      <c r="AY103" s="24" t="s">
        <v>141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24" t="s">
        <v>81</v>
      </c>
      <c r="BK103" s="232">
        <f>ROUND(I103*H103,2)</f>
        <v>0</v>
      </c>
      <c r="BL103" s="24" t="s">
        <v>148</v>
      </c>
      <c r="BM103" s="24" t="s">
        <v>1652</v>
      </c>
    </row>
    <row r="104" spans="2:51" s="11" customFormat="1" ht="13.5">
      <c r="B104" s="236"/>
      <c r="C104" s="237"/>
      <c r="D104" s="233" t="s">
        <v>161</v>
      </c>
      <c r="E104" s="238" t="s">
        <v>21</v>
      </c>
      <c r="F104" s="239" t="s">
        <v>1653</v>
      </c>
      <c r="G104" s="237"/>
      <c r="H104" s="240">
        <v>0.14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AT104" s="246" t="s">
        <v>161</v>
      </c>
      <c r="AU104" s="246" t="s">
        <v>84</v>
      </c>
      <c r="AV104" s="11" t="s">
        <v>84</v>
      </c>
      <c r="AW104" s="11" t="s">
        <v>37</v>
      </c>
      <c r="AX104" s="11" t="s">
        <v>81</v>
      </c>
      <c r="AY104" s="246" t="s">
        <v>141</v>
      </c>
    </row>
    <row r="105" spans="2:65" s="1" customFormat="1" ht="16.5" customHeight="1">
      <c r="B105" s="46"/>
      <c r="C105" s="221" t="s">
        <v>195</v>
      </c>
      <c r="D105" s="221" t="s">
        <v>143</v>
      </c>
      <c r="E105" s="222" t="s">
        <v>1654</v>
      </c>
      <c r="F105" s="223" t="s">
        <v>1655</v>
      </c>
      <c r="G105" s="224" t="s">
        <v>208</v>
      </c>
      <c r="H105" s="225">
        <v>0.14</v>
      </c>
      <c r="I105" s="226"/>
      <c r="J105" s="227">
        <f>ROUND(I105*H105,2)</f>
        <v>0</v>
      </c>
      <c r="K105" s="223" t="s">
        <v>147</v>
      </c>
      <c r="L105" s="72"/>
      <c r="M105" s="228" t="s">
        <v>21</v>
      </c>
      <c r="N105" s="229" t="s">
        <v>44</v>
      </c>
      <c r="O105" s="47"/>
      <c r="P105" s="230">
        <f>O105*H105</f>
        <v>0</v>
      </c>
      <c r="Q105" s="230">
        <v>0</v>
      </c>
      <c r="R105" s="230">
        <f>Q105*H105</f>
        <v>0</v>
      </c>
      <c r="S105" s="230">
        <v>0</v>
      </c>
      <c r="T105" s="231">
        <f>S105*H105</f>
        <v>0</v>
      </c>
      <c r="AR105" s="24" t="s">
        <v>148</v>
      </c>
      <c r="AT105" s="24" t="s">
        <v>143</v>
      </c>
      <c r="AU105" s="24" t="s">
        <v>84</v>
      </c>
      <c r="AY105" s="24" t="s">
        <v>141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24" t="s">
        <v>81</v>
      </c>
      <c r="BK105" s="232">
        <f>ROUND(I105*H105,2)</f>
        <v>0</v>
      </c>
      <c r="BL105" s="24" t="s">
        <v>148</v>
      </c>
      <c r="BM105" s="24" t="s">
        <v>1656</v>
      </c>
    </row>
    <row r="106" spans="2:47" s="1" customFormat="1" ht="13.5">
      <c r="B106" s="46"/>
      <c r="C106" s="74"/>
      <c r="D106" s="233" t="s">
        <v>150</v>
      </c>
      <c r="E106" s="74"/>
      <c r="F106" s="234" t="s">
        <v>1657</v>
      </c>
      <c r="G106" s="74"/>
      <c r="H106" s="74"/>
      <c r="I106" s="191"/>
      <c r="J106" s="74"/>
      <c r="K106" s="74"/>
      <c r="L106" s="72"/>
      <c r="M106" s="235"/>
      <c r="N106" s="47"/>
      <c r="O106" s="47"/>
      <c r="P106" s="47"/>
      <c r="Q106" s="47"/>
      <c r="R106" s="47"/>
      <c r="S106" s="47"/>
      <c r="T106" s="95"/>
      <c r="AT106" s="24" t="s">
        <v>150</v>
      </c>
      <c r="AU106" s="24" t="s">
        <v>84</v>
      </c>
    </row>
    <row r="107" spans="2:65" s="1" customFormat="1" ht="16.5" customHeight="1">
      <c r="B107" s="46"/>
      <c r="C107" s="221" t="s">
        <v>201</v>
      </c>
      <c r="D107" s="221" t="s">
        <v>143</v>
      </c>
      <c r="E107" s="222" t="s">
        <v>1658</v>
      </c>
      <c r="F107" s="223" t="s">
        <v>1355</v>
      </c>
      <c r="G107" s="224" t="s">
        <v>208</v>
      </c>
      <c r="H107" s="225">
        <v>2.66</v>
      </c>
      <c r="I107" s="226"/>
      <c r="J107" s="227">
        <f>ROUND(I107*H107,2)</f>
        <v>0</v>
      </c>
      <c r="K107" s="223" t="s">
        <v>147</v>
      </c>
      <c r="L107" s="72"/>
      <c r="M107" s="228" t="s">
        <v>21</v>
      </c>
      <c r="N107" s="229" t="s">
        <v>44</v>
      </c>
      <c r="O107" s="47"/>
      <c r="P107" s="230">
        <f>O107*H107</f>
        <v>0</v>
      </c>
      <c r="Q107" s="230">
        <v>0</v>
      </c>
      <c r="R107" s="230">
        <f>Q107*H107</f>
        <v>0</v>
      </c>
      <c r="S107" s="230">
        <v>0</v>
      </c>
      <c r="T107" s="231">
        <f>S107*H107</f>
        <v>0</v>
      </c>
      <c r="AR107" s="24" t="s">
        <v>148</v>
      </c>
      <c r="AT107" s="24" t="s">
        <v>143</v>
      </c>
      <c r="AU107" s="24" t="s">
        <v>84</v>
      </c>
      <c r="AY107" s="24" t="s">
        <v>141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24" t="s">
        <v>81</v>
      </c>
      <c r="BK107" s="232">
        <f>ROUND(I107*H107,2)</f>
        <v>0</v>
      </c>
      <c r="BL107" s="24" t="s">
        <v>148</v>
      </c>
      <c r="BM107" s="24" t="s">
        <v>1659</v>
      </c>
    </row>
    <row r="108" spans="2:47" s="1" customFormat="1" ht="13.5">
      <c r="B108" s="46"/>
      <c r="C108" s="74"/>
      <c r="D108" s="233" t="s">
        <v>150</v>
      </c>
      <c r="E108" s="74"/>
      <c r="F108" s="234" t="s">
        <v>1660</v>
      </c>
      <c r="G108" s="74"/>
      <c r="H108" s="74"/>
      <c r="I108" s="191"/>
      <c r="J108" s="74"/>
      <c r="K108" s="74"/>
      <c r="L108" s="72"/>
      <c r="M108" s="235"/>
      <c r="N108" s="47"/>
      <c r="O108" s="47"/>
      <c r="P108" s="47"/>
      <c r="Q108" s="47"/>
      <c r="R108" s="47"/>
      <c r="S108" s="47"/>
      <c r="T108" s="95"/>
      <c r="AT108" s="24" t="s">
        <v>150</v>
      </c>
      <c r="AU108" s="24" t="s">
        <v>84</v>
      </c>
    </row>
    <row r="109" spans="2:51" s="11" customFormat="1" ht="13.5">
      <c r="B109" s="236"/>
      <c r="C109" s="237"/>
      <c r="D109" s="233" t="s">
        <v>161</v>
      </c>
      <c r="E109" s="237"/>
      <c r="F109" s="239" t="s">
        <v>1661</v>
      </c>
      <c r="G109" s="237"/>
      <c r="H109" s="240">
        <v>2.66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AT109" s="246" t="s">
        <v>161</v>
      </c>
      <c r="AU109" s="246" t="s">
        <v>84</v>
      </c>
      <c r="AV109" s="11" t="s">
        <v>84</v>
      </c>
      <c r="AW109" s="11" t="s">
        <v>6</v>
      </c>
      <c r="AX109" s="11" t="s">
        <v>81</v>
      </c>
      <c r="AY109" s="246" t="s">
        <v>141</v>
      </c>
    </row>
    <row r="110" spans="2:65" s="1" customFormat="1" ht="16.5" customHeight="1">
      <c r="B110" s="46"/>
      <c r="C110" s="221" t="s">
        <v>205</v>
      </c>
      <c r="D110" s="221" t="s">
        <v>143</v>
      </c>
      <c r="E110" s="222" t="s">
        <v>1662</v>
      </c>
      <c r="F110" s="223" t="s">
        <v>1360</v>
      </c>
      <c r="G110" s="224" t="s">
        <v>208</v>
      </c>
      <c r="H110" s="225">
        <v>0.14</v>
      </c>
      <c r="I110" s="226"/>
      <c r="J110" s="227">
        <f>ROUND(I110*H110,2)</f>
        <v>0</v>
      </c>
      <c r="K110" s="223" t="s">
        <v>147</v>
      </c>
      <c r="L110" s="72"/>
      <c r="M110" s="228" t="s">
        <v>21</v>
      </c>
      <c r="N110" s="229" t="s">
        <v>44</v>
      </c>
      <c r="O110" s="47"/>
      <c r="P110" s="230">
        <f>O110*H110</f>
        <v>0</v>
      </c>
      <c r="Q110" s="230">
        <v>0</v>
      </c>
      <c r="R110" s="230">
        <f>Q110*H110</f>
        <v>0</v>
      </c>
      <c r="S110" s="230">
        <v>0</v>
      </c>
      <c r="T110" s="231">
        <f>S110*H110</f>
        <v>0</v>
      </c>
      <c r="AR110" s="24" t="s">
        <v>148</v>
      </c>
      <c r="AT110" s="24" t="s">
        <v>143</v>
      </c>
      <c r="AU110" s="24" t="s">
        <v>84</v>
      </c>
      <c r="AY110" s="24" t="s">
        <v>141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24" t="s">
        <v>81</v>
      </c>
      <c r="BK110" s="232">
        <f>ROUND(I110*H110,2)</f>
        <v>0</v>
      </c>
      <c r="BL110" s="24" t="s">
        <v>148</v>
      </c>
      <c r="BM110" s="24" t="s">
        <v>1663</v>
      </c>
    </row>
    <row r="111" spans="2:47" s="1" customFormat="1" ht="13.5">
      <c r="B111" s="46"/>
      <c r="C111" s="74"/>
      <c r="D111" s="233" t="s">
        <v>150</v>
      </c>
      <c r="E111" s="74"/>
      <c r="F111" s="234" t="s">
        <v>1664</v>
      </c>
      <c r="G111" s="74"/>
      <c r="H111" s="74"/>
      <c r="I111" s="191"/>
      <c r="J111" s="74"/>
      <c r="K111" s="74"/>
      <c r="L111" s="72"/>
      <c r="M111" s="235"/>
      <c r="N111" s="47"/>
      <c r="O111" s="47"/>
      <c r="P111" s="47"/>
      <c r="Q111" s="47"/>
      <c r="R111" s="47"/>
      <c r="S111" s="47"/>
      <c r="T111" s="95"/>
      <c r="AT111" s="24" t="s">
        <v>150</v>
      </c>
      <c r="AU111" s="24" t="s">
        <v>84</v>
      </c>
    </row>
    <row r="112" spans="2:63" s="10" customFormat="1" ht="29.85" customHeight="1">
      <c r="B112" s="205"/>
      <c r="C112" s="206"/>
      <c r="D112" s="207" t="s">
        <v>72</v>
      </c>
      <c r="E112" s="219" t="s">
        <v>226</v>
      </c>
      <c r="F112" s="219" t="s">
        <v>227</v>
      </c>
      <c r="G112" s="206"/>
      <c r="H112" s="206"/>
      <c r="I112" s="209"/>
      <c r="J112" s="220">
        <f>BK112</f>
        <v>0</v>
      </c>
      <c r="K112" s="206"/>
      <c r="L112" s="211"/>
      <c r="M112" s="212"/>
      <c r="N112" s="213"/>
      <c r="O112" s="213"/>
      <c r="P112" s="214">
        <f>SUM(P113:P114)</f>
        <v>0</v>
      </c>
      <c r="Q112" s="213"/>
      <c r="R112" s="214">
        <f>SUM(R113:R114)</f>
        <v>0</v>
      </c>
      <c r="S112" s="213"/>
      <c r="T112" s="215">
        <f>SUM(T113:T114)</f>
        <v>0</v>
      </c>
      <c r="AR112" s="216" t="s">
        <v>81</v>
      </c>
      <c r="AT112" s="217" t="s">
        <v>72</v>
      </c>
      <c r="AU112" s="217" t="s">
        <v>81</v>
      </c>
      <c r="AY112" s="216" t="s">
        <v>141</v>
      </c>
      <c r="BK112" s="218">
        <f>SUM(BK113:BK114)</f>
        <v>0</v>
      </c>
    </row>
    <row r="113" spans="2:65" s="1" customFormat="1" ht="16.5" customHeight="1">
      <c r="B113" s="46"/>
      <c r="C113" s="221" t="s">
        <v>212</v>
      </c>
      <c r="D113" s="221" t="s">
        <v>143</v>
      </c>
      <c r="E113" s="222" t="s">
        <v>1665</v>
      </c>
      <c r="F113" s="223" t="s">
        <v>1666</v>
      </c>
      <c r="G113" s="224" t="s">
        <v>208</v>
      </c>
      <c r="H113" s="225">
        <v>0.498</v>
      </c>
      <c r="I113" s="226"/>
      <c r="J113" s="227">
        <f>ROUND(I113*H113,2)</f>
        <v>0</v>
      </c>
      <c r="K113" s="223" t="s">
        <v>147</v>
      </c>
      <c r="L113" s="72"/>
      <c r="M113" s="228" t="s">
        <v>21</v>
      </c>
      <c r="N113" s="229" t="s">
        <v>44</v>
      </c>
      <c r="O113" s="47"/>
      <c r="P113" s="230">
        <f>O113*H113</f>
        <v>0</v>
      </c>
      <c r="Q113" s="230">
        <v>0</v>
      </c>
      <c r="R113" s="230">
        <f>Q113*H113</f>
        <v>0</v>
      </c>
      <c r="S113" s="230">
        <v>0</v>
      </c>
      <c r="T113" s="231">
        <f>S113*H113</f>
        <v>0</v>
      </c>
      <c r="AR113" s="24" t="s">
        <v>148</v>
      </c>
      <c r="AT113" s="24" t="s">
        <v>143</v>
      </c>
      <c r="AU113" s="24" t="s">
        <v>84</v>
      </c>
      <c r="AY113" s="24" t="s">
        <v>141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24" t="s">
        <v>81</v>
      </c>
      <c r="BK113" s="232">
        <f>ROUND(I113*H113,2)</f>
        <v>0</v>
      </c>
      <c r="BL113" s="24" t="s">
        <v>148</v>
      </c>
      <c r="BM113" s="24" t="s">
        <v>1667</v>
      </c>
    </row>
    <row r="114" spans="2:65" s="1" customFormat="1" ht="25.5" customHeight="1">
      <c r="B114" s="46"/>
      <c r="C114" s="221" t="s">
        <v>217</v>
      </c>
      <c r="D114" s="221" t="s">
        <v>143</v>
      </c>
      <c r="E114" s="222" t="s">
        <v>1668</v>
      </c>
      <c r="F114" s="223" t="s">
        <v>1669</v>
      </c>
      <c r="G114" s="224" t="s">
        <v>208</v>
      </c>
      <c r="H114" s="225">
        <v>0.498</v>
      </c>
      <c r="I114" s="226"/>
      <c r="J114" s="227">
        <f>ROUND(I114*H114,2)</f>
        <v>0</v>
      </c>
      <c r="K114" s="223" t="s">
        <v>147</v>
      </c>
      <c r="L114" s="72"/>
      <c r="M114" s="228" t="s">
        <v>21</v>
      </c>
      <c r="N114" s="229" t="s">
        <v>44</v>
      </c>
      <c r="O114" s="47"/>
      <c r="P114" s="230">
        <f>O114*H114</f>
        <v>0</v>
      </c>
      <c r="Q114" s="230">
        <v>0</v>
      </c>
      <c r="R114" s="230">
        <f>Q114*H114</f>
        <v>0</v>
      </c>
      <c r="S114" s="230">
        <v>0</v>
      </c>
      <c r="T114" s="231">
        <f>S114*H114</f>
        <v>0</v>
      </c>
      <c r="AR114" s="24" t="s">
        <v>148</v>
      </c>
      <c r="AT114" s="24" t="s">
        <v>143</v>
      </c>
      <c r="AU114" s="24" t="s">
        <v>84</v>
      </c>
      <c r="AY114" s="24" t="s">
        <v>141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24" t="s">
        <v>81</v>
      </c>
      <c r="BK114" s="232">
        <f>ROUND(I114*H114,2)</f>
        <v>0</v>
      </c>
      <c r="BL114" s="24" t="s">
        <v>148</v>
      </c>
      <c r="BM114" s="24" t="s">
        <v>1670</v>
      </c>
    </row>
    <row r="115" spans="2:63" s="10" customFormat="1" ht="37.4" customHeight="1">
      <c r="B115" s="205"/>
      <c r="C115" s="206"/>
      <c r="D115" s="207" t="s">
        <v>72</v>
      </c>
      <c r="E115" s="208" t="s">
        <v>232</v>
      </c>
      <c r="F115" s="208" t="s">
        <v>233</v>
      </c>
      <c r="G115" s="206"/>
      <c r="H115" s="206"/>
      <c r="I115" s="209"/>
      <c r="J115" s="210">
        <f>BK115</f>
        <v>0</v>
      </c>
      <c r="K115" s="206"/>
      <c r="L115" s="211"/>
      <c r="M115" s="212"/>
      <c r="N115" s="213"/>
      <c r="O115" s="213"/>
      <c r="P115" s="214">
        <f>P116</f>
        <v>0</v>
      </c>
      <c r="Q115" s="213"/>
      <c r="R115" s="214">
        <f>R116</f>
        <v>0</v>
      </c>
      <c r="S115" s="213"/>
      <c r="T115" s="215">
        <f>T116</f>
        <v>0</v>
      </c>
      <c r="AR115" s="216" t="s">
        <v>167</v>
      </c>
      <c r="AT115" s="217" t="s">
        <v>72</v>
      </c>
      <c r="AU115" s="217" t="s">
        <v>73</v>
      </c>
      <c r="AY115" s="216" t="s">
        <v>141</v>
      </c>
      <c r="BK115" s="218">
        <f>BK116</f>
        <v>0</v>
      </c>
    </row>
    <row r="116" spans="2:63" s="10" customFormat="1" ht="19.9" customHeight="1">
      <c r="B116" s="205"/>
      <c r="C116" s="206"/>
      <c r="D116" s="207" t="s">
        <v>72</v>
      </c>
      <c r="E116" s="219" t="s">
        <v>1521</v>
      </c>
      <c r="F116" s="219" t="s">
        <v>1522</v>
      </c>
      <c r="G116" s="206"/>
      <c r="H116" s="206"/>
      <c r="I116" s="209"/>
      <c r="J116" s="220">
        <f>BK116</f>
        <v>0</v>
      </c>
      <c r="K116" s="206"/>
      <c r="L116" s="211"/>
      <c r="M116" s="212"/>
      <c r="N116" s="213"/>
      <c r="O116" s="213"/>
      <c r="P116" s="214">
        <f>P117</f>
        <v>0</v>
      </c>
      <c r="Q116" s="213"/>
      <c r="R116" s="214">
        <f>R117</f>
        <v>0</v>
      </c>
      <c r="S116" s="213"/>
      <c r="T116" s="215">
        <f>T117</f>
        <v>0</v>
      </c>
      <c r="AR116" s="216" t="s">
        <v>167</v>
      </c>
      <c r="AT116" s="217" t="s">
        <v>72</v>
      </c>
      <c r="AU116" s="217" t="s">
        <v>81</v>
      </c>
      <c r="AY116" s="216" t="s">
        <v>141</v>
      </c>
      <c r="BK116" s="218">
        <f>BK117</f>
        <v>0</v>
      </c>
    </row>
    <row r="117" spans="2:65" s="1" customFormat="1" ht="16.5" customHeight="1">
      <c r="B117" s="46"/>
      <c r="C117" s="221" t="s">
        <v>10</v>
      </c>
      <c r="D117" s="221" t="s">
        <v>143</v>
      </c>
      <c r="E117" s="222" t="s">
        <v>1543</v>
      </c>
      <c r="F117" s="223" t="s">
        <v>1544</v>
      </c>
      <c r="G117" s="224" t="s">
        <v>239</v>
      </c>
      <c r="H117" s="225">
        <v>1</v>
      </c>
      <c r="I117" s="226"/>
      <c r="J117" s="227">
        <f>ROUND(I117*H117,2)</f>
        <v>0</v>
      </c>
      <c r="K117" s="223" t="s">
        <v>147</v>
      </c>
      <c r="L117" s="72"/>
      <c r="M117" s="228" t="s">
        <v>21</v>
      </c>
      <c r="N117" s="297" t="s">
        <v>44</v>
      </c>
      <c r="O117" s="259"/>
      <c r="P117" s="298">
        <f>O117*H117</f>
        <v>0</v>
      </c>
      <c r="Q117" s="298">
        <v>0</v>
      </c>
      <c r="R117" s="298">
        <f>Q117*H117</f>
        <v>0</v>
      </c>
      <c r="S117" s="298">
        <v>0</v>
      </c>
      <c r="T117" s="299">
        <f>S117*H117</f>
        <v>0</v>
      </c>
      <c r="AR117" s="24" t="s">
        <v>240</v>
      </c>
      <c r="AT117" s="24" t="s">
        <v>143</v>
      </c>
      <c r="AU117" s="24" t="s">
        <v>84</v>
      </c>
      <c r="AY117" s="24" t="s">
        <v>141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24" t="s">
        <v>81</v>
      </c>
      <c r="BK117" s="232">
        <f>ROUND(I117*H117,2)</f>
        <v>0</v>
      </c>
      <c r="BL117" s="24" t="s">
        <v>240</v>
      </c>
      <c r="BM117" s="24" t="s">
        <v>1671</v>
      </c>
    </row>
    <row r="118" spans="2:12" s="1" customFormat="1" ht="6.95" customHeight="1">
      <c r="B118" s="67"/>
      <c r="C118" s="68"/>
      <c r="D118" s="68"/>
      <c r="E118" s="68"/>
      <c r="F118" s="68"/>
      <c r="G118" s="68"/>
      <c r="H118" s="68"/>
      <c r="I118" s="166"/>
      <c r="J118" s="68"/>
      <c r="K118" s="68"/>
      <c r="L118" s="72"/>
    </row>
  </sheetData>
  <sheetProtection password="CC35" sheet="1" objects="1" scenarios="1" formatColumns="0" formatRows="0" autoFilter="0"/>
  <autoFilter ref="C82:K117"/>
  <mergeCells count="10">
    <mergeCell ref="E7:H7"/>
    <mergeCell ref="E9:H9"/>
    <mergeCell ref="E24:H24"/>
    <mergeCell ref="E45:H45"/>
    <mergeCell ref="E47:H47"/>
    <mergeCell ref="J51:J52"/>
    <mergeCell ref="E73:H73"/>
    <mergeCell ref="E75:H75"/>
    <mergeCell ref="G1:H1"/>
    <mergeCell ref="L2:V2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107</v>
      </c>
      <c r="G1" s="139" t="s">
        <v>108</v>
      </c>
      <c r="H1" s="139"/>
      <c r="I1" s="140"/>
      <c r="J1" s="139" t="s">
        <v>109</v>
      </c>
      <c r="K1" s="138" t="s">
        <v>110</v>
      </c>
      <c r="L1" s="139" t="s">
        <v>111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105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84</v>
      </c>
    </row>
    <row r="4" spans="2:46" ht="36.95" customHeight="1">
      <c r="B4" s="28"/>
      <c r="C4" s="29"/>
      <c r="D4" s="30" t="s">
        <v>112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III/33353-1 Přítoky, most ev. č. 33353-1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113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1672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106</v>
      </c>
      <c r="G11" s="47"/>
      <c r="H11" s="47"/>
      <c r="I11" s="146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10. 1. 2018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">
        <v>21</v>
      </c>
      <c r="K14" s="51"/>
    </row>
    <row r="15" spans="2:11" s="1" customFormat="1" ht="18" customHeight="1">
      <c r="B15" s="46"/>
      <c r="C15" s="47"/>
      <c r="D15" s="47"/>
      <c r="E15" s="35" t="s">
        <v>29</v>
      </c>
      <c r="F15" s="47"/>
      <c r="G15" s="47"/>
      <c r="H15" s="47"/>
      <c r="I15" s="146" t="s">
        <v>30</v>
      </c>
      <c r="J15" s="35" t="s">
        <v>21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6" t="s">
        <v>28</v>
      </c>
      <c r="J20" s="35" t="s">
        <v>34</v>
      </c>
      <c r="K20" s="51"/>
    </row>
    <row r="21" spans="2:11" s="1" customFormat="1" ht="18" customHeight="1">
      <c r="B21" s="46"/>
      <c r="C21" s="47"/>
      <c r="D21" s="47"/>
      <c r="E21" s="35" t="s">
        <v>35</v>
      </c>
      <c r="F21" s="47"/>
      <c r="G21" s="47"/>
      <c r="H21" s="47"/>
      <c r="I21" s="146" t="s">
        <v>30</v>
      </c>
      <c r="J21" s="35" t="s">
        <v>36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38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21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39</v>
      </c>
      <c r="E27" s="47"/>
      <c r="F27" s="47"/>
      <c r="G27" s="47"/>
      <c r="H27" s="47"/>
      <c r="I27" s="144"/>
      <c r="J27" s="155">
        <f>ROUND(J87,2)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41</v>
      </c>
      <c r="G29" s="47"/>
      <c r="H29" s="47"/>
      <c r="I29" s="156" t="s">
        <v>40</v>
      </c>
      <c r="J29" s="52" t="s">
        <v>42</v>
      </c>
      <c r="K29" s="51"/>
    </row>
    <row r="30" spans="2:11" s="1" customFormat="1" ht="14.4" customHeight="1">
      <c r="B30" s="46"/>
      <c r="C30" s="47"/>
      <c r="D30" s="55" t="s">
        <v>43</v>
      </c>
      <c r="E30" s="55" t="s">
        <v>44</v>
      </c>
      <c r="F30" s="157">
        <f>ROUND(SUM(BE87:BE163),2)</f>
        <v>0</v>
      </c>
      <c r="G30" s="47"/>
      <c r="H30" s="47"/>
      <c r="I30" s="158">
        <v>0.21</v>
      </c>
      <c r="J30" s="157">
        <f>ROUND(ROUND((SUM(BE87:BE163)),2)*I30,2)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45</v>
      </c>
      <c r="F31" s="157">
        <f>ROUND(SUM(BF87:BF163),2)</f>
        <v>0</v>
      </c>
      <c r="G31" s="47"/>
      <c r="H31" s="47"/>
      <c r="I31" s="158">
        <v>0.15</v>
      </c>
      <c r="J31" s="157">
        <f>ROUND(ROUND((SUM(BF87:BF163)),2)*I31,2)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46</v>
      </c>
      <c r="F32" s="157">
        <f>ROUND(SUM(BG87:BG163),2)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47</v>
      </c>
      <c r="F33" s="157">
        <f>ROUND(SUM(BH87:BH163),2)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48</v>
      </c>
      <c r="F34" s="157">
        <f>ROUND(SUM(BI87:BI163),2)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49</v>
      </c>
      <c r="E36" s="98"/>
      <c r="F36" s="98"/>
      <c r="G36" s="161" t="s">
        <v>50</v>
      </c>
      <c r="H36" s="162" t="s">
        <v>51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115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III/33353-1 Přítoky, most ev. č. 33353-1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113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SO 331 - Definitivní poloha kanalizace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Miskovice, část Přítoky</v>
      </c>
      <c r="G49" s="47"/>
      <c r="H49" s="47"/>
      <c r="I49" s="146" t="s">
        <v>25</v>
      </c>
      <c r="J49" s="147" t="str">
        <f>IF(J12="","",J12)</f>
        <v>10. 1. 2018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>Středočeský kraj</v>
      </c>
      <c r="G51" s="47"/>
      <c r="H51" s="47"/>
      <c r="I51" s="146" t="s">
        <v>33</v>
      </c>
      <c r="J51" s="44" t="str">
        <f>E21</f>
        <v xml:space="preserve">VPÚ DECO PRAHA  a.s.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116</v>
      </c>
      <c r="D54" s="159"/>
      <c r="E54" s="159"/>
      <c r="F54" s="159"/>
      <c r="G54" s="159"/>
      <c r="H54" s="159"/>
      <c r="I54" s="173"/>
      <c r="J54" s="174" t="s">
        <v>117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118</v>
      </c>
      <c r="D56" s="47"/>
      <c r="E56" s="47"/>
      <c r="F56" s="47"/>
      <c r="G56" s="47"/>
      <c r="H56" s="47"/>
      <c r="I56" s="144"/>
      <c r="J56" s="155">
        <f>J87</f>
        <v>0</v>
      </c>
      <c r="K56" s="51"/>
      <c r="AU56" s="24" t="s">
        <v>119</v>
      </c>
    </row>
    <row r="57" spans="2:11" s="7" customFormat="1" ht="24.95" customHeight="1">
      <c r="B57" s="177"/>
      <c r="C57" s="178"/>
      <c r="D57" s="179" t="s">
        <v>120</v>
      </c>
      <c r="E57" s="180"/>
      <c r="F57" s="180"/>
      <c r="G57" s="180"/>
      <c r="H57" s="180"/>
      <c r="I57" s="181"/>
      <c r="J57" s="182">
        <f>J88</f>
        <v>0</v>
      </c>
      <c r="K57" s="183"/>
    </row>
    <row r="58" spans="2:11" s="8" customFormat="1" ht="19.9" customHeight="1">
      <c r="B58" s="184"/>
      <c r="C58" s="185"/>
      <c r="D58" s="186" t="s">
        <v>121</v>
      </c>
      <c r="E58" s="187"/>
      <c r="F58" s="187"/>
      <c r="G58" s="187"/>
      <c r="H58" s="187"/>
      <c r="I58" s="188"/>
      <c r="J58" s="189">
        <f>J89</f>
        <v>0</v>
      </c>
      <c r="K58" s="190"/>
    </row>
    <row r="59" spans="2:11" s="8" customFormat="1" ht="19.9" customHeight="1">
      <c r="B59" s="184"/>
      <c r="C59" s="185"/>
      <c r="D59" s="186" t="s">
        <v>376</v>
      </c>
      <c r="E59" s="187"/>
      <c r="F59" s="187"/>
      <c r="G59" s="187"/>
      <c r="H59" s="187"/>
      <c r="I59" s="188"/>
      <c r="J59" s="189">
        <f>J125</f>
        <v>0</v>
      </c>
      <c r="K59" s="190"/>
    </row>
    <row r="60" spans="2:11" s="8" customFormat="1" ht="19.9" customHeight="1">
      <c r="B60" s="184"/>
      <c r="C60" s="185"/>
      <c r="D60" s="186" t="s">
        <v>378</v>
      </c>
      <c r="E60" s="187"/>
      <c r="F60" s="187"/>
      <c r="G60" s="187"/>
      <c r="H60" s="187"/>
      <c r="I60" s="188"/>
      <c r="J60" s="189">
        <f>J128</f>
        <v>0</v>
      </c>
      <c r="K60" s="190"/>
    </row>
    <row r="61" spans="2:11" s="8" customFormat="1" ht="19.9" customHeight="1">
      <c r="B61" s="184"/>
      <c r="C61" s="185"/>
      <c r="D61" s="186" t="s">
        <v>286</v>
      </c>
      <c r="E61" s="187"/>
      <c r="F61" s="187"/>
      <c r="G61" s="187"/>
      <c r="H61" s="187"/>
      <c r="I61" s="188"/>
      <c r="J61" s="189">
        <f>J138</f>
        <v>0</v>
      </c>
      <c r="K61" s="190"/>
    </row>
    <row r="62" spans="2:11" s="8" customFormat="1" ht="19.9" customHeight="1">
      <c r="B62" s="184"/>
      <c r="C62" s="185"/>
      <c r="D62" s="186" t="s">
        <v>122</v>
      </c>
      <c r="E62" s="187"/>
      <c r="F62" s="187"/>
      <c r="G62" s="187"/>
      <c r="H62" s="187"/>
      <c r="I62" s="188"/>
      <c r="J62" s="189">
        <f>J148</f>
        <v>0</v>
      </c>
      <c r="K62" s="190"/>
    </row>
    <row r="63" spans="2:11" s="7" customFormat="1" ht="24.95" customHeight="1">
      <c r="B63" s="177"/>
      <c r="C63" s="178"/>
      <c r="D63" s="179" t="s">
        <v>1673</v>
      </c>
      <c r="E63" s="180"/>
      <c r="F63" s="180"/>
      <c r="G63" s="180"/>
      <c r="H63" s="180"/>
      <c r="I63" s="181"/>
      <c r="J63" s="182">
        <f>J151</f>
        <v>0</v>
      </c>
      <c r="K63" s="183"/>
    </row>
    <row r="64" spans="2:11" s="8" customFormat="1" ht="19.9" customHeight="1">
      <c r="B64" s="184"/>
      <c r="C64" s="185"/>
      <c r="D64" s="186" t="s">
        <v>1674</v>
      </c>
      <c r="E64" s="187"/>
      <c r="F64" s="187"/>
      <c r="G64" s="187"/>
      <c r="H64" s="187"/>
      <c r="I64" s="188"/>
      <c r="J64" s="189">
        <f>J152</f>
        <v>0</v>
      </c>
      <c r="K64" s="190"/>
    </row>
    <row r="65" spans="2:11" s="7" customFormat="1" ht="24.95" customHeight="1">
      <c r="B65" s="177"/>
      <c r="C65" s="178"/>
      <c r="D65" s="179" t="s">
        <v>1675</v>
      </c>
      <c r="E65" s="180"/>
      <c r="F65" s="180"/>
      <c r="G65" s="180"/>
      <c r="H65" s="180"/>
      <c r="I65" s="181"/>
      <c r="J65" s="182">
        <f>J155</f>
        <v>0</v>
      </c>
      <c r="K65" s="183"/>
    </row>
    <row r="66" spans="2:11" s="7" customFormat="1" ht="24.95" customHeight="1">
      <c r="B66" s="177"/>
      <c r="C66" s="178"/>
      <c r="D66" s="179" t="s">
        <v>123</v>
      </c>
      <c r="E66" s="180"/>
      <c r="F66" s="180"/>
      <c r="G66" s="180"/>
      <c r="H66" s="180"/>
      <c r="I66" s="181"/>
      <c r="J66" s="182">
        <f>J158</f>
        <v>0</v>
      </c>
      <c r="K66" s="183"/>
    </row>
    <row r="67" spans="2:11" s="8" customFormat="1" ht="19.9" customHeight="1">
      <c r="B67" s="184"/>
      <c r="C67" s="185"/>
      <c r="D67" s="186" t="s">
        <v>381</v>
      </c>
      <c r="E67" s="187"/>
      <c r="F67" s="187"/>
      <c r="G67" s="187"/>
      <c r="H67" s="187"/>
      <c r="I67" s="188"/>
      <c r="J67" s="189">
        <f>J159</f>
        <v>0</v>
      </c>
      <c r="K67" s="190"/>
    </row>
    <row r="68" spans="2:11" s="1" customFormat="1" ht="21.8" customHeight="1">
      <c r="B68" s="46"/>
      <c r="C68" s="47"/>
      <c r="D68" s="47"/>
      <c r="E68" s="47"/>
      <c r="F68" s="47"/>
      <c r="G68" s="47"/>
      <c r="H68" s="47"/>
      <c r="I68" s="144"/>
      <c r="J68" s="47"/>
      <c r="K68" s="51"/>
    </row>
    <row r="69" spans="2:11" s="1" customFormat="1" ht="6.95" customHeight="1">
      <c r="B69" s="67"/>
      <c r="C69" s="68"/>
      <c r="D69" s="68"/>
      <c r="E69" s="68"/>
      <c r="F69" s="68"/>
      <c r="G69" s="68"/>
      <c r="H69" s="68"/>
      <c r="I69" s="166"/>
      <c r="J69" s="68"/>
      <c r="K69" s="69"/>
    </row>
    <row r="73" spans="2:12" s="1" customFormat="1" ht="6.95" customHeight="1">
      <c r="B73" s="70"/>
      <c r="C73" s="71"/>
      <c r="D73" s="71"/>
      <c r="E73" s="71"/>
      <c r="F73" s="71"/>
      <c r="G73" s="71"/>
      <c r="H73" s="71"/>
      <c r="I73" s="169"/>
      <c r="J73" s="71"/>
      <c r="K73" s="71"/>
      <c r="L73" s="72"/>
    </row>
    <row r="74" spans="2:12" s="1" customFormat="1" ht="36.95" customHeight="1">
      <c r="B74" s="46"/>
      <c r="C74" s="73" t="s">
        <v>125</v>
      </c>
      <c r="D74" s="74"/>
      <c r="E74" s="74"/>
      <c r="F74" s="74"/>
      <c r="G74" s="74"/>
      <c r="H74" s="74"/>
      <c r="I74" s="191"/>
      <c r="J74" s="74"/>
      <c r="K74" s="74"/>
      <c r="L74" s="72"/>
    </row>
    <row r="75" spans="2:12" s="1" customFormat="1" ht="6.95" customHeight="1">
      <c r="B75" s="46"/>
      <c r="C75" s="74"/>
      <c r="D75" s="74"/>
      <c r="E75" s="74"/>
      <c r="F75" s="74"/>
      <c r="G75" s="74"/>
      <c r="H75" s="74"/>
      <c r="I75" s="191"/>
      <c r="J75" s="74"/>
      <c r="K75" s="74"/>
      <c r="L75" s="72"/>
    </row>
    <row r="76" spans="2:12" s="1" customFormat="1" ht="14.4" customHeight="1">
      <c r="B76" s="46"/>
      <c r="C76" s="76" t="s">
        <v>18</v>
      </c>
      <c r="D76" s="74"/>
      <c r="E76" s="74"/>
      <c r="F76" s="74"/>
      <c r="G76" s="74"/>
      <c r="H76" s="74"/>
      <c r="I76" s="191"/>
      <c r="J76" s="74"/>
      <c r="K76" s="74"/>
      <c r="L76" s="72"/>
    </row>
    <row r="77" spans="2:12" s="1" customFormat="1" ht="16.5" customHeight="1">
      <c r="B77" s="46"/>
      <c r="C77" s="74"/>
      <c r="D77" s="74"/>
      <c r="E77" s="192" t="str">
        <f>E7</f>
        <v>III/33353-1 Přítoky, most ev. č. 33353-1</v>
      </c>
      <c r="F77" s="76"/>
      <c r="G77" s="76"/>
      <c r="H77" s="76"/>
      <c r="I77" s="191"/>
      <c r="J77" s="74"/>
      <c r="K77" s="74"/>
      <c r="L77" s="72"/>
    </row>
    <row r="78" spans="2:12" s="1" customFormat="1" ht="14.4" customHeight="1">
      <c r="B78" s="46"/>
      <c r="C78" s="76" t="s">
        <v>113</v>
      </c>
      <c r="D78" s="74"/>
      <c r="E78" s="74"/>
      <c r="F78" s="74"/>
      <c r="G78" s="74"/>
      <c r="H78" s="74"/>
      <c r="I78" s="191"/>
      <c r="J78" s="74"/>
      <c r="K78" s="74"/>
      <c r="L78" s="72"/>
    </row>
    <row r="79" spans="2:12" s="1" customFormat="1" ht="17.25" customHeight="1">
      <c r="B79" s="46"/>
      <c r="C79" s="74"/>
      <c r="D79" s="74"/>
      <c r="E79" s="82" t="str">
        <f>E9</f>
        <v>SO 331 - Definitivní poloha kanalizace</v>
      </c>
      <c r="F79" s="74"/>
      <c r="G79" s="74"/>
      <c r="H79" s="74"/>
      <c r="I79" s="191"/>
      <c r="J79" s="74"/>
      <c r="K79" s="74"/>
      <c r="L79" s="72"/>
    </row>
    <row r="80" spans="2:12" s="1" customFormat="1" ht="6.95" customHeight="1">
      <c r="B80" s="46"/>
      <c r="C80" s="74"/>
      <c r="D80" s="74"/>
      <c r="E80" s="74"/>
      <c r="F80" s="74"/>
      <c r="G80" s="74"/>
      <c r="H80" s="74"/>
      <c r="I80" s="191"/>
      <c r="J80" s="74"/>
      <c r="K80" s="74"/>
      <c r="L80" s="72"/>
    </row>
    <row r="81" spans="2:12" s="1" customFormat="1" ht="18" customHeight="1">
      <c r="B81" s="46"/>
      <c r="C81" s="76" t="s">
        <v>23</v>
      </c>
      <c r="D81" s="74"/>
      <c r="E81" s="74"/>
      <c r="F81" s="193" t="str">
        <f>F12</f>
        <v>Miskovice, část Přítoky</v>
      </c>
      <c r="G81" s="74"/>
      <c r="H81" s="74"/>
      <c r="I81" s="194" t="s">
        <v>25</v>
      </c>
      <c r="J81" s="85" t="str">
        <f>IF(J12="","",J12)</f>
        <v>10. 1. 2018</v>
      </c>
      <c r="K81" s="74"/>
      <c r="L81" s="72"/>
    </row>
    <row r="82" spans="2:12" s="1" customFormat="1" ht="6.95" customHeight="1">
      <c r="B82" s="46"/>
      <c r="C82" s="74"/>
      <c r="D82" s="74"/>
      <c r="E82" s="74"/>
      <c r="F82" s="74"/>
      <c r="G82" s="74"/>
      <c r="H82" s="74"/>
      <c r="I82" s="191"/>
      <c r="J82" s="74"/>
      <c r="K82" s="74"/>
      <c r="L82" s="72"/>
    </row>
    <row r="83" spans="2:12" s="1" customFormat="1" ht="13.5">
      <c r="B83" s="46"/>
      <c r="C83" s="76" t="s">
        <v>27</v>
      </c>
      <c r="D83" s="74"/>
      <c r="E83" s="74"/>
      <c r="F83" s="193" t="str">
        <f>E15</f>
        <v>Středočeský kraj</v>
      </c>
      <c r="G83" s="74"/>
      <c r="H83" s="74"/>
      <c r="I83" s="194" t="s">
        <v>33</v>
      </c>
      <c r="J83" s="193" t="str">
        <f>E21</f>
        <v xml:space="preserve">VPÚ DECO PRAHA  a.s.</v>
      </c>
      <c r="K83" s="74"/>
      <c r="L83" s="72"/>
    </row>
    <row r="84" spans="2:12" s="1" customFormat="1" ht="14.4" customHeight="1">
      <c r="B84" s="46"/>
      <c r="C84" s="76" t="s">
        <v>31</v>
      </c>
      <c r="D84" s="74"/>
      <c r="E84" s="74"/>
      <c r="F84" s="193" t="str">
        <f>IF(E18="","",E18)</f>
        <v/>
      </c>
      <c r="G84" s="74"/>
      <c r="H84" s="74"/>
      <c r="I84" s="191"/>
      <c r="J84" s="74"/>
      <c r="K84" s="74"/>
      <c r="L84" s="72"/>
    </row>
    <row r="85" spans="2:12" s="1" customFormat="1" ht="10.3" customHeight="1">
      <c r="B85" s="46"/>
      <c r="C85" s="74"/>
      <c r="D85" s="74"/>
      <c r="E85" s="74"/>
      <c r="F85" s="74"/>
      <c r="G85" s="74"/>
      <c r="H85" s="74"/>
      <c r="I85" s="191"/>
      <c r="J85" s="74"/>
      <c r="K85" s="74"/>
      <c r="L85" s="72"/>
    </row>
    <row r="86" spans="2:20" s="9" customFormat="1" ht="29.25" customHeight="1">
      <c r="B86" s="195"/>
      <c r="C86" s="196" t="s">
        <v>126</v>
      </c>
      <c r="D86" s="197" t="s">
        <v>58</v>
      </c>
      <c r="E86" s="197" t="s">
        <v>54</v>
      </c>
      <c r="F86" s="197" t="s">
        <v>127</v>
      </c>
      <c r="G86" s="197" t="s">
        <v>128</v>
      </c>
      <c r="H86" s="197" t="s">
        <v>129</v>
      </c>
      <c r="I86" s="198" t="s">
        <v>130</v>
      </c>
      <c r="J86" s="197" t="s">
        <v>117</v>
      </c>
      <c r="K86" s="199" t="s">
        <v>131</v>
      </c>
      <c r="L86" s="200"/>
      <c r="M86" s="102" t="s">
        <v>132</v>
      </c>
      <c r="N86" s="103" t="s">
        <v>43</v>
      </c>
      <c r="O86" s="103" t="s">
        <v>133</v>
      </c>
      <c r="P86" s="103" t="s">
        <v>134</v>
      </c>
      <c r="Q86" s="103" t="s">
        <v>135</v>
      </c>
      <c r="R86" s="103" t="s">
        <v>136</v>
      </c>
      <c r="S86" s="103" t="s">
        <v>137</v>
      </c>
      <c r="T86" s="104" t="s">
        <v>138</v>
      </c>
    </row>
    <row r="87" spans="2:63" s="1" customFormat="1" ht="29.25" customHeight="1">
      <c r="B87" s="46"/>
      <c r="C87" s="108" t="s">
        <v>118</v>
      </c>
      <c r="D87" s="74"/>
      <c r="E87" s="74"/>
      <c r="F87" s="74"/>
      <c r="G87" s="74"/>
      <c r="H87" s="74"/>
      <c r="I87" s="191"/>
      <c r="J87" s="201">
        <f>BK87</f>
        <v>0</v>
      </c>
      <c r="K87" s="74"/>
      <c r="L87" s="72"/>
      <c r="M87" s="105"/>
      <c r="N87" s="106"/>
      <c r="O87" s="106"/>
      <c r="P87" s="202">
        <f>P88+P151+P155+P158</f>
        <v>0</v>
      </c>
      <c r="Q87" s="106"/>
      <c r="R87" s="202">
        <f>R88+R151+R155+R158</f>
        <v>15.12529</v>
      </c>
      <c r="S87" s="106"/>
      <c r="T87" s="203">
        <f>T88+T151+T155+T158</f>
        <v>0</v>
      </c>
      <c r="AT87" s="24" t="s">
        <v>72</v>
      </c>
      <c r="AU87" s="24" t="s">
        <v>119</v>
      </c>
      <c r="BK87" s="204">
        <f>BK88+BK151+BK155+BK158</f>
        <v>0</v>
      </c>
    </row>
    <row r="88" spans="2:63" s="10" customFormat="1" ht="37.4" customHeight="1">
      <c r="B88" s="205"/>
      <c r="C88" s="206"/>
      <c r="D88" s="207" t="s">
        <v>72</v>
      </c>
      <c r="E88" s="208" t="s">
        <v>139</v>
      </c>
      <c r="F88" s="208" t="s">
        <v>140</v>
      </c>
      <c r="G88" s="206"/>
      <c r="H88" s="206"/>
      <c r="I88" s="209"/>
      <c r="J88" s="210">
        <f>BK88</f>
        <v>0</v>
      </c>
      <c r="K88" s="206"/>
      <c r="L88" s="211"/>
      <c r="M88" s="212"/>
      <c r="N88" s="213"/>
      <c r="O88" s="213"/>
      <c r="P88" s="214">
        <f>P89+P125+P128+P138+P148</f>
        <v>0</v>
      </c>
      <c r="Q88" s="213"/>
      <c r="R88" s="214">
        <f>R89+R125+R128+R138+R148</f>
        <v>15.10024</v>
      </c>
      <c r="S88" s="213"/>
      <c r="T88" s="215">
        <f>T89+T125+T128+T138+T148</f>
        <v>0</v>
      </c>
      <c r="AR88" s="216" t="s">
        <v>81</v>
      </c>
      <c r="AT88" s="217" t="s">
        <v>72</v>
      </c>
      <c r="AU88" s="217" t="s">
        <v>73</v>
      </c>
      <c r="AY88" s="216" t="s">
        <v>141</v>
      </c>
      <c r="BK88" s="218">
        <f>BK89+BK125+BK128+BK138+BK148</f>
        <v>0</v>
      </c>
    </row>
    <row r="89" spans="2:63" s="10" customFormat="1" ht="19.9" customHeight="1">
      <c r="B89" s="205"/>
      <c r="C89" s="206"/>
      <c r="D89" s="207" t="s">
        <v>72</v>
      </c>
      <c r="E89" s="219" t="s">
        <v>81</v>
      </c>
      <c r="F89" s="219" t="s">
        <v>142</v>
      </c>
      <c r="G89" s="206"/>
      <c r="H89" s="206"/>
      <c r="I89" s="209"/>
      <c r="J89" s="220">
        <f>BK89</f>
        <v>0</v>
      </c>
      <c r="K89" s="206"/>
      <c r="L89" s="211"/>
      <c r="M89" s="212"/>
      <c r="N89" s="213"/>
      <c r="O89" s="213"/>
      <c r="P89" s="214">
        <f>SUM(P90:P124)</f>
        <v>0</v>
      </c>
      <c r="Q89" s="213"/>
      <c r="R89" s="214">
        <f>SUM(R90:R124)</f>
        <v>14.43</v>
      </c>
      <c r="S89" s="213"/>
      <c r="T89" s="215">
        <f>SUM(T90:T124)</f>
        <v>0</v>
      </c>
      <c r="AR89" s="216" t="s">
        <v>81</v>
      </c>
      <c r="AT89" s="217" t="s">
        <v>72</v>
      </c>
      <c r="AU89" s="217" t="s">
        <v>81</v>
      </c>
      <c r="AY89" s="216" t="s">
        <v>141</v>
      </c>
      <c r="BK89" s="218">
        <f>SUM(BK90:BK124)</f>
        <v>0</v>
      </c>
    </row>
    <row r="90" spans="2:65" s="1" customFormat="1" ht="16.5" customHeight="1">
      <c r="B90" s="46"/>
      <c r="C90" s="221" t="s">
        <v>81</v>
      </c>
      <c r="D90" s="221" t="s">
        <v>143</v>
      </c>
      <c r="E90" s="222" t="s">
        <v>1623</v>
      </c>
      <c r="F90" s="223" t="s">
        <v>1624</v>
      </c>
      <c r="G90" s="224" t="s">
        <v>306</v>
      </c>
      <c r="H90" s="225">
        <v>30</v>
      </c>
      <c r="I90" s="226"/>
      <c r="J90" s="227">
        <f>ROUND(I90*H90,2)</f>
        <v>0</v>
      </c>
      <c r="K90" s="223" t="s">
        <v>1625</v>
      </c>
      <c r="L90" s="72"/>
      <c r="M90" s="228" t="s">
        <v>21</v>
      </c>
      <c r="N90" s="229" t="s">
        <v>44</v>
      </c>
      <c r="O90" s="47"/>
      <c r="P90" s="230">
        <f>O90*H90</f>
        <v>0</v>
      </c>
      <c r="Q90" s="230">
        <v>0</v>
      </c>
      <c r="R90" s="230">
        <f>Q90*H90</f>
        <v>0</v>
      </c>
      <c r="S90" s="230">
        <v>0</v>
      </c>
      <c r="T90" s="231">
        <f>S90*H90</f>
        <v>0</v>
      </c>
      <c r="AR90" s="24" t="s">
        <v>148</v>
      </c>
      <c r="AT90" s="24" t="s">
        <v>143</v>
      </c>
      <c r="AU90" s="24" t="s">
        <v>84</v>
      </c>
      <c r="AY90" s="24" t="s">
        <v>141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24" t="s">
        <v>81</v>
      </c>
      <c r="BK90" s="232">
        <f>ROUND(I90*H90,2)</f>
        <v>0</v>
      </c>
      <c r="BL90" s="24" t="s">
        <v>148</v>
      </c>
      <c r="BM90" s="24" t="s">
        <v>1676</v>
      </c>
    </row>
    <row r="91" spans="2:47" s="1" customFormat="1" ht="13.5">
      <c r="B91" s="46"/>
      <c r="C91" s="74"/>
      <c r="D91" s="233" t="s">
        <v>150</v>
      </c>
      <c r="E91" s="74"/>
      <c r="F91" s="234" t="s">
        <v>1677</v>
      </c>
      <c r="G91" s="74"/>
      <c r="H91" s="74"/>
      <c r="I91" s="191"/>
      <c r="J91" s="74"/>
      <c r="K91" s="74"/>
      <c r="L91" s="72"/>
      <c r="M91" s="235"/>
      <c r="N91" s="47"/>
      <c r="O91" s="47"/>
      <c r="P91" s="47"/>
      <c r="Q91" s="47"/>
      <c r="R91" s="47"/>
      <c r="S91" s="47"/>
      <c r="T91" s="95"/>
      <c r="AT91" s="24" t="s">
        <v>150</v>
      </c>
      <c r="AU91" s="24" t="s">
        <v>84</v>
      </c>
    </row>
    <row r="92" spans="2:65" s="1" customFormat="1" ht="16.5" customHeight="1">
      <c r="B92" s="46"/>
      <c r="C92" s="221" t="s">
        <v>84</v>
      </c>
      <c r="D92" s="221" t="s">
        <v>143</v>
      </c>
      <c r="E92" s="222" t="s">
        <v>1577</v>
      </c>
      <c r="F92" s="223" t="s">
        <v>1578</v>
      </c>
      <c r="G92" s="224" t="s">
        <v>158</v>
      </c>
      <c r="H92" s="225">
        <v>12</v>
      </c>
      <c r="I92" s="226"/>
      <c r="J92" s="227">
        <f>ROUND(I92*H92,2)</f>
        <v>0</v>
      </c>
      <c r="K92" s="223" t="s">
        <v>147</v>
      </c>
      <c r="L92" s="72"/>
      <c r="M92" s="228" t="s">
        <v>21</v>
      </c>
      <c r="N92" s="229" t="s">
        <v>44</v>
      </c>
      <c r="O92" s="47"/>
      <c r="P92" s="230">
        <f>O92*H92</f>
        <v>0</v>
      </c>
      <c r="Q92" s="230">
        <v>0</v>
      </c>
      <c r="R92" s="230">
        <f>Q92*H92</f>
        <v>0</v>
      </c>
      <c r="S92" s="230">
        <v>0</v>
      </c>
      <c r="T92" s="231">
        <f>S92*H92</f>
        <v>0</v>
      </c>
      <c r="AR92" s="24" t="s">
        <v>148</v>
      </c>
      <c r="AT92" s="24" t="s">
        <v>143</v>
      </c>
      <c r="AU92" s="24" t="s">
        <v>84</v>
      </c>
      <c r="AY92" s="24" t="s">
        <v>141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24" t="s">
        <v>81</v>
      </c>
      <c r="BK92" s="232">
        <f>ROUND(I92*H92,2)</f>
        <v>0</v>
      </c>
      <c r="BL92" s="24" t="s">
        <v>148</v>
      </c>
      <c r="BM92" s="24" t="s">
        <v>1678</v>
      </c>
    </row>
    <row r="93" spans="2:47" s="1" customFormat="1" ht="13.5">
      <c r="B93" s="46"/>
      <c r="C93" s="74"/>
      <c r="D93" s="233" t="s">
        <v>150</v>
      </c>
      <c r="E93" s="74"/>
      <c r="F93" s="234" t="s">
        <v>1679</v>
      </c>
      <c r="G93" s="74"/>
      <c r="H93" s="74"/>
      <c r="I93" s="191"/>
      <c r="J93" s="74"/>
      <c r="K93" s="74"/>
      <c r="L93" s="72"/>
      <c r="M93" s="235"/>
      <c r="N93" s="47"/>
      <c r="O93" s="47"/>
      <c r="P93" s="47"/>
      <c r="Q93" s="47"/>
      <c r="R93" s="47"/>
      <c r="S93" s="47"/>
      <c r="T93" s="95"/>
      <c r="AT93" s="24" t="s">
        <v>150</v>
      </c>
      <c r="AU93" s="24" t="s">
        <v>84</v>
      </c>
    </row>
    <row r="94" spans="2:65" s="1" customFormat="1" ht="16.5" customHeight="1">
      <c r="B94" s="46"/>
      <c r="C94" s="221" t="s">
        <v>155</v>
      </c>
      <c r="D94" s="221" t="s">
        <v>143</v>
      </c>
      <c r="E94" s="222" t="s">
        <v>424</v>
      </c>
      <c r="F94" s="223" t="s">
        <v>425</v>
      </c>
      <c r="G94" s="224" t="s">
        <v>158</v>
      </c>
      <c r="H94" s="225">
        <v>6</v>
      </c>
      <c r="I94" s="226"/>
      <c r="J94" s="227">
        <f>ROUND(I94*H94,2)</f>
        <v>0</v>
      </c>
      <c r="K94" s="223" t="s">
        <v>147</v>
      </c>
      <c r="L94" s="72"/>
      <c r="M94" s="228" t="s">
        <v>21</v>
      </c>
      <c r="N94" s="229" t="s">
        <v>44</v>
      </c>
      <c r="O94" s="47"/>
      <c r="P94" s="230">
        <f>O94*H94</f>
        <v>0</v>
      </c>
      <c r="Q94" s="230">
        <v>0</v>
      </c>
      <c r="R94" s="230">
        <f>Q94*H94</f>
        <v>0</v>
      </c>
      <c r="S94" s="230">
        <v>0</v>
      </c>
      <c r="T94" s="231">
        <f>S94*H94</f>
        <v>0</v>
      </c>
      <c r="AR94" s="24" t="s">
        <v>148</v>
      </c>
      <c r="AT94" s="24" t="s">
        <v>143</v>
      </c>
      <c r="AU94" s="24" t="s">
        <v>84</v>
      </c>
      <c r="AY94" s="24" t="s">
        <v>141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24" t="s">
        <v>81</v>
      </c>
      <c r="BK94" s="232">
        <f>ROUND(I94*H94,2)</f>
        <v>0</v>
      </c>
      <c r="BL94" s="24" t="s">
        <v>148</v>
      </c>
      <c r="BM94" s="24" t="s">
        <v>1680</v>
      </c>
    </row>
    <row r="95" spans="2:47" s="1" customFormat="1" ht="13.5">
      <c r="B95" s="46"/>
      <c r="C95" s="74"/>
      <c r="D95" s="233" t="s">
        <v>150</v>
      </c>
      <c r="E95" s="74"/>
      <c r="F95" s="234" t="s">
        <v>1582</v>
      </c>
      <c r="G95" s="74"/>
      <c r="H95" s="74"/>
      <c r="I95" s="191"/>
      <c r="J95" s="74"/>
      <c r="K95" s="74"/>
      <c r="L95" s="72"/>
      <c r="M95" s="235"/>
      <c r="N95" s="47"/>
      <c r="O95" s="47"/>
      <c r="P95" s="47"/>
      <c r="Q95" s="47"/>
      <c r="R95" s="47"/>
      <c r="S95" s="47"/>
      <c r="T95" s="95"/>
      <c r="AT95" s="24" t="s">
        <v>150</v>
      </c>
      <c r="AU95" s="24" t="s">
        <v>84</v>
      </c>
    </row>
    <row r="96" spans="2:51" s="11" customFormat="1" ht="13.5">
      <c r="B96" s="236"/>
      <c r="C96" s="237"/>
      <c r="D96" s="233" t="s">
        <v>161</v>
      </c>
      <c r="E96" s="237"/>
      <c r="F96" s="239" t="s">
        <v>1681</v>
      </c>
      <c r="G96" s="237"/>
      <c r="H96" s="240">
        <v>6</v>
      </c>
      <c r="I96" s="241"/>
      <c r="J96" s="237"/>
      <c r="K96" s="237"/>
      <c r="L96" s="242"/>
      <c r="M96" s="243"/>
      <c r="N96" s="244"/>
      <c r="O96" s="244"/>
      <c r="P96" s="244"/>
      <c r="Q96" s="244"/>
      <c r="R96" s="244"/>
      <c r="S96" s="244"/>
      <c r="T96" s="245"/>
      <c r="AT96" s="246" t="s">
        <v>161</v>
      </c>
      <c r="AU96" s="246" t="s">
        <v>84</v>
      </c>
      <c r="AV96" s="11" t="s">
        <v>84</v>
      </c>
      <c r="AW96" s="11" t="s">
        <v>6</v>
      </c>
      <c r="AX96" s="11" t="s">
        <v>81</v>
      </c>
      <c r="AY96" s="246" t="s">
        <v>141</v>
      </c>
    </row>
    <row r="97" spans="2:65" s="1" customFormat="1" ht="16.5" customHeight="1">
      <c r="B97" s="46"/>
      <c r="C97" s="221" t="s">
        <v>148</v>
      </c>
      <c r="D97" s="221" t="s">
        <v>143</v>
      </c>
      <c r="E97" s="222" t="s">
        <v>427</v>
      </c>
      <c r="F97" s="223" t="s">
        <v>1584</v>
      </c>
      <c r="G97" s="224" t="s">
        <v>208</v>
      </c>
      <c r="H97" s="225">
        <v>24</v>
      </c>
      <c r="I97" s="226"/>
      <c r="J97" s="227">
        <f>ROUND(I97*H97,2)</f>
        <v>0</v>
      </c>
      <c r="K97" s="223" t="s">
        <v>21</v>
      </c>
      <c r="L97" s="72"/>
      <c r="M97" s="228" t="s">
        <v>21</v>
      </c>
      <c r="N97" s="229" t="s">
        <v>44</v>
      </c>
      <c r="O97" s="47"/>
      <c r="P97" s="230">
        <f>O97*H97</f>
        <v>0</v>
      </c>
      <c r="Q97" s="230">
        <v>0</v>
      </c>
      <c r="R97" s="230">
        <f>Q97*H97</f>
        <v>0</v>
      </c>
      <c r="S97" s="230">
        <v>0</v>
      </c>
      <c r="T97" s="231">
        <f>S97*H97</f>
        <v>0</v>
      </c>
      <c r="AR97" s="24" t="s">
        <v>148</v>
      </c>
      <c r="AT97" s="24" t="s">
        <v>143</v>
      </c>
      <c r="AU97" s="24" t="s">
        <v>84</v>
      </c>
      <c r="AY97" s="24" t="s">
        <v>141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24" t="s">
        <v>81</v>
      </c>
      <c r="BK97" s="232">
        <f>ROUND(I97*H97,2)</f>
        <v>0</v>
      </c>
      <c r="BL97" s="24" t="s">
        <v>148</v>
      </c>
      <c r="BM97" s="24" t="s">
        <v>1682</v>
      </c>
    </row>
    <row r="98" spans="2:47" s="1" customFormat="1" ht="13.5">
      <c r="B98" s="46"/>
      <c r="C98" s="74"/>
      <c r="D98" s="233" t="s">
        <v>150</v>
      </c>
      <c r="E98" s="74"/>
      <c r="F98" s="234" t="s">
        <v>1586</v>
      </c>
      <c r="G98" s="74"/>
      <c r="H98" s="74"/>
      <c r="I98" s="191"/>
      <c r="J98" s="74"/>
      <c r="K98" s="74"/>
      <c r="L98" s="72"/>
      <c r="M98" s="235"/>
      <c r="N98" s="47"/>
      <c r="O98" s="47"/>
      <c r="P98" s="47"/>
      <c r="Q98" s="47"/>
      <c r="R98" s="47"/>
      <c r="S98" s="47"/>
      <c r="T98" s="95"/>
      <c r="AT98" s="24" t="s">
        <v>150</v>
      </c>
      <c r="AU98" s="24" t="s">
        <v>84</v>
      </c>
    </row>
    <row r="99" spans="2:51" s="11" customFormat="1" ht="13.5">
      <c r="B99" s="236"/>
      <c r="C99" s="237"/>
      <c r="D99" s="233" t="s">
        <v>161</v>
      </c>
      <c r="E99" s="237"/>
      <c r="F99" s="239" t="s">
        <v>1683</v>
      </c>
      <c r="G99" s="237"/>
      <c r="H99" s="240">
        <v>24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AT99" s="246" t="s">
        <v>161</v>
      </c>
      <c r="AU99" s="246" t="s">
        <v>84</v>
      </c>
      <c r="AV99" s="11" t="s">
        <v>84</v>
      </c>
      <c r="AW99" s="11" t="s">
        <v>6</v>
      </c>
      <c r="AX99" s="11" t="s">
        <v>81</v>
      </c>
      <c r="AY99" s="246" t="s">
        <v>141</v>
      </c>
    </row>
    <row r="100" spans="2:65" s="1" customFormat="1" ht="16.5" customHeight="1">
      <c r="B100" s="46"/>
      <c r="C100" s="221" t="s">
        <v>167</v>
      </c>
      <c r="D100" s="221" t="s">
        <v>143</v>
      </c>
      <c r="E100" s="222" t="s">
        <v>466</v>
      </c>
      <c r="F100" s="223" t="s">
        <v>467</v>
      </c>
      <c r="G100" s="224" t="s">
        <v>158</v>
      </c>
      <c r="H100" s="225">
        <v>22.5</v>
      </c>
      <c r="I100" s="226"/>
      <c r="J100" s="227">
        <f>ROUND(I100*H100,2)</f>
        <v>0</v>
      </c>
      <c r="K100" s="223" t="s">
        <v>147</v>
      </c>
      <c r="L100" s="72"/>
      <c r="M100" s="228" t="s">
        <v>21</v>
      </c>
      <c r="N100" s="229" t="s">
        <v>44</v>
      </c>
      <c r="O100" s="47"/>
      <c r="P100" s="230">
        <f>O100*H100</f>
        <v>0</v>
      </c>
      <c r="Q100" s="230">
        <v>0</v>
      </c>
      <c r="R100" s="230">
        <f>Q100*H100</f>
        <v>0</v>
      </c>
      <c r="S100" s="230">
        <v>0</v>
      </c>
      <c r="T100" s="231">
        <f>S100*H100</f>
        <v>0</v>
      </c>
      <c r="AR100" s="24" t="s">
        <v>148</v>
      </c>
      <c r="AT100" s="24" t="s">
        <v>143</v>
      </c>
      <c r="AU100" s="24" t="s">
        <v>84</v>
      </c>
      <c r="AY100" s="24" t="s">
        <v>141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24" t="s">
        <v>81</v>
      </c>
      <c r="BK100" s="232">
        <f>ROUND(I100*H100,2)</f>
        <v>0</v>
      </c>
      <c r="BL100" s="24" t="s">
        <v>148</v>
      </c>
      <c r="BM100" s="24" t="s">
        <v>1684</v>
      </c>
    </row>
    <row r="101" spans="2:47" s="1" customFormat="1" ht="13.5">
      <c r="B101" s="46"/>
      <c r="C101" s="74"/>
      <c r="D101" s="233" t="s">
        <v>150</v>
      </c>
      <c r="E101" s="74"/>
      <c r="F101" s="234" t="s">
        <v>1685</v>
      </c>
      <c r="G101" s="74"/>
      <c r="H101" s="74"/>
      <c r="I101" s="191"/>
      <c r="J101" s="74"/>
      <c r="K101" s="74"/>
      <c r="L101" s="72"/>
      <c r="M101" s="235"/>
      <c r="N101" s="47"/>
      <c r="O101" s="47"/>
      <c r="P101" s="47"/>
      <c r="Q101" s="47"/>
      <c r="R101" s="47"/>
      <c r="S101" s="47"/>
      <c r="T101" s="95"/>
      <c r="AT101" s="24" t="s">
        <v>150</v>
      </c>
      <c r="AU101" s="24" t="s">
        <v>84</v>
      </c>
    </row>
    <row r="102" spans="2:51" s="11" customFormat="1" ht="13.5">
      <c r="B102" s="236"/>
      <c r="C102" s="237"/>
      <c r="D102" s="233" t="s">
        <v>161</v>
      </c>
      <c r="E102" s="238" t="s">
        <v>21</v>
      </c>
      <c r="F102" s="239" t="s">
        <v>1686</v>
      </c>
      <c r="G102" s="237"/>
      <c r="H102" s="240">
        <v>22.5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AT102" s="246" t="s">
        <v>161</v>
      </c>
      <c r="AU102" s="246" t="s">
        <v>84</v>
      </c>
      <c r="AV102" s="11" t="s">
        <v>84</v>
      </c>
      <c r="AW102" s="11" t="s">
        <v>37</v>
      </c>
      <c r="AX102" s="11" t="s">
        <v>81</v>
      </c>
      <c r="AY102" s="246" t="s">
        <v>141</v>
      </c>
    </row>
    <row r="103" spans="2:65" s="1" customFormat="1" ht="16.5" customHeight="1">
      <c r="B103" s="46"/>
      <c r="C103" s="221" t="s">
        <v>175</v>
      </c>
      <c r="D103" s="221" t="s">
        <v>143</v>
      </c>
      <c r="E103" s="222" t="s">
        <v>473</v>
      </c>
      <c r="F103" s="223" t="s">
        <v>474</v>
      </c>
      <c r="G103" s="224" t="s">
        <v>158</v>
      </c>
      <c r="H103" s="225">
        <v>22.5</v>
      </c>
      <c r="I103" s="226"/>
      <c r="J103" s="227">
        <f>ROUND(I103*H103,2)</f>
        <v>0</v>
      </c>
      <c r="K103" s="223" t="s">
        <v>147</v>
      </c>
      <c r="L103" s="72"/>
      <c r="M103" s="228" t="s">
        <v>21</v>
      </c>
      <c r="N103" s="229" t="s">
        <v>44</v>
      </c>
      <c r="O103" s="47"/>
      <c r="P103" s="230">
        <f>O103*H103</f>
        <v>0</v>
      </c>
      <c r="Q103" s="230">
        <v>0</v>
      </c>
      <c r="R103" s="230">
        <f>Q103*H103</f>
        <v>0</v>
      </c>
      <c r="S103" s="230">
        <v>0</v>
      </c>
      <c r="T103" s="231">
        <f>S103*H103</f>
        <v>0</v>
      </c>
      <c r="AR103" s="24" t="s">
        <v>148</v>
      </c>
      <c r="AT103" s="24" t="s">
        <v>143</v>
      </c>
      <c r="AU103" s="24" t="s">
        <v>84</v>
      </c>
      <c r="AY103" s="24" t="s">
        <v>141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24" t="s">
        <v>81</v>
      </c>
      <c r="BK103" s="232">
        <f>ROUND(I103*H103,2)</f>
        <v>0</v>
      </c>
      <c r="BL103" s="24" t="s">
        <v>148</v>
      </c>
      <c r="BM103" s="24" t="s">
        <v>1687</v>
      </c>
    </row>
    <row r="104" spans="2:47" s="1" customFormat="1" ht="13.5">
      <c r="B104" s="46"/>
      <c r="C104" s="74"/>
      <c r="D104" s="233" t="s">
        <v>150</v>
      </c>
      <c r="E104" s="74"/>
      <c r="F104" s="234" t="s">
        <v>1596</v>
      </c>
      <c r="G104" s="74"/>
      <c r="H104" s="74"/>
      <c r="I104" s="191"/>
      <c r="J104" s="74"/>
      <c r="K104" s="74"/>
      <c r="L104" s="72"/>
      <c r="M104" s="235"/>
      <c r="N104" s="47"/>
      <c r="O104" s="47"/>
      <c r="P104" s="47"/>
      <c r="Q104" s="47"/>
      <c r="R104" s="47"/>
      <c r="S104" s="47"/>
      <c r="T104" s="95"/>
      <c r="AT104" s="24" t="s">
        <v>150</v>
      </c>
      <c r="AU104" s="24" t="s">
        <v>84</v>
      </c>
    </row>
    <row r="105" spans="2:65" s="1" customFormat="1" ht="16.5" customHeight="1">
      <c r="B105" s="46"/>
      <c r="C105" s="221" t="s">
        <v>179</v>
      </c>
      <c r="D105" s="221" t="s">
        <v>143</v>
      </c>
      <c r="E105" s="222" t="s">
        <v>191</v>
      </c>
      <c r="F105" s="223" t="s">
        <v>192</v>
      </c>
      <c r="G105" s="224" t="s">
        <v>158</v>
      </c>
      <c r="H105" s="225">
        <v>34.5</v>
      </c>
      <c r="I105" s="226"/>
      <c r="J105" s="227">
        <f>ROUND(I105*H105,2)</f>
        <v>0</v>
      </c>
      <c r="K105" s="223" t="s">
        <v>147</v>
      </c>
      <c r="L105" s="72"/>
      <c r="M105" s="228" t="s">
        <v>21</v>
      </c>
      <c r="N105" s="229" t="s">
        <v>44</v>
      </c>
      <c r="O105" s="47"/>
      <c r="P105" s="230">
        <f>O105*H105</f>
        <v>0</v>
      </c>
      <c r="Q105" s="230">
        <v>0</v>
      </c>
      <c r="R105" s="230">
        <f>Q105*H105</f>
        <v>0</v>
      </c>
      <c r="S105" s="230">
        <v>0</v>
      </c>
      <c r="T105" s="231">
        <f>S105*H105</f>
        <v>0</v>
      </c>
      <c r="AR105" s="24" t="s">
        <v>148</v>
      </c>
      <c r="AT105" s="24" t="s">
        <v>143</v>
      </c>
      <c r="AU105" s="24" t="s">
        <v>84</v>
      </c>
      <c r="AY105" s="24" t="s">
        <v>141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24" t="s">
        <v>81</v>
      </c>
      <c r="BK105" s="232">
        <f>ROUND(I105*H105,2)</f>
        <v>0</v>
      </c>
      <c r="BL105" s="24" t="s">
        <v>148</v>
      </c>
      <c r="BM105" s="24" t="s">
        <v>1688</v>
      </c>
    </row>
    <row r="106" spans="2:51" s="11" customFormat="1" ht="13.5">
      <c r="B106" s="236"/>
      <c r="C106" s="237"/>
      <c r="D106" s="233" t="s">
        <v>161</v>
      </c>
      <c r="E106" s="238" t="s">
        <v>21</v>
      </c>
      <c r="F106" s="239" t="s">
        <v>1689</v>
      </c>
      <c r="G106" s="237"/>
      <c r="H106" s="240">
        <v>22.5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AT106" s="246" t="s">
        <v>161</v>
      </c>
      <c r="AU106" s="246" t="s">
        <v>84</v>
      </c>
      <c r="AV106" s="11" t="s">
        <v>84</v>
      </c>
      <c r="AW106" s="11" t="s">
        <v>37</v>
      </c>
      <c r="AX106" s="11" t="s">
        <v>73</v>
      </c>
      <c r="AY106" s="246" t="s">
        <v>141</v>
      </c>
    </row>
    <row r="107" spans="2:51" s="11" customFormat="1" ht="13.5">
      <c r="B107" s="236"/>
      <c r="C107" s="237"/>
      <c r="D107" s="233" t="s">
        <v>161</v>
      </c>
      <c r="E107" s="238" t="s">
        <v>21</v>
      </c>
      <c r="F107" s="239" t="s">
        <v>1690</v>
      </c>
      <c r="G107" s="237"/>
      <c r="H107" s="240">
        <v>12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AT107" s="246" t="s">
        <v>161</v>
      </c>
      <c r="AU107" s="246" t="s">
        <v>84</v>
      </c>
      <c r="AV107" s="11" t="s">
        <v>84</v>
      </c>
      <c r="AW107" s="11" t="s">
        <v>37</v>
      </c>
      <c r="AX107" s="11" t="s">
        <v>73</v>
      </c>
      <c r="AY107" s="246" t="s">
        <v>141</v>
      </c>
    </row>
    <row r="108" spans="2:51" s="12" customFormat="1" ht="13.5">
      <c r="B108" s="247"/>
      <c r="C108" s="248"/>
      <c r="D108" s="233" t="s">
        <v>161</v>
      </c>
      <c r="E108" s="249" t="s">
        <v>21</v>
      </c>
      <c r="F108" s="250" t="s">
        <v>174</v>
      </c>
      <c r="G108" s="248"/>
      <c r="H108" s="251">
        <v>34.5</v>
      </c>
      <c r="I108" s="252"/>
      <c r="J108" s="248"/>
      <c r="K108" s="248"/>
      <c r="L108" s="253"/>
      <c r="M108" s="254"/>
      <c r="N108" s="255"/>
      <c r="O108" s="255"/>
      <c r="P108" s="255"/>
      <c r="Q108" s="255"/>
      <c r="R108" s="255"/>
      <c r="S108" s="255"/>
      <c r="T108" s="256"/>
      <c r="AT108" s="257" t="s">
        <v>161</v>
      </c>
      <c r="AU108" s="257" t="s">
        <v>84</v>
      </c>
      <c r="AV108" s="12" t="s">
        <v>148</v>
      </c>
      <c r="AW108" s="12" t="s">
        <v>37</v>
      </c>
      <c r="AX108" s="12" t="s">
        <v>81</v>
      </c>
      <c r="AY108" s="257" t="s">
        <v>141</v>
      </c>
    </row>
    <row r="109" spans="2:65" s="1" customFormat="1" ht="25.5" customHeight="1">
      <c r="B109" s="46"/>
      <c r="C109" s="221" t="s">
        <v>184</v>
      </c>
      <c r="D109" s="221" t="s">
        <v>143</v>
      </c>
      <c r="E109" s="222" t="s">
        <v>196</v>
      </c>
      <c r="F109" s="223" t="s">
        <v>197</v>
      </c>
      <c r="G109" s="224" t="s">
        <v>158</v>
      </c>
      <c r="H109" s="225">
        <v>345</v>
      </c>
      <c r="I109" s="226"/>
      <c r="J109" s="227">
        <f>ROUND(I109*H109,2)</f>
        <v>0</v>
      </c>
      <c r="K109" s="223" t="s">
        <v>147</v>
      </c>
      <c r="L109" s="72"/>
      <c r="M109" s="228" t="s">
        <v>21</v>
      </c>
      <c r="N109" s="229" t="s">
        <v>44</v>
      </c>
      <c r="O109" s="47"/>
      <c r="P109" s="230">
        <f>O109*H109</f>
        <v>0</v>
      </c>
      <c r="Q109" s="230">
        <v>0</v>
      </c>
      <c r="R109" s="230">
        <f>Q109*H109</f>
        <v>0</v>
      </c>
      <c r="S109" s="230">
        <v>0</v>
      </c>
      <c r="T109" s="231">
        <f>S109*H109</f>
        <v>0</v>
      </c>
      <c r="AR109" s="24" t="s">
        <v>148</v>
      </c>
      <c r="AT109" s="24" t="s">
        <v>143</v>
      </c>
      <c r="AU109" s="24" t="s">
        <v>84</v>
      </c>
      <c r="AY109" s="24" t="s">
        <v>141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24" t="s">
        <v>81</v>
      </c>
      <c r="BK109" s="232">
        <f>ROUND(I109*H109,2)</f>
        <v>0</v>
      </c>
      <c r="BL109" s="24" t="s">
        <v>148</v>
      </c>
      <c r="BM109" s="24" t="s">
        <v>1691</v>
      </c>
    </row>
    <row r="110" spans="2:47" s="1" customFormat="1" ht="13.5">
      <c r="B110" s="46"/>
      <c r="C110" s="74"/>
      <c r="D110" s="233" t="s">
        <v>150</v>
      </c>
      <c r="E110" s="74"/>
      <c r="F110" s="234" t="s">
        <v>1602</v>
      </c>
      <c r="G110" s="74"/>
      <c r="H110" s="74"/>
      <c r="I110" s="191"/>
      <c r="J110" s="74"/>
      <c r="K110" s="74"/>
      <c r="L110" s="72"/>
      <c r="M110" s="235"/>
      <c r="N110" s="47"/>
      <c r="O110" s="47"/>
      <c r="P110" s="47"/>
      <c r="Q110" s="47"/>
      <c r="R110" s="47"/>
      <c r="S110" s="47"/>
      <c r="T110" s="95"/>
      <c r="AT110" s="24" t="s">
        <v>150</v>
      </c>
      <c r="AU110" s="24" t="s">
        <v>84</v>
      </c>
    </row>
    <row r="111" spans="2:51" s="11" customFormat="1" ht="13.5">
      <c r="B111" s="236"/>
      <c r="C111" s="237"/>
      <c r="D111" s="233" t="s">
        <v>161</v>
      </c>
      <c r="E111" s="237"/>
      <c r="F111" s="239" t="s">
        <v>1692</v>
      </c>
      <c r="G111" s="237"/>
      <c r="H111" s="240">
        <v>345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AT111" s="246" t="s">
        <v>161</v>
      </c>
      <c r="AU111" s="246" t="s">
        <v>84</v>
      </c>
      <c r="AV111" s="11" t="s">
        <v>84</v>
      </c>
      <c r="AW111" s="11" t="s">
        <v>6</v>
      </c>
      <c r="AX111" s="11" t="s">
        <v>81</v>
      </c>
      <c r="AY111" s="246" t="s">
        <v>141</v>
      </c>
    </row>
    <row r="112" spans="2:65" s="1" customFormat="1" ht="16.5" customHeight="1">
      <c r="B112" s="46"/>
      <c r="C112" s="221" t="s">
        <v>190</v>
      </c>
      <c r="D112" s="221" t="s">
        <v>143</v>
      </c>
      <c r="E112" s="222" t="s">
        <v>202</v>
      </c>
      <c r="F112" s="223" t="s">
        <v>203</v>
      </c>
      <c r="G112" s="224" t="s">
        <v>158</v>
      </c>
      <c r="H112" s="225">
        <v>22.5</v>
      </c>
      <c r="I112" s="226"/>
      <c r="J112" s="227">
        <f>ROUND(I112*H112,2)</f>
        <v>0</v>
      </c>
      <c r="K112" s="223" t="s">
        <v>147</v>
      </c>
      <c r="L112" s="72"/>
      <c r="M112" s="228" t="s">
        <v>21</v>
      </c>
      <c r="N112" s="229" t="s">
        <v>44</v>
      </c>
      <c r="O112" s="47"/>
      <c r="P112" s="230">
        <f>O112*H112</f>
        <v>0</v>
      </c>
      <c r="Q112" s="230">
        <v>0</v>
      </c>
      <c r="R112" s="230">
        <f>Q112*H112</f>
        <v>0</v>
      </c>
      <c r="S112" s="230">
        <v>0</v>
      </c>
      <c r="T112" s="231">
        <f>S112*H112</f>
        <v>0</v>
      </c>
      <c r="AR112" s="24" t="s">
        <v>148</v>
      </c>
      <c r="AT112" s="24" t="s">
        <v>143</v>
      </c>
      <c r="AU112" s="24" t="s">
        <v>84</v>
      </c>
      <c r="AY112" s="24" t="s">
        <v>141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24" t="s">
        <v>81</v>
      </c>
      <c r="BK112" s="232">
        <f>ROUND(I112*H112,2)</f>
        <v>0</v>
      </c>
      <c r="BL112" s="24" t="s">
        <v>148</v>
      </c>
      <c r="BM112" s="24" t="s">
        <v>1693</v>
      </c>
    </row>
    <row r="113" spans="2:47" s="1" customFormat="1" ht="13.5">
      <c r="B113" s="46"/>
      <c r="C113" s="74"/>
      <c r="D113" s="233" t="s">
        <v>150</v>
      </c>
      <c r="E113" s="74"/>
      <c r="F113" s="234" t="s">
        <v>1694</v>
      </c>
      <c r="G113" s="74"/>
      <c r="H113" s="74"/>
      <c r="I113" s="191"/>
      <c r="J113" s="74"/>
      <c r="K113" s="74"/>
      <c r="L113" s="72"/>
      <c r="M113" s="235"/>
      <c r="N113" s="47"/>
      <c r="O113" s="47"/>
      <c r="P113" s="47"/>
      <c r="Q113" s="47"/>
      <c r="R113" s="47"/>
      <c r="S113" s="47"/>
      <c r="T113" s="95"/>
      <c r="AT113" s="24" t="s">
        <v>150</v>
      </c>
      <c r="AU113" s="24" t="s">
        <v>84</v>
      </c>
    </row>
    <row r="114" spans="2:65" s="1" customFormat="1" ht="16.5" customHeight="1">
      <c r="B114" s="46"/>
      <c r="C114" s="221" t="s">
        <v>195</v>
      </c>
      <c r="D114" s="221" t="s">
        <v>143</v>
      </c>
      <c r="E114" s="222" t="s">
        <v>206</v>
      </c>
      <c r="F114" s="223" t="s">
        <v>207</v>
      </c>
      <c r="G114" s="224" t="s">
        <v>208</v>
      </c>
      <c r="H114" s="225">
        <v>45</v>
      </c>
      <c r="I114" s="226"/>
      <c r="J114" s="227">
        <f>ROUND(I114*H114,2)</f>
        <v>0</v>
      </c>
      <c r="K114" s="223" t="s">
        <v>147</v>
      </c>
      <c r="L114" s="72"/>
      <c r="M114" s="228" t="s">
        <v>21</v>
      </c>
      <c r="N114" s="229" t="s">
        <v>44</v>
      </c>
      <c r="O114" s="47"/>
      <c r="P114" s="230">
        <f>O114*H114</f>
        <v>0</v>
      </c>
      <c r="Q114" s="230">
        <v>0</v>
      </c>
      <c r="R114" s="230">
        <f>Q114*H114</f>
        <v>0</v>
      </c>
      <c r="S114" s="230">
        <v>0</v>
      </c>
      <c r="T114" s="231">
        <f>S114*H114</f>
        <v>0</v>
      </c>
      <c r="AR114" s="24" t="s">
        <v>148</v>
      </c>
      <c r="AT114" s="24" t="s">
        <v>143</v>
      </c>
      <c r="AU114" s="24" t="s">
        <v>84</v>
      </c>
      <c r="AY114" s="24" t="s">
        <v>141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24" t="s">
        <v>81</v>
      </c>
      <c r="BK114" s="232">
        <f>ROUND(I114*H114,2)</f>
        <v>0</v>
      </c>
      <c r="BL114" s="24" t="s">
        <v>148</v>
      </c>
      <c r="BM114" s="24" t="s">
        <v>1695</v>
      </c>
    </row>
    <row r="115" spans="2:47" s="1" customFormat="1" ht="13.5">
      <c r="B115" s="46"/>
      <c r="C115" s="74"/>
      <c r="D115" s="233" t="s">
        <v>150</v>
      </c>
      <c r="E115" s="74"/>
      <c r="F115" s="234" t="s">
        <v>1606</v>
      </c>
      <c r="G115" s="74"/>
      <c r="H115" s="74"/>
      <c r="I115" s="191"/>
      <c r="J115" s="74"/>
      <c r="K115" s="74"/>
      <c r="L115" s="72"/>
      <c r="M115" s="235"/>
      <c r="N115" s="47"/>
      <c r="O115" s="47"/>
      <c r="P115" s="47"/>
      <c r="Q115" s="47"/>
      <c r="R115" s="47"/>
      <c r="S115" s="47"/>
      <c r="T115" s="95"/>
      <c r="AT115" s="24" t="s">
        <v>150</v>
      </c>
      <c r="AU115" s="24" t="s">
        <v>84</v>
      </c>
    </row>
    <row r="116" spans="2:51" s="11" customFormat="1" ht="13.5">
      <c r="B116" s="236"/>
      <c r="C116" s="237"/>
      <c r="D116" s="233" t="s">
        <v>161</v>
      </c>
      <c r="E116" s="237"/>
      <c r="F116" s="239" t="s">
        <v>1696</v>
      </c>
      <c r="G116" s="237"/>
      <c r="H116" s="240">
        <v>45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AT116" s="246" t="s">
        <v>161</v>
      </c>
      <c r="AU116" s="246" t="s">
        <v>84</v>
      </c>
      <c r="AV116" s="11" t="s">
        <v>84</v>
      </c>
      <c r="AW116" s="11" t="s">
        <v>6</v>
      </c>
      <c r="AX116" s="11" t="s">
        <v>81</v>
      </c>
      <c r="AY116" s="246" t="s">
        <v>141</v>
      </c>
    </row>
    <row r="117" spans="2:65" s="1" customFormat="1" ht="16.5" customHeight="1">
      <c r="B117" s="46"/>
      <c r="C117" s="221" t="s">
        <v>201</v>
      </c>
      <c r="D117" s="221" t="s">
        <v>143</v>
      </c>
      <c r="E117" s="222" t="s">
        <v>550</v>
      </c>
      <c r="F117" s="223" t="s">
        <v>551</v>
      </c>
      <c r="G117" s="224" t="s">
        <v>158</v>
      </c>
      <c r="H117" s="225">
        <v>12</v>
      </c>
      <c r="I117" s="226"/>
      <c r="J117" s="227">
        <f>ROUND(I117*H117,2)</f>
        <v>0</v>
      </c>
      <c r="K117" s="223" t="s">
        <v>147</v>
      </c>
      <c r="L117" s="72"/>
      <c r="M117" s="228" t="s">
        <v>21</v>
      </c>
      <c r="N117" s="229" t="s">
        <v>44</v>
      </c>
      <c r="O117" s="47"/>
      <c r="P117" s="230">
        <f>O117*H117</f>
        <v>0</v>
      </c>
      <c r="Q117" s="230">
        <v>0</v>
      </c>
      <c r="R117" s="230">
        <f>Q117*H117</f>
        <v>0</v>
      </c>
      <c r="S117" s="230">
        <v>0</v>
      </c>
      <c r="T117" s="231">
        <f>S117*H117</f>
        <v>0</v>
      </c>
      <c r="AR117" s="24" t="s">
        <v>148</v>
      </c>
      <c r="AT117" s="24" t="s">
        <v>143</v>
      </c>
      <c r="AU117" s="24" t="s">
        <v>84</v>
      </c>
      <c r="AY117" s="24" t="s">
        <v>141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24" t="s">
        <v>81</v>
      </c>
      <c r="BK117" s="232">
        <f>ROUND(I117*H117,2)</f>
        <v>0</v>
      </c>
      <c r="BL117" s="24" t="s">
        <v>148</v>
      </c>
      <c r="BM117" s="24" t="s">
        <v>1697</v>
      </c>
    </row>
    <row r="118" spans="2:51" s="11" customFormat="1" ht="13.5">
      <c r="B118" s="236"/>
      <c r="C118" s="237"/>
      <c r="D118" s="233" t="s">
        <v>161</v>
      </c>
      <c r="E118" s="238" t="s">
        <v>21</v>
      </c>
      <c r="F118" s="239" t="s">
        <v>1698</v>
      </c>
      <c r="G118" s="237"/>
      <c r="H118" s="240">
        <v>12</v>
      </c>
      <c r="I118" s="241"/>
      <c r="J118" s="237"/>
      <c r="K118" s="237"/>
      <c r="L118" s="242"/>
      <c r="M118" s="243"/>
      <c r="N118" s="244"/>
      <c r="O118" s="244"/>
      <c r="P118" s="244"/>
      <c r="Q118" s="244"/>
      <c r="R118" s="244"/>
      <c r="S118" s="244"/>
      <c r="T118" s="245"/>
      <c r="AT118" s="246" t="s">
        <v>161</v>
      </c>
      <c r="AU118" s="246" t="s">
        <v>84</v>
      </c>
      <c r="AV118" s="11" t="s">
        <v>84</v>
      </c>
      <c r="AW118" s="11" t="s">
        <v>37</v>
      </c>
      <c r="AX118" s="11" t="s">
        <v>81</v>
      </c>
      <c r="AY118" s="246" t="s">
        <v>141</v>
      </c>
    </row>
    <row r="119" spans="2:65" s="1" customFormat="1" ht="25.5" customHeight="1">
      <c r="B119" s="46"/>
      <c r="C119" s="221" t="s">
        <v>205</v>
      </c>
      <c r="D119" s="221" t="s">
        <v>143</v>
      </c>
      <c r="E119" s="222" t="s">
        <v>1699</v>
      </c>
      <c r="F119" s="223" t="s">
        <v>1700</v>
      </c>
      <c r="G119" s="224" t="s">
        <v>158</v>
      </c>
      <c r="H119" s="225">
        <v>7.215</v>
      </c>
      <c r="I119" s="226"/>
      <c r="J119" s="227">
        <f>ROUND(I119*H119,2)</f>
        <v>0</v>
      </c>
      <c r="K119" s="223" t="s">
        <v>147</v>
      </c>
      <c r="L119" s="72"/>
      <c r="M119" s="228" t="s">
        <v>21</v>
      </c>
      <c r="N119" s="229" t="s">
        <v>44</v>
      </c>
      <c r="O119" s="47"/>
      <c r="P119" s="230">
        <f>O119*H119</f>
        <v>0</v>
      </c>
      <c r="Q119" s="230">
        <v>0</v>
      </c>
      <c r="R119" s="230">
        <f>Q119*H119</f>
        <v>0</v>
      </c>
      <c r="S119" s="230">
        <v>0</v>
      </c>
      <c r="T119" s="231">
        <f>S119*H119</f>
        <v>0</v>
      </c>
      <c r="AR119" s="24" t="s">
        <v>148</v>
      </c>
      <c r="AT119" s="24" t="s">
        <v>143</v>
      </c>
      <c r="AU119" s="24" t="s">
        <v>84</v>
      </c>
      <c r="AY119" s="24" t="s">
        <v>141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24" t="s">
        <v>81</v>
      </c>
      <c r="BK119" s="232">
        <f>ROUND(I119*H119,2)</f>
        <v>0</v>
      </c>
      <c r="BL119" s="24" t="s">
        <v>148</v>
      </c>
      <c r="BM119" s="24" t="s">
        <v>1701</v>
      </c>
    </row>
    <row r="120" spans="2:51" s="11" customFormat="1" ht="13.5">
      <c r="B120" s="236"/>
      <c r="C120" s="237"/>
      <c r="D120" s="233" t="s">
        <v>161</v>
      </c>
      <c r="E120" s="238" t="s">
        <v>21</v>
      </c>
      <c r="F120" s="239" t="s">
        <v>1702</v>
      </c>
      <c r="G120" s="237"/>
      <c r="H120" s="240">
        <v>7.5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AT120" s="246" t="s">
        <v>161</v>
      </c>
      <c r="AU120" s="246" t="s">
        <v>84</v>
      </c>
      <c r="AV120" s="11" t="s">
        <v>84</v>
      </c>
      <c r="AW120" s="11" t="s">
        <v>37</v>
      </c>
      <c r="AX120" s="11" t="s">
        <v>73</v>
      </c>
      <c r="AY120" s="246" t="s">
        <v>141</v>
      </c>
    </row>
    <row r="121" spans="2:51" s="11" customFormat="1" ht="13.5">
      <c r="B121" s="236"/>
      <c r="C121" s="237"/>
      <c r="D121" s="233" t="s">
        <v>161</v>
      </c>
      <c r="E121" s="238" t="s">
        <v>21</v>
      </c>
      <c r="F121" s="239" t="s">
        <v>1703</v>
      </c>
      <c r="G121" s="237"/>
      <c r="H121" s="240">
        <v>-0.285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AT121" s="246" t="s">
        <v>161</v>
      </c>
      <c r="AU121" s="246" t="s">
        <v>84</v>
      </c>
      <c r="AV121" s="11" t="s">
        <v>84</v>
      </c>
      <c r="AW121" s="11" t="s">
        <v>37</v>
      </c>
      <c r="AX121" s="11" t="s">
        <v>73</v>
      </c>
      <c r="AY121" s="246" t="s">
        <v>141</v>
      </c>
    </row>
    <row r="122" spans="2:51" s="12" customFormat="1" ht="13.5">
      <c r="B122" s="247"/>
      <c r="C122" s="248"/>
      <c r="D122" s="233" t="s">
        <v>161</v>
      </c>
      <c r="E122" s="249" t="s">
        <v>21</v>
      </c>
      <c r="F122" s="250" t="s">
        <v>174</v>
      </c>
      <c r="G122" s="248"/>
      <c r="H122" s="251">
        <v>7.215</v>
      </c>
      <c r="I122" s="252"/>
      <c r="J122" s="248"/>
      <c r="K122" s="248"/>
      <c r="L122" s="253"/>
      <c r="M122" s="254"/>
      <c r="N122" s="255"/>
      <c r="O122" s="255"/>
      <c r="P122" s="255"/>
      <c r="Q122" s="255"/>
      <c r="R122" s="255"/>
      <c r="S122" s="255"/>
      <c r="T122" s="256"/>
      <c r="AT122" s="257" t="s">
        <v>161</v>
      </c>
      <c r="AU122" s="257" t="s">
        <v>84</v>
      </c>
      <c r="AV122" s="12" t="s">
        <v>148</v>
      </c>
      <c r="AW122" s="12" t="s">
        <v>37</v>
      </c>
      <c r="AX122" s="12" t="s">
        <v>81</v>
      </c>
      <c r="AY122" s="257" t="s">
        <v>141</v>
      </c>
    </row>
    <row r="123" spans="2:65" s="1" customFormat="1" ht="16.5" customHeight="1">
      <c r="B123" s="46"/>
      <c r="C123" s="284" t="s">
        <v>212</v>
      </c>
      <c r="D123" s="284" t="s">
        <v>576</v>
      </c>
      <c r="E123" s="285" t="s">
        <v>1704</v>
      </c>
      <c r="F123" s="286" t="s">
        <v>1705</v>
      </c>
      <c r="G123" s="287" t="s">
        <v>208</v>
      </c>
      <c r="H123" s="288">
        <v>14.43</v>
      </c>
      <c r="I123" s="289"/>
      <c r="J123" s="290">
        <f>ROUND(I123*H123,2)</f>
        <v>0</v>
      </c>
      <c r="K123" s="286" t="s">
        <v>147</v>
      </c>
      <c r="L123" s="291"/>
      <c r="M123" s="292" t="s">
        <v>21</v>
      </c>
      <c r="N123" s="293" t="s">
        <v>44</v>
      </c>
      <c r="O123" s="47"/>
      <c r="P123" s="230">
        <f>O123*H123</f>
        <v>0</v>
      </c>
      <c r="Q123" s="230">
        <v>1</v>
      </c>
      <c r="R123" s="230">
        <f>Q123*H123</f>
        <v>14.43</v>
      </c>
      <c r="S123" s="230">
        <v>0</v>
      </c>
      <c r="T123" s="231">
        <f>S123*H123</f>
        <v>0</v>
      </c>
      <c r="AR123" s="24" t="s">
        <v>184</v>
      </c>
      <c r="AT123" s="24" t="s">
        <v>576</v>
      </c>
      <c r="AU123" s="24" t="s">
        <v>84</v>
      </c>
      <c r="AY123" s="24" t="s">
        <v>141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24" t="s">
        <v>81</v>
      </c>
      <c r="BK123" s="232">
        <f>ROUND(I123*H123,2)</f>
        <v>0</v>
      </c>
      <c r="BL123" s="24" t="s">
        <v>148</v>
      </c>
      <c r="BM123" s="24" t="s">
        <v>1706</v>
      </c>
    </row>
    <row r="124" spans="2:51" s="11" customFormat="1" ht="13.5">
      <c r="B124" s="236"/>
      <c r="C124" s="237"/>
      <c r="D124" s="233" t="s">
        <v>161</v>
      </c>
      <c r="E124" s="237"/>
      <c r="F124" s="239" t="s">
        <v>1707</v>
      </c>
      <c r="G124" s="237"/>
      <c r="H124" s="240">
        <v>14.43</v>
      </c>
      <c r="I124" s="241"/>
      <c r="J124" s="237"/>
      <c r="K124" s="237"/>
      <c r="L124" s="242"/>
      <c r="M124" s="243"/>
      <c r="N124" s="244"/>
      <c r="O124" s="244"/>
      <c r="P124" s="244"/>
      <c r="Q124" s="244"/>
      <c r="R124" s="244"/>
      <c r="S124" s="244"/>
      <c r="T124" s="245"/>
      <c r="AT124" s="246" t="s">
        <v>161</v>
      </c>
      <c r="AU124" s="246" t="s">
        <v>84</v>
      </c>
      <c r="AV124" s="11" t="s">
        <v>84</v>
      </c>
      <c r="AW124" s="11" t="s">
        <v>6</v>
      </c>
      <c r="AX124" s="11" t="s">
        <v>81</v>
      </c>
      <c r="AY124" s="246" t="s">
        <v>141</v>
      </c>
    </row>
    <row r="125" spans="2:63" s="10" customFormat="1" ht="29.85" customHeight="1">
      <c r="B125" s="205"/>
      <c r="C125" s="206"/>
      <c r="D125" s="207" t="s">
        <v>72</v>
      </c>
      <c r="E125" s="219" t="s">
        <v>148</v>
      </c>
      <c r="F125" s="219" t="s">
        <v>841</v>
      </c>
      <c r="G125" s="206"/>
      <c r="H125" s="206"/>
      <c r="I125" s="209"/>
      <c r="J125" s="220">
        <f>BK125</f>
        <v>0</v>
      </c>
      <c r="K125" s="206"/>
      <c r="L125" s="211"/>
      <c r="M125" s="212"/>
      <c r="N125" s="213"/>
      <c r="O125" s="213"/>
      <c r="P125" s="214">
        <f>SUM(P126:P127)</f>
        <v>0</v>
      </c>
      <c r="Q125" s="213"/>
      <c r="R125" s="214">
        <f>SUM(R126:R127)</f>
        <v>0</v>
      </c>
      <c r="S125" s="213"/>
      <c r="T125" s="215">
        <f>SUM(T126:T127)</f>
        <v>0</v>
      </c>
      <c r="AR125" s="216" t="s">
        <v>81</v>
      </c>
      <c r="AT125" s="217" t="s">
        <v>72</v>
      </c>
      <c r="AU125" s="217" t="s">
        <v>81</v>
      </c>
      <c r="AY125" s="216" t="s">
        <v>141</v>
      </c>
      <c r="BK125" s="218">
        <f>SUM(BK126:BK127)</f>
        <v>0</v>
      </c>
    </row>
    <row r="126" spans="2:65" s="1" customFormat="1" ht="16.5" customHeight="1">
      <c r="B126" s="46"/>
      <c r="C126" s="221" t="s">
        <v>217</v>
      </c>
      <c r="D126" s="221" t="s">
        <v>143</v>
      </c>
      <c r="E126" s="222" t="s">
        <v>1708</v>
      </c>
      <c r="F126" s="223" t="s">
        <v>1709</v>
      </c>
      <c r="G126" s="224" t="s">
        <v>158</v>
      </c>
      <c r="H126" s="225">
        <v>3</v>
      </c>
      <c r="I126" s="226"/>
      <c r="J126" s="227">
        <f>ROUND(I126*H126,2)</f>
        <v>0</v>
      </c>
      <c r="K126" s="223" t="s">
        <v>147</v>
      </c>
      <c r="L126" s="72"/>
      <c r="M126" s="228" t="s">
        <v>21</v>
      </c>
      <c r="N126" s="229" t="s">
        <v>44</v>
      </c>
      <c r="O126" s="47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AR126" s="24" t="s">
        <v>148</v>
      </c>
      <c r="AT126" s="24" t="s">
        <v>143</v>
      </c>
      <c r="AU126" s="24" t="s">
        <v>84</v>
      </c>
      <c r="AY126" s="24" t="s">
        <v>141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24" t="s">
        <v>81</v>
      </c>
      <c r="BK126" s="232">
        <f>ROUND(I126*H126,2)</f>
        <v>0</v>
      </c>
      <c r="BL126" s="24" t="s">
        <v>148</v>
      </c>
      <c r="BM126" s="24" t="s">
        <v>1710</v>
      </c>
    </row>
    <row r="127" spans="2:51" s="11" customFormat="1" ht="13.5">
      <c r="B127" s="236"/>
      <c r="C127" s="237"/>
      <c r="D127" s="233" t="s">
        <v>161</v>
      </c>
      <c r="E127" s="238" t="s">
        <v>21</v>
      </c>
      <c r="F127" s="239" t="s">
        <v>1711</v>
      </c>
      <c r="G127" s="237"/>
      <c r="H127" s="240">
        <v>3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AT127" s="246" t="s">
        <v>161</v>
      </c>
      <c r="AU127" s="246" t="s">
        <v>84</v>
      </c>
      <c r="AV127" s="11" t="s">
        <v>84</v>
      </c>
      <c r="AW127" s="11" t="s">
        <v>37</v>
      </c>
      <c r="AX127" s="11" t="s">
        <v>81</v>
      </c>
      <c r="AY127" s="246" t="s">
        <v>141</v>
      </c>
    </row>
    <row r="128" spans="2:63" s="10" customFormat="1" ht="29.85" customHeight="1">
      <c r="B128" s="205"/>
      <c r="C128" s="206"/>
      <c r="D128" s="207" t="s">
        <v>72</v>
      </c>
      <c r="E128" s="219" t="s">
        <v>184</v>
      </c>
      <c r="F128" s="219" t="s">
        <v>1046</v>
      </c>
      <c r="G128" s="206"/>
      <c r="H128" s="206"/>
      <c r="I128" s="209"/>
      <c r="J128" s="220">
        <f>BK128</f>
        <v>0</v>
      </c>
      <c r="K128" s="206"/>
      <c r="L128" s="211"/>
      <c r="M128" s="212"/>
      <c r="N128" s="213"/>
      <c r="O128" s="213"/>
      <c r="P128" s="214">
        <f>SUM(P129:P137)</f>
        <v>0</v>
      </c>
      <c r="Q128" s="213"/>
      <c r="R128" s="214">
        <f>SUM(R129:R137)</f>
        <v>0.6702400000000001</v>
      </c>
      <c r="S128" s="213"/>
      <c r="T128" s="215">
        <f>SUM(T129:T137)</f>
        <v>0</v>
      </c>
      <c r="AR128" s="216" t="s">
        <v>81</v>
      </c>
      <c r="AT128" s="217" t="s">
        <v>72</v>
      </c>
      <c r="AU128" s="217" t="s">
        <v>81</v>
      </c>
      <c r="AY128" s="216" t="s">
        <v>141</v>
      </c>
      <c r="BK128" s="218">
        <f>SUM(BK129:BK137)</f>
        <v>0</v>
      </c>
    </row>
    <row r="129" spans="2:65" s="1" customFormat="1" ht="16.5" customHeight="1">
      <c r="B129" s="46"/>
      <c r="C129" s="221" t="s">
        <v>10</v>
      </c>
      <c r="D129" s="221" t="s">
        <v>143</v>
      </c>
      <c r="E129" s="222" t="s">
        <v>1637</v>
      </c>
      <c r="F129" s="223" t="s">
        <v>1638</v>
      </c>
      <c r="G129" s="224" t="s">
        <v>306</v>
      </c>
      <c r="H129" s="225">
        <v>30</v>
      </c>
      <c r="I129" s="226"/>
      <c r="J129" s="227">
        <f>ROUND(I129*H129,2)</f>
        <v>0</v>
      </c>
      <c r="K129" s="223" t="s">
        <v>1625</v>
      </c>
      <c r="L129" s="72"/>
      <c r="M129" s="228" t="s">
        <v>21</v>
      </c>
      <c r="N129" s="229" t="s">
        <v>44</v>
      </c>
      <c r="O129" s="47"/>
      <c r="P129" s="230">
        <f>O129*H129</f>
        <v>0</v>
      </c>
      <c r="Q129" s="230">
        <v>0.00128</v>
      </c>
      <c r="R129" s="230">
        <f>Q129*H129</f>
        <v>0.038400000000000004</v>
      </c>
      <c r="S129" s="230">
        <v>0</v>
      </c>
      <c r="T129" s="231">
        <f>S129*H129</f>
        <v>0</v>
      </c>
      <c r="AR129" s="24" t="s">
        <v>148</v>
      </c>
      <c r="AT129" s="24" t="s">
        <v>143</v>
      </c>
      <c r="AU129" s="24" t="s">
        <v>84</v>
      </c>
      <c r="AY129" s="24" t="s">
        <v>141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24" t="s">
        <v>81</v>
      </c>
      <c r="BK129" s="232">
        <f>ROUND(I129*H129,2)</f>
        <v>0</v>
      </c>
      <c r="BL129" s="24" t="s">
        <v>148</v>
      </c>
      <c r="BM129" s="24" t="s">
        <v>1712</v>
      </c>
    </row>
    <row r="130" spans="2:47" s="1" customFormat="1" ht="13.5">
      <c r="B130" s="46"/>
      <c r="C130" s="74"/>
      <c r="D130" s="233" t="s">
        <v>150</v>
      </c>
      <c r="E130" s="74"/>
      <c r="F130" s="234" t="s">
        <v>1640</v>
      </c>
      <c r="G130" s="74"/>
      <c r="H130" s="74"/>
      <c r="I130" s="191"/>
      <c r="J130" s="74"/>
      <c r="K130" s="74"/>
      <c r="L130" s="72"/>
      <c r="M130" s="235"/>
      <c r="N130" s="47"/>
      <c r="O130" s="47"/>
      <c r="P130" s="47"/>
      <c r="Q130" s="47"/>
      <c r="R130" s="47"/>
      <c r="S130" s="47"/>
      <c r="T130" s="95"/>
      <c r="AT130" s="24" t="s">
        <v>150</v>
      </c>
      <c r="AU130" s="24" t="s">
        <v>84</v>
      </c>
    </row>
    <row r="131" spans="2:65" s="1" customFormat="1" ht="16.5" customHeight="1">
      <c r="B131" s="46"/>
      <c r="C131" s="221" t="s">
        <v>228</v>
      </c>
      <c r="D131" s="221" t="s">
        <v>143</v>
      </c>
      <c r="E131" s="222" t="s">
        <v>1641</v>
      </c>
      <c r="F131" s="223" t="s">
        <v>1642</v>
      </c>
      <c r="G131" s="224" t="s">
        <v>306</v>
      </c>
      <c r="H131" s="225">
        <v>30</v>
      </c>
      <c r="I131" s="226"/>
      <c r="J131" s="227">
        <f>ROUND(I131*H131,2)</f>
        <v>0</v>
      </c>
      <c r="K131" s="223" t="s">
        <v>1625</v>
      </c>
      <c r="L131" s="72"/>
      <c r="M131" s="228" t="s">
        <v>21</v>
      </c>
      <c r="N131" s="229" t="s">
        <v>44</v>
      </c>
      <c r="O131" s="47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AR131" s="24" t="s">
        <v>148</v>
      </c>
      <c r="AT131" s="24" t="s">
        <v>143</v>
      </c>
      <c r="AU131" s="24" t="s">
        <v>84</v>
      </c>
      <c r="AY131" s="24" t="s">
        <v>141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24" t="s">
        <v>81</v>
      </c>
      <c r="BK131" s="232">
        <f>ROUND(I131*H131,2)</f>
        <v>0</v>
      </c>
      <c r="BL131" s="24" t="s">
        <v>148</v>
      </c>
      <c r="BM131" s="24" t="s">
        <v>1713</v>
      </c>
    </row>
    <row r="132" spans="2:65" s="1" customFormat="1" ht="16.5" customHeight="1">
      <c r="B132" s="46"/>
      <c r="C132" s="221" t="s">
        <v>236</v>
      </c>
      <c r="D132" s="221" t="s">
        <v>143</v>
      </c>
      <c r="E132" s="222" t="s">
        <v>1644</v>
      </c>
      <c r="F132" s="223" t="s">
        <v>1645</v>
      </c>
      <c r="G132" s="224" t="s">
        <v>306</v>
      </c>
      <c r="H132" s="225">
        <v>30</v>
      </c>
      <c r="I132" s="226"/>
      <c r="J132" s="227">
        <f>ROUND(I132*H132,2)</f>
        <v>0</v>
      </c>
      <c r="K132" s="223" t="s">
        <v>1625</v>
      </c>
      <c r="L132" s="72"/>
      <c r="M132" s="228" t="s">
        <v>21</v>
      </c>
      <c r="N132" s="229" t="s">
        <v>44</v>
      </c>
      <c r="O132" s="47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AR132" s="24" t="s">
        <v>148</v>
      </c>
      <c r="AT132" s="24" t="s">
        <v>143</v>
      </c>
      <c r="AU132" s="24" t="s">
        <v>84</v>
      </c>
      <c r="AY132" s="24" t="s">
        <v>141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24" t="s">
        <v>81</v>
      </c>
      <c r="BK132" s="232">
        <f>ROUND(I132*H132,2)</f>
        <v>0</v>
      </c>
      <c r="BL132" s="24" t="s">
        <v>148</v>
      </c>
      <c r="BM132" s="24" t="s">
        <v>1714</v>
      </c>
    </row>
    <row r="133" spans="2:65" s="1" customFormat="1" ht="16.5" customHeight="1">
      <c r="B133" s="46"/>
      <c r="C133" s="221" t="s">
        <v>472</v>
      </c>
      <c r="D133" s="221" t="s">
        <v>143</v>
      </c>
      <c r="E133" s="222" t="s">
        <v>1647</v>
      </c>
      <c r="F133" s="223" t="s">
        <v>1648</v>
      </c>
      <c r="G133" s="224" t="s">
        <v>249</v>
      </c>
      <c r="H133" s="225">
        <v>1</v>
      </c>
      <c r="I133" s="226"/>
      <c r="J133" s="227">
        <f>ROUND(I133*H133,2)</f>
        <v>0</v>
      </c>
      <c r="K133" s="223" t="s">
        <v>1625</v>
      </c>
      <c r="L133" s="72"/>
      <c r="M133" s="228" t="s">
        <v>21</v>
      </c>
      <c r="N133" s="229" t="s">
        <v>44</v>
      </c>
      <c r="O133" s="47"/>
      <c r="P133" s="230">
        <f>O133*H133</f>
        <v>0</v>
      </c>
      <c r="Q133" s="230">
        <v>0.46009</v>
      </c>
      <c r="R133" s="230">
        <f>Q133*H133</f>
        <v>0.46009</v>
      </c>
      <c r="S133" s="230">
        <v>0</v>
      </c>
      <c r="T133" s="231">
        <f>S133*H133</f>
        <v>0</v>
      </c>
      <c r="AR133" s="24" t="s">
        <v>148</v>
      </c>
      <c r="AT133" s="24" t="s">
        <v>143</v>
      </c>
      <c r="AU133" s="24" t="s">
        <v>84</v>
      </c>
      <c r="AY133" s="24" t="s">
        <v>141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24" t="s">
        <v>81</v>
      </c>
      <c r="BK133" s="232">
        <f>ROUND(I133*H133,2)</f>
        <v>0</v>
      </c>
      <c r="BL133" s="24" t="s">
        <v>148</v>
      </c>
      <c r="BM133" s="24" t="s">
        <v>1715</v>
      </c>
    </row>
    <row r="134" spans="2:65" s="1" customFormat="1" ht="16.5" customHeight="1">
      <c r="B134" s="46"/>
      <c r="C134" s="221" t="s">
        <v>476</v>
      </c>
      <c r="D134" s="221" t="s">
        <v>143</v>
      </c>
      <c r="E134" s="222" t="s">
        <v>1716</v>
      </c>
      <c r="F134" s="223" t="s">
        <v>1717</v>
      </c>
      <c r="G134" s="224" t="s">
        <v>306</v>
      </c>
      <c r="H134" s="225">
        <v>30</v>
      </c>
      <c r="I134" s="226"/>
      <c r="J134" s="227">
        <f>ROUND(I134*H134,2)</f>
        <v>0</v>
      </c>
      <c r="K134" s="223" t="s">
        <v>147</v>
      </c>
      <c r="L134" s="72"/>
      <c r="M134" s="228" t="s">
        <v>21</v>
      </c>
      <c r="N134" s="229" t="s">
        <v>44</v>
      </c>
      <c r="O134" s="47"/>
      <c r="P134" s="230">
        <f>O134*H134</f>
        <v>0</v>
      </c>
      <c r="Q134" s="230">
        <v>0.00013</v>
      </c>
      <c r="R134" s="230">
        <f>Q134*H134</f>
        <v>0.0039</v>
      </c>
      <c r="S134" s="230">
        <v>0</v>
      </c>
      <c r="T134" s="231">
        <f>S134*H134</f>
        <v>0</v>
      </c>
      <c r="AR134" s="24" t="s">
        <v>148</v>
      </c>
      <c r="AT134" s="24" t="s">
        <v>143</v>
      </c>
      <c r="AU134" s="24" t="s">
        <v>84</v>
      </c>
      <c r="AY134" s="24" t="s">
        <v>141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24" t="s">
        <v>81</v>
      </c>
      <c r="BK134" s="232">
        <f>ROUND(I134*H134,2)</f>
        <v>0</v>
      </c>
      <c r="BL134" s="24" t="s">
        <v>148</v>
      </c>
      <c r="BM134" s="24" t="s">
        <v>1718</v>
      </c>
    </row>
    <row r="135" spans="2:65" s="1" customFormat="1" ht="16.5" customHeight="1">
      <c r="B135" s="46"/>
      <c r="C135" s="221" t="s">
        <v>480</v>
      </c>
      <c r="D135" s="221" t="s">
        <v>143</v>
      </c>
      <c r="E135" s="222" t="s">
        <v>1719</v>
      </c>
      <c r="F135" s="223" t="s">
        <v>1720</v>
      </c>
      <c r="G135" s="224" t="s">
        <v>306</v>
      </c>
      <c r="H135" s="225">
        <v>5</v>
      </c>
      <c r="I135" s="226"/>
      <c r="J135" s="227">
        <f>ROUND(I135*H135,2)</f>
        <v>0</v>
      </c>
      <c r="K135" s="223" t="s">
        <v>1625</v>
      </c>
      <c r="L135" s="72"/>
      <c r="M135" s="228" t="s">
        <v>21</v>
      </c>
      <c r="N135" s="229" t="s">
        <v>44</v>
      </c>
      <c r="O135" s="47"/>
      <c r="P135" s="230">
        <f>O135*H135</f>
        <v>0</v>
      </c>
      <c r="Q135" s="230">
        <v>0.00052</v>
      </c>
      <c r="R135" s="230">
        <f>Q135*H135</f>
        <v>0.0026</v>
      </c>
      <c r="S135" s="230">
        <v>0</v>
      </c>
      <c r="T135" s="231">
        <f>S135*H135</f>
        <v>0</v>
      </c>
      <c r="AR135" s="24" t="s">
        <v>148</v>
      </c>
      <c r="AT135" s="24" t="s">
        <v>143</v>
      </c>
      <c r="AU135" s="24" t="s">
        <v>84</v>
      </c>
      <c r="AY135" s="24" t="s">
        <v>141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24" t="s">
        <v>81</v>
      </c>
      <c r="BK135" s="232">
        <f>ROUND(I135*H135,2)</f>
        <v>0</v>
      </c>
      <c r="BL135" s="24" t="s">
        <v>148</v>
      </c>
      <c r="BM135" s="24" t="s">
        <v>1721</v>
      </c>
    </row>
    <row r="136" spans="2:47" s="1" customFormat="1" ht="13.5">
      <c r="B136" s="46"/>
      <c r="C136" s="74"/>
      <c r="D136" s="233" t="s">
        <v>150</v>
      </c>
      <c r="E136" s="74"/>
      <c r="F136" s="234" t="s">
        <v>1722</v>
      </c>
      <c r="G136" s="74"/>
      <c r="H136" s="74"/>
      <c r="I136" s="191"/>
      <c r="J136" s="74"/>
      <c r="K136" s="74"/>
      <c r="L136" s="72"/>
      <c r="M136" s="235"/>
      <c r="N136" s="47"/>
      <c r="O136" s="47"/>
      <c r="P136" s="47"/>
      <c r="Q136" s="47"/>
      <c r="R136" s="47"/>
      <c r="S136" s="47"/>
      <c r="T136" s="95"/>
      <c r="AT136" s="24" t="s">
        <v>150</v>
      </c>
      <c r="AU136" s="24" t="s">
        <v>84</v>
      </c>
    </row>
    <row r="137" spans="2:65" s="1" customFormat="1" ht="16.5" customHeight="1">
      <c r="B137" s="46"/>
      <c r="C137" s="284" t="s">
        <v>9</v>
      </c>
      <c r="D137" s="284" t="s">
        <v>576</v>
      </c>
      <c r="E137" s="285" t="s">
        <v>1723</v>
      </c>
      <c r="F137" s="286" t="s">
        <v>1724</v>
      </c>
      <c r="G137" s="287" t="s">
        <v>306</v>
      </c>
      <c r="H137" s="288">
        <v>5</v>
      </c>
      <c r="I137" s="289"/>
      <c r="J137" s="290">
        <f>ROUND(I137*H137,2)</f>
        <v>0</v>
      </c>
      <c r="K137" s="286" t="s">
        <v>1625</v>
      </c>
      <c r="L137" s="291"/>
      <c r="M137" s="292" t="s">
        <v>21</v>
      </c>
      <c r="N137" s="293" t="s">
        <v>44</v>
      </c>
      <c r="O137" s="47"/>
      <c r="P137" s="230">
        <f>O137*H137</f>
        <v>0</v>
      </c>
      <c r="Q137" s="230">
        <v>0.03305</v>
      </c>
      <c r="R137" s="230">
        <f>Q137*H137</f>
        <v>0.16525</v>
      </c>
      <c r="S137" s="230">
        <v>0</v>
      </c>
      <c r="T137" s="231">
        <f>S137*H137</f>
        <v>0</v>
      </c>
      <c r="AR137" s="24" t="s">
        <v>184</v>
      </c>
      <c r="AT137" s="24" t="s">
        <v>576</v>
      </c>
      <c r="AU137" s="24" t="s">
        <v>84</v>
      </c>
      <c r="AY137" s="24" t="s">
        <v>141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24" t="s">
        <v>81</v>
      </c>
      <c r="BK137" s="232">
        <f>ROUND(I137*H137,2)</f>
        <v>0</v>
      </c>
      <c r="BL137" s="24" t="s">
        <v>148</v>
      </c>
      <c r="BM137" s="24" t="s">
        <v>1725</v>
      </c>
    </row>
    <row r="138" spans="2:63" s="10" customFormat="1" ht="29.85" customHeight="1">
      <c r="B138" s="205"/>
      <c r="C138" s="206"/>
      <c r="D138" s="207" t="s">
        <v>72</v>
      </c>
      <c r="E138" s="219" t="s">
        <v>343</v>
      </c>
      <c r="F138" s="219" t="s">
        <v>344</v>
      </c>
      <c r="G138" s="206"/>
      <c r="H138" s="206"/>
      <c r="I138" s="209"/>
      <c r="J138" s="220">
        <f>BK138</f>
        <v>0</v>
      </c>
      <c r="K138" s="206"/>
      <c r="L138" s="211"/>
      <c r="M138" s="212"/>
      <c r="N138" s="213"/>
      <c r="O138" s="213"/>
      <c r="P138" s="214">
        <f>SUM(P139:P147)</f>
        <v>0</v>
      </c>
      <c r="Q138" s="213"/>
      <c r="R138" s="214">
        <f>SUM(R139:R147)</f>
        <v>0</v>
      </c>
      <c r="S138" s="213"/>
      <c r="T138" s="215">
        <f>SUM(T139:T147)</f>
        <v>0</v>
      </c>
      <c r="AR138" s="216" t="s">
        <v>81</v>
      </c>
      <c r="AT138" s="217" t="s">
        <v>72</v>
      </c>
      <c r="AU138" s="217" t="s">
        <v>81</v>
      </c>
      <c r="AY138" s="216" t="s">
        <v>141</v>
      </c>
      <c r="BK138" s="218">
        <f>SUM(BK139:BK147)</f>
        <v>0</v>
      </c>
    </row>
    <row r="139" spans="2:65" s="1" customFormat="1" ht="25.5" customHeight="1">
      <c r="B139" s="46"/>
      <c r="C139" s="221" t="s">
        <v>487</v>
      </c>
      <c r="D139" s="221" t="s">
        <v>143</v>
      </c>
      <c r="E139" s="222" t="s">
        <v>1650</v>
      </c>
      <c r="F139" s="223" t="s">
        <v>1651</v>
      </c>
      <c r="G139" s="224" t="s">
        <v>208</v>
      </c>
      <c r="H139" s="225">
        <v>0.15</v>
      </c>
      <c r="I139" s="226"/>
      <c r="J139" s="227">
        <f>ROUND(I139*H139,2)</f>
        <v>0</v>
      </c>
      <c r="K139" s="223" t="s">
        <v>147</v>
      </c>
      <c r="L139" s="72"/>
      <c r="M139" s="228" t="s">
        <v>21</v>
      </c>
      <c r="N139" s="229" t="s">
        <v>44</v>
      </c>
      <c r="O139" s="47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AR139" s="24" t="s">
        <v>148</v>
      </c>
      <c r="AT139" s="24" t="s">
        <v>143</v>
      </c>
      <c r="AU139" s="24" t="s">
        <v>84</v>
      </c>
      <c r="AY139" s="24" t="s">
        <v>141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24" t="s">
        <v>81</v>
      </c>
      <c r="BK139" s="232">
        <f>ROUND(I139*H139,2)</f>
        <v>0</v>
      </c>
      <c r="BL139" s="24" t="s">
        <v>148</v>
      </c>
      <c r="BM139" s="24" t="s">
        <v>1726</v>
      </c>
    </row>
    <row r="140" spans="2:51" s="11" customFormat="1" ht="13.5">
      <c r="B140" s="236"/>
      <c r="C140" s="237"/>
      <c r="D140" s="233" t="s">
        <v>161</v>
      </c>
      <c r="E140" s="238" t="s">
        <v>21</v>
      </c>
      <c r="F140" s="239" t="s">
        <v>1727</v>
      </c>
      <c r="G140" s="237"/>
      <c r="H140" s="240">
        <v>0.15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AT140" s="246" t="s">
        <v>161</v>
      </c>
      <c r="AU140" s="246" t="s">
        <v>84</v>
      </c>
      <c r="AV140" s="11" t="s">
        <v>84</v>
      </c>
      <c r="AW140" s="11" t="s">
        <v>37</v>
      </c>
      <c r="AX140" s="11" t="s">
        <v>81</v>
      </c>
      <c r="AY140" s="246" t="s">
        <v>141</v>
      </c>
    </row>
    <row r="141" spans="2:65" s="1" customFormat="1" ht="16.5" customHeight="1">
      <c r="B141" s="46"/>
      <c r="C141" s="221" t="s">
        <v>491</v>
      </c>
      <c r="D141" s="221" t="s">
        <v>143</v>
      </c>
      <c r="E141" s="222" t="s">
        <v>1654</v>
      </c>
      <c r="F141" s="223" t="s">
        <v>1655</v>
      </c>
      <c r="G141" s="224" t="s">
        <v>208</v>
      </c>
      <c r="H141" s="225">
        <v>0.15</v>
      </c>
      <c r="I141" s="226"/>
      <c r="J141" s="227">
        <f>ROUND(I141*H141,2)</f>
        <v>0</v>
      </c>
      <c r="K141" s="223" t="s">
        <v>147</v>
      </c>
      <c r="L141" s="72"/>
      <c r="M141" s="228" t="s">
        <v>21</v>
      </c>
      <c r="N141" s="229" t="s">
        <v>44</v>
      </c>
      <c r="O141" s="47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AR141" s="24" t="s">
        <v>148</v>
      </c>
      <c r="AT141" s="24" t="s">
        <v>143</v>
      </c>
      <c r="AU141" s="24" t="s">
        <v>84</v>
      </c>
      <c r="AY141" s="24" t="s">
        <v>141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24" t="s">
        <v>81</v>
      </c>
      <c r="BK141" s="232">
        <f>ROUND(I141*H141,2)</f>
        <v>0</v>
      </c>
      <c r="BL141" s="24" t="s">
        <v>148</v>
      </c>
      <c r="BM141" s="24" t="s">
        <v>1728</v>
      </c>
    </row>
    <row r="142" spans="2:47" s="1" customFormat="1" ht="13.5">
      <c r="B142" s="46"/>
      <c r="C142" s="74"/>
      <c r="D142" s="233" t="s">
        <v>150</v>
      </c>
      <c r="E142" s="74"/>
      <c r="F142" s="234" t="s">
        <v>1657</v>
      </c>
      <c r="G142" s="74"/>
      <c r="H142" s="74"/>
      <c r="I142" s="191"/>
      <c r="J142" s="74"/>
      <c r="K142" s="74"/>
      <c r="L142" s="72"/>
      <c r="M142" s="235"/>
      <c r="N142" s="47"/>
      <c r="O142" s="47"/>
      <c r="P142" s="47"/>
      <c r="Q142" s="47"/>
      <c r="R142" s="47"/>
      <c r="S142" s="47"/>
      <c r="T142" s="95"/>
      <c r="AT142" s="24" t="s">
        <v>150</v>
      </c>
      <c r="AU142" s="24" t="s">
        <v>84</v>
      </c>
    </row>
    <row r="143" spans="2:65" s="1" customFormat="1" ht="16.5" customHeight="1">
      <c r="B143" s="46"/>
      <c r="C143" s="221" t="s">
        <v>497</v>
      </c>
      <c r="D143" s="221" t="s">
        <v>143</v>
      </c>
      <c r="E143" s="222" t="s">
        <v>1658</v>
      </c>
      <c r="F143" s="223" t="s">
        <v>1355</v>
      </c>
      <c r="G143" s="224" t="s">
        <v>208</v>
      </c>
      <c r="H143" s="225">
        <v>2.85</v>
      </c>
      <c r="I143" s="226"/>
      <c r="J143" s="227">
        <f>ROUND(I143*H143,2)</f>
        <v>0</v>
      </c>
      <c r="K143" s="223" t="s">
        <v>147</v>
      </c>
      <c r="L143" s="72"/>
      <c r="M143" s="228" t="s">
        <v>21</v>
      </c>
      <c r="N143" s="229" t="s">
        <v>44</v>
      </c>
      <c r="O143" s="47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AR143" s="24" t="s">
        <v>148</v>
      </c>
      <c r="AT143" s="24" t="s">
        <v>143</v>
      </c>
      <c r="AU143" s="24" t="s">
        <v>84</v>
      </c>
      <c r="AY143" s="24" t="s">
        <v>141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24" t="s">
        <v>81</v>
      </c>
      <c r="BK143" s="232">
        <f>ROUND(I143*H143,2)</f>
        <v>0</v>
      </c>
      <c r="BL143" s="24" t="s">
        <v>148</v>
      </c>
      <c r="BM143" s="24" t="s">
        <v>1729</v>
      </c>
    </row>
    <row r="144" spans="2:47" s="1" customFormat="1" ht="13.5">
      <c r="B144" s="46"/>
      <c r="C144" s="74"/>
      <c r="D144" s="233" t="s">
        <v>150</v>
      </c>
      <c r="E144" s="74"/>
      <c r="F144" s="234" t="s">
        <v>1660</v>
      </c>
      <c r="G144" s="74"/>
      <c r="H144" s="74"/>
      <c r="I144" s="191"/>
      <c r="J144" s="74"/>
      <c r="K144" s="74"/>
      <c r="L144" s="72"/>
      <c r="M144" s="235"/>
      <c r="N144" s="47"/>
      <c r="O144" s="47"/>
      <c r="P144" s="47"/>
      <c r="Q144" s="47"/>
      <c r="R144" s="47"/>
      <c r="S144" s="47"/>
      <c r="T144" s="95"/>
      <c r="AT144" s="24" t="s">
        <v>150</v>
      </c>
      <c r="AU144" s="24" t="s">
        <v>84</v>
      </c>
    </row>
    <row r="145" spans="2:51" s="11" customFormat="1" ht="13.5">
      <c r="B145" s="236"/>
      <c r="C145" s="237"/>
      <c r="D145" s="233" t="s">
        <v>161</v>
      </c>
      <c r="E145" s="237"/>
      <c r="F145" s="239" t="s">
        <v>1730</v>
      </c>
      <c r="G145" s="237"/>
      <c r="H145" s="240">
        <v>2.85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AT145" s="246" t="s">
        <v>161</v>
      </c>
      <c r="AU145" s="246" t="s">
        <v>84</v>
      </c>
      <c r="AV145" s="11" t="s">
        <v>84</v>
      </c>
      <c r="AW145" s="11" t="s">
        <v>6</v>
      </c>
      <c r="AX145" s="11" t="s">
        <v>81</v>
      </c>
      <c r="AY145" s="246" t="s">
        <v>141</v>
      </c>
    </row>
    <row r="146" spans="2:65" s="1" customFormat="1" ht="16.5" customHeight="1">
      <c r="B146" s="46"/>
      <c r="C146" s="221" t="s">
        <v>501</v>
      </c>
      <c r="D146" s="221" t="s">
        <v>143</v>
      </c>
      <c r="E146" s="222" t="s">
        <v>1662</v>
      </c>
      <c r="F146" s="223" t="s">
        <v>1360</v>
      </c>
      <c r="G146" s="224" t="s">
        <v>208</v>
      </c>
      <c r="H146" s="225">
        <v>0.15</v>
      </c>
      <c r="I146" s="226"/>
      <c r="J146" s="227">
        <f>ROUND(I146*H146,2)</f>
        <v>0</v>
      </c>
      <c r="K146" s="223" t="s">
        <v>147</v>
      </c>
      <c r="L146" s="72"/>
      <c r="M146" s="228" t="s">
        <v>21</v>
      </c>
      <c r="N146" s="229" t="s">
        <v>44</v>
      </c>
      <c r="O146" s="47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AR146" s="24" t="s">
        <v>148</v>
      </c>
      <c r="AT146" s="24" t="s">
        <v>143</v>
      </c>
      <c r="AU146" s="24" t="s">
        <v>84</v>
      </c>
      <c r="AY146" s="24" t="s">
        <v>141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24" t="s">
        <v>81</v>
      </c>
      <c r="BK146" s="232">
        <f>ROUND(I146*H146,2)</f>
        <v>0</v>
      </c>
      <c r="BL146" s="24" t="s">
        <v>148</v>
      </c>
      <c r="BM146" s="24" t="s">
        <v>1731</v>
      </c>
    </row>
    <row r="147" spans="2:47" s="1" customFormat="1" ht="13.5">
      <c r="B147" s="46"/>
      <c r="C147" s="74"/>
      <c r="D147" s="233" t="s">
        <v>150</v>
      </c>
      <c r="E147" s="74"/>
      <c r="F147" s="234" t="s">
        <v>1664</v>
      </c>
      <c r="G147" s="74"/>
      <c r="H147" s="74"/>
      <c r="I147" s="191"/>
      <c r="J147" s="74"/>
      <c r="K147" s="74"/>
      <c r="L147" s="72"/>
      <c r="M147" s="235"/>
      <c r="N147" s="47"/>
      <c r="O147" s="47"/>
      <c r="P147" s="47"/>
      <c r="Q147" s="47"/>
      <c r="R147" s="47"/>
      <c r="S147" s="47"/>
      <c r="T147" s="95"/>
      <c r="AT147" s="24" t="s">
        <v>150</v>
      </c>
      <c r="AU147" s="24" t="s">
        <v>84</v>
      </c>
    </row>
    <row r="148" spans="2:63" s="10" customFormat="1" ht="29.85" customHeight="1">
      <c r="B148" s="205"/>
      <c r="C148" s="206"/>
      <c r="D148" s="207" t="s">
        <v>72</v>
      </c>
      <c r="E148" s="219" t="s">
        <v>226</v>
      </c>
      <c r="F148" s="219" t="s">
        <v>227</v>
      </c>
      <c r="G148" s="206"/>
      <c r="H148" s="206"/>
      <c r="I148" s="209"/>
      <c r="J148" s="220">
        <f>BK148</f>
        <v>0</v>
      </c>
      <c r="K148" s="206"/>
      <c r="L148" s="211"/>
      <c r="M148" s="212"/>
      <c r="N148" s="213"/>
      <c r="O148" s="213"/>
      <c r="P148" s="214">
        <f>SUM(P149:P150)</f>
        <v>0</v>
      </c>
      <c r="Q148" s="213"/>
      <c r="R148" s="214">
        <f>SUM(R149:R150)</f>
        <v>0</v>
      </c>
      <c r="S148" s="213"/>
      <c r="T148" s="215">
        <f>SUM(T149:T150)</f>
        <v>0</v>
      </c>
      <c r="AR148" s="216" t="s">
        <v>81</v>
      </c>
      <c r="AT148" s="217" t="s">
        <v>72</v>
      </c>
      <c r="AU148" s="217" t="s">
        <v>81</v>
      </c>
      <c r="AY148" s="216" t="s">
        <v>141</v>
      </c>
      <c r="BK148" s="218">
        <f>SUM(BK149:BK150)</f>
        <v>0</v>
      </c>
    </row>
    <row r="149" spans="2:65" s="1" customFormat="1" ht="16.5" customHeight="1">
      <c r="B149" s="46"/>
      <c r="C149" s="221" t="s">
        <v>505</v>
      </c>
      <c r="D149" s="221" t="s">
        <v>143</v>
      </c>
      <c r="E149" s="222" t="s">
        <v>1665</v>
      </c>
      <c r="F149" s="223" t="s">
        <v>1666</v>
      </c>
      <c r="G149" s="224" t="s">
        <v>208</v>
      </c>
      <c r="H149" s="225">
        <v>15.1</v>
      </c>
      <c r="I149" s="226"/>
      <c r="J149" s="227">
        <f>ROUND(I149*H149,2)</f>
        <v>0</v>
      </c>
      <c r="K149" s="223" t="s">
        <v>147</v>
      </c>
      <c r="L149" s="72"/>
      <c r="M149" s="228" t="s">
        <v>21</v>
      </c>
      <c r="N149" s="229" t="s">
        <v>44</v>
      </c>
      <c r="O149" s="47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AR149" s="24" t="s">
        <v>148</v>
      </c>
      <c r="AT149" s="24" t="s">
        <v>143</v>
      </c>
      <c r="AU149" s="24" t="s">
        <v>84</v>
      </c>
      <c r="AY149" s="24" t="s">
        <v>141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24" t="s">
        <v>81</v>
      </c>
      <c r="BK149" s="232">
        <f>ROUND(I149*H149,2)</f>
        <v>0</v>
      </c>
      <c r="BL149" s="24" t="s">
        <v>148</v>
      </c>
      <c r="BM149" s="24" t="s">
        <v>1732</v>
      </c>
    </row>
    <row r="150" spans="2:65" s="1" customFormat="1" ht="25.5" customHeight="1">
      <c r="B150" s="46"/>
      <c r="C150" s="221" t="s">
        <v>516</v>
      </c>
      <c r="D150" s="221" t="s">
        <v>143</v>
      </c>
      <c r="E150" s="222" t="s">
        <v>1668</v>
      </c>
      <c r="F150" s="223" t="s">
        <v>1669</v>
      </c>
      <c r="G150" s="224" t="s">
        <v>208</v>
      </c>
      <c r="H150" s="225">
        <v>15.1</v>
      </c>
      <c r="I150" s="226"/>
      <c r="J150" s="227">
        <f>ROUND(I150*H150,2)</f>
        <v>0</v>
      </c>
      <c r="K150" s="223" t="s">
        <v>147</v>
      </c>
      <c r="L150" s="72"/>
      <c r="M150" s="228" t="s">
        <v>21</v>
      </c>
      <c r="N150" s="229" t="s">
        <v>44</v>
      </c>
      <c r="O150" s="47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AR150" s="24" t="s">
        <v>148</v>
      </c>
      <c r="AT150" s="24" t="s">
        <v>143</v>
      </c>
      <c r="AU150" s="24" t="s">
        <v>84</v>
      </c>
      <c r="AY150" s="24" t="s">
        <v>141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24" t="s">
        <v>81</v>
      </c>
      <c r="BK150" s="232">
        <f>ROUND(I150*H150,2)</f>
        <v>0</v>
      </c>
      <c r="BL150" s="24" t="s">
        <v>148</v>
      </c>
      <c r="BM150" s="24" t="s">
        <v>1733</v>
      </c>
    </row>
    <row r="151" spans="2:63" s="10" customFormat="1" ht="37.4" customHeight="1">
      <c r="B151" s="205"/>
      <c r="C151" s="206"/>
      <c r="D151" s="207" t="s">
        <v>72</v>
      </c>
      <c r="E151" s="208" t="s">
        <v>576</v>
      </c>
      <c r="F151" s="208" t="s">
        <v>1734</v>
      </c>
      <c r="G151" s="206"/>
      <c r="H151" s="206"/>
      <c r="I151" s="209"/>
      <c r="J151" s="210">
        <f>BK151</f>
        <v>0</v>
      </c>
      <c r="K151" s="206"/>
      <c r="L151" s="211"/>
      <c r="M151" s="212"/>
      <c r="N151" s="213"/>
      <c r="O151" s="213"/>
      <c r="P151" s="214">
        <f>P152</f>
        <v>0</v>
      </c>
      <c r="Q151" s="213"/>
      <c r="R151" s="214">
        <f>R152</f>
        <v>0.02505</v>
      </c>
      <c r="S151" s="213"/>
      <c r="T151" s="215">
        <f>T152</f>
        <v>0</v>
      </c>
      <c r="AR151" s="216" t="s">
        <v>155</v>
      </c>
      <c r="AT151" s="217" t="s">
        <v>72</v>
      </c>
      <c r="AU151" s="217" t="s">
        <v>73</v>
      </c>
      <c r="AY151" s="216" t="s">
        <v>141</v>
      </c>
      <c r="BK151" s="218">
        <f>BK152</f>
        <v>0</v>
      </c>
    </row>
    <row r="152" spans="2:63" s="10" customFormat="1" ht="19.9" customHeight="1">
      <c r="B152" s="205"/>
      <c r="C152" s="206"/>
      <c r="D152" s="207" t="s">
        <v>72</v>
      </c>
      <c r="E152" s="219" t="s">
        <v>1735</v>
      </c>
      <c r="F152" s="219" t="s">
        <v>1736</v>
      </c>
      <c r="G152" s="206"/>
      <c r="H152" s="206"/>
      <c r="I152" s="209"/>
      <c r="J152" s="220">
        <f>BK152</f>
        <v>0</v>
      </c>
      <c r="K152" s="206"/>
      <c r="L152" s="211"/>
      <c r="M152" s="212"/>
      <c r="N152" s="213"/>
      <c r="O152" s="213"/>
      <c r="P152" s="214">
        <f>SUM(P153:P154)</f>
        <v>0</v>
      </c>
      <c r="Q152" s="213"/>
      <c r="R152" s="214">
        <f>SUM(R153:R154)</f>
        <v>0.02505</v>
      </c>
      <c r="S152" s="213"/>
      <c r="T152" s="215">
        <f>SUM(T153:T154)</f>
        <v>0</v>
      </c>
      <c r="AR152" s="216" t="s">
        <v>155</v>
      </c>
      <c r="AT152" s="217" t="s">
        <v>72</v>
      </c>
      <c r="AU152" s="217" t="s">
        <v>81</v>
      </c>
      <c r="AY152" s="216" t="s">
        <v>141</v>
      </c>
      <c r="BK152" s="218">
        <f>SUM(BK153:BK154)</f>
        <v>0</v>
      </c>
    </row>
    <row r="153" spans="2:65" s="1" customFormat="1" ht="16.5" customHeight="1">
      <c r="B153" s="46"/>
      <c r="C153" s="221" t="s">
        <v>520</v>
      </c>
      <c r="D153" s="221" t="s">
        <v>143</v>
      </c>
      <c r="E153" s="222" t="s">
        <v>1737</v>
      </c>
      <c r="F153" s="223" t="s">
        <v>1738</v>
      </c>
      <c r="G153" s="224" t="s">
        <v>306</v>
      </c>
      <c r="H153" s="225">
        <v>5</v>
      </c>
      <c r="I153" s="226"/>
      <c r="J153" s="227">
        <f>ROUND(I153*H153,2)</f>
        <v>0</v>
      </c>
      <c r="K153" s="223" t="s">
        <v>1625</v>
      </c>
      <c r="L153" s="72"/>
      <c r="M153" s="228" t="s">
        <v>21</v>
      </c>
      <c r="N153" s="229" t="s">
        <v>44</v>
      </c>
      <c r="O153" s="47"/>
      <c r="P153" s="230">
        <f>O153*H153</f>
        <v>0</v>
      </c>
      <c r="Q153" s="230">
        <v>0.00501</v>
      </c>
      <c r="R153" s="230">
        <f>Q153*H153</f>
        <v>0.02505</v>
      </c>
      <c r="S153" s="230">
        <v>0</v>
      </c>
      <c r="T153" s="231">
        <f>S153*H153</f>
        <v>0</v>
      </c>
      <c r="AR153" s="24" t="s">
        <v>746</v>
      </c>
      <c r="AT153" s="24" t="s">
        <v>143</v>
      </c>
      <c r="AU153" s="24" t="s">
        <v>84</v>
      </c>
      <c r="AY153" s="24" t="s">
        <v>141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24" t="s">
        <v>81</v>
      </c>
      <c r="BK153" s="232">
        <f>ROUND(I153*H153,2)</f>
        <v>0</v>
      </c>
      <c r="BL153" s="24" t="s">
        <v>746</v>
      </c>
      <c r="BM153" s="24" t="s">
        <v>1739</v>
      </c>
    </row>
    <row r="154" spans="2:47" s="1" customFormat="1" ht="13.5">
      <c r="B154" s="46"/>
      <c r="C154" s="74"/>
      <c r="D154" s="233" t="s">
        <v>150</v>
      </c>
      <c r="E154" s="74"/>
      <c r="F154" s="234" t="s">
        <v>1740</v>
      </c>
      <c r="G154" s="74"/>
      <c r="H154" s="74"/>
      <c r="I154" s="191"/>
      <c r="J154" s="74"/>
      <c r="K154" s="74"/>
      <c r="L154" s="72"/>
      <c r="M154" s="235"/>
      <c r="N154" s="47"/>
      <c r="O154" s="47"/>
      <c r="P154" s="47"/>
      <c r="Q154" s="47"/>
      <c r="R154" s="47"/>
      <c r="S154" s="47"/>
      <c r="T154" s="95"/>
      <c r="AT154" s="24" t="s">
        <v>150</v>
      </c>
      <c r="AU154" s="24" t="s">
        <v>84</v>
      </c>
    </row>
    <row r="155" spans="2:63" s="10" customFormat="1" ht="37.4" customHeight="1">
      <c r="B155" s="205"/>
      <c r="C155" s="206"/>
      <c r="D155" s="207" t="s">
        <v>72</v>
      </c>
      <c r="E155" s="208" t="s">
        <v>1741</v>
      </c>
      <c r="F155" s="208" t="s">
        <v>1742</v>
      </c>
      <c r="G155" s="206"/>
      <c r="H155" s="206"/>
      <c r="I155" s="209"/>
      <c r="J155" s="210">
        <f>BK155</f>
        <v>0</v>
      </c>
      <c r="K155" s="206"/>
      <c r="L155" s="211"/>
      <c r="M155" s="212"/>
      <c r="N155" s="213"/>
      <c r="O155" s="213"/>
      <c r="P155" s="214">
        <f>SUM(P156:P157)</f>
        <v>0</v>
      </c>
      <c r="Q155" s="213"/>
      <c r="R155" s="214">
        <f>SUM(R156:R157)</f>
        <v>0</v>
      </c>
      <c r="S155" s="213"/>
      <c r="T155" s="215">
        <f>SUM(T156:T157)</f>
        <v>0</v>
      </c>
      <c r="AR155" s="216" t="s">
        <v>148</v>
      </c>
      <c r="AT155" s="217" t="s">
        <v>72</v>
      </c>
      <c r="AU155" s="217" t="s">
        <v>73</v>
      </c>
      <c r="AY155" s="216" t="s">
        <v>141</v>
      </c>
      <c r="BK155" s="218">
        <f>SUM(BK156:BK157)</f>
        <v>0</v>
      </c>
    </row>
    <row r="156" spans="2:65" s="1" customFormat="1" ht="16.5" customHeight="1">
      <c r="B156" s="46"/>
      <c r="C156" s="221" t="s">
        <v>526</v>
      </c>
      <c r="D156" s="221" t="s">
        <v>143</v>
      </c>
      <c r="E156" s="222" t="s">
        <v>1743</v>
      </c>
      <c r="F156" s="223" t="s">
        <v>1744</v>
      </c>
      <c r="G156" s="224" t="s">
        <v>1745</v>
      </c>
      <c r="H156" s="225">
        <v>8</v>
      </c>
      <c r="I156" s="226"/>
      <c r="J156" s="227">
        <f>ROUND(I156*H156,2)</f>
        <v>0</v>
      </c>
      <c r="K156" s="223" t="s">
        <v>147</v>
      </c>
      <c r="L156" s="72"/>
      <c r="M156" s="228" t="s">
        <v>21</v>
      </c>
      <c r="N156" s="229" t="s">
        <v>44</v>
      </c>
      <c r="O156" s="47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AR156" s="24" t="s">
        <v>1746</v>
      </c>
      <c r="AT156" s="24" t="s">
        <v>143</v>
      </c>
      <c r="AU156" s="24" t="s">
        <v>81</v>
      </c>
      <c r="AY156" s="24" t="s">
        <v>141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24" t="s">
        <v>81</v>
      </c>
      <c r="BK156" s="232">
        <f>ROUND(I156*H156,2)</f>
        <v>0</v>
      </c>
      <c r="BL156" s="24" t="s">
        <v>1746</v>
      </c>
      <c r="BM156" s="24" t="s">
        <v>1747</v>
      </c>
    </row>
    <row r="157" spans="2:47" s="1" customFormat="1" ht="13.5">
      <c r="B157" s="46"/>
      <c r="C157" s="74"/>
      <c r="D157" s="233" t="s">
        <v>150</v>
      </c>
      <c r="E157" s="74"/>
      <c r="F157" s="234" t="s">
        <v>1748</v>
      </c>
      <c r="G157" s="74"/>
      <c r="H157" s="74"/>
      <c r="I157" s="191"/>
      <c r="J157" s="74"/>
      <c r="K157" s="74"/>
      <c r="L157" s="72"/>
      <c r="M157" s="235"/>
      <c r="N157" s="47"/>
      <c r="O157" s="47"/>
      <c r="P157" s="47"/>
      <c r="Q157" s="47"/>
      <c r="R157" s="47"/>
      <c r="S157" s="47"/>
      <c r="T157" s="95"/>
      <c r="AT157" s="24" t="s">
        <v>150</v>
      </c>
      <c r="AU157" s="24" t="s">
        <v>81</v>
      </c>
    </row>
    <row r="158" spans="2:63" s="10" customFormat="1" ht="37.4" customHeight="1">
      <c r="B158" s="205"/>
      <c r="C158" s="206"/>
      <c r="D158" s="207" t="s">
        <v>72</v>
      </c>
      <c r="E158" s="208" t="s">
        <v>232</v>
      </c>
      <c r="F158" s="208" t="s">
        <v>233</v>
      </c>
      <c r="G158" s="206"/>
      <c r="H158" s="206"/>
      <c r="I158" s="209"/>
      <c r="J158" s="210">
        <f>BK158</f>
        <v>0</v>
      </c>
      <c r="K158" s="206"/>
      <c r="L158" s="211"/>
      <c r="M158" s="212"/>
      <c r="N158" s="213"/>
      <c r="O158" s="213"/>
      <c r="P158" s="214">
        <f>P159</f>
        <v>0</v>
      </c>
      <c r="Q158" s="213"/>
      <c r="R158" s="214">
        <f>R159</f>
        <v>0</v>
      </c>
      <c r="S158" s="213"/>
      <c r="T158" s="215">
        <f>T159</f>
        <v>0</v>
      </c>
      <c r="AR158" s="216" t="s">
        <v>167</v>
      </c>
      <c r="AT158" s="217" t="s">
        <v>72</v>
      </c>
      <c r="AU158" s="217" t="s">
        <v>73</v>
      </c>
      <c r="AY158" s="216" t="s">
        <v>141</v>
      </c>
      <c r="BK158" s="218">
        <f>BK159</f>
        <v>0</v>
      </c>
    </row>
    <row r="159" spans="2:63" s="10" customFormat="1" ht="19.9" customHeight="1">
      <c r="B159" s="205"/>
      <c r="C159" s="206"/>
      <c r="D159" s="207" t="s">
        <v>72</v>
      </c>
      <c r="E159" s="219" t="s">
        <v>1521</v>
      </c>
      <c r="F159" s="219" t="s">
        <v>1522</v>
      </c>
      <c r="G159" s="206"/>
      <c r="H159" s="206"/>
      <c r="I159" s="209"/>
      <c r="J159" s="220">
        <f>BK159</f>
        <v>0</v>
      </c>
      <c r="K159" s="206"/>
      <c r="L159" s="211"/>
      <c r="M159" s="212"/>
      <c r="N159" s="213"/>
      <c r="O159" s="213"/>
      <c r="P159" s="214">
        <f>SUM(P160:P163)</f>
        <v>0</v>
      </c>
      <c r="Q159" s="213"/>
      <c r="R159" s="214">
        <f>SUM(R160:R163)</f>
        <v>0</v>
      </c>
      <c r="S159" s="213"/>
      <c r="T159" s="215">
        <f>SUM(T160:T163)</f>
        <v>0</v>
      </c>
      <c r="AR159" s="216" t="s">
        <v>167</v>
      </c>
      <c r="AT159" s="217" t="s">
        <v>72</v>
      </c>
      <c r="AU159" s="217" t="s">
        <v>81</v>
      </c>
      <c r="AY159" s="216" t="s">
        <v>141</v>
      </c>
      <c r="BK159" s="218">
        <f>SUM(BK160:BK163)</f>
        <v>0</v>
      </c>
    </row>
    <row r="160" spans="2:65" s="1" customFormat="1" ht="16.5" customHeight="1">
      <c r="B160" s="46"/>
      <c r="C160" s="221" t="s">
        <v>531</v>
      </c>
      <c r="D160" s="221" t="s">
        <v>143</v>
      </c>
      <c r="E160" s="222" t="s">
        <v>1538</v>
      </c>
      <c r="F160" s="223" t="s">
        <v>1539</v>
      </c>
      <c r="G160" s="224" t="s">
        <v>239</v>
      </c>
      <c r="H160" s="225">
        <v>1</v>
      </c>
      <c r="I160" s="226"/>
      <c r="J160" s="227">
        <f>ROUND(I160*H160,2)</f>
        <v>0</v>
      </c>
      <c r="K160" s="223" t="s">
        <v>147</v>
      </c>
      <c r="L160" s="72"/>
      <c r="M160" s="228" t="s">
        <v>21</v>
      </c>
      <c r="N160" s="229" t="s">
        <v>44</v>
      </c>
      <c r="O160" s="47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AR160" s="24" t="s">
        <v>240</v>
      </c>
      <c r="AT160" s="24" t="s">
        <v>143</v>
      </c>
      <c r="AU160" s="24" t="s">
        <v>84</v>
      </c>
      <c r="AY160" s="24" t="s">
        <v>141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24" t="s">
        <v>81</v>
      </c>
      <c r="BK160" s="232">
        <f>ROUND(I160*H160,2)</f>
        <v>0</v>
      </c>
      <c r="BL160" s="24" t="s">
        <v>240</v>
      </c>
      <c r="BM160" s="24" t="s">
        <v>1749</v>
      </c>
    </row>
    <row r="161" spans="2:47" s="1" customFormat="1" ht="13.5">
      <c r="B161" s="46"/>
      <c r="C161" s="74"/>
      <c r="D161" s="233" t="s">
        <v>150</v>
      </c>
      <c r="E161" s="74"/>
      <c r="F161" s="234" t="s">
        <v>1750</v>
      </c>
      <c r="G161" s="74"/>
      <c r="H161" s="74"/>
      <c r="I161" s="191"/>
      <c r="J161" s="74"/>
      <c r="K161" s="74"/>
      <c r="L161" s="72"/>
      <c r="M161" s="235"/>
      <c r="N161" s="47"/>
      <c r="O161" s="47"/>
      <c r="P161" s="47"/>
      <c r="Q161" s="47"/>
      <c r="R161" s="47"/>
      <c r="S161" s="47"/>
      <c r="T161" s="95"/>
      <c r="AT161" s="24" t="s">
        <v>150</v>
      </c>
      <c r="AU161" s="24" t="s">
        <v>84</v>
      </c>
    </row>
    <row r="162" spans="2:65" s="1" customFormat="1" ht="16.5" customHeight="1">
      <c r="B162" s="46"/>
      <c r="C162" s="221" t="s">
        <v>542</v>
      </c>
      <c r="D162" s="221" t="s">
        <v>143</v>
      </c>
      <c r="E162" s="222" t="s">
        <v>1543</v>
      </c>
      <c r="F162" s="223" t="s">
        <v>1544</v>
      </c>
      <c r="G162" s="224" t="s">
        <v>239</v>
      </c>
      <c r="H162" s="225">
        <v>1</v>
      </c>
      <c r="I162" s="226"/>
      <c r="J162" s="227">
        <f>ROUND(I162*H162,2)</f>
        <v>0</v>
      </c>
      <c r="K162" s="223" t="s">
        <v>147</v>
      </c>
      <c r="L162" s="72"/>
      <c r="M162" s="228" t="s">
        <v>21</v>
      </c>
      <c r="N162" s="229" t="s">
        <v>44</v>
      </c>
      <c r="O162" s="47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AR162" s="24" t="s">
        <v>240</v>
      </c>
      <c r="AT162" s="24" t="s">
        <v>143</v>
      </c>
      <c r="AU162" s="24" t="s">
        <v>84</v>
      </c>
      <c r="AY162" s="24" t="s">
        <v>141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24" t="s">
        <v>81</v>
      </c>
      <c r="BK162" s="232">
        <f>ROUND(I162*H162,2)</f>
        <v>0</v>
      </c>
      <c r="BL162" s="24" t="s">
        <v>240</v>
      </c>
      <c r="BM162" s="24" t="s">
        <v>1751</v>
      </c>
    </row>
    <row r="163" spans="2:65" s="1" customFormat="1" ht="16.5" customHeight="1">
      <c r="B163" s="46"/>
      <c r="C163" s="221" t="s">
        <v>545</v>
      </c>
      <c r="D163" s="221" t="s">
        <v>143</v>
      </c>
      <c r="E163" s="222" t="s">
        <v>1556</v>
      </c>
      <c r="F163" s="223" t="s">
        <v>1557</v>
      </c>
      <c r="G163" s="224" t="s">
        <v>239</v>
      </c>
      <c r="H163" s="225">
        <v>1</v>
      </c>
      <c r="I163" s="226"/>
      <c r="J163" s="227">
        <f>ROUND(I163*H163,2)</f>
        <v>0</v>
      </c>
      <c r="K163" s="223" t="s">
        <v>147</v>
      </c>
      <c r="L163" s="72"/>
      <c r="M163" s="228" t="s">
        <v>21</v>
      </c>
      <c r="N163" s="297" t="s">
        <v>44</v>
      </c>
      <c r="O163" s="259"/>
      <c r="P163" s="298">
        <f>O163*H163</f>
        <v>0</v>
      </c>
      <c r="Q163" s="298">
        <v>0</v>
      </c>
      <c r="R163" s="298">
        <f>Q163*H163</f>
        <v>0</v>
      </c>
      <c r="S163" s="298">
        <v>0</v>
      </c>
      <c r="T163" s="299">
        <f>S163*H163</f>
        <v>0</v>
      </c>
      <c r="AR163" s="24" t="s">
        <v>240</v>
      </c>
      <c r="AT163" s="24" t="s">
        <v>143</v>
      </c>
      <c r="AU163" s="24" t="s">
        <v>84</v>
      </c>
      <c r="AY163" s="24" t="s">
        <v>141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24" t="s">
        <v>81</v>
      </c>
      <c r="BK163" s="232">
        <f>ROUND(I163*H163,2)</f>
        <v>0</v>
      </c>
      <c r="BL163" s="24" t="s">
        <v>240</v>
      </c>
      <c r="BM163" s="24" t="s">
        <v>1752</v>
      </c>
    </row>
    <row r="164" spans="2:12" s="1" customFormat="1" ht="6.95" customHeight="1">
      <c r="B164" s="67"/>
      <c r="C164" s="68"/>
      <c r="D164" s="68"/>
      <c r="E164" s="68"/>
      <c r="F164" s="68"/>
      <c r="G164" s="68"/>
      <c r="H164" s="68"/>
      <c r="I164" s="166"/>
      <c r="J164" s="68"/>
      <c r="K164" s="68"/>
      <c r="L164" s="72"/>
    </row>
  </sheetData>
  <sheetProtection password="CC35" sheet="1" objects="1" scenarios="1" formatColumns="0" formatRows="0" autoFilter="0"/>
  <autoFilter ref="C86:K163"/>
  <mergeCells count="10">
    <mergeCell ref="E7:H7"/>
    <mergeCell ref="E9:H9"/>
    <mergeCell ref="E24:H24"/>
    <mergeCell ref="E45:H45"/>
    <mergeCell ref="E47:H47"/>
    <mergeCell ref="J51:J52"/>
    <mergeCell ref="E77:H77"/>
    <mergeCell ref="E79:H79"/>
    <mergeCell ref="G1:H1"/>
    <mergeCell ref="L2:V2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300" customWidth="1"/>
    <col min="2" max="2" width="1.66796875" style="300" customWidth="1"/>
    <col min="3" max="4" width="5" style="300" customWidth="1"/>
    <col min="5" max="5" width="11.66015625" style="300" customWidth="1"/>
    <col min="6" max="6" width="9.16015625" style="300" customWidth="1"/>
    <col min="7" max="7" width="5" style="300" customWidth="1"/>
    <col min="8" max="8" width="77.83203125" style="300" customWidth="1"/>
    <col min="9" max="10" width="20" style="300" customWidth="1"/>
    <col min="11" max="11" width="1.66796875" style="300" customWidth="1"/>
  </cols>
  <sheetData>
    <row r="1" ht="37.5" customHeight="1"/>
    <row r="2" spans="2:11" ht="7.5" customHeight="1">
      <c r="B2" s="301"/>
      <c r="C2" s="302"/>
      <c r="D2" s="302"/>
      <c r="E2" s="302"/>
      <c r="F2" s="302"/>
      <c r="G2" s="302"/>
      <c r="H2" s="302"/>
      <c r="I2" s="302"/>
      <c r="J2" s="302"/>
      <c r="K2" s="303"/>
    </row>
    <row r="3" spans="2:11" s="15" customFormat="1" ht="45" customHeight="1">
      <c r="B3" s="304"/>
      <c r="C3" s="305" t="s">
        <v>1753</v>
      </c>
      <c r="D3" s="305"/>
      <c r="E3" s="305"/>
      <c r="F3" s="305"/>
      <c r="G3" s="305"/>
      <c r="H3" s="305"/>
      <c r="I3" s="305"/>
      <c r="J3" s="305"/>
      <c r="K3" s="306"/>
    </row>
    <row r="4" spans="2:11" ht="25.5" customHeight="1">
      <c r="B4" s="307"/>
      <c r="C4" s="308" t="s">
        <v>1754</v>
      </c>
      <c r="D4" s="308"/>
      <c r="E4" s="308"/>
      <c r="F4" s="308"/>
      <c r="G4" s="308"/>
      <c r="H4" s="308"/>
      <c r="I4" s="308"/>
      <c r="J4" s="308"/>
      <c r="K4" s="309"/>
    </row>
    <row r="5" spans="2:11" ht="5.25" customHeight="1">
      <c r="B5" s="307"/>
      <c r="C5" s="310"/>
      <c r="D5" s="310"/>
      <c r="E5" s="310"/>
      <c r="F5" s="310"/>
      <c r="G5" s="310"/>
      <c r="H5" s="310"/>
      <c r="I5" s="310"/>
      <c r="J5" s="310"/>
      <c r="K5" s="309"/>
    </row>
    <row r="6" spans="2:11" ht="15" customHeight="1">
      <c r="B6" s="307"/>
      <c r="C6" s="311" t="s">
        <v>1755</v>
      </c>
      <c r="D6" s="311"/>
      <c r="E6" s="311"/>
      <c r="F6" s="311"/>
      <c r="G6" s="311"/>
      <c r="H6" s="311"/>
      <c r="I6" s="311"/>
      <c r="J6" s="311"/>
      <c r="K6" s="309"/>
    </row>
    <row r="7" spans="2:11" ht="15" customHeight="1">
      <c r="B7" s="312"/>
      <c r="C7" s="311" t="s">
        <v>1756</v>
      </c>
      <c r="D7" s="311"/>
      <c r="E7" s="311"/>
      <c r="F7" s="311"/>
      <c r="G7" s="311"/>
      <c r="H7" s="311"/>
      <c r="I7" s="311"/>
      <c r="J7" s="311"/>
      <c r="K7" s="309"/>
    </row>
    <row r="8" spans="2:11" ht="12.75" customHeight="1">
      <c r="B8" s="312"/>
      <c r="C8" s="311"/>
      <c r="D8" s="311"/>
      <c r="E8" s="311"/>
      <c r="F8" s="311"/>
      <c r="G8" s="311"/>
      <c r="H8" s="311"/>
      <c r="I8" s="311"/>
      <c r="J8" s="311"/>
      <c r="K8" s="309"/>
    </row>
    <row r="9" spans="2:11" ht="15" customHeight="1">
      <c r="B9" s="312"/>
      <c r="C9" s="311" t="s">
        <v>1757</v>
      </c>
      <c r="D9" s="311"/>
      <c r="E9" s="311"/>
      <c r="F9" s="311"/>
      <c r="G9" s="311"/>
      <c r="H9" s="311"/>
      <c r="I9" s="311"/>
      <c r="J9" s="311"/>
      <c r="K9" s="309"/>
    </row>
    <row r="10" spans="2:11" ht="15" customHeight="1">
      <c r="B10" s="312"/>
      <c r="C10" s="311"/>
      <c r="D10" s="311" t="s">
        <v>1758</v>
      </c>
      <c r="E10" s="311"/>
      <c r="F10" s="311"/>
      <c r="G10" s="311"/>
      <c r="H10" s="311"/>
      <c r="I10" s="311"/>
      <c r="J10" s="311"/>
      <c r="K10" s="309"/>
    </row>
    <row r="11" spans="2:11" ht="15" customHeight="1">
      <c r="B11" s="312"/>
      <c r="C11" s="313"/>
      <c r="D11" s="311" t="s">
        <v>1759</v>
      </c>
      <c r="E11" s="311"/>
      <c r="F11" s="311"/>
      <c r="G11" s="311"/>
      <c r="H11" s="311"/>
      <c r="I11" s="311"/>
      <c r="J11" s="311"/>
      <c r="K11" s="309"/>
    </row>
    <row r="12" spans="2:11" ht="12.75" customHeight="1">
      <c r="B12" s="312"/>
      <c r="C12" s="313"/>
      <c r="D12" s="313"/>
      <c r="E12" s="313"/>
      <c r="F12" s="313"/>
      <c r="G12" s="313"/>
      <c r="H12" s="313"/>
      <c r="I12" s="313"/>
      <c r="J12" s="313"/>
      <c r="K12" s="309"/>
    </row>
    <row r="13" spans="2:11" ht="15" customHeight="1">
      <c r="B13" s="312"/>
      <c r="C13" s="313"/>
      <c r="D13" s="311" t="s">
        <v>1760</v>
      </c>
      <c r="E13" s="311"/>
      <c r="F13" s="311"/>
      <c r="G13" s="311"/>
      <c r="H13" s="311"/>
      <c r="I13" s="311"/>
      <c r="J13" s="311"/>
      <c r="K13" s="309"/>
    </row>
    <row r="14" spans="2:11" ht="15" customHeight="1">
      <c r="B14" s="312"/>
      <c r="C14" s="313"/>
      <c r="D14" s="311" t="s">
        <v>1761</v>
      </c>
      <c r="E14" s="311"/>
      <c r="F14" s="311"/>
      <c r="G14" s="311"/>
      <c r="H14" s="311"/>
      <c r="I14" s="311"/>
      <c r="J14" s="311"/>
      <c r="K14" s="309"/>
    </row>
    <row r="15" spans="2:11" ht="15" customHeight="1">
      <c r="B15" s="312"/>
      <c r="C15" s="313"/>
      <c r="D15" s="311" t="s">
        <v>1762</v>
      </c>
      <c r="E15" s="311"/>
      <c r="F15" s="311"/>
      <c r="G15" s="311"/>
      <c r="H15" s="311"/>
      <c r="I15" s="311"/>
      <c r="J15" s="311"/>
      <c r="K15" s="309"/>
    </row>
    <row r="16" spans="2:11" ht="15" customHeight="1">
      <c r="B16" s="312"/>
      <c r="C16" s="313"/>
      <c r="D16" s="313"/>
      <c r="E16" s="314" t="s">
        <v>80</v>
      </c>
      <c r="F16" s="311" t="s">
        <v>1763</v>
      </c>
      <c r="G16" s="311"/>
      <c r="H16" s="311"/>
      <c r="I16" s="311"/>
      <c r="J16" s="311"/>
      <c r="K16" s="309"/>
    </row>
    <row r="17" spans="2:11" ht="15" customHeight="1">
      <c r="B17" s="312"/>
      <c r="C17" s="313"/>
      <c r="D17" s="313"/>
      <c r="E17" s="314" t="s">
        <v>1764</v>
      </c>
      <c r="F17" s="311" t="s">
        <v>1765</v>
      </c>
      <c r="G17" s="311"/>
      <c r="H17" s="311"/>
      <c r="I17" s="311"/>
      <c r="J17" s="311"/>
      <c r="K17" s="309"/>
    </row>
    <row r="18" spans="2:11" ht="15" customHeight="1">
      <c r="B18" s="312"/>
      <c r="C18" s="313"/>
      <c r="D18" s="313"/>
      <c r="E18" s="314" t="s">
        <v>1766</v>
      </c>
      <c r="F18" s="311" t="s">
        <v>1767</v>
      </c>
      <c r="G18" s="311"/>
      <c r="H18" s="311"/>
      <c r="I18" s="311"/>
      <c r="J18" s="311"/>
      <c r="K18" s="309"/>
    </row>
    <row r="19" spans="2:11" ht="15" customHeight="1">
      <c r="B19" s="312"/>
      <c r="C19" s="313"/>
      <c r="D19" s="313"/>
      <c r="E19" s="314" t="s">
        <v>1768</v>
      </c>
      <c r="F19" s="311" t="s">
        <v>1769</v>
      </c>
      <c r="G19" s="311"/>
      <c r="H19" s="311"/>
      <c r="I19" s="311"/>
      <c r="J19" s="311"/>
      <c r="K19" s="309"/>
    </row>
    <row r="20" spans="2:11" ht="15" customHeight="1">
      <c r="B20" s="312"/>
      <c r="C20" s="313"/>
      <c r="D20" s="313"/>
      <c r="E20" s="314" t="s">
        <v>1770</v>
      </c>
      <c r="F20" s="311" t="s">
        <v>1771</v>
      </c>
      <c r="G20" s="311"/>
      <c r="H20" s="311"/>
      <c r="I20" s="311"/>
      <c r="J20" s="311"/>
      <c r="K20" s="309"/>
    </row>
    <row r="21" spans="2:11" ht="15" customHeight="1">
      <c r="B21" s="312"/>
      <c r="C21" s="313"/>
      <c r="D21" s="313"/>
      <c r="E21" s="314" t="s">
        <v>1772</v>
      </c>
      <c r="F21" s="311" t="s">
        <v>1773</v>
      </c>
      <c r="G21" s="311"/>
      <c r="H21" s="311"/>
      <c r="I21" s="311"/>
      <c r="J21" s="311"/>
      <c r="K21" s="309"/>
    </row>
    <row r="22" spans="2:11" ht="12.75" customHeight="1">
      <c r="B22" s="312"/>
      <c r="C22" s="313"/>
      <c r="D22" s="313"/>
      <c r="E22" s="313"/>
      <c r="F22" s="313"/>
      <c r="G22" s="313"/>
      <c r="H22" s="313"/>
      <c r="I22" s="313"/>
      <c r="J22" s="313"/>
      <c r="K22" s="309"/>
    </row>
    <row r="23" spans="2:11" ht="15" customHeight="1">
      <c r="B23" s="312"/>
      <c r="C23" s="311" t="s">
        <v>1774</v>
      </c>
      <c r="D23" s="311"/>
      <c r="E23" s="311"/>
      <c r="F23" s="311"/>
      <c r="G23" s="311"/>
      <c r="H23" s="311"/>
      <c r="I23" s="311"/>
      <c r="J23" s="311"/>
      <c r="K23" s="309"/>
    </row>
    <row r="24" spans="2:11" ht="15" customHeight="1">
      <c r="B24" s="312"/>
      <c r="C24" s="311" t="s">
        <v>1775</v>
      </c>
      <c r="D24" s="311"/>
      <c r="E24" s="311"/>
      <c r="F24" s="311"/>
      <c r="G24" s="311"/>
      <c r="H24" s="311"/>
      <c r="I24" s="311"/>
      <c r="J24" s="311"/>
      <c r="K24" s="309"/>
    </row>
    <row r="25" spans="2:11" ht="15" customHeight="1">
      <c r="B25" s="312"/>
      <c r="C25" s="311"/>
      <c r="D25" s="311" t="s">
        <v>1776</v>
      </c>
      <c r="E25" s="311"/>
      <c r="F25" s="311"/>
      <c r="G25" s="311"/>
      <c r="H25" s="311"/>
      <c r="I25" s="311"/>
      <c r="J25" s="311"/>
      <c r="K25" s="309"/>
    </row>
    <row r="26" spans="2:11" ht="15" customHeight="1">
      <c r="B26" s="312"/>
      <c r="C26" s="313"/>
      <c r="D26" s="311" t="s">
        <v>1777</v>
      </c>
      <c r="E26" s="311"/>
      <c r="F26" s="311"/>
      <c r="G26" s="311"/>
      <c r="H26" s="311"/>
      <c r="I26" s="311"/>
      <c r="J26" s="311"/>
      <c r="K26" s="309"/>
    </row>
    <row r="27" spans="2:11" ht="12.75" customHeight="1">
      <c r="B27" s="312"/>
      <c r="C27" s="313"/>
      <c r="D27" s="313"/>
      <c r="E27" s="313"/>
      <c r="F27" s="313"/>
      <c r="G27" s="313"/>
      <c r="H27" s="313"/>
      <c r="I27" s="313"/>
      <c r="J27" s="313"/>
      <c r="K27" s="309"/>
    </row>
    <row r="28" spans="2:11" ht="15" customHeight="1">
      <c r="B28" s="312"/>
      <c r="C28" s="313"/>
      <c r="D28" s="311" t="s">
        <v>1778</v>
      </c>
      <c r="E28" s="311"/>
      <c r="F28" s="311"/>
      <c r="G28" s="311"/>
      <c r="H28" s="311"/>
      <c r="I28" s="311"/>
      <c r="J28" s="311"/>
      <c r="K28" s="309"/>
    </row>
    <row r="29" spans="2:11" ht="15" customHeight="1">
      <c r="B29" s="312"/>
      <c r="C29" s="313"/>
      <c r="D29" s="311" t="s">
        <v>1779</v>
      </c>
      <c r="E29" s="311"/>
      <c r="F29" s="311"/>
      <c r="G29" s="311"/>
      <c r="H29" s="311"/>
      <c r="I29" s="311"/>
      <c r="J29" s="311"/>
      <c r="K29" s="309"/>
    </row>
    <row r="30" spans="2:11" ht="12.75" customHeight="1">
      <c r="B30" s="312"/>
      <c r="C30" s="313"/>
      <c r="D30" s="313"/>
      <c r="E30" s="313"/>
      <c r="F30" s="313"/>
      <c r="G30" s="313"/>
      <c r="H30" s="313"/>
      <c r="I30" s="313"/>
      <c r="J30" s="313"/>
      <c r="K30" s="309"/>
    </row>
    <row r="31" spans="2:11" ht="15" customHeight="1">
      <c r="B31" s="312"/>
      <c r="C31" s="313"/>
      <c r="D31" s="311" t="s">
        <v>1780</v>
      </c>
      <c r="E31" s="311"/>
      <c r="F31" s="311"/>
      <c r="G31" s="311"/>
      <c r="H31" s="311"/>
      <c r="I31" s="311"/>
      <c r="J31" s="311"/>
      <c r="K31" s="309"/>
    </row>
    <row r="32" spans="2:11" ht="15" customHeight="1">
      <c r="B32" s="312"/>
      <c r="C32" s="313"/>
      <c r="D32" s="311" t="s">
        <v>1781</v>
      </c>
      <c r="E32" s="311"/>
      <c r="F32" s="311"/>
      <c r="G32" s="311"/>
      <c r="H32" s="311"/>
      <c r="I32" s="311"/>
      <c r="J32" s="311"/>
      <c r="K32" s="309"/>
    </row>
    <row r="33" spans="2:11" ht="15" customHeight="1">
      <c r="B33" s="312"/>
      <c r="C33" s="313"/>
      <c r="D33" s="311" t="s">
        <v>1782</v>
      </c>
      <c r="E33" s="311"/>
      <c r="F33" s="311"/>
      <c r="G33" s="311"/>
      <c r="H33" s="311"/>
      <c r="I33" s="311"/>
      <c r="J33" s="311"/>
      <c r="K33" s="309"/>
    </row>
    <row r="34" spans="2:11" ht="15" customHeight="1">
      <c r="B34" s="312"/>
      <c r="C34" s="313"/>
      <c r="D34" s="311"/>
      <c r="E34" s="315" t="s">
        <v>126</v>
      </c>
      <c r="F34" s="311"/>
      <c r="G34" s="311" t="s">
        <v>1783</v>
      </c>
      <c r="H34" s="311"/>
      <c r="I34" s="311"/>
      <c r="J34" s="311"/>
      <c r="K34" s="309"/>
    </row>
    <row r="35" spans="2:11" ht="30.75" customHeight="1">
      <c r="B35" s="312"/>
      <c r="C35" s="313"/>
      <c r="D35" s="311"/>
      <c r="E35" s="315" t="s">
        <v>1784</v>
      </c>
      <c r="F35" s="311"/>
      <c r="G35" s="311" t="s">
        <v>1785</v>
      </c>
      <c r="H35" s="311"/>
      <c r="I35" s="311"/>
      <c r="J35" s="311"/>
      <c r="K35" s="309"/>
    </row>
    <row r="36" spans="2:11" ht="15" customHeight="1">
      <c r="B36" s="312"/>
      <c r="C36" s="313"/>
      <c r="D36" s="311"/>
      <c r="E36" s="315" t="s">
        <v>54</v>
      </c>
      <c r="F36" s="311"/>
      <c r="G36" s="311" t="s">
        <v>1786</v>
      </c>
      <c r="H36" s="311"/>
      <c r="I36" s="311"/>
      <c r="J36" s="311"/>
      <c r="K36" s="309"/>
    </row>
    <row r="37" spans="2:11" ht="15" customHeight="1">
      <c r="B37" s="312"/>
      <c r="C37" s="313"/>
      <c r="D37" s="311"/>
      <c r="E37" s="315" t="s">
        <v>127</v>
      </c>
      <c r="F37" s="311"/>
      <c r="G37" s="311" t="s">
        <v>1787</v>
      </c>
      <c r="H37" s="311"/>
      <c r="I37" s="311"/>
      <c r="J37" s="311"/>
      <c r="K37" s="309"/>
    </row>
    <row r="38" spans="2:11" ht="15" customHeight="1">
      <c r="B38" s="312"/>
      <c r="C38" s="313"/>
      <c r="D38" s="311"/>
      <c r="E38" s="315" t="s">
        <v>128</v>
      </c>
      <c r="F38" s="311"/>
      <c r="G38" s="311" t="s">
        <v>1788</v>
      </c>
      <c r="H38" s="311"/>
      <c r="I38" s="311"/>
      <c r="J38" s="311"/>
      <c r="K38" s="309"/>
    </row>
    <row r="39" spans="2:11" ht="15" customHeight="1">
      <c r="B39" s="312"/>
      <c r="C39" s="313"/>
      <c r="D39" s="311"/>
      <c r="E39" s="315" t="s">
        <v>129</v>
      </c>
      <c r="F39" s="311"/>
      <c r="G39" s="311" t="s">
        <v>1789</v>
      </c>
      <c r="H39" s="311"/>
      <c r="I39" s="311"/>
      <c r="J39" s="311"/>
      <c r="K39" s="309"/>
    </row>
    <row r="40" spans="2:11" ht="15" customHeight="1">
      <c r="B40" s="312"/>
      <c r="C40" s="313"/>
      <c r="D40" s="311"/>
      <c r="E40" s="315" t="s">
        <v>1790</v>
      </c>
      <c r="F40" s="311"/>
      <c r="G40" s="311" t="s">
        <v>1791</v>
      </c>
      <c r="H40" s="311"/>
      <c r="I40" s="311"/>
      <c r="J40" s="311"/>
      <c r="K40" s="309"/>
    </row>
    <row r="41" spans="2:11" ht="15" customHeight="1">
      <c r="B41" s="312"/>
      <c r="C41" s="313"/>
      <c r="D41" s="311"/>
      <c r="E41" s="315"/>
      <c r="F41" s="311"/>
      <c r="G41" s="311" t="s">
        <v>1792</v>
      </c>
      <c r="H41" s="311"/>
      <c r="I41" s="311"/>
      <c r="J41" s="311"/>
      <c r="K41" s="309"/>
    </row>
    <row r="42" spans="2:11" ht="15" customHeight="1">
      <c r="B42" s="312"/>
      <c r="C42" s="313"/>
      <c r="D42" s="311"/>
      <c r="E42" s="315" t="s">
        <v>1793</v>
      </c>
      <c r="F42" s="311"/>
      <c r="G42" s="311" t="s">
        <v>1794</v>
      </c>
      <c r="H42" s="311"/>
      <c r="I42" s="311"/>
      <c r="J42" s="311"/>
      <c r="K42" s="309"/>
    </row>
    <row r="43" spans="2:11" ht="15" customHeight="1">
      <c r="B43" s="312"/>
      <c r="C43" s="313"/>
      <c r="D43" s="311"/>
      <c r="E43" s="315" t="s">
        <v>131</v>
      </c>
      <c r="F43" s="311"/>
      <c r="G43" s="311" t="s">
        <v>1795</v>
      </c>
      <c r="H43" s="311"/>
      <c r="I43" s="311"/>
      <c r="J43" s="311"/>
      <c r="K43" s="309"/>
    </row>
    <row r="44" spans="2:11" ht="12.75" customHeight="1">
      <c r="B44" s="312"/>
      <c r="C44" s="313"/>
      <c r="D44" s="311"/>
      <c r="E44" s="311"/>
      <c r="F44" s="311"/>
      <c r="G44" s="311"/>
      <c r="H44" s="311"/>
      <c r="I44" s="311"/>
      <c r="J44" s="311"/>
      <c r="K44" s="309"/>
    </row>
    <row r="45" spans="2:11" ht="15" customHeight="1">
      <c r="B45" s="312"/>
      <c r="C45" s="313"/>
      <c r="D45" s="311" t="s">
        <v>1796</v>
      </c>
      <c r="E45" s="311"/>
      <c r="F45" s="311"/>
      <c r="G45" s="311"/>
      <c r="H45" s="311"/>
      <c r="I45" s="311"/>
      <c r="J45" s="311"/>
      <c r="K45" s="309"/>
    </row>
    <row r="46" spans="2:11" ht="15" customHeight="1">
      <c r="B46" s="312"/>
      <c r="C46" s="313"/>
      <c r="D46" s="313"/>
      <c r="E46" s="311" t="s">
        <v>1797</v>
      </c>
      <c r="F46" s="311"/>
      <c r="G46" s="311"/>
      <c r="H46" s="311"/>
      <c r="I46" s="311"/>
      <c r="J46" s="311"/>
      <c r="K46" s="309"/>
    </row>
    <row r="47" spans="2:11" ht="15" customHeight="1">
      <c r="B47" s="312"/>
      <c r="C47" s="313"/>
      <c r="D47" s="313"/>
      <c r="E47" s="311" t="s">
        <v>1798</v>
      </c>
      <c r="F47" s="311"/>
      <c r="G47" s="311"/>
      <c r="H47" s="311"/>
      <c r="I47" s="311"/>
      <c r="J47" s="311"/>
      <c r="K47" s="309"/>
    </row>
    <row r="48" spans="2:11" ht="15" customHeight="1">
      <c r="B48" s="312"/>
      <c r="C48" s="313"/>
      <c r="D48" s="313"/>
      <c r="E48" s="311" t="s">
        <v>1799</v>
      </c>
      <c r="F48" s="311"/>
      <c r="G48" s="311"/>
      <c r="H48" s="311"/>
      <c r="I48" s="311"/>
      <c r="J48" s="311"/>
      <c r="K48" s="309"/>
    </row>
    <row r="49" spans="2:11" ht="15" customHeight="1">
      <c r="B49" s="312"/>
      <c r="C49" s="313"/>
      <c r="D49" s="311" t="s">
        <v>1800</v>
      </c>
      <c r="E49" s="311"/>
      <c r="F49" s="311"/>
      <c r="G49" s="311"/>
      <c r="H49" s="311"/>
      <c r="I49" s="311"/>
      <c r="J49" s="311"/>
      <c r="K49" s="309"/>
    </row>
    <row r="50" spans="2:11" ht="25.5" customHeight="1">
      <c r="B50" s="307"/>
      <c r="C50" s="308" t="s">
        <v>1801</v>
      </c>
      <c r="D50" s="308"/>
      <c r="E50" s="308"/>
      <c r="F50" s="308"/>
      <c r="G50" s="308"/>
      <c r="H50" s="308"/>
      <c r="I50" s="308"/>
      <c r="J50" s="308"/>
      <c r="K50" s="309"/>
    </row>
    <row r="51" spans="2:11" ht="5.25" customHeight="1">
      <c r="B51" s="307"/>
      <c r="C51" s="310"/>
      <c r="D51" s="310"/>
      <c r="E51" s="310"/>
      <c r="F51" s="310"/>
      <c r="G51" s="310"/>
      <c r="H51" s="310"/>
      <c r="I51" s="310"/>
      <c r="J51" s="310"/>
      <c r="K51" s="309"/>
    </row>
    <row r="52" spans="2:11" ht="15" customHeight="1">
      <c r="B52" s="307"/>
      <c r="C52" s="311" t="s">
        <v>1802</v>
      </c>
      <c r="D52" s="311"/>
      <c r="E52" s="311"/>
      <c r="F52" s="311"/>
      <c r="G52" s="311"/>
      <c r="H52" s="311"/>
      <c r="I52" s="311"/>
      <c r="J52" s="311"/>
      <c r="K52" s="309"/>
    </row>
    <row r="53" spans="2:11" ht="15" customHeight="1">
      <c r="B53" s="307"/>
      <c r="C53" s="311" t="s">
        <v>1803</v>
      </c>
      <c r="D53" s="311"/>
      <c r="E53" s="311"/>
      <c r="F53" s="311"/>
      <c r="G53" s="311"/>
      <c r="H53" s="311"/>
      <c r="I53" s="311"/>
      <c r="J53" s="311"/>
      <c r="K53" s="309"/>
    </row>
    <row r="54" spans="2:11" ht="12.75" customHeight="1">
      <c r="B54" s="307"/>
      <c r="C54" s="311"/>
      <c r="D54" s="311"/>
      <c r="E54" s="311"/>
      <c r="F54" s="311"/>
      <c r="G54" s="311"/>
      <c r="H54" s="311"/>
      <c r="I54" s="311"/>
      <c r="J54" s="311"/>
      <c r="K54" s="309"/>
    </row>
    <row r="55" spans="2:11" ht="15" customHeight="1">
      <c r="B55" s="307"/>
      <c r="C55" s="311" t="s">
        <v>1804</v>
      </c>
      <c r="D55" s="311"/>
      <c r="E55" s="311"/>
      <c r="F55" s="311"/>
      <c r="G55" s="311"/>
      <c r="H55" s="311"/>
      <c r="I55" s="311"/>
      <c r="J55" s="311"/>
      <c r="K55" s="309"/>
    </row>
    <row r="56" spans="2:11" ht="15" customHeight="1">
      <c r="B56" s="307"/>
      <c r="C56" s="313"/>
      <c r="D56" s="311" t="s">
        <v>1805</v>
      </c>
      <c r="E56" s="311"/>
      <c r="F56" s="311"/>
      <c r="G56" s="311"/>
      <c r="H56" s="311"/>
      <c r="I56" s="311"/>
      <c r="J56" s="311"/>
      <c r="K56" s="309"/>
    </row>
    <row r="57" spans="2:11" ht="15" customHeight="1">
      <c r="B57" s="307"/>
      <c r="C57" s="313"/>
      <c r="D57" s="311" t="s">
        <v>1806</v>
      </c>
      <c r="E57" s="311"/>
      <c r="F57" s="311"/>
      <c r="G57" s="311"/>
      <c r="H57" s="311"/>
      <c r="I57" s="311"/>
      <c r="J57" s="311"/>
      <c r="K57" s="309"/>
    </row>
    <row r="58" spans="2:11" ht="15" customHeight="1">
      <c r="B58" s="307"/>
      <c r="C58" s="313"/>
      <c r="D58" s="311" t="s">
        <v>1807</v>
      </c>
      <c r="E58" s="311"/>
      <c r="F58" s="311"/>
      <c r="G58" s="311"/>
      <c r="H58" s="311"/>
      <c r="I58" s="311"/>
      <c r="J58" s="311"/>
      <c r="K58" s="309"/>
    </row>
    <row r="59" spans="2:11" ht="15" customHeight="1">
      <c r="B59" s="307"/>
      <c r="C59" s="313"/>
      <c r="D59" s="311" t="s">
        <v>1808</v>
      </c>
      <c r="E59" s="311"/>
      <c r="F59" s="311"/>
      <c r="G59" s="311"/>
      <c r="H59" s="311"/>
      <c r="I59" s="311"/>
      <c r="J59" s="311"/>
      <c r="K59" s="309"/>
    </row>
    <row r="60" spans="2:11" ht="15" customHeight="1">
      <c r="B60" s="307"/>
      <c r="C60" s="313"/>
      <c r="D60" s="316" t="s">
        <v>1809</v>
      </c>
      <c r="E60" s="316"/>
      <c r="F60" s="316"/>
      <c r="G60" s="316"/>
      <c r="H60" s="316"/>
      <c r="I60" s="316"/>
      <c r="J60" s="316"/>
      <c r="K60" s="309"/>
    </row>
    <row r="61" spans="2:11" ht="15" customHeight="1">
      <c r="B61" s="307"/>
      <c r="C61" s="313"/>
      <c r="D61" s="311" t="s">
        <v>1810</v>
      </c>
      <c r="E61" s="311"/>
      <c r="F61" s="311"/>
      <c r="G61" s="311"/>
      <c r="H61" s="311"/>
      <c r="I61" s="311"/>
      <c r="J61" s="311"/>
      <c r="K61" s="309"/>
    </row>
    <row r="62" spans="2:11" ht="12.75" customHeight="1">
      <c r="B62" s="307"/>
      <c r="C62" s="313"/>
      <c r="D62" s="313"/>
      <c r="E62" s="317"/>
      <c r="F62" s="313"/>
      <c r="G62" s="313"/>
      <c r="H62" s="313"/>
      <c r="I62" s="313"/>
      <c r="J62" s="313"/>
      <c r="K62" s="309"/>
    </row>
    <row r="63" spans="2:11" ht="15" customHeight="1">
      <c r="B63" s="307"/>
      <c r="C63" s="313"/>
      <c r="D63" s="311" t="s">
        <v>1811</v>
      </c>
      <c r="E63" s="311"/>
      <c r="F63" s="311"/>
      <c r="G63" s="311"/>
      <c r="H63" s="311"/>
      <c r="I63" s="311"/>
      <c r="J63" s="311"/>
      <c r="K63" s="309"/>
    </row>
    <row r="64" spans="2:11" ht="15" customHeight="1">
      <c r="B64" s="307"/>
      <c r="C64" s="313"/>
      <c r="D64" s="316" t="s">
        <v>1812</v>
      </c>
      <c r="E64" s="316"/>
      <c r="F64" s="316"/>
      <c r="G64" s="316"/>
      <c r="H64" s="316"/>
      <c r="I64" s="316"/>
      <c r="J64" s="316"/>
      <c r="K64" s="309"/>
    </row>
    <row r="65" spans="2:11" ht="15" customHeight="1">
      <c r="B65" s="307"/>
      <c r="C65" s="313"/>
      <c r="D65" s="311" t="s">
        <v>1813</v>
      </c>
      <c r="E65" s="311"/>
      <c r="F65" s="311"/>
      <c r="G65" s="311"/>
      <c r="H65" s="311"/>
      <c r="I65" s="311"/>
      <c r="J65" s="311"/>
      <c r="K65" s="309"/>
    </row>
    <row r="66" spans="2:11" ht="15" customHeight="1">
      <c r="B66" s="307"/>
      <c r="C66" s="313"/>
      <c r="D66" s="311" t="s">
        <v>1814</v>
      </c>
      <c r="E66" s="311"/>
      <c r="F66" s="311"/>
      <c r="G66" s="311"/>
      <c r="H66" s="311"/>
      <c r="I66" s="311"/>
      <c r="J66" s="311"/>
      <c r="K66" s="309"/>
    </row>
    <row r="67" spans="2:11" ht="15" customHeight="1">
      <c r="B67" s="307"/>
      <c r="C67" s="313"/>
      <c r="D67" s="311" t="s">
        <v>1815</v>
      </c>
      <c r="E67" s="311"/>
      <c r="F67" s="311"/>
      <c r="G67" s="311"/>
      <c r="H67" s="311"/>
      <c r="I67" s="311"/>
      <c r="J67" s="311"/>
      <c r="K67" s="309"/>
    </row>
    <row r="68" spans="2:11" ht="15" customHeight="1">
      <c r="B68" s="307"/>
      <c r="C68" s="313"/>
      <c r="D68" s="311" t="s">
        <v>1816</v>
      </c>
      <c r="E68" s="311"/>
      <c r="F68" s="311"/>
      <c r="G68" s="311"/>
      <c r="H68" s="311"/>
      <c r="I68" s="311"/>
      <c r="J68" s="311"/>
      <c r="K68" s="309"/>
    </row>
    <row r="69" spans="2:11" ht="12.75" customHeight="1">
      <c r="B69" s="318"/>
      <c r="C69" s="319"/>
      <c r="D69" s="319"/>
      <c r="E69" s="319"/>
      <c r="F69" s="319"/>
      <c r="G69" s="319"/>
      <c r="H69" s="319"/>
      <c r="I69" s="319"/>
      <c r="J69" s="319"/>
      <c r="K69" s="320"/>
    </row>
    <row r="70" spans="2:11" ht="18.75" customHeight="1">
      <c r="B70" s="321"/>
      <c r="C70" s="321"/>
      <c r="D70" s="321"/>
      <c r="E70" s="321"/>
      <c r="F70" s="321"/>
      <c r="G70" s="321"/>
      <c r="H70" s="321"/>
      <c r="I70" s="321"/>
      <c r="J70" s="321"/>
      <c r="K70" s="322"/>
    </row>
    <row r="71" spans="2:11" ht="18.75" customHeight="1">
      <c r="B71" s="322"/>
      <c r="C71" s="322"/>
      <c r="D71" s="322"/>
      <c r="E71" s="322"/>
      <c r="F71" s="322"/>
      <c r="G71" s="322"/>
      <c r="H71" s="322"/>
      <c r="I71" s="322"/>
      <c r="J71" s="322"/>
      <c r="K71" s="322"/>
    </row>
    <row r="72" spans="2:11" ht="7.5" customHeight="1">
      <c r="B72" s="323"/>
      <c r="C72" s="324"/>
      <c r="D72" s="324"/>
      <c r="E72" s="324"/>
      <c r="F72" s="324"/>
      <c r="G72" s="324"/>
      <c r="H72" s="324"/>
      <c r="I72" s="324"/>
      <c r="J72" s="324"/>
      <c r="K72" s="325"/>
    </row>
    <row r="73" spans="2:11" ht="45" customHeight="1">
      <c r="B73" s="326"/>
      <c r="C73" s="327" t="s">
        <v>111</v>
      </c>
      <c r="D73" s="327"/>
      <c r="E73" s="327"/>
      <c r="F73" s="327"/>
      <c r="G73" s="327"/>
      <c r="H73" s="327"/>
      <c r="I73" s="327"/>
      <c r="J73" s="327"/>
      <c r="K73" s="328"/>
    </row>
    <row r="74" spans="2:11" ht="17.25" customHeight="1">
      <c r="B74" s="326"/>
      <c r="C74" s="329" t="s">
        <v>1817</v>
      </c>
      <c r="D74" s="329"/>
      <c r="E74" s="329"/>
      <c r="F74" s="329" t="s">
        <v>1818</v>
      </c>
      <c r="G74" s="330"/>
      <c r="H74" s="329" t="s">
        <v>127</v>
      </c>
      <c r="I74" s="329" t="s">
        <v>58</v>
      </c>
      <c r="J74" s="329" t="s">
        <v>1819</v>
      </c>
      <c r="K74" s="328"/>
    </row>
    <row r="75" spans="2:11" ht="17.25" customHeight="1">
      <c r="B75" s="326"/>
      <c r="C75" s="331" t="s">
        <v>1820</v>
      </c>
      <c r="D75" s="331"/>
      <c r="E75" s="331"/>
      <c r="F75" s="332" t="s">
        <v>1821</v>
      </c>
      <c r="G75" s="333"/>
      <c r="H75" s="331"/>
      <c r="I75" s="331"/>
      <c r="J75" s="331" t="s">
        <v>1822</v>
      </c>
      <c r="K75" s="328"/>
    </row>
    <row r="76" spans="2:11" ht="5.25" customHeight="1">
      <c r="B76" s="326"/>
      <c r="C76" s="334"/>
      <c r="D76" s="334"/>
      <c r="E76" s="334"/>
      <c r="F76" s="334"/>
      <c r="G76" s="335"/>
      <c r="H76" s="334"/>
      <c r="I76" s="334"/>
      <c r="J76" s="334"/>
      <c r="K76" s="328"/>
    </row>
    <row r="77" spans="2:11" ht="15" customHeight="1">
      <c r="B77" s="326"/>
      <c r="C77" s="315" t="s">
        <v>54</v>
      </c>
      <c r="D77" s="334"/>
      <c r="E77" s="334"/>
      <c r="F77" s="336" t="s">
        <v>1823</v>
      </c>
      <c r="G77" s="335"/>
      <c r="H77" s="315" t="s">
        <v>1824</v>
      </c>
      <c r="I77" s="315" t="s">
        <v>1825</v>
      </c>
      <c r="J77" s="315">
        <v>20</v>
      </c>
      <c r="K77" s="328"/>
    </row>
    <row r="78" spans="2:11" ht="15" customHeight="1">
      <c r="B78" s="326"/>
      <c r="C78" s="315" t="s">
        <v>1826</v>
      </c>
      <c r="D78" s="315"/>
      <c r="E78" s="315"/>
      <c r="F78" s="336" t="s">
        <v>1823</v>
      </c>
      <c r="G78" s="335"/>
      <c r="H78" s="315" t="s">
        <v>1827</v>
      </c>
      <c r="I78" s="315" t="s">
        <v>1825</v>
      </c>
      <c r="J78" s="315">
        <v>120</v>
      </c>
      <c r="K78" s="328"/>
    </row>
    <row r="79" spans="2:11" ht="15" customHeight="1">
      <c r="B79" s="337"/>
      <c r="C79" s="315" t="s">
        <v>1828</v>
      </c>
      <c r="D79" s="315"/>
      <c r="E79" s="315"/>
      <c r="F79" s="336" t="s">
        <v>1829</v>
      </c>
      <c r="G79" s="335"/>
      <c r="H79" s="315" t="s">
        <v>1830</v>
      </c>
      <c r="I79" s="315" t="s">
        <v>1825</v>
      </c>
      <c r="J79" s="315">
        <v>50</v>
      </c>
      <c r="K79" s="328"/>
    </row>
    <row r="80" spans="2:11" ht="15" customHeight="1">
      <c r="B80" s="337"/>
      <c r="C80" s="315" t="s">
        <v>1831</v>
      </c>
      <c r="D80" s="315"/>
      <c r="E80" s="315"/>
      <c r="F80" s="336" t="s">
        <v>1823</v>
      </c>
      <c r="G80" s="335"/>
      <c r="H80" s="315" t="s">
        <v>1832</v>
      </c>
      <c r="I80" s="315" t="s">
        <v>1833</v>
      </c>
      <c r="J80" s="315"/>
      <c r="K80" s="328"/>
    </row>
    <row r="81" spans="2:11" ht="15" customHeight="1">
      <c r="B81" s="337"/>
      <c r="C81" s="338" t="s">
        <v>1834</v>
      </c>
      <c r="D81" s="338"/>
      <c r="E81" s="338"/>
      <c r="F81" s="339" t="s">
        <v>1829</v>
      </c>
      <c r="G81" s="338"/>
      <c r="H81" s="338" t="s">
        <v>1835</v>
      </c>
      <c r="I81" s="338" t="s">
        <v>1825</v>
      </c>
      <c r="J81" s="338">
        <v>15</v>
      </c>
      <c r="K81" s="328"/>
    </row>
    <row r="82" spans="2:11" ht="15" customHeight="1">
      <c r="B82" s="337"/>
      <c r="C82" s="338" t="s">
        <v>1836</v>
      </c>
      <c r="D82" s="338"/>
      <c r="E82" s="338"/>
      <c r="F82" s="339" t="s">
        <v>1829</v>
      </c>
      <c r="G82" s="338"/>
      <c r="H82" s="338" t="s">
        <v>1837</v>
      </c>
      <c r="I82" s="338" t="s">
        <v>1825</v>
      </c>
      <c r="J82" s="338">
        <v>15</v>
      </c>
      <c r="K82" s="328"/>
    </row>
    <row r="83" spans="2:11" ht="15" customHeight="1">
      <c r="B83" s="337"/>
      <c r="C83" s="338" t="s">
        <v>1838</v>
      </c>
      <c r="D83" s="338"/>
      <c r="E83" s="338"/>
      <c r="F83" s="339" t="s">
        <v>1829</v>
      </c>
      <c r="G83" s="338"/>
      <c r="H83" s="338" t="s">
        <v>1839</v>
      </c>
      <c r="I83" s="338" t="s">
        <v>1825</v>
      </c>
      <c r="J83" s="338">
        <v>20</v>
      </c>
      <c r="K83" s="328"/>
    </row>
    <row r="84" spans="2:11" ht="15" customHeight="1">
      <c r="B84" s="337"/>
      <c r="C84" s="338" t="s">
        <v>1840</v>
      </c>
      <c r="D84" s="338"/>
      <c r="E84" s="338"/>
      <c r="F84" s="339" t="s">
        <v>1829</v>
      </c>
      <c r="G84" s="338"/>
      <c r="H84" s="338" t="s">
        <v>1841</v>
      </c>
      <c r="I84" s="338" t="s">
        <v>1825</v>
      </c>
      <c r="J84" s="338">
        <v>20</v>
      </c>
      <c r="K84" s="328"/>
    </row>
    <row r="85" spans="2:11" ht="15" customHeight="1">
      <c r="B85" s="337"/>
      <c r="C85" s="315" t="s">
        <v>1842</v>
      </c>
      <c r="D85" s="315"/>
      <c r="E85" s="315"/>
      <c r="F85" s="336" t="s">
        <v>1829</v>
      </c>
      <c r="G85" s="335"/>
      <c r="H85" s="315" t="s">
        <v>1843</v>
      </c>
      <c r="I85" s="315" t="s">
        <v>1825</v>
      </c>
      <c r="J85" s="315">
        <v>50</v>
      </c>
      <c r="K85" s="328"/>
    </row>
    <row r="86" spans="2:11" ht="15" customHeight="1">
      <c r="B86" s="337"/>
      <c r="C86" s="315" t="s">
        <v>1844</v>
      </c>
      <c r="D86" s="315"/>
      <c r="E86" s="315"/>
      <c r="F86" s="336" t="s">
        <v>1829</v>
      </c>
      <c r="G86" s="335"/>
      <c r="H86" s="315" t="s">
        <v>1845</v>
      </c>
      <c r="I86" s="315" t="s">
        <v>1825</v>
      </c>
      <c r="J86" s="315">
        <v>20</v>
      </c>
      <c r="K86" s="328"/>
    </row>
    <row r="87" spans="2:11" ht="15" customHeight="1">
      <c r="B87" s="337"/>
      <c r="C87" s="315" t="s">
        <v>1846</v>
      </c>
      <c r="D87" s="315"/>
      <c r="E87" s="315"/>
      <c r="F87" s="336" t="s">
        <v>1829</v>
      </c>
      <c r="G87" s="335"/>
      <c r="H87" s="315" t="s">
        <v>1847</v>
      </c>
      <c r="I87" s="315" t="s">
        <v>1825</v>
      </c>
      <c r="J87" s="315">
        <v>20</v>
      </c>
      <c r="K87" s="328"/>
    </row>
    <row r="88" spans="2:11" ht="15" customHeight="1">
      <c r="B88" s="337"/>
      <c r="C88" s="315" t="s">
        <v>1848</v>
      </c>
      <c r="D88" s="315"/>
      <c r="E88" s="315"/>
      <c r="F88" s="336" t="s">
        <v>1829</v>
      </c>
      <c r="G88" s="335"/>
      <c r="H88" s="315" t="s">
        <v>1849</v>
      </c>
      <c r="I88" s="315" t="s">
        <v>1825</v>
      </c>
      <c r="J88" s="315">
        <v>50</v>
      </c>
      <c r="K88" s="328"/>
    </row>
    <row r="89" spans="2:11" ht="15" customHeight="1">
      <c r="B89" s="337"/>
      <c r="C89" s="315" t="s">
        <v>1850</v>
      </c>
      <c r="D89" s="315"/>
      <c r="E89" s="315"/>
      <c r="F89" s="336" t="s">
        <v>1829</v>
      </c>
      <c r="G89" s="335"/>
      <c r="H89" s="315" t="s">
        <v>1850</v>
      </c>
      <c r="I89" s="315" t="s">
        <v>1825</v>
      </c>
      <c r="J89" s="315">
        <v>50</v>
      </c>
      <c r="K89" s="328"/>
    </row>
    <row r="90" spans="2:11" ht="15" customHeight="1">
      <c r="B90" s="337"/>
      <c r="C90" s="315" t="s">
        <v>132</v>
      </c>
      <c r="D90" s="315"/>
      <c r="E90" s="315"/>
      <c r="F90" s="336" t="s">
        <v>1829</v>
      </c>
      <c r="G90" s="335"/>
      <c r="H90" s="315" t="s">
        <v>1851</v>
      </c>
      <c r="I90" s="315" t="s">
        <v>1825</v>
      </c>
      <c r="J90" s="315">
        <v>255</v>
      </c>
      <c r="K90" s="328"/>
    </row>
    <row r="91" spans="2:11" ht="15" customHeight="1">
      <c r="B91" s="337"/>
      <c r="C91" s="315" t="s">
        <v>1852</v>
      </c>
      <c r="D91" s="315"/>
      <c r="E91" s="315"/>
      <c r="F91" s="336" t="s">
        <v>1823</v>
      </c>
      <c r="G91" s="335"/>
      <c r="H91" s="315" t="s">
        <v>1853</v>
      </c>
      <c r="I91" s="315" t="s">
        <v>1854</v>
      </c>
      <c r="J91" s="315"/>
      <c r="K91" s="328"/>
    </row>
    <row r="92" spans="2:11" ht="15" customHeight="1">
      <c r="B92" s="337"/>
      <c r="C92" s="315" t="s">
        <v>1855</v>
      </c>
      <c r="D92" s="315"/>
      <c r="E92" s="315"/>
      <c r="F92" s="336" t="s">
        <v>1823</v>
      </c>
      <c r="G92" s="335"/>
      <c r="H92" s="315" t="s">
        <v>1856</v>
      </c>
      <c r="I92" s="315" t="s">
        <v>1857</v>
      </c>
      <c r="J92" s="315"/>
      <c r="K92" s="328"/>
    </row>
    <row r="93" spans="2:11" ht="15" customHeight="1">
      <c r="B93" s="337"/>
      <c r="C93" s="315" t="s">
        <v>1858</v>
      </c>
      <c r="D93" s="315"/>
      <c r="E93" s="315"/>
      <c r="F93" s="336" t="s">
        <v>1823</v>
      </c>
      <c r="G93" s="335"/>
      <c r="H93" s="315" t="s">
        <v>1858</v>
      </c>
      <c r="I93" s="315" t="s">
        <v>1857</v>
      </c>
      <c r="J93" s="315"/>
      <c r="K93" s="328"/>
    </row>
    <row r="94" spans="2:11" ht="15" customHeight="1">
      <c r="B94" s="337"/>
      <c r="C94" s="315" t="s">
        <v>39</v>
      </c>
      <c r="D94" s="315"/>
      <c r="E94" s="315"/>
      <c r="F94" s="336" t="s">
        <v>1823</v>
      </c>
      <c r="G94" s="335"/>
      <c r="H94" s="315" t="s">
        <v>1859</v>
      </c>
      <c r="I94" s="315" t="s">
        <v>1857</v>
      </c>
      <c r="J94" s="315"/>
      <c r="K94" s="328"/>
    </row>
    <row r="95" spans="2:11" ht="15" customHeight="1">
      <c r="B95" s="337"/>
      <c r="C95" s="315" t="s">
        <v>49</v>
      </c>
      <c r="D95" s="315"/>
      <c r="E95" s="315"/>
      <c r="F95" s="336" t="s">
        <v>1823</v>
      </c>
      <c r="G95" s="335"/>
      <c r="H95" s="315" t="s">
        <v>1860</v>
      </c>
      <c r="I95" s="315" t="s">
        <v>1857</v>
      </c>
      <c r="J95" s="315"/>
      <c r="K95" s="328"/>
    </row>
    <row r="96" spans="2:11" ht="15" customHeight="1">
      <c r="B96" s="340"/>
      <c r="C96" s="341"/>
      <c r="D96" s="341"/>
      <c r="E96" s="341"/>
      <c r="F96" s="341"/>
      <c r="G96" s="341"/>
      <c r="H96" s="341"/>
      <c r="I96" s="341"/>
      <c r="J96" s="341"/>
      <c r="K96" s="342"/>
    </row>
    <row r="97" spans="2:11" ht="18.75" customHeight="1">
      <c r="B97" s="343"/>
      <c r="C97" s="344"/>
      <c r="D97" s="344"/>
      <c r="E97" s="344"/>
      <c r="F97" s="344"/>
      <c r="G97" s="344"/>
      <c r="H97" s="344"/>
      <c r="I97" s="344"/>
      <c r="J97" s="344"/>
      <c r="K97" s="343"/>
    </row>
    <row r="98" spans="2:11" ht="18.75" customHeight="1">
      <c r="B98" s="322"/>
      <c r="C98" s="322"/>
      <c r="D98" s="322"/>
      <c r="E98" s="322"/>
      <c r="F98" s="322"/>
      <c r="G98" s="322"/>
      <c r="H98" s="322"/>
      <c r="I98" s="322"/>
      <c r="J98" s="322"/>
      <c r="K98" s="322"/>
    </row>
    <row r="99" spans="2:11" ht="7.5" customHeight="1">
      <c r="B99" s="323"/>
      <c r="C99" s="324"/>
      <c r="D99" s="324"/>
      <c r="E99" s="324"/>
      <c r="F99" s="324"/>
      <c r="G99" s="324"/>
      <c r="H99" s="324"/>
      <c r="I99" s="324"/>
      <c r="J99" s="324"/>
      <c r="K99" s="325"/>
    </row>
    <row r="100" spans="2:11" ht="45" customHeight="1">
      <c r="B100" s="326"/>
      <c r="C100" s="327" t="s">
        <v>1861</v>
      </c>
      <c r="D100" s="327"/>
      <c r="E100" s="327"/>
      <c r="F100" s="327"/>
      <c r="G100" s="327"/>
      <c r="H100" s="327"/>
      <c r="I100" s="327"/>
      <c r="J100" s="327"/>
      <c r="K100" s="328"/>
    </row>
    <row r="101" spans="2:11" ht="17.25" customHeight="1">
      <c r="B101" s="326"/>
      <c r="C101" s="329" t="s">
        <v>1817</v>
      </c>
      <c r="D101" s="329"/>
      <c r="E101" s="329"/>
      <c r="F101" s="329" t="s">
        <v>1818</v>
      </c>
      <c r="G101" s="330"/>
      <c r="H101" s="329" t="s">
        <v>127</v>
      </c>
      <c r="I101" s="329" t="s">
        <v>58</v>
      </c>
      <c r="J101" s="329" t="s">
        <v>1819</v>
      </c>
      <c r="K101" s="328"/>
    </row>
    <row r="102" spans="2:11" ht="17.25" customHeight="1">
      <c r="B102" s="326"/>
      <c r="C102" s="331" t="s">
        <v>1820</v>
      </c>
      <c r="D102" s="331"/>
      <c r="E102" s="331"/>
      <c r="F102" s="332" t="s">
        <v>1821</v>
      </c>
      <c r="G102" s="333"/>
      <c r="H102" s="331"/>
      <c r="I102" s="331"/>
      <c r="J102" s="331" t="s">
        <v>1822</v>
      </c>
      <c r="K102" s="328"/>
    </row>
    <row r="103" spans="2:11" ht="5.25" customHeight="1">
      <c r="B103" s="326"/>
      <c r="C103" s="329"/>
      <c r="D103" s="329"/>
      <c r="E103" s="329"/>
      <c r="F103" s="329"/>
      <c r="G103" s="345"/>
      <c r="H103" s="329"/>
      <c r="I103" s="329"/>
      <c r="J103" s="329"/>
      <c r="K103" s="328"/>
    </row>
    <row r="104" spans="2:11" ht="15" customHeight="1">
      <c r="B104" s="326"/>
      <c r="C104" s="315" t="s">
        <v>54</v>
      </c>
      <c r="D104" s="334"/>
      <c r="E104" s="334"/>
      <c r="F104" s="336" t="s">
        <v>1823</v>
      </c>
      <c r="G104" s="345"/>
      <c r="H104" s="315" t="s">
        <v>1862</v>
      </c>
      <c r="I104" s="315" t="s">
        <v>1825</v>
      </c>
      <c r="J104" s="315">
        <v>20</v>
      </c>
      <c r="K104" s="328"/>
    </row>
    <row r="105" spans="2:11" ht="15" customHeight="1">
      <c r="B105" s="326"/>
      <c r="C105" s="315" t="s">
        <v>1826</v>
      </c>
      <c r="D105" s="315"/>
      <c r="E105" s="315"/>
      <c r="F105" s="336" t="s">
        <v>1823</v>
      </c>
      <c r="G105" s="315"/>
      <c r="H105" s="315" t="s">
        <v>1862</v>
      </c>
      <c r="I105" s="315" t="s">
        <v>1825</v>
      </c>
      <c r="J105" s="315">
        <v>120</v>
      </c>
      <c r="K105" s="328"/>
    </row>
    <row r="106" spans="2:11" ht="15" customHeight="1">
      <c r="B106" s="337"/>
      <c r="C106" s="315" t="s">
        <v>1828</v>
      </c>
      <c r="D106" s="315"/>
      <c r="E106" s="315"/>
      <c r="F106" s="336" t="s">
        <v>1829</v>
      </c>
      <c r="G106" s="315"/>
      <c r="H106" s="315" t="s">
        <v>1862</v>
      </c>
      <c r="I106" s="315" t="s">
        <v>1825</v>
      </c>
      <c r="J106" s="315">
        <v>50</v>
      </c>
      <c r="K106" s="328"/>
    </row>
    <row r="107" spans="2:11" ht="15" customHeight="1">
      <c r="B107" s="337"/>
      <c r="C107" s="315" t="s">
        <v>1831</v>
      </c>
      <c r="D107" s="315"/>
      <c r="E107" s="315"/>
      <c r="F107" s="336" t="s">
        <v>1823</v>
      </c>
      <c r="G107" s="315"/>
      <c r="H107" s="315" t="s">
        <v>1862</v>
      </c>
      <c r="I107" s="315" t="s">
        <v>1833</v>
      </c>
      <c r="J107" s="315"/>
      <c r="K107" s="328"/>
    </row>
    <row r="108" spans="2:11" ht="15" customHeight="1">
      <c r="B108" s="337"/>
      <c r="C108" s="315" t="s">
        <v>1842</v>
      </c>
      <c r="D108" s="315"/>
      <c r="E108" s="315"/>
      <c r="F108" s="336" t="s">
        <v>1829</v>
      </c>
      <c r="G108" s="315"/>
      <c r="H108" s="315" t="s">
        <v>1862</v>
      </c>
      <c r="I108" s="315" t="s">
        <v>1825</v>
      </c>
      <c r="J108" s="315">
        <v>50</v>
      </c>
      <c r="K108" s="328"/>
    </row>
    <row r="109" spans="2:11" ht="15" customHeight="1">
      <c r="B109" s="337"/>
      <c r="C109" s="315" t="s">
        <v>1850</v>
      </c>
      <c r="D109" s="315"/>
      <c r="E109" s="315"/>
      <c r="F109" s="336" t="s">
        <v>1829</v>
      </c>
      <c r="G109" s="315"/>
      <c r="H109" s="315" t="s">
        <v>1862</v>
      </c>
      <c r="I109" s="315" t="s">
        <v>1825</v>
      </c>
      <c r="J109" s="315">
        <v>50</v>
      </c>
      <c r="K109" s="328"/>
    </row>
    <row r="110" spans="2:11" ht="15" customHeight="1">
      <c r="B110" s="337"/>
      <c r="C110" s="315" t="s">
        <v>1848</v>
      </c>
      <c r="D110" s="315"/>
      <c r="E110" s="315"/>
      <c r="F110" s="336" t="s">
        <v>1829</v>
      </c>
      <c r="G110" s="315"/>
      <c r="H110" s="315" t="s">
        <v>1862</v>
      </c>
      <c r="I110" s="315" t="s">
        <v>1825</v>
      </c>
      <c r="J110" s="315">
        <v>50</v>
      </c>
      <c r="K110" s="328"/>
    </row>
    <row r="111" spans="2:11" ht="15" customHeight="1">
      <c r="B111" s="337"/>
      <c r="C111" s="315" t="s">
        <v>54</v>
      </c>
      <c r="D111" s="315"/>
      <c r="E111" s="315"/>
      <c r="F111" s="336" t="s">
        <v>1823</v>
      </c>
      <c r="G111" s="315"/>
      <c r="H111" s="315" t="s">
        <v>1863</v>
      </c>
      <c r="I111" s="315" t="s">
        <v>1825</v>
      </c>
      <c r="J111" s="315">
        <v>20</v>
      </c>
      <c r="K111" s="328"/>
    </row>
    <row r="112" spans="2:11" ht="15" customHeight="1">
      <c r="B112" s="337"/>
      <c r="C112" s="315" t="s">
        <v>1864</v>
      </c>
      <c r="D112" s="315"/>
      <c r="E112" s="315"/>
      <c r="F112" s="336" t="s">
        <v>1823</v>
      </c>
      <c r="G112" s="315"/>
      <c r="H112" s="315" t="s">
        <v>1865</v>
      </c>
      <c r="I112" s="315" t="s">
        <v>1825</v>
      </c>
      <c r="J112" s="315">
        <v>120</v>
      </c>
      <c r="K112" s="328"/>
    </row>
    <row r="113" spans="2:11" ht="15" customHeight="1">
      <c r="B113" s="337"/>
      <c r="C113" s="315" t="s">
        <v>39</v>
      </c>
      <c r="D113" s="315"/>
      <c r="E113" s="315"/>
      <c r="F113" s="336" t="s">
        <v>1823</v>
      </c>
      <c r="G113" s="315"/>
      <c r="H113" s="315" t="s">
        <v>1866</v>
      </c>
      <c r="I113" s="315" t="s">
        <v>1857</v>
      </c>
      <c r="J113" s="315"/>
      <c r="K113" s="328"/>
    </row>
    <row r="114" spans="2:11" ht="15" customHeight="1">
      <c r="B114" s="337"/>
      <c r="C114" s="315" t="s">
        <v>49</v>
      </c>
      <c r="D114" s="315"/>
      <c r="E114" s="315"/>
      <c r="F114" s="336" t="s">
        <v>1823</v>
      </c>
      <c r="G114" s="315"/>
      <c r="H114" s="315" t="s">
        <v>1867</v>
      </c>
      <c r="I114" s="315" t="s">
        <v>1857</v>
      </c>
      <c r="J114" s="315"/>
      <c r="K114" s="328"/>
    </row>
    <row r="115" spans="2:11" ht="15" customHeight="1">
      <c r="B115" s="337"/>
      <c r="C115" s="315" t="s">
        <v>58</v>
      </c>
      <c r="D115" s="315"/>
      <c r="E115" s="315"/>
      <c r="F115" s="336" t="s">
        <v>1823</v>
      </c>
      <c r="G115" s="315"/>
      <c r="H115" s="315" t="s">
        <v>1868</v>
      </c>
      <c r="I115" s="315" t="s">
        <v>1869</v>
      </c>
      <c r="J115" s="315"/>
      <c r="K115" s="328"/>
    </row>
    <row r="116" spans="2:11" ht="15" customHeight="1">
      <c r="B116" s="340"/>
      <c r="C116" s="346"/>
      <c r="D116" s="346"/>
      <c r="E116" s="346"/>
      <c r="F116" s="346"/>
      <c r="G116" s="346"/>
      <c r="H116" s="346"/>
      <c r="I116" s="346"/>
      <c r="J116" s="346"/>
      <c r="K116" s="342"/>
    </row>
    <row r="117" spans="2:11" ht="18.75" customHeight="1">
      <c r="B117" s="347"/>
      <c r="C117" s="311"/>
      <c r="D117" s="311"/>
      <c r="E117" s="311"/>
      <c r="F117" s="348"/>
      <c r="G117" s="311"/>
      <c r="H117" s="311"/>
      <c r="I117" s="311"/>
      <c r="J117" s="311"/>
      <c r="K117" s="347"/>
    </row>
    <row r="118" spans="2:11" ht="18.75" customHeight="1">
      <c r="B118" s="322"/>
      <c r="C118" s="322"/>
      <c r="D118" s="322"/>
      <c r="E118" s="322"/>
      <c r="F118" s="322"/>
      <c r="G118" s="322"/>
      <c r="H118" s="322"/>
      <c r="I118" s="322"/>
      <c r="J118" s="322"/>
      <c r="K118" s="322"/>
    </row>
    <row r="119" spans="2:11" ht="7.5" customHeight="1">
      <c r="B119" s="349"/>
      <c r="C119" s="350"/>
      <c r="D119" s="350"/>
      <c r="E119" s="350"/>
      <c r="F119" s="350"/>
      <c r="G119" s="350"/>
      <c r="H119" s="350"/>
      <c r="I119" s="350"/>
      <c r="J119" s="350"/>
      <c r="K119" s="351"/>
    </row>
    <row r="120" spans="2:11" ht="45" customHeight="1">
      <c r="B120" s="352"/>
      <c r="C120" s="305" t="s">
        <v>1870</v>
      </c>
      <c r="D120" s="305"/>
      <c r="E120" s="305"/>
      <c r="F120" s="305"/>
      <c r="G120" s="305"/>
      <c r="H120" s="305"/>
      <c r="I120" s="305"/>
      <c r="J120" s="305"/>
      <c r="K120" s="353"/>
    </row>
    <row r="121" spans="2:11" ht="17.25" customHeight="1">
      <c r="B121" s="354"/>
      <c r="C121" s="329" t="s">
        <v>1817</v>
      </c>
      <c r="D121" s="329"/>
      <c r="E121" s="329"/>
      <c r="F121" s="329" t="s">
        <v>1818</v>
      </c>
      <c r="G121" s="330"/>
      <c r="H121" s="329" t="s">
        <v>127</v>
      </c>
      <c r="I121" s="329" t="s">
        <v>58</v>
      </c>
      <c r="J121" s="329" t="s">
        <v>1819</v>
      </c>
      <c r="K121" s="355"/>
    </row>
    <row r="122" spans="2:11" ht="17.25" customHeight="1">
      <c r="B122" s="354"/>
      <c r="C122" s="331" t="s">
        <v>1820</v>
      </c>
      <c r="D122" s="331"/>
      <c r="E122" s="331"/>
      <c r="F122" s="332" t="s">
        <v>1821</v>
      </c>
      <c r="G122" s="333"/>
      <c r="H122" s="331"/>
      <c r="I122" s="331"/>
      <c r="J122" s="331" t="s">
        <v>1822</v>
      </c>
      <c r="K122" s="355"/>
    </row>
    <row r="123" spans="2:11" ht="5.25" customHeight="1">
      <c r="B123" s="356"/>
      <c r="C123" s="334"/>
      <c r="D123" s="334"/>
      <c r="E123" s="334"/>
      <c r="F123" s="334"/>
      <c r="G123" s="315"/>
      <c r="H123" s="334"/>
      <c r="I123" s="334"/>
      <c r="J123" s="334"/>
      <c r="K123" s="357"/>
    </row>
    <row r="124" spans="2:11" ht="15" customHeight="1">
      <c r="B124" s="356"/>
      <c r="C124" s="315" t="s">
        <v>1826</v>
      </c>
      <c r="D124" s="334"/>
      <c r="E124" s="334"/>
      <c r="F124" s="336" t="s">
        <v>1823</v>
      </c>
      <c r="G124" s="315"/>
      <c r="H124" s="315" t="s">
        <v>1862</v>
      </c>
      <c r="I124" s="315" t="s">
        <v>1825</v>
      </c>
      <c r="J124" s="315">
        <v>120</v>
      </c>
      <c r="K124" s="358"/>
    </row>
    <row r="125" spans="2:11" ht="15" customHeight="1">
      <c r="B125" s="356"/>
      <c r="C125" s="315" t="s">
        <v>1871</v>
      </c>
      <c r="D125" s="315"/>
      <c r="E125" s="315"/>
      <c r="F125" s="336" t="s">
        <v>1823</v>
      </c>
      <c r="G125" s="315"/>
      <c r="H125" s="315" t="s">
        <v>1872</v>
      </c>
      <c r="I125" s="315" t="s">
        <v>1825</v>
      </c>
      <c r="J125" s="315" t="s">
        <v>1873</v>
      </c>
      <c r="K125" s="358"/>
    </row>
    <row r="126" spans="2:11" ht="15" customHeight="1">
      <c r="B126" s="356"/>
      <c r="C126" s="315" t="s">
        <v>1772</v>
      </c>
      <c r="D126" s="315"/>
      <c r="E126" s="315"/>
      <c r="F126" s="336" t="s">
        <v>1823</v>
      </c>
      <c r="G126" s="315"/>
      <c r="H126" s="315" t="s">
        <v>1874</v>
      </c>
      <c r="I126" s="315" t="s">
        <v>1825</v>
      </c>
      <c r="J126" s="315" t="s">
        <v>1873</v>
      </c>
      <c r="K126" s="358"/>
    </row>
    <row r="127" spans="2:11" ht="15" customHeight="1">
      <c r="B127" s="356"/>
      <c r="C127" s="315" t="s">
        <v>1834</v>
      </c>
      <c r="D127" s="315"/>
      <c r="E127" s="315"/>
      <c r="F127" s="336" t="s">
        <v>1829</v>
      </c>
      <c r="G127" s="315"/>
      <c r="H127" s="315" t="s">
        <v>1835</v>
      </c>
      <c r="I127" s="315" t="s">
        <v>1825</v>
      </c>
      <c r="J127" s="315">
        <v>15</v>
      </c>
      <c r="K127" s="358"/>
    </row>
    <row r="128" spans="2:11" ht="15" customHeight="1">
      <c r="B128" s="356"/>
      <c r="C128" s="338" t="s">
        <v>1836</v>
      </c>
      <c r="D128" s="338"/>
      <c r="E128" s="338"/>
      <c r="F128" s="339" t="s">
        <v>1829</v>
      </c>
      <c r="G128" s="338"/>
      <c r="H128" s="338" t="s">
        <v>1837</v>
      </c>
      <c r="I128" s="338" t="s">
        <v>1825</v>
      </c>
      <c r="J128" s="338">
        <v>15</v>
      </c>
      <c r="K128" s="358"/>
    </row>
    <row r="129" spans="2:11" ht="15" customHeight="1">
      <c r="B129" s="356"/>
      <c r="C129" s="338" t="s">
        <v>1838</v>
      </c>
      <c r="D129" s="338"/>
      <c r="E129" s="338"/>
      <c r="F129" s="339" t="s">
        <v>1829</v>
      </c>
      <c r="G129" s="338"/>
      <c r="H129" s="338" t="s">
        <v>1839</v>
      </c>
      <c r="I129" s="338" t="s">
        <v>1825</v>
      </c>
      <c r="J129" s="338">
        <v>20</v>
      </c>
      <c r="K129" s="358"/>
    </row>
    <row r="130" spans="2:11" ht="15" customHeight="1">
      <c r="B130" s="356"/>
      <c r="C130" s="338" t="s">
        <v>1840</v>
      </c>
      <c r="D130" s="338"/>
      <c r="E130" s="338"/>
      <c r="F130" s="339" t="s">
        <v>1829</v>
      </c>
      <c r="G130" s="338"/>
      <c r="H130" s="338" t="s">
        <v>1841</v>
      </c>
      <c r="I130" s="338" t="s">
        <v>1825</v>
      </c>
      <c r="J130" s="338">
        <v>20</v>
      </c>
      <c r="K130" s="358"/>
    </row>
    <row r="131" spans="2:11" ht="15" customHeight="1">
      <c r="B131" s="356"/>
      <c r="C131" s="315" t="s">
        <v>1828</v>
      </c>
      <c r="D131" s="315"/>
      <c r="E131" s="315"/>
      <c r="F131" s="336" t="s">
        <v>1829</v>
      </c>
      <c r="G131" s="315"/>
      <c r="H131" s="315" t="s">
        <v>1862</v>
      </c>
      <c r="I131" s="315" t="s">
        <v>1825</v>
      </c>
      <c r="J131" s="315">
        <v>50</v>
      </c>
      <c r="K131" s="358"/>
    </row>
    <row r="132" spans="2:11" ht="15" customHeight="1">
      <c r="B132" s="356"/>
      <c r="C132" s="315" t="s">
        <v>1842</v>
      </c>
      <c r="D132" s="315"/>
      <c r="E132" s="315"/>
      <c r="F132" s="336" t="s">
        <v>1829</v>
      </c>
      <c r="G132" s="315"/>
      <c r="H132" s="315" t="s">
        <v>1862</v>
      </c>
      <c r="I132" s="315" t="s">
        <v>1825</v>
      </c>
      <c r="J132" s="315">
        <v>50</v>
      </c>
      <c r="K132" s="358"/>
    </row>
    <row r="133" spans="2:11" ht="15" customHeight="1">
      <c r="B133" s="356"/>
      <c r="C133" s="315" t="s">
        <v>1848</v>
      </c>
      <c r="D133" s="315"/>
      <c r="E133" s="315"/>
      <c r="F133" s="336" t="s">
        <v>1829</v>
      </c>
      <c r="G133" s="315"/>
      <c r="H133" s="315" t="s">
        <v>1862</v>
      </c>
      <c r="I133" s="315" t="s">
        <v>1825</v>
      </c>
      <c r="J133" s="315">
        <v>50</v>
      </c>
      <c r="K133" s="358"/>
    </row>
    <row r="134" spans="2:11" ht="15" customHeight="1">
      <c r="B134" s="356"/>
      <c r="C134" s="315" t="s">
        <v>1850</v>
      </c>
      <c r="D134" s="315"/>
      <c r="E134" s="315"/>
      <c r="F134" s="336" t="s">
        <v>1829</v>
      </c>
      <c r="G134" s="315"/>
      <c r="H134" s="315" t="s">
        <v>1862</v>
      </c>
      <c r="I134" s="315" t="s">
        <v>1825</v>
      </c>
      <c r="J134" s="315">
        <v>50</v>
      </c>
      <c r="K134" s="358"/>
    </row>
    <row r="135" spans="2:11" ht="15" customHeight="1">
      <c r="B135" s="356"/>
      <c r="C135" s="315" t="s">
        <v>132</v>
      </c>
      <c r="D135" s="315"/>
      <c r="E135" s="315"/>
      <c r="F135" s="336" t="s">
        <v>1829</v>
      </c>
      <c r="G135" s="315"/>
      <c r="H135" s="315" t="s">
        <v>1875</v>
      </c>
      <c r="I135" s="315" t="s">
        <v>1825</v>
      </c>
      <c r="J135" s="315">
        <v>255</v>
      </c>
      <c r="K135" s="358"/>
    </row>
    <row r="136" spans="2:11" ht="15" customHeight="1">
      <c r="B136" s="356"/>
      <c r="C136" s="315" t="s">
        <v>1852</v>
      </c>
      <c r="D136" s="315"/>
      <c r="E136" s="315"/>
      <c r="F136" s="336" t="s">
        <v>1823</v>
      </c>
      <c r="G136" s="315"/>
      <c r="H136" s="315" t="s">
        <v>1876</v>
      </c>
      <c r="I136" s="315" t="s">
        <v>1854</v>
      </c>
      <c r="J136" s="315"/>
      <c r="K136" s="358"/>
    </row>
    <row r="137" spans="2:11" ht="15" customHeight="1">
      <c r="B137" s="356"/>
      <c r="C137" s="315" t="s">
        <v>1855</v>
      </c>
      <c r="D137" s="315"/>
      <c r="E137" s="315"/>
      <c r="F137" s="336" t="s">
        <v>1823</v>
      </c>
      <c r="G137" s="315"/>
      <c r="H137" s="315" t="s">
        <v>1877</v>
      </c>
      <c r="I137" s="315" t="s">
        <v>1857</v>
      </c>
      <c r="J137" s="315"/>
      <c r="K137" s="358"/>
    </row>
    <row r="138" spans="2:11" ht="15" customHeight="1">
      <c r="B138" s="356"/>
      <c r="C138" s="315" t="s">
        <v>1858</v>
      </c>
      <c r="D138" s="315"/>
      <c r="E138" s="315"/>
      <c r="F138" s="336" t="s">
        <v>1823</v>
      </c>
      <c r="G138" s="315"/>
      <c r="H138" s="315" t="s">
        <v>1858</v>
      </c>
      <c r="I138" s="315" t="s">
        <v>1857</v>
      </c>
      <c r="J138" s="315"/>
      <c r="K138" s="358"/>
    </row>
    <row r="139" spans="2:11" ht="15" customHeight="1">
      <c r="B139" s="356"/>
      <c r="C139" s="315" t="s">
        <v>39</v>
      </c>
      <c r="D139" s="315"/>
      <c r="E139" s="315"/>
      <c r="F139" s="336" t="s">
        <v>1823</v>
      </c>
      <c r="G139" s="315"/>
      <c r="H139" s="315" t="s">
        <v>1878</v>
      </c>
      <c r="I139" s="315" t="s">
        <v>1857</v>
      </c>
      <c r="J139" s="315"/>
      <c r="K139" s="358"/>
    </row>
    <row r="140" spans="2:11" ht="15" customHeight="1">
      <c r="B140" s="356"/>
      <c r="C140" s="315" t="s">
        <v>1879</v>
      </c>
      <c r="D140" s="315"/>
      <c r="E140" s="315"/>
      <c r="F140" s="336" t="s">
        <v>1823</v>
      </c>
      <c r="G140" s="315"/>
      <c r="H140" s="315" t="s">
        <v>1880</v>
      </c>
      <c r="I140" s="315" t="s">
        <v>1857</v>
      </c>
      <c r="J140" s="315"/>
      <c r="K140" s="358"/>
    </row>
    <row r="141" spans="2:11" ht="15" customHeight="1">
      <c r="B141" s="359"/>
      <c r="C141" s="360"/>
      <c r="D141" s="360"/>
      <c r="E141" s="360"/>
      <c r="F141" s="360"/>
      <c r="G141" s="360"/>
      <c r="H141" s="360"/>
      <c r="I141" s="360"/>
      <c r="J141" s="360"/>
      <c r="K141" s="361"/>
    </row>
    <row r="142" spans="2:11" ht="18.75" customHeight="1">
      <c r="B142" s="311"/>
      <c r="C142" s="311"/>
      <c r="D142" s="311"/>
      <c r="E142" s="311"/>
      <c r="F142" s="348"/>
      <c r="G142" s="311"/>
      <c r="H142" s="311"/>
      <c r="I142" s="311"/>
      <c r="J142" s="311"/>
      <c r="K142" s="311"/>
    </row>
    <row r="143" spans="2:11" ht="18.75" customHeight="1">
      <c r="B143" s="322"/>
      <c r="C143" s="322"/>
      <c r="D143" s="322"/>
      <c r="E143" s="322"/>
      <c r="F143" s="322"/>
      <c r="G143" s="322"/>
      <c r="H143" s="322"/>
      <c r="I143" s="322"/>
      <c r="J143" s="322"/>
      <c r="K143" s="322"/>
    </row>
    <row r="144" spans="2:11" ht="7.5" customHeight="1">
      <c r="B144" s="323"/>
      <c r="C144" s="324"/>
      <c r="D144" s="324"/>
      <c r="E144" s="324"/>
      <c r="F144" s="324"/>
      <c r="G144" s="324"/>
      <c r="H144" s="324"/>
      <c r="I144" s="324"/>
      <c r="J144" s="324"/>
      <c r="K144" s="325"/>
    </row>
    <row r="145" spans="2:11" ht="45" customHeight="1">
      <c r="B145" s="326"/>
      <c r="C145" s="327" t="s">
        <v>1881</v>
      </c>
      <c r="D145" s="327"/>
      <c r="E145" s="327"/>
      <c r="F145" s="327"/>
      <c r="G145" s="327"/>
      <c r="H145" s="327"/>
      <c r="I145" s="327"/>
      <c r="J145" s="327"/>
      <c r="K145" s="328"/>
    </row>
    <row r="146" spans="2:11" ht="17.25" customHeight="1">
      <c r="B146" s="326"/>
      <c r="C146" s="329" t="s">
        <v>1817</v>
      </c>
      <c r="D146" s="329"/>
      <c r="E146" s="329"/>
      <c r="F146" s="329" t="s">
        <v>1818</v>
      </c>
      <c r="G146" s="330"/>
      <c r="H146" s="329" t="s">
        <v>127</v>
      </c>
      <c r="I146" s="329" t="s">
        <v>58</v>
      </c>
      <c r="J146" s="329" t="s">
        <v>1819</v>
      </c>
      <c r="K146" s="328"/>
    </row>
    <row r="147" spans="2:11" ht="17.25" customHeight="1">
      <c r="B147" s="326"/>
      <c r="C147" s="331" t="s">
        <v>1820</v>
      </c>
      <c r="D147" s="331"/>
      <c r="E147" s="331"/>
      <c r="F147" s="332" t="s">
        <v>1821</v>
      </c>
      <c r="G147" s="333"/>
      <c r="H147" s="331"/>
      <c r="I147" s="331"/>
      <c r="J147" s="331" t="s">
        <v>1822</v>
      </c>
      <c r="K147" s="328"/>
    </row>
    <row r="148" spans="2:11" ht="5.25" customHeight="1">
      <c r="B148" s="337"/>
      <c r="C148" s="334"/>
      <c r="D148" s="334"/>
      <c r="E148" s="334"/>
      <c r="F148" s="334"/>
      <c r="G148" s="335"/>
      <c r="H148" s="334"/>
      <c r="I148" s="334"/>
      <c r="J148" s="334"/>
      <c r="K148" s="358"/>
    </row>
    <row r="149" spans="2:11" ht="15" customHeight="1">
      <c r="B149" s="337"/>
      <c r="C149" s="362" t="s">
        <v>1826</v>
      </c>
      <c r="D149" s="315"/>
      <c r="E149" s="315"/>
      <c r="F149" s="363" t="s">
        <v>1823</v>
      </c>
      <c r="G149" s="315"/>
      <c r="H149" s="362" t="s">
        <v>1862</v>
      </c>
      <c r="I149" s="362" t="s">
        <v>1825</v>
      </c>
      <c r="J149" s="362">
        <v>120</v>
      </c>
      <c r="K149" s="358"/>
    </row>
    <row r="150" spans="2:11" ht="15" customHeight="1">
      <c r="B150" s="337"/>
      <c r="C150" s="362" t="s">
        <v>1871</v>
      </c>
      <c r="D150" s="315"/>
      <c r="E150" s="315"/>
      <c r="F150" s="363" t="s">
        <v>1823</v>
      </c>
      <c r="G150" s="315"/>
      <c r="H150" s="362" t="s">
        <v>1882</v>
      </c>
      <c r="I150" s="362" t="s">
        <v>1825</v>
      </c>
      <c r="J150" s="362" t="s">
        <v>1873</v>
      </c>
      <c r="K150" s="358"/>
    </row>
    <row r="151" spans="2:11" ht="15" customHeight="1">
      <c r="B151" s="337"/>
      <c r="C151" s="362" t="s">
        <v>1772</v>
      </c>
      <c r="D151" s="315"/>
      <c r="E151" s="315"/>
      <c r="F151" s="363" t="s">
        <v>1823</v>
      </c>
      <c r="G151" s="315"/>
      <c r="H151" s="362" t="s">
        <v>1883</v>
      </c>
      <c r="I151" s="362" t="s">
        <v>1825</v>
      </c>
      <c r="J151" s="362" t="s">
        <v>1873</v>
      </c>
      <c r="K151" s="358"/>
    </row>
    <row r="152" spans="2:11" ht="15" customHeight="1">
      <c r="B152" s="337"/>
      <c r="C152" s="362" t="s">
        <v>1828</v>
      </c>
      <c r="D152" s="315"/>
      <c r="E152" s="315"/>
      <c r="F152" s="363" t="s">
        <v>1829</v>
      </c>
      <c r="G152" s="315"/>
      <c r="H152" s="362" t="s">
        <v>1862</v>
      </c>
      <c r="I152" s="362" t="s">
        <v>1825</v>
      </c>
      <c r="J152" s="362">
        <v>50</v>
      </c>
      <c r="K152" s="358"/>
    </row>
    <row r="153" spans="2:11" ht="15" customHeight="1">
      <c r="B153" s="337"/>
      <c r="C153" s="362" t="s">
        <v>1831</v>
      </c>
      <c r="D153" s="315"/>
      <c r="E153" s="315"/>
      <c r="F153" s="363" t="s">
        <v>1823</v>
      </c>
      <c r="G153" s="315"/>
      <c r="H153" s="362" t="s">
        <v>1862</v>
      </c>
      <c r="I153" s="362" t="s">
        <v>1833</v>
      </c>
      <c r="J153" s="362"/>
      <c r="K153" s="358"/>
    </row>
    <row r="154" spans="2:11" ht="15" customHeight="1">
      <c r="B154" s="337"/>
      <c r="C154" s="362" t="s">
        <v>1842</v>
      </c>
      <c r="D154" s="315"/>
      <c r="E154" s="315"/>
      <c r="F154" s="363" t="s">
        <v>1829</v>
      </c>
      <c r="G154" s="315"/>
      <c r="H154" s="362" t="s">
        <v>1862</v>
      </c>
      <c r="I154" s="362" t="s">
        <v>1825</v>
      </c>
      <c r="J154" s="362">
        <v>50</v>
      </c>
      <c r="K154" s="358"/>
    </row>
    <row r="155" spans="2:11" ht="15" customHeight="1">
      <c r="B155" s="337"/>
      <c r="C155" s="362" t="s">
        <v>1850</v>
      </c>
      <c r="D155" s="315"/>
      <c r="E155" s="315"/>
      <c r="F155" s="363" t="s">
        <v>1829</v>
      </c>
      <c r="G155" s="315"/>
      <c r="H155" s="362" t="s">
        <v>1862</v>
      </c>
      <c r="I155" s="362" t="s">
        <v>1825</v>
      </c>
      <c r="J155" s="362">
        <v>50</v>
      </c>
      <c r="K155" s="358"/>
    </row>
    <row r="156" spans="2:11" ht="15" customHeight="1">
      <c r="B156" s="337"/>
      <c r="C156" s="362" t="s">
        <v>1848</v>
      </c>
      <c r="D156" s="315"/>
      <c r="E156" s="315"/>
      <c r="F156" s="363" t="s">
        <v>1829</v>
      </c>
      <c r="G156" s="315"/>
      <c r="H156" s="362" t="s">
        <v>1862</v>
      </c>
      <c r="I156" s="362" t="s">
        <v>1825</v>
      </c>
      <c r="J156" s="362">
        <v>50</v>
      </c>
      <c r="K156" s="358"/>
    </row>
    <row r="157" spans="2:11" ht="15" customHeight="1">
      <c r="B157" s="337"/>
      <c r="C157" s="362" t="s">
        <v>116</v>
      </c>
      <c r="D157" s="315"/>
      <c r="E157" s="315"/>
      <c r="F157" s="363" t="s">
        <v>1823</v>
      </c>
      <c r="G157" s="315"/>
      <c r="H157" s="362" t="s">
        <v>1884</v>
      </c>
      <c r="I157" s="362" t="s">
        <v>1825</v>
      </c>
      <c r="J157" s="362" t="s">
        <v>1885</v>
      </c>
      <c r="K157" s="358"/>
    </row>
    <row r="158" spans="2:11" ht="15" customHeight="1">
      <c r="B158" s="337"/>
      <c r="C158" s="362" t="s">
        <v>1886</v>
      </c>
      <c r="D158" s="315"/>
      <c r="E158" s="315"/>
      <c r="F158" s="363" t="s">
        <v>1823</v>
      </c>
      <c r="G158" s="315"/>
      <c r="H158" s="362" t="s">
        <v>1887</v>
      </c>
      <c r="I158" s="362" t="s">
        <v>1857</v>
      </c>
      <c r="J158" s="362"/>
      <c r="K158" s="358"/>
    </row>
    <row r="159" spans="2:11" ht="15" customHeight="1">
      <c r="B159" s="364"/>
      <c r="C159" s="346"/>
      <c r="D159" s="346"/>
      <c r="E159" s="346"/>
      <c r="F159" s="346"/>
      <c r="G159" s="346"/>
      <c r="H159" s="346"/>
      <c r="I159" s="346"/>
      <c r="J159" s="346"/>
      <c r="K159" s="365"/>
    </row>
    <row r="160" spans="2:11" ht="18.75" customHeight="1">
      <c r="B160" s="311"/>
      <c r="C160" s="315"/>
      <c r="D160" s="315"/>
      <c r="E160" s="315"/>
      <c r="F160" s="336"/>
      <c r="G160" s="315"/>
      <c r="H160" s="315"/>
      <c r="I160" s="315"/>
      <c r="J160" s="315"/>
      <c r="K160" s="311"/>
    </row>
    <row r="161" spans="2:11" ht="18.75" customHeight="1">
      <c r="B161" s="322"/>
      <c r="C161" s="322"/>
      <c r="D161" s="322"/>
      <c r="E161" s="322"/>
      <c r="F161" s="322"/>
      <c r="G161" s="322"/>
      <c r="H161" s="322"/>
      <c r="I161" s="322"/>
      <c r="J161" s="322"/>
      <c r="K161" s="322"/>
    </row>
    <row r="162" spans="2:11" ht="7.5" customHeight="1">
      <c r="B162" s="301"/>
      <c r="C162" s="302"/>
      <c r="D162" s="302"/>
      <c r="E162" s="302"/>
      <c r="F162" s="302"/>
      <c r="G162" s="302"/>
      <c r="H162" s="302"/>
      <c r="I162" s="302"/>
      <c r="J162" s="302"/>
      <c r="K162" s="303"/>
    </row>
    <row r="163" spans="2:11" ht="45" customHeight="1">
      <c r="B163" s="304"/>
      <c r="C163" s="305" t="s">
        <v>1888</v>
      </c>
      <c r="D163" s="305"/>
      <c r="E163" s="305"/>
      <c r="F163" s="305"/>
      <c r="G163" s="305"/>
      <c r="H163" s="305"/>
      <c r="I163" s="305"/>
      <c r="J163" s="305"/>
      <c r="K163" s="306"/>
    </row>
    <row r="164" spans="2:11" ht="17.25" customHeight="1">
      <c r="B164" s="304"/>
      <c r="C164" s="329" t="s">
        <v>1817</v>
      </c>
      <c r="D164" s="329"/>
      <c r="E164" s="329"/>
      <c r="F164" s="329" t="s">
        <v>1818</v>
      </c>
      <c r="G164" s="366"/>
      <c r="H164" s="367" t="s">
        <v>127</v>
      </c>
      <c r="I164" s="367" t="s">
        <v>58</v>
      </c>
      <c r="J164" s="329" t="s">
        <v>1819</v>
      </c>
      <c r="K164" s="306"/>
    </row>
    <row r="165" spans="2:11" ht="17.25" customHeight="1">
      <c r="B165" s="307"/>
      <c r="C165" s="331" t="s">
        <v>1820</v>
      </c>
      <c r="D165" s="331"/>
      <c r="E165" s="331"/>
      <c r="F165" s="332" t="s">
        <v>1821</v>
      </c>
      <c r="G165" s="368"/>
      <c r="H165" s="369"/>
      <c r="I165" s="369"/>
      <c r="J165" s="331" t="s">
        <v>1822</v>
      </c>
      <c r="K165" s="309"/>
    </row>
    <row r="166" spans="2:11" ht="5.25" customHeight="1">
      <c r="B166" s="337"/>
      <c r="C166" s="334"/>
      <c r="D166" s="334"/>
      <c r="E166" s="334"/>
      <c r="F166" s="334"/>
      <c r="G166" s="335"/>
      <c r="H166" s="334"/>
      <c r="I166" s="334"/>
      <c r="J166" s="334"/>
      <c r="K166" s="358"/>
    </row>
    <row r="167" spans="2:11" ht="15" customHeight="1">
      <c r="B167" s="337"/>
      <c r="C167" s="315" t="s">
        <v>1826</v>
      </c>
      <c r="D167" s="315"/>
      <c r="E167" s="315"/>
      <c r="F167" s="336" t="s">
        <v>1823</v>
      </c>
      <c r="G167" s="315"/>
      <c r="H167" s="315" t="s">
        <v>1862</v>
      </c>
      <c r="I167" s="315" t="s">
        <v>1825</v>
      </c>
      <c r="J167" s="315">
        <v>120</v>
      </c>
      <c r="K167" s="358"/>
    </row>
    <row r="168" spans="2:11" ht="15" customHeight="1">
      <c r="B168" s="337"/>
      <c r="C168" s="315" t="s">
        <v>1871</v>
      </c>
      <c r="D168" s="315"/>
      <c r="E168" s="315"/>
      <c r="F168" s="336" t="s">
        <v>1823</v>
      </c>
      <c r="G168" s="315"/>
      <c r="H168" s="315" t="s">
        <v>1872</v>
      </c>
      <c r="I168" s="315" t="s">
        <v>1825</v>
      </c>
      <c r="J168" s="315" t="s">
        <v>1873</v>
      </c>
      <c r="K168" s="358"/>
    </row>
    <row r="169" spans="2:11" ht="15" customHeight="1">
      <c r="B169" s="337"/>
      <c r="C169" s="315" t="s">
        <v>1772</v>
      </c>
      <c r="D169" s="315"/>
      <c r="E169" s="315"/>
      <c r="F169" s="336" t="s">
        <v>1823</v>
      </c>
      <c r="G169" s="315"/>
      <c r="H169" s="315" t="s">
        <v>1889</v>
      </c>
      <c r="I169" s="315" t="s">
        <v>1825</v>
      </c>
      <c r="J169" s="315" t="s">
        <v>1873</v>
      </c>
      <c r="K169" s="358"/>
    </row>
    <row r="170" spans="2:11" ht="15" customHeight="1">
      <c r="B170" s="337"/>
      <c r="C170" s="315" t="s">
        <v>1828</v>
      </c>
      <c r="D170" s="315"/>
      <c r="E170" s="315"/>
      <c r="F170" s="336" t="s">
        <v>1829</v>
      </c>
      <c r="G170" s="315"/>
      <c r="H170" s="315" t="s">
        <v>1889</v>
      </c>
      <c r="I170" s="315" t="s">
        <v>1825</v>
      </c>
      <c r="J170" s="315">
        <v>50</v>
      </c>
      <c r="K170" s="358"/>
    </row>
    <row r="171" spans="2:11" ht="15" customHeight="1">
      <c r="B171" s="337"/>
      <c r="C171" s="315" t="s">
        <v>1831</v>
      </c>
      <c r="D171" s="315"/>
      <c r="E171" s="315"/>
      <c r="F171" s="336" t="s">
        <v>1823</v>
      </c>
      <c r="G171" s="315"/>
      <c r="H171" s="315" t="s">
        <v>1889</v>
      </c>
      <c r="I171" s="315" t="s">
        <v>1833</v>
      </c>
      <c r="J171" s="315"/>
      <c r="K171" s="358"/>
    </row>
    <row r="172" spans="2:11" ht="15" customHeight="1">
      <c r="B172" s="337"/>
      <c r="C172" s="315" t="s">
        <v>1842</v>
      </c>
      <c r="D172" s="315"/>
      <c r="E172" s="315"/>
      <c r="F172" s="336" t="s">
        <v>1829</v>
      </c>
      <c r="G172" s="315"/>
      <c r="H172" s="315" t="s">
        <v>1889</v>
      </c>
      <c r="I172" s="315" t="s">
        <v>1825</v>
      </c>
      <c r="J172" s="315">
        <v>50</v>
      </c>
      <c r="K172" s="358"/>
    </row>
    <row r="173" spans="2:11" ht="15" customHeight="1">
      <c r="B173" s="337"/>
      <c r="C173" s="315" t="s">
        <v>1850</v>
      </c>
      <c r="D173" s="315"/>
      <c r="E173" s="315"/>
      <c r="F173" s="336" t="s">
        <v>1829</v>
      </c>
      <c r="G173" s="315"/>
      <c r="H173" s="315" t="s">
        <v>1889</v>
      </c>
      <c r="I173" s="315" t="s">
        <v>1825</v>
      </c>
      <c r="J173" s="315">
        <v>50</v>
      </c>
      <c r="K173" s="358"/>
    </row>
    <row r="174" spans="2:11" ht="15" customHeight="1">
      <c r="B174" s="337"/>
      <c r="C174" s="315" t="s">
        <v>1848</v>
      </c>
      <c r="D174" s="315"/>
      <c r="E174" s="315"/>
      <c r="F174" s="336" t="s">
        <v>1829</v>
      </c>
      <c r="G174" s="315"/>
      <c r="H174" s="315" t="s">
        <v>1889</v>
      </c>
      <c r="I174" s="315" t="s">
        <v>1825</v>
      </c>
      <c r="J174" s="315">
        <v>50</v>
      </c>
      <c r="K174" s="358"/>
    </row>
    <row r="175" spans="2:11" ht="15" customHeight="1">
      <c r="B175" s="337"/>
      <c r="C175" s="315" t="s">
        <v>126</v>
      </c>
      <c r="D175" s="315"/>
      <c r="E175" s="315"/>
      <c r="F175" s="336" t="s">
        <v>1823</v>
      </c>
      <c r="G175" s="315"/>
      <c r="H175" s="315" t="s">
        <v>1890</v>
      </c>
      <c r="I175" s="315" t="s">
        <v>1891</v>
      </c>
      <c r="J175" s="315"/>
      <c r="K175" s="358"/>
    </row>
    <row r="176" spans="2:11" ht="15" customHeight="1">
      <c r="B176" s="337"/>
      <c r="C176" s="315" t="s">
        <v>58</v>
      </c>
      <c r="D176" s="315"/>
      <c r="E176" s="315"/>
      <c r="F176" s="336" t="s">
        <v>1823</v>
      </c>
      <c r="G176" s="315"/>
      <c r="H176" s="315" t="s">
        <v>1892</v>
      </c>
      <c r="I176" s="315" t="s">
        <v>1893</v>
      </c>
      <c r="J176" s="315">
        <v>1</v>
      </c>
      <c r="K176" s="358"/>
    </row>
    <row r="177" spans="2:11" ht="15" customHeight="1">
      <c r="B177" s="337"/>
      <c r="C177" s="315" t="s">
        <v>54</v>
      </c>
      <c r="D177" s="315"/>
      <c r="E177" s="315"/>
      <c r="F177" s="336" t="s">
        <v>1823</v>
      </c>
      <c r="G177" s="315"/>
      <c r="H177" s="315" t="s">
        <v>1894</v>
      </c>
      <c r="I177" s="315" t="s">
        <v>1825</v>
      </c>
      <c r="J177" s="315">
        <v>20</v>
      </c>
      <c r="K177" s="358"/>
    </row>
    <row r="178" spans="2:11" ht="15" customHeight="1">
      <c r="B178" s="337"/>
      <c r="C178" s="315" t="s">
        <v>127</v>
      </c>
      <c r="D178" s="315"/>
      <c r="E178" s="315"/>
      <c r="F178" s="336" t="s">
        <v>1823</v>
      </c>
      <c r="G178" s="315"/>
      <c r="H178" s="315" t="s">
        <v>1895</v>
      </c>
      <c r="I178" s="315" t="s">
        <v>1825</v>
      </c>
      <c r="J178" s="315">
        <v>255</v>
      </c>
      <c r="K178" s="358"/>
    </row>
    <row r="179" spans="2:11" ht="15" customHeight="1">
      <c r="B179" s="337"/>
      <c r="C179" s="315" t="s">
        <v>128</v>
      </c>
      <c r="D179" s="315"/>
      <c r="E179" s="315"/>
      <c r="F179" s="336" t="s">
        <v>1823</v>
      </c>
      <c r="G179" s="315"/>
      <c r="H179" s="315" t="s">
        <v>1788</v>
      </c>
      <c r="I179" s="315" t="s">
        <v>1825</v>
      </c>
      <c r="J179" s="315">
        <v>10</v>
      </c>
      <c r="K179" s="358"/>
    </row>
    <row r="180" spans="2:11" ht="15" customHeight="1">
      <c r="B180" s="337"/>
      <c r="C180" s="315" t="s">
        <v>129</v>
      </c>
      <c r="D180" s="315"/>
      <c r="E180" s="315"/>
      <c r="F180" s="336" t="s">
        <v>1823</v>
      </c>
      <c r="G180" s="315"/>
      <c r="H180" s="315" t="s">
        <v>1896</v>
      </c>
      <c r="I180" s="315" t="s">
        <v>1857</v>
      </c>
      <c r="J180" s="315"/>
      <c r="K180" s="358"/>
    </row>
    <row r="181" spans="2:11" ht="15" customHeight="1">
      <c r="B181" s="337"/>
      <c r="C181" s="315" t="s">
        <v>1897</v>
      </c>
      <c r="D181" s="315"/>
      <c r="E181" s="315"/>
      <c r="F181" s="336" t="s">
        <v>1823</v>
      </c>
      <c r="G181" s="315"/>
      <c r="H181" s="315" t="s">
        <v>1898</v>
      </c>
      <c r="I181" s="315" t="s">
        <v>1857</v>
      </c>
      <c r="J181" s="315"/>
      <c r="K181" s="358"/>
    </row>
    <row r="182" spans="2:11" ht="15" customHeight="1">
      <c r="B182" s="337"/>
      <c r="C182" s="315" t="s">
        <v>1886</v>
      </c>
      <c r="D182" s="315"/>
      <c r="E182" s="315"/>
      <c r="F182" s="336" t="s">
        <v>1823</v>
      </c>
      <c r="G182" s="315"/>
      <c r="H182" s="315" t="s">
        <v>1899</v>
      </c>
      <c r="I182" s="315" t="s">
        <v>1857</v>
      </c>
      <c r="J182" s="315"/>
      <c r="K182" s="358"/>
    </row>
    <row r="183" spans="2:11" ht="15" customHeight="1">
      <c r="B183" s="337"/>
      <c r="C183" s="315" t="s">
        <v>131</v>
      </c>
      <c r="D183" s="315"/>
      <c r="E183" s="315"/>
      <c r="F183" s="336" t="s">
        <v>1829</v>
      </c>
      <c r="G183" s="315"/>
      <c r="H183" s="315" t="s">
        <v>1900</v>
      </c>
      <c r="I183" s="315" t="s">
        <v>1825</v>
      </c>
      <c r="J183" s="315">
        <v>50</v>
      </c>
      <c r="K183" s="358"/>
    </row>
    <row r="184" spans="2:11" ht="15" customHeight="1">
      <c r="B184" s="337"/>
      <c r="C184" s="315" t="s">
        <v>1901</v>
      </c>
      <c r="D184" s="315"/>
      <c r="E184" s="315"/>
      <c r="F184" s="336" t="s">
        <v>1829</v>
      </c>
      <c r="G184" s="315"/>
      <c r="H184" s="315" t="s">
        <v>1902</v>
      </c>
      <c r="I184" s="315" t="s">
        <v>1903</v>
      </c>
      <c r="J184" s="315"/>
      <c r="K184" s="358"/>
    </row>
    <row r="185" spans="2:11" ht="15" customHeight="1">
      <c r="B185" s="337"/>
      <c r="C185" s="315" t="s">
        <v>1904</v>
      </c>
      <c r="D185" s="315"/>
      <c r="E185" s="315"/>
      <c r="F185" s="336" t="s">
        <v>1829</v>
      </c>
      <c r="G185" s="315"/>
      <c r="H185" s="315" t="s">
        <v>1905</v>
      </c>
      <c r="I185" s="315" t="s">
        <v>1903</v>
      </c>
      <c r="J185" s="315"/>
      <c r="K185" s="358"/>
    </row>
    <row r="186" spans="2:11" ht="15" customHeight="1">
      <c r="B186" s="337"/>
      <c r="C186" s="315" t="s">
        <v>1906</v>
      </c>
      <c r="D186" s="315"/>
      <c r="E186" s="315"/>
      <c r="F186" s="336" t="s">
        <v>1829</v>
      </c>
      <c r="G186" s="315"/>
      <c r="H186" s="315" t="s">
        <v>1907</v>
      </c>
      <c r="I186" s="315" t="s">
        <v>1903</v>
      </c>
      <c r="J186" s="315"/>
      <c r="K186" s="358"/>
    </row>
    <row r="187" spans="2:11" ht="15" customHeight="1">
      <c r="B187" s="337"/>
      <c r="C187" s="370" t="s">
        <v>1908</v>
      </c>
      <c r="D187" s="315"/>
      <c r="E187" s="315"/>
      <c r="F187" s="336" t="s">
        <v>1829</v>
      </c>
      <c r="G187" s="315"/>
      <c r="H187" s="315" t="s">
        <v>1909</v>
      </c>
      <c r="I187" s="315" t="s">
        <v>1910</v>
      </c>
      <c r="J187" s="371" t="s">
        <v>1911</v>
      </c>
      <c r="K187" s="358"/>
    </row>
    <row r="188" spans="2:11" ht="15" customHeight="1">
      <c r="B188" s="337"/>
      <c r="C188" s="321" t="s">
        <v>43</v>
      </c>
      <c r="D188" s="315"/>
      <c r="E188" s="315"/>
      <c r="F188" s="336" t="s">
        <v>1823</v>
      </c>
      <c r="G188" s="315"/>
      <c r="H188" s="311" t="s">
        <v>1912</v>
      </c>
      <c r="I188" s="315" t="s">
        <v>1913</v>
      </c>
      <c r="J188" s="315"/>
      <c r="K188" s="358"/>
    </row>
    <row r="189" spans="2:11" ht="15" customHeight="1">
      <c r="B189" s="337"/>
      <c r="C189" s="321" t="s">
        <v>1914</v>
      </c>
      <c r="D189" s="315"/>
      <c r="E189" s="315"/>
      <c r="F189" s="336" t="s">
        <v>1823</v>
      </c>
      <c r="G189" s="315"/>
      <c r="H189" s="315" t="s">
        <v>1915</v>
      </c>
      <c r="I189" s="315" t="s">
        <v>1857</v>
      </c>
      <c r="J189" s="315"/>
      <c r="K189" s="358"/>
    </row>
    <row r="190" spans="2:11" ht="15" customHeight="1">
      <c r="B190" s="337"/>
      <c r="C190" s="321" t="s">
        <v>1916</v>
      </c>
      <c r="D190" s="315"/>
      <c r="E190" s="315"/>
      <c r="F190" s="336" t="s">
        <v>1823</v>
      </c>
      <c r="G190" s="315"/>
      <c r="H190" s="315" t="s">
        <v>1917</v>
      </c>
      <c r="I190" s="315" t="s">
        <v>1857</v>
      </c>
      <c r="J190" s="315"/>
      <c r="K190" s="358"/>
    </row>
    <row r="191" spans="2:11" ht="15" customHeight="1">
      <c r="B191" s="337"/>
      <c r="C191" s="321" t="s">
        <v>1918</v>
      </c>
      <c r="D191" s="315"/>
      <c r="E191" s="315"/>
      <c r="F191" s="336" t="s">
        <v>1829</v>
      </c>
      <c r="G191" s="315"/>
      <c r="H191" s="315" t="s">
        <v>1919</v>
      </c>
      <c r="I191" s="315" t="s">
        <v>1857</v>
      </c>
      <c r="J191" s="315"/>
      <c r="K191" s="358"/>
    </row>
    <row r="192" spans="2:11" ht="15" customHeight="1">
      <c r="B192" s="364"/>
      <c r="C192" s="372"/>
      <c r="D192" s="346"/>
      <c r="E192" s="346"/>
      <c r="F192" s="346"/>
      <c r="G192" s="346"/>
      <c r="H192" s="346"/>
      <c r="I192" s="346"/>
      <c r="J192" s="346"/>
      <c r="K192" s="365"/>
    </row>
    <row r="193" spans="2:11" ht="18.75" customHeight="1">
      <c r="B193" s="311"/>
      <c r="C193" s="315"/>
      <c r="D193" s="315"/>
      <c r="E193" s="315"/>
      <c r="F193" s="336"/>
      <c r="G193" s="315"/>
      <c r="H193" s="315"/>
      <c r="I193" s="315"/>
      <c r="J193" s="315"/>
      <c r="K193" s="311"/>
    </row>
    <row r="194" spans="2:11" ht="18.75" customHeight="1">
      <c r="B194" s="311"/>
      <c r="C194" s="315"/>
      <c r="D194" s="315"/>
      <c r="E194" s="315"/>
      <c r="F194" s="336"/>
      <c r="G194" s="315"/>
      <c r="H194" s="315"/>
      <c r="I194" s="315"/>
      <c r="J194" s="315"/>
      <c r="K194" s="311"/>
    </row>
    <row r="195" spans="2:11" ht="18.75" customHeight="1">
      <c r="B195" s="322"/>
      <c r="C195" s="322"/>
      <c r="D195" s="322"/>
      <c r="E195" s="322"/>
      <c r="F195" s="322"/>
      <c r="G195" s="322"/>
      <c r="H195" s="322"/>
      <c r="I195" s="322"/>
      <c r="J195" s="322"/>
      <c r="K195" s="322"/>
    </row>
    <row r="196" spans="2:11" ht="13.5">
      <c r="B196" s="301"/>
      <c r="C196" s="302"/>
      <c r="D196" s="302"/>
      <c r="E196" s="302"/>
      <c r="F196" s="302"/>
      <c r="G196" s="302"/>
      <c r="H196" s="302"/>
      <c r="I196" s="302"/>
      <c r="J196" s="302"/>
      <c r="K196" s="303"/>
    </row>
    <row r="197" spans="2:11" ht="21">
      <c r="B197" s="304"/>
      <c r="C197" s="305" t="s">
        <v>1920</v>
      </c>
      <c r="D197" s="305"/>
      <c r="E197" s="305"/>
      <c r="F197" s="305"/>
      <c r="G197" s="305"/>
      <c r="H197" s="305"/>
      <c r="I197" s="305"/>
      <c r="J197" s="305"/>
      <c r="K197" s="306"/>
    </row>
    <row r="198" spans="2:11" ht="25.5" customHeight="1">
      <c r="B198" s="304"/>
      <c r="C198" s="373" t="s">
        <v>1921</v>
      </c>
      <c r="D198" s="373"/>
      <c r="E198" s="373"/>
      <c r="F198" s="373" t="s">
        <v>1922</v>
      </c>
      <c r="G198" s="374"/>
      <c r="H198" s="373" t="s">
        <v>1923</v>
      </c>
      <c r="I198" s="373"/>
      <c r="J198" s="373"/>
      <c r="K198" s="306"/>
    </row>
    <row r="199" spans="2:11" ht="5.25" customHeight="1">
      <c r="B199" s="337"/>
      <c r="C199" s="334"/>
      <c r="D199" s="334"/>
      <c r="E199" s="334"/>
      <c r="F199" s="334"/>
      <c r="G199" s="315"/>
      <c r="H199" s="334"/>
      <c r="I199" s="334"/>
      <c r="J199" s="334"/>
      <c r="K199" s="358"/>
    </row>
    <row r="200" spans="2:11" ht="15" customHeight="1">
      <c r="B200" s="337"/>
      <c r="C200" s="315" t="s">
        <v>1913</v>
      </c>
      <c r="D200" s="315"/>
      <c r="E200" s="315"/>
      <c r="F200" s="336" t="s">
        <v>44</v>
      </c>
      <c r="G200" s="315"/>
      <c r="H200" s="315" t="s">
        <v>1924</v>
      </c>
      <c r="I200" s="315"/>
      <c r="J200" s="315"/>
      <c r="K200" s="358"/>
    </row>
    <row r="201" spans="2:11" ht="15" customHeight="1">
      <c r="B201" s="337"/>
      <c r="C201" s="343"/>
      <c r="D201" s="315"/>
      <c r="E201" s="315"/>
      <c r="F201" s="336" t="s">
        <v>45</v>
      </c>
      <c r="G201" s="315"/>
      <c r="H201" s="315" t="s">
        <v>1925</v>
      </c>
      <c r="I201" s="315"/>
      <c r="J201" s="315"/>
      <c r="K201" s="358"/>
    </row>
    <row r="202" spans="2:11" ht="15" customHeight="1">
      <c r="B202" s="337"/>
      <c r="C202" s="343"/>
      <c r="D202" s="315"/>
      <c r="E202" s="315"/>
      <c r="F202" s="336" t="s">
        <v>48</v>
      </c>
      <c r="G202" s="315"/>
      <c r="H202" s="315" t="s">
        <v>1926</v>
      </c>
      <c r="I202" s="315"/>
      <c r="J202" s="315"/>
      <c r="K202" s="358"/>
    </row>
    <row r="203" spans="2:11" ht="15" customHeight="1">
      <c r="B203" s="337"/>
      <c r="C203" s="315"/>
      <c r="D203" s="315"/>
      <c r="E203" s="315"/>
      <c r="F203" s="336" t="s">
        <v>46</v>
      </c>
      <c r="G203" s="315"/>
      <c r="H203" s="315" t="s">
        <v>1927</v>
      </c>
      <c r="I203" s="315"/>
      <c r="J203" s="315"/>
      <c r="K203" s="358"/>
    </row>
    <row r="204" spans="2:11" ht="15" customHeight="1">
      <c r="B204" s="337"/>
      <c r="C204" s="315"/>
      <c r="D204" s="315"/>
      <c r="E204" s="315"/>
      <c r="F204" s="336" t="s">
        <v>47</v>
      </c>
      <c r="G204" s="315"/>
      <c r="H204" s="315" t="s">
        <v>1928</v>
      </c>
      <c r="I204" s="315"/>
      <c r="J204" s="315"/>
      <c r="K204" s="358"/>
    </row>
    <row r="205" spans="2:11" ht="15" customHeight="1">
      <c r="B205" s="337"/>
      <c r="C205" s="315"/>
      <c r="D205" s="315"/>
      <c r="E205" s="315"/>
      <c r="F205" s="336"/>
      <c r="G205" s="315"/>
      <c r="H205" s="315"/>
      <c r="I205" s="315"/>
      <c r="J205" s="315"/>
      <c r="K205" s="358"/>
    </row>
    <row r="206" spans="2:11" ht="15" customHeight="1">
      <c r="B206" s="337"/>
      <c r="C206" s="315" t="s">
        <v>1869</v>
      </c>
      <c r="D206" s="315"/>
      <c r="E206" s="315"/>
      <c r="F206" s="336" t="s">
        <v>80</v>
      </c>
      <c r="G206" s="315"/>
      <c r="H206" s="315" t="s">
        <v>1929</v>
      </c>
      <c r="I206" s="315"/>
      <c r="J206" s="315"/>
      <c r="K206" s="358"/>
    </row>
    <row r="207" spans="2:11" ht="15" customHeight="1">
      <c r="B207" s="337"/>
      <c r="C207" s="343"/>
      <c r="D207" s="315"/>
      <c r="E207" s="315"/>
      <c r="F207" s="336" t="s">
        <v>1766</v>
      </c>
      <c r="G207" s="315"/>
      <c r="H207" s="315" t="s">
        <v>1767</v>
      </c>
      <c r="I207" s="315"/>
      <c r="J207" s="315"/>
      <c r="K207" s="358"/>
    </row>
    <row r="208" spans="2:11" ht="15" customHeight="1">
      <c r="B208" s="337"/>
      <c r="C208" s="315"/>
      <c r="D208" s="315"/>
      <c r="E208" s="315"/>
      <c r="F208" s="336" t="s">
        <v>1764</v>
      </c>
      <c r="G208" s="315"/>
      <c r="H208" s="315" t="s">
        <v>1930</v>
      </c>
      <c r="I208" s="315"/>
      <c r="J208" s="315"/>
      <c r="K208" s="358"/>
    </row>
    <row r="209" spans="2:11" ht="15" customHeight="1">
      <c r="B209" s="375"/>
      <c r="C209" s="343"/>
      <c r="D209" s="343"/>
      <c r="E209" s="343"/>
      <c r="F209" s="336" t="s">
        <v>1768</v>
      </c>
      <c r="G209" s="321"/>
      <c r="H209" s="362" t="s">
        <v>1769</v>
      </c>
      <c r="I209" s="362"/>
      <c r="J209" s="362"/>
      <c r="K209" s="376"/>
    </row>
    <row r="210" spans="2:11" ht="15" customHeight="1">
      <c r="B210" s="375"/>
      <c r="C210" s="343"/>
      <c r="D210" s="343"/>
      <c r="E210" s="343"/>
      <c r="F210" s="336" t="s">
        <v>1770</v>
      </c>
      <c r="G210" s="321"/>
      <c r="H210" s="362" t="s">
        <v>365</v>
      </c>
      <c r="I210" s="362"/>
      <c r="J210" s="362"/>
      <c r="K210" s="376"/>
    </row>
    <row r="211" spans="2:11" ht="15" customHeight="1">
      <c r="B211" s="375"/>
      <c r="C211" s="343"/>
      <c r="D211" s="343"/>
      <c r="E211" s="343"/>
      <c r="F211" s="377"/>
      <c r="G211" s="321"/>
      <c r="H211" s="378"/>
      <c r="I211" s="378"/>
      <c r="J211" s="378"/>
      <c r="K211" s="376"/>
    </row>
    <row r="212" spans="2:11" ht="15" customHeight="1">
      <c r="B212" s="375"/>
      <c r="C212" s="315" t="s">
        <v>1893</v>
      </c>
      <c r="D212" s="343"/>
      <c r="E212" s="343"/>
      <c r="F212" s="336">
        <v>1</v>
      </c>
      <c r="G212" s="321"/>
      <c r="H212" s="362" t="s">
        <v>1931</v>
      </c>
      <c r="I212" s="362"/>
      <c r="J212" s="362"/>
      <c r="K212" s="376"/>
    </row>
    <row r="213" spans="2:11" ht="15" customHeight="1">
      <c r="B213" s="375"/>
      <c r="C213" s="343"/>
      <c r="D213" s="343"/>
      <c r="E213" s="343"/>
      <c r="F213" s="336">
        <v>2</v>
      </c>
      <c r="G213" s="321"/>
      <c r="H213" s="362" t="s">
        <v>1932</v>
      </c>
      <c r="I213" s="362"/>
      <c r="J213" s="362"/>
      <c r="K213" s="376"/>
    </row>
    <row r="214" spans="2:11" ht="15" customHeight="1">
      <c r="B214" s="375"/>
      <c r="C214" s="343"/>
      <c r="D214" s="343"/>
      <c r="E214" s="343"/>
      <c r="F214" s="336">
        <v>3</v>
      </c>
      <c r="G214" s="321"/>
      <c r="H214" s="362" t="s">
        <v>1933</v>
      </c>
      <c r="I214" s="362"/>
      <c r="J214" s="362"/>
      <c r="K214" s="376"/>
    </row>
    <row r="215" spans="2:11" ht="15" customHeight="1">
      <c r="B215" s="375"/>
      <c r="C215" s="343"/>
      <c r="D215" s="343"/>
      <c r="E215" s="343"/>
      <c r="F215" s="336">
        <v>4</v>
      </c>
      <c r="G215" s="321"/>
      <c r="H215" s="362" t="s">
        <v>1934</v>
      </c>
      <c r="I215" s="362"/>
      <c r="J215" s="362"/>
      <c r="K215" s="376"/>
    </row>
    <row r="216" spans="2:11" ht="12.75" customHeight="1">
      <c r="B216" s="379"/>
      <c r="C216" s="380"/>
      <c r="D216" s="380"/>
      <c r="E216" s="380"/>
      <c r="F216" s="380"/>
      <c r="G216" s="380"/>
      <c r="H216" s="380"/>
      <c r="I216" s="380"/>
      <c r="J216" s="380"/>
      <c r="K216" s="381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Hanzlová</dc:creator>
  <cp:keywords/>
  <dc:description/>
  <cp:lastModifiedBy>Kateřina Hanzlová</cp:lastModifiedBy>
  <dcterms:created xsi:type="dcterms:W3CDTF">2018-09-05T10:51:08Z</dcterms:created>
  <dcterms:modified xsi:type="dcterms:W3CDTF">2018-09-05T10:51:28Z</dcterms:modified>
  <cp:category/>
  <cp:version/>
  <cp:contentType/>
  <cp:contentStatus/>
</cp:coreProperties>
</file>