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buse\Desktop\Kárský\Kutná Hora EPS\"/>
    </mc:Choice>
  </mc:AlternateContent>
  <xr:revisionPtr revIDLastSave="0" documentId="8_{33364FAD-BACC-4F37-8AD8-F24A2DE72F95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3 D1.1, D1.3 Pol" sheetId="12" r:id="rId4"/>
    <sheet name="03 D4.1 Pol" sheetId="13" r:id="rId5"/>
  </sheets>
  <externalReferences>
    <externalReference r:id="rId6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'03 D1.1, D1.3 Pol'!$1:$7</definedName>
    <definedName name="_xlnm.Print_Titles" localSheetId="4">'03 D4.1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'03 D1.1, D1.3 Pol'!$A$1:$Y$68</definedName>
    <definedName name="_xlnm.Print_Area" localSheetId="4">'03 D4.1 Pol'!$A$1:$Y$81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3" l="1"/>
  <c r="M9" i="13" s="1"/>
  <c r="I9" i="13"/>
  <c r="I8" i="13" s="1"/>
  <c r="K9" i="13"/>
  <c r="K8" i="13" s="1"/>
  <c r="O9" i="13"/>
  <c r="O8" i="13" s="1"/>
  <c r="Q9" i="13"/>
  <c r="Q8" i="13" s="1"/>
  <c r="V9" i="13"/>
  <c r="V8" i="13" s="1"/>
  <c r="G10" i="13"/>
  <c r="M10" i="13" s="1"/>
  <c r="I10" i="13"/>
  <c r="K10" i="13"/>
  <c r="O10" i="13"/>
  <c r="Q10" i="13"/>
  <c r="V10" i="13"/>
  <c r="G11" i="13"/>
  <c r="M11" i="13" s="1"/>
  <c r="I11" i="13"/>
  <c r="K11" i="13"/>
  <c r="O11" i="13"/>
  <c r="Q11" i="13"/>
  <c r="V11" i="13"/>
  <c r="G12" i="13"/>
  <c r="I12" i="13"/>
  <c r="K12" i="13"/>
  <c r="M12" i="13"/>
  <c r="O12" i="13"/>
  <c r="Q12" i="13"/>
  <c r="V12" i="13"/>
  <c r="G13" i="13"/>
  <c r="M13" i="13" s="1"/>
  <c r="I13" i="13"/>
  <c r="K13" i="13"/>
  <c r="O13" i="13"/>
  <c r="Q13" i="13"/>
  <c r="V13" i="13"/>
  <c r="G14" i="13"/>
  <c r="I14" i="13"/>
  <c r="K14" i="13"/>
  <c r="M14" i="13"/>
  <c r="O14" i="13"/>
  <c r="Q14" i="13"/>
  <c r="V14" i="13"/>
  <c r="G15" i="13"/>
  <c r="M15" i="13" s="1"/>
  <c r="I15" i="13"/>
  <c r="K15" i="13"/>
  <c r="O15" i="13"/>
  <c r="Q15" i="13"/>
  <c r="V15" i="13"/>
  <c r="G16" i="13"/>
  <c r="G8" i="13" s="1"/>
  <c r="I58" i="1" s="1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G22" i="13"/>
  <c r="M22" i="13" s="1"/>
  <c r="I22" i="13"/>
  <c r="K22" i="13"/>
  <c r="O22" i="13"/>
  <c r="Q22" i="13"/>
  <c r="V22" i="13"/>
  <c r="G23" i="13"/>
  <c r="I23" i="13"/>
  <c r="K23" i="13"/>
  <c r="M23" i="13"/>
  <c r="O23" i="13"/>
  <c r="Q23" i="13"/>
  <c r="V23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7" i="13"/>
  <c r="I27" i="13"/>
  <c r="K27" i="13"/>
  <c r="M27" i="13"/>
  <c r="O27" i="13"/>
  <c r="Q27" i="13"/>
  <c r="V27" i="13"/>
  <c r="G28" i="13"/>
  <c r="I28" i="13"/>
  <c r="K28" i="13"/>
  <c r="M28" i="13"/>
  <c r="O28" i="13"/>
  <c r="Q28" i="13"/>
  <c r="V28" i="13"/>
  <c r="G29" i="13"/>
  <c r="I29" i="13"/>
  <c r="K29" i="13"/>
  <c r="M29" i="13"/>
  <c r="O29" i="13"/>
  <c r="Q29" i="13"/>
  <c r="V29" i="13"/>
  <c r="G31" i="13"/>
  <c r="M31" i="13" s="1"/>
  <c r="I31" i="13"/>
  <c r="I30" i="13" s="1"/>
  <c r="K31" i="13"/>
  <c r="K30" i="13" s="1"/>
  <c r="O31" i="13"/>
  <c r="O30" i="13" s="1"/>
  <c r="Q31" i="13"/>
  <c r="Q30" i="13" s="1"/>
  <c r="V31" i="13"/>
  <c r="G32" i="13"/>
  <c r="I32" i="13"/>
  <c r="K32" i="13"/>
  <c r="O32" i="13"/>
  <c r="Q32" i="13"/>
  <c r="V32" i="13"/>
  <c r="G33" i="13"/>
  <c r="M33" i="13" s="1"/>
  <c r="I33" i="13"/>
  <c r="K33" i="13"/>
  <c r="O33" i="13"/>
  <c r="Q33" i="13"/>
  <c r="V33" i="13"/>
  <c r="G34" i="13"/>
  <c r="M34" i="13" s="1"/>
  <c r="I34" i="13"/>
  <c r="K34" i="13"/>
  <c r="O34" i="13"/>
  <c r="Q34" i="13"/>
  <c r="V34" i="13"/>
  <c r="G35" i="13"/>
  <c r="I35" i="13"/>
  <c r="K35" i="13"/>
  <c r="M35" i="13"/>
  <c r="O35" i="13"/>
  <c r="Q35" i="13"/>
  <c r="V35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8" i="13"/>
  <c r="M38" i="13" s="1"/>
  <c r="I38" i="13"/>
  <c r="K38" i="13"/>
  <c r="O38" i="13"/>
  <c r="Q38" i="13"/>
  <c r="V38" i="13"/>
  <c r="V30" i="13" s="1"/>
  <c r="G39" i="13"/>
  <c r="M39" i="13" s="1"/>
  <c r="I39" i="13"/>
  <c r="K39" i="13"/>
  <c r="O39" i="13"/>
  <c r="Q39" i="13"/>
  <c r="V39" i="13"/>
  <c r="G40" i="13"/>
  <c r="M40" i="13" s="1"/>
  <c r="I40" i="13"/>
  <c r="K40" i="13"/>
  <c r="O40" i="13"/>
  <c r="Q40" i="13"/>
  <c r="V40" i="13"/>
  <c r="G41" i="13"/>
  <c r="M41" i="13" s="1"/>
  <c r="I41" i="13"/>
  <c r="K41" i="13"/>
  <c r="O41" i="13"/>
  <c r="Q41" i="13"/>
  <c r="V41" i="13"/>
  <c r="G42" i="13"/>
  <c r="M42" i="13" s="1"/>
  <c r="I42" i="13"/>
  <c r="K42" i="13"/>
  <c r="O42" i="13"/>
  <c r="Q42" i="13"/>
  <c r="V42" i="13"/>
  <c r="G44" i="13"/>
  <c r="M44" i="13" s="1"/>
  <c r="I44" i="13"/>
  <c r="I43" i="13" s="1"/>
  <c r="K44" i="13"/>
  <c r="K43" i="13" s="1"/>
  <c r="O44" i="13"/>
  <c r="O43" i="13" s="1"/>
  <c r="Q44" i="13"/>
  <c r="V44" i="13"/>
  <c r="V43" i="13" s="1"/>
  <c r="G45" i="13"/>
  <c r="M45" i="13" s="1"/>
  <c r="I45" i="13"/>
  <c r="K45" i="13"/>
  <c r="O45" i="13"/>
  <c r="Q45" i="13"/>
  <c r="Q43" i="13" s="1"/>
  <c r="V45" i="13"/>
  <c r="G46" i="13"/>
  <c r="I46" i="13"/>
  <c r="K46" i="13"/>
  <c r="M46" i="13"/>
  <c r="O46" i="13"/>
  <c r="Q46" i="13"/>
  <c r="V46" i="13"/>
  <c r="G47" i="13"/>
  <c r="M47" i="13" s="1"/>
  <c r="I47" i="13"/>
  <c r="K47" i="13"/>
  <c r="O47" i="13"/>
  <c r="Q47" i="13"/>
  <c r="V47" i="13"/>
  <c r="G48" i="13"/>
  <c r="M48" i="13" s="1"/>
  <c r="I48" i="13"/>
  <c r="K48" i="13"/>
  <c r="O48" i="13"/>
  <c r="Q48" i="13"/>
  <c r="V48" i="13"/>
  <c r="G49" i="13"/>
  <c r="M49" i="13" s="1"/>
  <c r="I49" i="13"/>
  <c r="K49" i="13"/>
  <c r="O49" i="13"/>
  <c r="Q49" i="13"/>
  <c r="V49" i="13"/>
  <c r="K50" i="13"/>
  <c r="G51" i="13"/>
  <c r="G50" i="13" s="1"/>
  <c r="I61" i="1" s="1"/>
  <c r="I51" i="13"/>
  <c r="I50" i="13" s="1"/>
  <c r="K51" i="13"/>
  <c r="O51" i="13"/>
  <c r="Q51" i="13"/>
  <c r="Q50" i="13" s="1"/>
  <c r="V51" i="13"/>
  <c r="V50" i="13" s="1"/>
  <c r="G52" i="13"/>
  <c r="M52" i="13" s="1"/>
  <c r="I52" i="13"/>
  <c r="K52" i="13"/>
  <c r="O52" i="13"/>
  <c r="O50" i="13" s="1"/>
  <c r="Q52" i="13"/>
  <c r="V52" i="13"/>
  <c r="G53" i="13"/>
  <c r="I53" i="13"/>
  <c r="K53" i="13"/>
  <c r="M53" i="13"/>
  <c r="O53" i="13"/>
  <c r="Q53" i="13"/>
  <c r="V53" i="13"/>
  <c r="G54" i="13"/>
  <c r="I54" i="13"/>
  <c r="K54" i="13"/>
  <c r="M54" i="13"/>
  <c r="O54" i="13"/>
  <c r="Q54" i="13"/>
  <c r="V54" i="13"/>
  <c r="G55" i="13"/>
  <c r="M55" i="13" s="1"/>
  <c r="I55" i="13"/>
  <c r="K55" i="13"/>
  <c r="O55" i="13"/>
  <c r="Q55" i="13"/>
  <c r="V55" i="13"/>
  <c r="G56" i="13"/>
  <c r="M56" i="13" s="1"/>
  <c r="I56" i="13"/>
  <c r="K56" i="13"/>
  <c r="O56" i="13"/>
  <c r="Q56" i="13"/>
  <c r="V56" i="13"/>
  <c r="G58" i="13"/>
  <c r="M58" i="13" s="1"/>
  <c r="I58" i="13"/>
  <c r="K58" i="13"/>
  <c r="K57" i="13" s="1"/>
  <c r="O58" i="13"/>
  <c r="O57" i="13" s="1"/>
  <c r="Q58" i="13"/>
  <c r="Q57" i="13" s="1"/>
  <c r="V58" i="13"/>
  <c r="G59" i="13"/>
  <c r="I59" i="13"/>
  <c r="I57" i="13" s="1"/>
  <c r="K59" i="13"/>
  <c r="M59" i="13"/>
  <c r="O59" i="13"/>
  <c r="Q59" i="13"/>
  <c r="V59" i="13"/>
  <c r="G60" i="13"/>
  <c r="I60" i="13"/>
  <c r="K60" i="13"/>
  <c r="M60" i="13"/>
  <c r="O60" i="13"/>
  <c r="Q60" i="13"/>
  <c r="V60" i="13"/>
  <c r="G61" i="13"/>
  <c r="I61" i="13"/>
  <c r="K61" i="13"/>
  <c r="M61" i="13"/>
  <c r="O61" i="13"/>
  <c r="Q61" i="13"/>
  <c r="V61" i="13"/>
  <c r="G62" i="13"/>
  <c r="M62" i="13" s="1"/>
  <c r="I62" i="13"/>
  <c r="K62" i="13"/>
  <c r="O62" i="13"/>
  <c r="Q62" i="13"/>
  <c r="V62" i="13"/>
  <c r="V57" i="13" s="1"/>
  <c r="G63" i="13"/>
  <c r="M63" i="13" s="1"/>
  <c r="I63" i="13"/>
  <c r="K63" i="13"/>
  <c r="O63" i="13"/>
  <c r="Q63" i="13"/>
  <c r="V63" i="13"/>
  <c r="G64" i="13"/>
  <c r="M64" i="13" s="1"/>
  <c r="I64" i="13"/>
  <c r="K64" i="13"/>
  <c r="O64" i="13"/>
  <c r="Q64" i="13"/>
  <c r="V64" i="13"/>
  <c r="G65" i="13"/>
  <c r="I65" i="13"/>
  <c r="K65" i="13"/>
  <c r="M65" i="13"/>
  <c r="O65" i="13"/>
  <c r="Q65" i="13"/>
  <c r="V65" i="13"/>
  <c r="G66" i="13"/>
  <c r="M66" i="13" s="1"/>
  <c r="I66" i="13"/>
  <c r="K66" i="13"/>
  <c r="O66" i="13"/>
  <c r="Q66" i="13"/>
  <c r="V66" i="13"/>
  <c r="G67" i="13"/>
  <c r="M67" i="13" s="1"/>
  <c r="I67" i="13"/>
  <c r="K67" i="13"/>
  <c r="O67" i="13"/>
  <c r="Q67" i="13"/>
  <c r="V67" i="13"/>
  <c r="G68" i="13"/>
  <c r="I68" i="13"/>
  <c r="K68" i="13"/>
  <c r="M68" i="13"/>
  <c r="O68" i="13"/>
  <c r="Q68" i="13"/>
  <c r="V68" i="13"/>
  <c r="G69" i="13"/>
  <c r="M69" i="13" s="1"/>
  <c r="I69" i="13"/>
  <c r="K69" i="13"/>
  <c r="O69" i="13"/>
  <c r="Q69" i="13"/>
  <c r="V69" i="13"/>
  <c r="AE71" i="13"/>
  <c r="F42" i="1" s="1"/>
  <c r="H42" i="1" s="1"/>
  <c r="I42" i="1" s="1"/>
  <c r="AF71" i="13"/>
  <c r="G42" i="1" s="1"/>
  <c r="BA56" i="12"/>
  <c r="BA53" i="12"/>
  <c r="G9" i="12"/>
  <c r="I9" i="12"/>
  <c r="K9" i="12"/>
  <c r="O9" i="12"/>
  <c r="O8" i="12" s="1"/>
  <c r="Q9" i="12"/>
  <c r="V9" i="12"/>
  <c r="G11" i="12"/>
  <c r="M11" i="12" s="1"/>
  <c r="I11" i="12"/>
  <c r="K11" i="12"/>
  <c r="O11" i="12"/>
  <c r="Q11" i="12"/>
  <c r="V11" i="12"/>
  <c r="G14" i="12"/>
  <c r="M14" i="12" s="1"/>
  <c r="I14" i="12"/>
  <c r="K14" i="12"/>
  <c r="O14" i="12"/>
  <c r="Q14" i="12"/>
  <c r="V14" i="12"/>
  <c r="G16" i="12"/>
  <c r="M16" i="12" s="1"/>
  <c r="I16" i="12"/>
  <c r="I15" i="12" s="1"/>
  <c r="K16" i="12"/>
  <c r="O16" i="12"/>
  <c r="Q16" i="12"/>
  <c r="V16" i="12"/>
  <c r="G17" i="12"/>
  <c r="M17" i="12" s="1"/>
  <c r="I17" i="12"/>
  <c r="K17" i="12"/>
  <c r="K15" i="12" s="1"/>
  <c r="O17" i="12"/>
  <c r="Q17" i="12"/>
  <c r="V17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2" i="12"/>
  <c r="M22" i="12" s="1"/>
  <c r="I22" i="12"/>
  <c r="K22" i="12"/>
  <c r="O22" i="12"/>
  <c r="Q22" i="12"/>
  <c r="V22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I29" i="12"/>
  <c r="G30" i="12"/>
  <c r="M30" i="12" s="1"/>
  <c r="I30" i="12"/>
  <c r="K30" i="12"/>
  <c r="K29" i="12" s="1"/>
  <c r="O30" i="12"/>
  <c r="O29" i="12" s="1"/>
  <c r="Q30" i="12"/>
  <c r="Q29" i="12" s="1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8" i="12"/>
  <c r="M38" i="12" s="1"/>
  <c r="I38" i="12"/>
  <c r="K38" i="12"/>
  <c r="O38" i="12"/>
  <c r="Q38" i="12"/>
  <c r="V38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7" i="12"/>
  <c r="M47" i="12" s="1"/>
  <c r="I47" i="12"/>
  <c r="K47" i="12"/>
  <c r="O47" i="12"/>
  <c r="Q47" i="12"/>
  <c r="V47" i="12"/>
  <c r="G49" i="12"/>
  <c r="M49" i="12" s="1"/>
  <c r="I49" i="12"/>
  <c r="K49" i="12"/>
  <c r="O49" i="12"/>
  <c r="Q49" i="12"/>
  <c r="V49" i="12"/>
  <c r="G51" i="12"/>
  <c r="I51" i="12"/>
  <c r="K51" i="12"/>
  <c r="M51" i="12"/>
  <c r="O51" i="12"/>
  <c r="Q51" i="12"/>
  <c r="V51" i="12"/>
  <c r="G52" i="12"/>
  <c r="M52" i="12" s="1"/>
  <c r="I52" i="12"/>
  <c r="K52" i="12"/>
  <c r="O52" i="12"/>
  <c r="Q52" i="12"/>
  <c r="V52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AE58" i="12"/>
  <c r="I20" i="1"/>
  <c r="J28" i="1"/>
  <c r="J26" i="1"/>
  <c r="G38" i="1"/>
  <c r="F38" i="1"/>
  <c r="J23" i="1"/>
  <c r="J24" i="1"/>
  <c r="J25" i="1"/>
  <c r="J27" i="1"/>
  <c r="E24" i="1"/>
  <c r="E26" i="1"/>
  <c r="G43" i="13" l="1"/>
  <c r="I60" i="1" s="1"/>
  <c r="F40" i="1"/>
  <c r="M51" i="13"/>
  <c r="M43" i="13"/>
  <c r="G30" i="13"/>
  <c r="I59" i="1" s="1"/>
  <c r="I18" i="1" s="1"/>
  <c r="M15" i="12"/>
  <c r="G15" i="12"/>
  <c r="I55" i="1" s="1"/>
  <c r="K48" i="12"/>
  <c r="I48" i="12"/>
  <c r="V15" i="12"/>
  <c r="Q15" i="12"/>
  <c r="G48" i="12"/>
  <c r="I64" i="1" s="1"/>
  <c r="I19" i="1" s="1"/>
  <c r="O15" i="12"/>
  <c r="Q19" i="12"/>
  <c r="V29" i="12"/>
  <c r="V8" i="12"/>
  <c r="O48" i="12"/>
  <c r="O32" i="12"/>
  <c r="G32" i="12"/>
  <c r="I63" i="1" s="1"/>
  <c r="V19" i="12"/>
  <c r="F41" i="1"/>
  <c r="G29" i="12"/>
  <c r="I57" i="1" s="1"/>
  <c r="I17" i="1" s="1"/>
  <c r="K19" i="12"/>
  <c r="Q8" i="12"/>
  <c r="V48" i="12"/>
  <c r="V32" i="12"/>
  <c r="O19" i="12"/>
  <c r="G19" i="12"/>
  <c r="I56" i="1" s="1"/>
  <c r="I8" i="12"/>
  <c r="F39" i="1"/>
  <c r="Q32" i="12"/>
  <c r="K8" i="12"/>
  <c r="K32" i="12"/>
  <c r="G8" i="12"/>
  <c r="Q48" i="12"/>
  <c r="I19" i="12"/>
  <c r="M29" i="12"/>
  <c r="I32" i="12"/>
  <c r="M50" i="13"/>
  <c r="M57" i="13"/>
  <c r="G57" i="13"/>
  <c r="I62" i="1" s="1"/>
  <c r="M32" i="13"/>
  <c r="M30" i="13" s="1"/>
  <c r="M16" i="13"/>
  <c r="M8" i="13" s="1"/>
  <c r="M19" i="12"/>
  <c r="M32" i="12"/>
  <c r="M48" i="12"/>
  <c r="AF58" i="12"/>
  <c r="M9" i="12"/>
  <c r="M8" i="12" s="1"/>
  <c r="G71" i="13" l="1"/>
  <c r="F43" i="1"/>
  <c r="I54" i="1"/>
  <c r="G58" i="12"/>
  <c r="G39" i="1"/>
  <c r="G43" i="1" s="1"/>
  <c r="G25" i="1" s="1"/>
  <c r="A25" i="1" s="1"/>
  <c r="G40" i="1"/>
  <c r="H40" i="1" s="1"/>
  <c r="I40" i="1" s="1"/>
  <c r="G41" i="1"/>
  <c r="H41" i="1" s="1"/>
  <c r="I41" i="1" s="1"/>
  <c r="G26" i="1" l="1"/>
  <c r="A26" i="1"/>
  <c r="I16" i="1"/>
  <c r="I21" i="1" s="1"/>
  <c r="I65" i="1"/>
  <c r="G28" i="1"/>
  <c r="G23" i="1"/>
  <c r="A23" i="1" s="1"/>
  <c r="A24" i="1" s="1"/>
  <c r="H39" i="1"/>
  <c r="G24" i="1" l="1"/>
  <c r="A27" i="1" s="1"/>
  <c r="A29" i="1" s="1"/>
  <c r="H43" i="1"/>
  <c r="I39" i="1"/>
  <c r="I43" i="1" s="1"/>
  <c r="J64" i="1"/>
  <c r="J58" i="1"/>
  <c r="J57" i="1"/>
  <c r="J62" i="1"/>
  <c r="J59" i="1"/>
  <c r="J54" i="1"/>
  <c r="J56" i="1"/>
  <c r="J60" i="1"/>
  <c r="J61" i="1"/>
  <c r="J55" i="1"/>
  <c r="J63" i="1"/>
  <c r="G29" i="1" l="1"/>
  <c r="G27" i="1" s="1"/>
  <c r="J65" i="1"/>
  <c r="J42" i="1"/>
  <c r="J40" i="1"/>
  <c r="J39" i="1"/>
  <c r="J43" i="1" s="1"/>
  <c r="J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Libuse</author>
  </authors>
  <commentList>
    <comment ref="S6" authorId="0" shapeId="0" xr:uid="{49B51F1C-D386-47FB-B678-9B309C5833C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7401482-6310-4778-B0C9-BC5B10C6FC2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Libuse</author>
  </authors>
  <commentList>
    <comment ref="S6" authorId="0" shapeId="0" xr:uid="{2E6F315D-8A53-4142-B969-59F856DB135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A3EEE16-C0E0-4531-8359-28399C5D995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<sst xmlns="http://schemas.openxmlformats.org/spreadsheetml/2006/main" count="943" uniqueCount="322">
  <si>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</si>
  <si>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</si>
  <si>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</si>
  <si>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</si>
  <si>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</si>
  <si>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</si>
  <si>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</si>
  <si>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</si>
  <si>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</si>
  <si>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</si>
  <si>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</si>
  <si>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</si>
  <si>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</si>
  <si>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</si>
  <si>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</si>
  <si>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</si>
  <si>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</si>
  <si>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</si>
  <si>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</si>
  <si>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</si>
  <si>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</si>
  <si>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</si>
  <si>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</si>
  <si>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</si>
  <si>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</si>
  <si>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</si>
  <si>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</si>
  <si>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</si>
  <si>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</si>
  <si>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</si>
  <si>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</si>
  <si>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</si>
  <si>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</si>
  <si>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</si>
  <si>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</si>
  <si>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</si>
  <si>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</si>
  <si>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</si>
  <si>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</si>
  <si>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</si>
  <si>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</si>
  <si>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</si>
  <si>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</si>
  <si>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23.2</t>
  </si>
  <si>
    <t>České muzeum Stříbra, Kutná Hora</t>
  </si>
  <si>
    <t>Stavba</t>
  </si>
  <si>
    <t>03</t>
  </si>
  <si>
    <t>Instalace EPS v objektu Hrádek, Barborská 28, 284 01 Kutná Hora</t>
  </si>
  <si>
    <t>D1.1, D1.3</t>
  </si>
  <si>
    <t>Architektonické řešení, požárně bezpečnostní řešení</t>
  </si>
  <si>
    <t>D4.1</t>
  </si>
  <si>
    <t>Elektrikcá požární signalizace EPS</t>
  </si>
  <si>
    <t>Celkem za stavbu</t>
  </si>
  <si>
    <t>CZK</t>
  </si>
  <si>
    <t>#POPS</t>
  </si>
  <si>
    <t>Popis stavby: 23.2 - České muzeum Stříbra, Kutná Hora</t>
  </si>
  <si>
    <t>#POPO</t>
  </si>
  <si>
    <t>Popis objektu: 03 - Instalace EPS v objektu Hrádek, Barborská 28, 284 01 Kutná Hora</t>
  </si>
  <si>
    <t>#POPR</t>
  </si>
  <si>
    <t>Popis rozpočtu: D1.1, D1.3 - Architektonické řešení, požárně bezpečnostní řešení</t>
  </si>
  <si>
    <t>Popis rozpočtu: D4.1 - Elektrikcá požární signalizace EPS</t>
  </si>
  <si>
    <t>Rekapitulace dílů</t>
  </si>
  <si>
    <t>Typ dílu</t>
  </si>
  <si>
    <t>61</t>
  </si>
  <si>
    <t>Úpravy povrchů vnitřní</t>
  </si>
  <si>
    <t>95</t>
  </si>
  <si>
    <t>Dokončovací konstrukce na pozemních stavbách</t>
  </si>
  <si>
    <t>96</t>
  </si>
  <si>
    <t>Bourání konstrukcí</t>
  </si>
  <si>
    <t>784</t>
  </si>
  <si>
    <t>Malby</t>
  </si>
  <si>
    <t>M22_1</t>
  </si>
  <si>
    <t>Zařízení dodávka</t>
  </si>
  <si>
    <t>M22_2</t>
  </si>
  <si>
    <t>Zařízení montáž</t>
  </si>
  <si>
    <t>M22_3</t>
  </si>
  <si>
    <t>Instalační materiál</t>
  </si>
  <si>
    <t>M22_4</t>
  </si>
  <si>
    <t>Instalační materiál montáž</t>
  </si>
  <si>
    <t>M22_5</t>
  </si>
  <si>
    <t>Ostatní</t>
  </si>
  <si>
    <t>D96</t>
  </si>
  <si>
    <t>Přesuny suti a vybouraných hmot</t>
  </si>
  <si>
    <t>PSU</t>
  </si>
  <si>
    <t>VRN</t>
  </si>
  <si>
    <t>Vedlejší a ostatní rozpočtové náklady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</si>
  <si>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</si>
  <si>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</si>
  <si>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</si>
  <si>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</si>
  <si>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</si>
  <si>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</si>
  <si>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</si>
  <si>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</si>
  <si>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</si>
  <si>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</si>
  <si>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</si>
  <si>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</si>
  <si>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</si>
  <si>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</si>
  <si>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</si>
  <si>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</si>
  <si>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</si>
  <si>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</si>
  <si>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</si>
  <si>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</si>
  <si>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</si>
  <si>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</si>
  <si>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</si>
  <si>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</si>
  <si>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</si>
  <si>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</si>
  <si>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</si>
  <si>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</si>
  <si>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</si>
  <si>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</si>
  <si>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612451082R00</t>
  </si>
  <si>
    <t>Zatření spár vnitřního zdiva z cihel nebo kamene</t>
  </si>
  <si>
    <t>m2</t>
  </si>
  <si>
    <t>RTS 24/ II</t>
  </si>
  <si>
    <t>Práce</t>
  </si>
  <si>
    <t>Běžná</t>
  </si>
  <si>
    <t>POL1_</t>
  </si>
  <si>
    <t>51*0,3</t>
  </si>
  <si>
    <t>VV</t>
  </si>
  <si>
    <t>612423531R00</t>
  </si>
  <si>
    <t>Omítka rýh stěn vápenný štuk šířky do 15 cm</t>
  </si>
  <si>
    <t>98*0,3</t>
  </si>
  <si>
    <t>22*0,3</t>
  </si>
  <si>
    <t>627452111R00</t>
  </si>
  <si>
    <t>Spárování maltou zapuštěné rovné, zdí z cihel</t>
  </si>
  <si>
    <t>953941312R00</t>
  </si>
  <si>
    <t>Osazení požárního hasicího přístroje na stěnu</t>
  </si>
  <si>
    <t>kus</t>
  </si>
  <si>
    <t>44984142R</t>
  </si>
  <si>
    <t>Přístroj hasicí sněhový S 5 H</t>
  </si>
  <si>
    <t>SPCM</t>
  </si>
  <si>
    <t>Specifikace</t>
  </si>
  <si>
    <t>POL3_</t>
  </si>
  <si>
    <t>953941395R00</t>
  </si>
  <si>
    <t xml:space="preserve">Vystavení revizní zprávy-požární hasicí přístroj </t>
  </si>
  <si>
    <t>974031264R00</t>
  </si>
  <si>
    <t>Vysekání rýh zeď cihelná u stropu 15 x 15 cm</t>
  </si>
  <si>
    <t>m</t>
  </si>
  <si>
    <t>Včetně pomocného lešení o výšce podlahy do 1900 mm a pro zatížení do 1,5 kPa  (150 kg/m2).</t>
  </si>
  <si>
    <t>POP</t>
  </si>
  <si>
    <t>971035181R00</t>
  </si>
  <si>
    <t>Vybourání otvorů zeď cihel., MC</t>
  </si>
  <si>
    <t>10</t>
  </si>
  <si>
    <t>972033371R00</t>
  </si>
  <si>
    <t>Vybourání otvorů cih.klenba</t>
  </si>
  <si>
    <t>974041112R00</t>
  </si>
  <si>
    <t>Vysekání cementové zálivky ze spár průřezu 4x5 cm</t>
  </si>
  <si>
    <t>98</t>
  </si>
  <si>
    <t>22</t>
  </si>
  <si>
    <t>784191101R00</t>
  </si>
  <si>
    <t>Penetrace podkladu univerzální  1x</t>
  </si>
  <si>
    <t>784195212R00</t>
  </si>
  <si>
    <t>Malba bílá, bez penetrace, 2 x</t>
  </si>
  <si>
    <t>979011111R00</t>
  </si>
  <si>
    <t>Svislá doprava suti a vybour. hmot za 2.NP a 1.PP</t>
  </si>
  <si>
    <t>t</t>
  </si>
  <si>
    <t>Odkaz na dem. hmot. položky pořadí 7 : 2,04000</t>
  </si>
  <si>
    <t>Odkaz na dem. hmot. položky pořadí 8 : 0,03000</t>
  </si>
  <si>
    <t>Odkaz na dem. hmot. položky pořadí 9 : 1,41400</t>
  </si>
  <si>
    <t>Odkaz na dem. hmot. položky pořadí 10 : 0,48000</t>
  </si>
  <si>
    <t>979011121R00</t>
  </si>
  <si>
    <t>Příplatek za každé další podlaží</t>
  </si>
  <si>
    <t>Odkaz na mn. položky pořadí 13 : 3,96400*2</t>
  </si>
  <si>
    <t>979082111R00</t>
  </si>
  <si>
    <t>Vnitrostaveništní doprava suti do 10 m</t>
  </si>
  <si>
    <t>979082121R00</t>
  </si>
  <si>
    <t>Příplatek k vnitrost. dopravě suti za dalších 5 m</t>
  </si>
  <si>
    <t>Odkaz na mn. položky pořadí 15 : 3,96400*3</t>
  </si>
  <si>
    <t>979086112R00</t>
  </si>
  <si>
    <t>Nakládání nebo překládání suti a vybouraných hmot</t>
  </si>
  <si>
    <t>979081111R00</t>
  </si>
  <si>
    <t>Odvoz suti a vybour. hmot na skládku do 1 km</t>
  </si>
  <si>
    <t>979081121R00</t>
  </si>
  <si>
    <t>Příplatek k odvozu za každý další 1 km</t>
  </si>
  <si>
    <t>Odkaz na mn. položky pořadí 18 : 3,96400*19</t>
  </si>
  <si>
    <t>979990107R00</t>
  </si>
  <si>
    <t>Poplatek za uložení suti - směs betonu, cihel, dřeva, skupina odpadu 170904</t>
  </si>
  <si>
    <t>005121 R</t>
  </si>
  <si>
    <t>Zařízení staveniště</t>
  </si>
  <si>
    <t>Soubor</t>
  </si>
  <si>
    <t>Indiv</t>
  </si>
  <si>
    <t>POL99_8</t>
  </si>
  <si>
    <t>Veškeré náklady spojené s vybudováním, provozem a odstraněním zařízení staveniště.</t>
  </si>
  <si>
    <t>900      RT1</t>
  </si>
  <si>
    <t>HZS - denní úklid staveniště</t>
  </si>
  <si>
    <t>h</t>
  </si>
  <si>
    <t>005R1</t>
  </si>
  <si>
    <t xml:space="preserve">Dílenská dokumentace </t>
  </si>
  <si>
    <t>Vlastní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</si>
  <si>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</si>
  <si>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005R2</t>
  </si>
  <si>
    <t>Výrobní dokumentace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</si>
  <si>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</si>
  <si>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</si>
  <si>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</si>
  <si>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SUM</t>
  </si>
  <si>
    <t>Poznámky uchazeče k zadání</t>
  </si>
  <si>
    <t>POPUZIV</t>
  </si>
  <si>
    <t>END</t>
  </si>
  <si>
    <t>220000001</t>
  </si>
  <si>
    <t>Ústředna EPS, 2 pozice na moduly</t>
  </si>
  <si>
    <t>ks</t>
  </si>
  <si>
    <t>POL1_9</t>
  </si>
  <si>
    <t>220000002</t>
  </si>
  <si>
    <t>Ovládací panel 5,7" 1/4 VGA</t>
  </si>
  <si>
    <t>220000003</t>
  </si>
  <si>
    <t>Box na dokumentaci zdolávání požáru</t>
  </si>
  <si>
    <t>220000004</t>
  </si>
  <si>
    <t>Zobraz. panel pro hasiče, FAT 3000, CZ</t>
  </si>
  <si>
    <t>220000005</t>
  </si>
  <si>
    <t>OPPO, FBF2003-EDP, RS485, CZ</t>
  </si>
  <si>
    <t>220000006</t>
  </si>
  <si>
    <t>Zábleskový maják</t>
  </si>
  <si>
    <t>220000007</t>
  </si>
  <si>
    <t>KTPO - klíčový trezor požární ochrany - nerez; vč. Zámku pro příslušný region HZS</t>
  </si>
  <si>
    <t>220000008</t>
  </si>
  <si>
    <t>Adaptér ADP-N3S-EDP pro FAT 3000</t>
  </si>
  <si>
    <t>220000009</t>
  </si>
  <si>
    <t>Mikromodul esserbus/esserbus-Plus GT</t>
  </si>
  <si>
    <t>220000010</t>
  </si>
  <si>
    <t>Akumulátor 12 V/18 Ah, olověný, bezúdržbový</t>
  </si>
  <si>
    <t>220000011</t>
  </si>
  <si>
    <t>Kniha EPS - Provozní kniha EPS</t>
  </si>
  <si>
    <t>220000012</t>
  </si>
  <si>
    <t>Síťový zdroj 24VDC/3A, 17 Ah EN 54-4/A2</t>
  </si>
  <si>
    <t>220000013</t>
  </si>
  <si>
    <t>Periferní modul PZ, OPPO a 1 MM pozice</t>
  </si>
  <si>
    <t>220000014</t>
  </si>
  <si>
    <t>Bezdrátová patice pro hlásiče</t>
  </si>
  <si>
    <t>220000015</t>
  </si>
  <si>
    <t>Multisenzorový adresný požární hlásič</t>
  </si>
  <si>
    <t>220000016</t>
  </si>
  <si>
    <t>Patice hlásiče</t>
  </si>
  <si>
    <t>220000017</t>
  </si>
  <si>
    <t>Bezdrátový univerzální interface tlačítka</t>
  </si>
  <si>
    <t>220000018</t>
  </si>
  <si>
    <t>Tlačítkový požární hlásič malý, plast</t>
  </si>
  <si>
    <t>220000019</t>
  </si>
  <si>
    <t>EN54-3 siréna červená, 32 tónů, 2 úrovně hlasitosti</t>
  </si>
  <si>
    <t>220000020</t>
  </si>
  <si>
    <t>Bezdrátový koppler</t>
  </si>
  <si>
    <t>220000021</t>
  </si>
  <si>
    <t>Bezdrátová brána pro hlásiče - rezerva  (dle reálné potřeby pokrytí signálem)</t>
  </si>
  <si>
    <t>220000022</t>
  </si>
  <si>
    <t>Montáž ústředny EPS</t>
  </si>
  <si>
    <t>220000023</t>
  </si>
  <si>
    <t>Montáž návatźných zařízení - OPPO, KTPO, FAT, …</t>
  </si>
  <si>
    <t>220000024</t>
  </si>
  <si>
    <t>Montáž kruhové karty, …</t>
  </si>
  <si>
    <t>220000025</t>
  </si>
  <si>
    <t>Montáž externího zdroje</t>
  </si>
  <si>
    <t>220000026</t>
  </si>
  <si>
    <t>Montáž záložního akumulátoru</t>
  </si>
  <si>
    <t>220000027</t>
  </si>
  <si>
    <t>Montáž bezdrátového prvku</t>
  </si>
  <si>
    <t>220000028</t>
  </si>
  <si>
    <t>Montáž bodového hlásiče EPS</t>
  </si>
  <si>
    <t>220000029</t>
  </si>
  <si>
    <t>Montáž patice bodového hlásiče EPS</t>
  </si>
  <si>
    <t>220000030</t>
  </si>
  <si>
    <t>Montáž tlačítkového hlásiče EPS s příslušenstvím</t>
  </si>
  <si>
    <t>220000031</t>
  </si>
  <si>
    <t>Montáž sirény, majáku EPS</t>
  </si>
  <si>
    <t>220000032</t>
  </si>
  <si>
    <t>Příprava výstupu EPS ovládacího</t>
  </si>
  <si>
    <t>220000033</t>
  </si>
  <si>
    <t>kompletace EPS - proměření a načtení linky</t>
  </si>
  <si>
    <t>kpl</t>
  </si>
  <si>
    <t>220000034</t>
  </si>
  <si>
    <t>Oranžový stíněný kabel 2x2x0,8, B2ca s1d1a1 - kabel hlásičové linky EPS</t>
  </si>
  <si>
    <t>220000035</t>
  </si>
  <si>
    <t>PRAFlaGuard 2x2x0,8 - kabel PH120-R B2cas1sa1</t>
  </si>
  <si>
    <t>220000036</t>
  </si>
  <si>
    <t>PRAFlaGuard 4x2x0,8 - kabel PH120-R B2cas1sa1</t>
  </si>
  <si>
    <t>220000037</t>
  </si>
  <si>
    <t>KOPOS PRICHYTKA 8mm pro požárně odolné trasy</t>
  </si>
  <si>
    <t>220000038</t>
  </si>
  <si>
    <t>Ocelový šroub do betonu pro pož. odolné trasy, prům. 6,3 x 35 mm</t>
  </si>
  <si>
    <t>220000039</t>
  </si>
  <si>
    <t>Podružný instalační materiál ( vruty, hmoždinky, lepidla, tmely ….)</t>
  </si>
  <si>
    <t>220000040</t>
  </si>
  <si>
    <t>Montáž kabelu linky EPS</t>
  </si>
  <si>
    <t>220000041</t>
  </si>
  <si>
    <t>Montáž rozvodnice EPS</t>
  </si>
  <si>
    <t>220000042</t>
  </si>
  <si>
    <t>Montáž kabelu ohniodolného</t>
  </si>
  <si>
    <t>220000043</t>
  </si>
  <si>
    <t>Montáž ohniodolné příchytky - kotvy/šroubu</t>
  </si>
  <si>
    <t>220000044</t>
  </si>
  <si>
    <t>Montáž svorkovnice vč. zapojení vodičů</t>
  </si>
  <si>
    <t>220000045</t>
  </si>
  <si>
    <t>Montáž podružného instalačního materiálu</t>
  </si>
  <si>
    <t>220000046</t>
  </si>
  <si>
    <t>Měření linky EPS</t>
  </si>
  <si>
    <t>220000047</t>
  </si>
  <si>
    <t>Měření bezdrát</t>
  </si>
  <si>
    <t>220000048</t>
  </si>
  <si>
    <t>Oživení systému</t>
  </si>
  <si>
    <t>hod</t>
  </si>
  <si>
    <t>220000049</t>
  </si>
  <si>
    <t>Programování systému</t>
  </si>
  <si>
    <t>220000050</t>
  </si>
  <si>
    <t>Zkušební provoz a zaškolení obsluhy</t>
  </si>
  <si>
    <t>220000051</t>
  </si>
  <si>
    <t>Výchozí kontrola provozuschopnosti VPBZ EPS</t>
  </si>
  <si>
    <t>220000052</t>
  </si>
  <si>
    <t>Koordinace s profesemi na stavbě</t>
  </si>
  <si>
    <t>220000053</t>
  </si>
  <si>
    <t>Vypracování dokumentace skutečného provedení - EPS - DSPS</t>
  </si>
  <si>
    <t>220000054</t>
  </si>
  <si>
    <t>220000055</t>
  </si>
  <si>
    <t>Inženýrská činnost</t>
  </si>
  <si>
    <t>220000056</t>
  </si>
  <si>
    <t>Mechanizace (Lešení, montážní plošina)  - pronájem,  přesun, odvoz dovoz</t>
  </si>
  <si>
    <t>220000057</t>
  </si>
  <si>
    <t>Doprava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</si>
</sst>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3" fillId="0" borderId="35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" fontId="3" fillId="3" borderId="39" xfId="0" applyNumberFormat="1" applyFont="1" applyFill="1" applyBorder="1" applyAlignment="1">
      <alignment vertical="center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5" fillId="3" borderId="0" xfId="0" applyNumberFormat="1" applyFont="1" applyFill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8"/>
  <sheetViews>
    <sheetView showGridLines="0" topLeftCell="B2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5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5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5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5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4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SUMIF(F54:F64,A16,I54:I64)+SUMIF(F54:F64,"PSU",I54:I64)</f>
        <v>0</v>
      </c>
      <c r="J16" s="85"/>
    </row>
    <row r="17" spans="1:10" ht="23.25" customHeight="1" x14ac:dyDescent="0.25">
      <c r="A17" s="194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SUMIF(F54:F64,A17,I54:I64)</f>
        <v>0</v>
      </c>
      <c r="J17" s="85"/>
    </row>
    <row r="18" spans="1:10" ht="23.25" customHeight="1" x14ac:dyDescent="0.25">
      <c r="A18" s="194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SUMIF(F54:F64,A18,I54:I64)</f>
        <v>0</v>
      </c>
      <c r="J18" s="85"/>
    </row>
    <row r="19" spans="1:10" ht="23.25" customHeight="1" x14ac:dyDescent="0.25">
      <c r="A19" s="194" t="s">
        <v>86</v>
      </c>
      <c r="B19" s="38" t="s">
        <v>29</v>
      </c>
      <c r="C19" s="62"/>
      <c r="D19" s="63"/>
      <c r="E19" s="83"/>
      <c r="F19" s="84"/>
      <c r="G19" s="83"/>
      <c r="H19" s="84"/>
      <c r="I19" s="83">
        <f>SUMIF(F54:F64,A19,I54:I64)</f>
        <v>0</v>
      </c>
      <c r="J19" s="85"/>
    </row>
    <row r="20" spans="1:10" ht="23.25" customHeight="1" x14ac:dyDescent="0.25">
      <c r="A20" s="194" t="s">
        <v>87</v>
      </c>
      <c r="B20" s="38" t="s">
        <v>30</v>
      </c>
      <c r="C20" s="62"/>
      <c r="D20" s="63"/>
      <c r="E20" s="83"/>
      <c r="F20" s="84"/>
      <c r="G20" s="83"/>
      <c r="H20" s="84"/>
      <c r="I20" s="83">
        <f>SUMIF(F54:F64,A20,I54:I64)</f>
        <v>0</v>
      </c>
      <c r="J20" s="85"/>
    </row>
    <row r="21" spans="1:10" ht="23.25" customHeight="1" x14ac:dyDescent="0.25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3" t="s">
        <v>37</v>
      </c>
      <c r="C29" s="170"/>
      <c r="D29" s="170"/>
      <c r="E29" s="170"/>
      <c r="F29" s="171"/>
      <c r="G29" s="167">
        <f>A27</f>
        <v>0</v>
      </c>
      <c r="H29" s="167"/>
      <c r="I29" s="167"/>
      <c r="J29" s="172" t="s">
        <v>53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5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5">
      <c r="A39" s="134">
        <v>1</v>
      </c>
      <c r="B39" s="144" t="s">
        <v>45</v>
      </c>
      <c r="C39" s="145"/>
      <c r="D39" s="145"/>
      <c r="E39" s="145"/>
      <c r="F39" s="146">
        <f>'03 D1.1, D1.3 Pol'!AE58+'03 D4.1 Pol'!AE71</f>
        <v>0</v>
      </c>
      <c r="G39" s="147">
        <f>'03 D1.1, D1.3 Pol'!AF58+'03 D4.1 Pol'!AF71</f>
        <v>0</v>
      </c>
      <c r="H39" s="148">
        <f>(F39*SazbaDPH1/100)+(G39*SazbaDPH2/100)</f>
        <v>0</v>
      </c>
      <c r="I39" s="148">
        <f>F39+G39+H39</f>
        <v>0</v>
      </c>
      <c r="J39" s="149" t="str">
        <f>IF(_xlfn.SINGLE(CenaCelkemVypocet)=0,"",I39/_xlfn.SINGLE(CenaCelkemVypocet)*100)</f>
        <v/>
      </c>
    </row>
    <row r="40" spans="1:10" ht="25.5" customHeight="1" x14ac:dyDescent="0.25">
      <c r="A40" s="134">
        <v>2</v>
      </c>
      <c r="B40" s="150" t="s">
        <v>46</v>
      </c>
      <c r="C40" s="151" t="s">
        <v>47</v>
      </c>
      <c r="D40" s="151"/>
      <c r="E40" s="151"/>
      <c r="F40" s="152">
        <f>'03 D1.1, D1.3 Pol'!AE58+'03 D4.1 Pol'!AE71</f>
        <v>0</v>
      </c>
      <c r="G40" s="153">
        <f>'03 D1.1, D1.3 Pol'!AF58+'03 D4.1 Pol'!AF71</f>
        <v>0</v>
      </c>
      <c r="H40" s="153">
        <f>(F40*SazbaDPH1/100)+(G40*SazbaDPH2/100)</f>
        <v>0</v>
      </c>
      <c r="I40" s="153">
        <f>F40+G40+H40</f>
        <v>0</v>
      </c>
      <c r="J40" s="154" t="str">
        <f>IF(_xlfn.SINGLE(CenaCelkemVypocet)=0,"",I40/_xlfn.SINGLE(CenaCelkemVypocet)*100)</f>
        <v/>
      </c>
    </row>
    <row r="41" spans="1:10" ht="25.5" customHeight="1" x14ac:dyDescent="0.25">
      <c r="A41" s="134">
        <v>3</v>
      </c>
      <c r="B41" s="155" t="s">
        <v>48</v>
      </c>
      <c r="C41" s="145" t="s">
        <v>49</v>
      </c>
      <c r="D41" s="145"/>
      <c r="E41" s="145"/>
      <c r="F41" s="156">
        <f>'03 D1.1, D1.3 Pol'!AE58</f>
        <v>0</v>
      </c>
      <c r="G41" s="148">
        <f>'03 D1.1, D1.3 Pol'!AF58</f>
        <v>0</v>
      </c>
      <c r="H41" s="148">
        <f>(F41*SazbaDPH1/100)+(G41*SazbaDPH2/100)</f>
        <v>0</v>
      </c>
      <c r="I41" s="148">
        <f>F41+G41+H41</f>
        <v>0</v>
      </c>
      <c r="J41" s="149" t="str">
        <f>IF(_xlfn.SINGLE(CenaCelkemVypocet)=0,"",I41/_xlfn.SINGLE(CenaCelkemVypocet)*100)</f>
        <v/>
      </c>
    </row>
    <row r="42" spans="1:10" ht="25.5" customHeight="1" x14ac:dyDescent="0.25">
      <c r="A42" s="134">
        <v>3</v>
      </c>
      <c r="B42" s="155" t="s">
        <v>50</v>
      </c>
      <c r="C42" s="145" t="s">
        <v>51</v>
      </c>
      <c r="D42" s="145"/>
      <c r="E42" s="145"/>
      <c r="F42" s="156">
        <f>'03 D4.1 Pol'!AE71</f>
        <v>0</v>
      </c>
      <c r="G42" s="148">
        <f>'03 D4.1 Pol'!AF71</f>
        <v>0</v>
      </c>
      <c r="H42" s="148">
        <f>(F42*SazbaDPH1/100)+(G42*SazbaDPH2/100)</f>
        <v>0</v>
      </c>
      <c r="I42" s="148">
        <f>F42+G42+H42</f>
        <v>0</v>
      </c>
      <c r="J42" s="149" t="str">
        <f>IF(_xlfn.SINGLE(CenaCelkemVypocet)=0,"",I42/_xlfn.SINGLE(CenaCelkemVypocet)*100)</f>
        <v/>
      </c>
    </row>
    <row r="43" spans="1:10" ht="25.5" customHeight="1" x14ac:dyDescent="0.25">
      <c r="A43" s="134"/>
      <c r="B43" s="157" t="s">
        <v>52</v>
      </c>
      <c r="C43" s="158"/>
      <c r="D43" s="158"/>
      <c r="E43" s="159"/>
      <c r="F43" s="160">
        <f>SUMIF(A39:A42,"=1",F39:F42)</f>
        <v>0</v>
      </c>
      <c r="G43" s="161">
        <f>SUMIF(A39:A42,"=1",G39:G42)</f>
        <v>0</v>
      </c>
      <c r="H43" s="161">
        <f>SUMIF(A39:A42,"=1",H39:H42)</f>
        <v>0</v>
      </c>
      <c r="I43" s="161">
        <f>SUMIF(A39:A42,"=1",I39:I42)</f>
        <v>0</v>
      </c>
      <c r="J43" s="162">
        <f>SUMIF(A39:A42,"=1",J39:J42)</f>
        <v>0</v>
      </c>
    </row>
    <row r="45" spans="1:10" x14ac:dyDescent="0.25">
      <c r="A45" t="s">
        <v>54</v>
      </c>
      <c r="B45" t="s">
        <v>55</v>
      </c>
    </row>
    <row r="46" spans="1:10" x14ac:dyDescent="0.25">
      <c r="A46" t="s">
        <v>56</v>
      </c>
      <c r="B46" t="s">
        <v>57</v>
      </c>
    </row>
    <row r="47" spans="1:10" x14ac:dyDescent="0.25">
      <c r="A47" t="s">
        <v>58</v>
      </c>
      <c r="B47" t="s">
        <v>59</v>
      </c>
    </row>
    <row r="48" spans="1:10" x14ac:dyDescent="0.25">
      <c r="A48" t="s">
        <v>58</v>
      </c>
      <c r="B48" t="s">
        <v>60</v>
      </c>
    </row>
    <row r="51" spans="1:10" ht="15.6" x14ac:dyDescent="0.3">
      <c r="B51" s="173" t="s">
        <v>61</v>
      </c>
    </row>
    <row r="53" spans="1:10" ht="25.5" customHeight="1" x14ac:dyDescent="0.25">
      <c r="A53" s="175"/>
      <c r="B53" s="178" t="s">
        <v>18</v>
      </c>
      <c r="C53" s="178" t="s">
        <v>6</v>
      </c>
      <c r="D53" s="179"/>
      <c r="E53" s="179"/>
      <c r="F53" s="180" t="s">
        <v>62</v>
      </c>
      <c r="G53" s="180"/>
      <c r="H53" s="180"/>
      <c r="I53" s="180" t="s">
        <v>31</v>
      </c>
      <c r="J53" s="180" t="s">
        <v>0</v>
      </c>
    </row>
    <row r="54" spans="1:10" ht="36.75" customHeight="1" x14ac:dyDescent="0.25">
      <c r="A54" s="176"/>
      <c r="B54" s="181" t="s">
        <v>63</v>
      </c>
      <c r="C54" s="182" t="s">
        <v>64</v>
      </c>
      <c r="D54" s="183"/>
      <c r="E54" s="183"/>
      <c r="F54" s="192" t="s">
        <v>26</v>
      </c>
      <c r="G54" s="184"/>
      <c r="H54" s="184"/>
      <c r="I54" s="184">
        <f>'03 D1.1, D1.3 Pol'!G8</f>
        <v>0</v>
      </c>
      <c r="J54" s="189" t="str">
        <f>IF(I65=0,"",I54/I65*100)</f>
        <v/>
      </c>
    </row>
    <row r="55" spans="1:10" ht="36.75" customHeight="1" x14ac:dyDescent="0.25">
      <c r="A55" s="176"/>
      <c r="B55" s="181" t="s">
        <v>65</v>
      </c>
      <c r="C55" s="182" t="s">
        <v>66</v>
      </c>
      <c r="D55" s="183"/>
      <c r="E55" s="183"/>
      <c r="F55" s="192" t="s">
        <v>26</v>
      </c>
      <c r="G55" s="184"/>
      <c r="H55" s="184"/>
      <c r="I55" s="184">
        <f>'03 D1.1, D1.3 Pol'!G15</f>
        <v>0</v>
      </c>
      <c r="J55" s="189" t="str">
        <f>IF(I65=0,"",I55/I65*100)</f>
        <v/>
      </c>
    </row>
    <row r="56" spans="1:10" ht="36.75" customHeight="1" x14ac:dyDescent="0.25">
      <c r="A56" s="176"/>
      <c r="B56" s="181" t="s">
        <v>67</v>
      </c>
      <c r="C56" s="182" t="s">
        <v>68</v>
      </c>
      <c r="D56" s="183"/>
      <c r="E56" s="183"/>
      <c r="F56" s="192" t="s">
        <v>26</v>
      </c>
      <c r="G56" s="184"/>
      <c r="H56" s="184"/>
      <c r="I56" s="184">
        <f>'03 D1.1, D1.3 Pol'!G19</f>
        <v>0</v>
      </c>
      <c r="J56" s="189" t="str">
        <f>IF(I65=0,"",I56/I65*100)</f>
        <v/>
      </c>
    </row>
    <row r="57" spans="1:10" ht="36.75" customHeight="1" x14ac:dyDescent="0.25">
      <c r="A57" s="176"/>
      <c r="B57" s="181" t="s">
        <v>69</v>
      </c>
      <c r="C57" s="182" t="s">
        <v>70</v>
      </c>
      <c r="D57" s="183"/>
      <c r="E57" s="183"/>
      <c r="F57" s="192" t="s">
        <v>27</v>
      </c>
      <c r="G57" s="184"/>
      <c r="H57" s="184"/>
      <c r="I57" s="184">
        <f>'03 D1.1, D1.3 Pol'!G29</f>
        <v>0</v>
      </c>
      <c r="J57" s="189" t="str">
        <f>IF(I65=0,"",I57/I65*100)</f>
        <v/>
      </c>
    </row>
    <row r="58" spans="1:10" ht="36.75" customHeight="1" x14ac:dyDescent="0.25">
      <c r="A58" s="176"/>
      <c r="B58" s="181" t="s">
        <v>71</v>
      </c>
      <c r="C58" s="182" t="s">
        <v>72</v>
      </c>
      <c r="D58" s="183"/>
      <c r="E58" s="183"/>
      <c r="F58" s="192" t="s">
        <v>28</v>
      </c>
      <c r="G58" s="184"/>
      <c r="H58" s="184"/>
      <c r="I58" s="184">
        <f>'03 D4.1 Pol'!G8</f>
        <v>0</v>
      </c>
      <c r="J58" s="189" t="str">
        <f>IF(I65=0,"",I58/I65*100)</f>
        <v/>
      </c>
    </row>
    <row r="59" spans="1:10" ht="36.75" customHeight="1" x14ac:dyDescent="0.25">
      <c r="A59" s="176"/>
      <c r="B59" s="181" t="s">
        <v>73</v>
      </c>
      <c r="C59" s="182" t="s">
        <v>74</v>
      </c>
      <c r="D59" s="183"/>
      <c r="E59" s="183"/>
      <c r="F59" s="192" t="s">
        <v>28</v>
      </c>
      <c r="G59" s="184"/>
      <c r="H59" s="184"/>
      <c r="I59" s="184">
        <f>'03 D4.1 Pol'!G30</f>
        <v>0</v>
      </c>
      <c r="J59" s="189" t="str">
        <f>IF(I65=0,"",I59/I65*100)</f>
        <v/>
      </c>
    </row>
    <row r="60" spans="1:10" ht="36.75" customHeight="1" x14ac:dyDescent="0.25">
      <c r="A60" s="176"/>
      <c r="B60" s="181" t="s">
        <v>75</v>
      </c>
      <c r="C60" s="182" t="s">
        <v>76</v>
      </c>
      <c r="D60" s="183"/>
      <c r="E60" s="183"/>
      <c r="F60" s="192" t="s">
        <v>28</v>
      </c>
      <c r="G60" s="184"/>
      <c r="H60" s="184"/>
      <c r="I60" s="184">
        <f>'03 D4.1 Pol'!G43</f>
        <v>0</v>
      </c>
      <c r="J60" s="189" t="str">
        <f>IF(I65=0,"",I60/I65*100)</f>
        <v/>
      </c>
    </row>
    <row r="61" spans="1:10" ht="36.75" customHeight="1" x14ac:dyDescent="0.25">
      <c r="A61" s="176"/>
      <c r="B61" s="181" t="s">
        <v>77</v>
      </c>
      <c r="C61" s="182" t="s">
        <v>78</v>
      </c>
      <c r="D61" s="183"/>
      <c r="E61" s="183"/>
      <c r="F61" s="192" t="s">
        <v>28</v>
      </c>
      <c r="G61" s="184"/>
      <c r="H61" s="184"/>
      <c r="I61" s="184">
        <f>'03 D4.1 Pol'!G50</f>
        <v>0</v>
      </c>
      <c r="J61" s="189" t="str">
        <f>IF(I65=0,"",I61/I65*100)</f>
        <v/>
      </c>
    </row>
    <row r="62" spans="1:10" ht="36.75" customHeight="1" x14ac:dyDescent="0.25">
      <c r="A62" s="176"/>
      <c r="B62" s="181" t="s">
        <v>79</v>
      </c>
      <c r="C62" s="182" t="s">
        <v>80</v>
      </c>
      <c r="D62" s="183"/>
      <c r="E62" s="183"/>
      <c r="F62" s="192" t="s">
        <v>28</v>
      </c>
      <c r="G62" s="184"/>
      <c r="H62" s="184"/>
      <c r="I62" s="184">
        <f>'03 D4.1 Pol'!G57</f>
        <v>0</v>
      </c>
      <c r="J62" s="189" t="str">
        <f>IF(I65=0,"",I62/I65*100)</f>
        <v/>
      </c>
    </row>
    <row r="63" spans="1:10" ht="36.75" customHeight="1" x14ac:dyDescent="0.25">
      <c r="A63" s="176"/>
      <c r="B63" s="181" t="s">
        <v>81</v>
      </c>
      <c r="C63" s="182" t="s">
        <v>82</v>
      </c>
      <c r="D63" s="183"/>
      <c r="E63" s="183"/>
      <c r="F63" s="192" t="s">
        <v>83</v>
      </c>
      <c r="G63" s="184"/>
      <c r="H63" s="184"/>
      <c r="I63" s="184">
        <f>'03 D1.1, D1.3 Pol'!G32</f>
        <v>0</v>
      </c>
      <c r="J63" s="189" t="str">
        <f>IF(I65=0,"",I63/I65*100)</f>
        <v/>
      </c>
    </row>
    <row r="64" spans="1:10" ht="36.75" customHeight="1" x14ac:dyDescent="0.25">
      <c r="A64" s="176"/>
      <c r="B64" s="181" t="s">
        <v>84</v>
      </c>
      <c r="C64" s="182" t="s">
        <v>85</v>
      </c>
      <c r="D64" s="183"/>
      <c r="E64" s="183"/>
      <c r="F64" s="192" t="s">
        <v>86</v>
      </c>
      <c r="G64" s="184"/>
      <c r="H64" s="184"/>
      <c r="I64" s="184">
        <f>'03 D1.1, D1.3 Pol'!G48</f>
        <v>0</v>
      </c>
      <c r="J64" s="189" t="str">
        <f>IF(I65=0,"",I64/I65*100)</f>
        <v/>
      </c>
    </row>
    <row r="65" spans="1:10" ht="25.5" customHeight="1" x14ac:dyDescent="0.25">
      <c r="A65" s="177"/>
      <c r="B65" s="185" t="s">
        <v>1</v>
      </c>
      <c r="C65" s="186"/>
      <c r="D65" s="187"/>
      <c r="E65" s="187"/>
      <c r="F65" s="193"/>
      <c r="G65" s="188"/>
      <c r="H65" s="188"/>
      <c r="I65" s="188">
        <f>SUM(I54:I64)</f>
        <v>0</v>
      </c>
      <c r="J65" s="190">
        <f>SUM(J54:J64)</f>
        <v>0</v>
      </c>
    </row>
    <row r="66" spans="1:10" x14ac:dyDescent="0.25">
      <c r="F66" s="133"/>
      <c r="G66" s="133"/>
      <c r="H66" s="133"/>
      <c r="I66" s="133"/>
      <c r="J66" s="191"/>
    </row>
    <row r="67" spans="1:10" x14ac:dyDescent="0.25">
      <c r="F67" s="133"/>
      <c r="G67" s="133"/>
      <c r="H67" s="133"/>
      <c r="I67" s="133"/>
      <c r="J67" s="191"/>
    </row>
    <row r="68" spans="1:10" x14ac:dyDescent="0.25">
      <c r="F68" s="133"/>
      <c r="G68" s="133"/>
      <c r="H68" s="133"/>
      <c r="I68" s="133"/>
      <c r="J68" s="1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4:E64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4.9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4.9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4.9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E478-C966-4863-A11F-53D7CC05DD28}">
  <sheetPr>
    <outlinePr summaryBelow="0"/>
  </sheetPr>
  <dimension ref="A1:BH4995"/>
  <sheetViews>
    <sheetView workbookViewId="0">
      <pane ySplit="7" topLeftCell="A8" activePane="bottomLeft" state="frozen"/>
      <selection pane="bottomLeft" activeCell="F18" sqref="F9:F18"/>
    </sheetView>
  </sheetViews>
  <sheetFormatPr defaultRowHeight="13.2" outlineLevelRow="3" x14ac:dyDescent="0.25"/>
  <cols>
    <col min="1" max="1" width="3.44140625" customWidth="1"/>
    <col min="2" max="2" width="12.664062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88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89</v>
      </c>
    </row>
    <row r="3" spans="1:60" ht="25.0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89</v>
      </c>
      <c r="AG3" t="s">
        <v>90</v>
      </c>
    </row>
    <row r="4" spans="1:60" ht="25.05" customHeight="1" x14ac:dyDescent="0.25">
      <c r="A4" s="200" t="s">
        <v>10</v>
      </c>
      <c r="B4" s="201" t="s">
        <v>48</v>
      </c>
      <c r="C4" s="202" t="s">
        <v>49</v>
      </c>
      <c r="D4" s="203"/>
      <c r="E4" s="203"/>
      <c r="F4" s="203"/>
      <c r="G4" s="204"/>
      <c r="AG4" t="s">
        <v>91</v>
      </c>
    </row>
    <row r="5" spans="1:60" x14ac:dyDescent="0.25">
      <c r="D5" s="10"/>
    </row>
    <row r="6" spans="1:60" ht="39.6" x14ac:dyDescent="0.25">
      <c r="A6" s="206" t="s">
        <v>92</v>
      </c>
      <c r="B6" s="208" t="s">
        <v>93</v>
      </c>
      <c r="C6" s="208" t="s">
        <v>94</v>
      </c>
      <c r="D6" s="207" t="s">
        <v>95</v>
      </c>
      <c r="E6" s="206" t="s">
        <v>96</v>
      </c>
      <c r="F6" s="205" t="s">
        <v>97</v>
      </c>
      <c r="G6" s="206" t="s">
        <v>31</v>
      </c>
      <c r="H6" s="209" t="s">
        <v>32</v>
      </c>
      <c r="I6" s="209" t="s">
        <v>98</v>
      </c>
      <c r="J6" s="209" t="s">
        <v>33</v>
      </c>
      <c r="K6" s="209" t="s">
        <v>99</v>
      </c>
      <c r="L6" s="209" t="s">
        <v>100</v>
      </c>
      <c r="M6" s="209" t="s">
        <v>101</v>
      </c>
      <c r="N6" s="209" t="s">
        <v>102</v>
      </c>
      <c r="O6" s="209" t="s">
        <v>103</v>
      </c>
      <c r="P6" s="209" t="s">
        <v>104</v>
      </c>
      <c r="Q6" s="209" t="s">
        <v>105</v>
      </c>
      <c r="R6" s="209" t="s">
        <v>106</v>
      </c>
      <c r="S6" s="209" t="s">
        <v>107</v>
      </c>
      <c r="T6" s="209" t="s">
        <v>108</v>
      </c>
      <c r="U6" s="209" t="s">
        <v>109</v>
      </c>
      <c r="V6" s="209" t="s">
        <v>110</v>
      </c>
      <c r="W6" s="209" t="s">
        <v>111</v>
      </c>
      <c r="X6" s="209" t="s">
        <v>112</v>
      </c>
      <c r="Y6" s="209" t="s">
        <v>113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36" t="s">
        <v>114</v>
      </c>
      <c r="B8" s="237" t="s">
        <v>63</v>
      </c>
      <c r="C8" s="257" t="s">
        <v>64</v>
      </c>
      <c r="D8" s="238"/>
      <c r="E8" s="239"/>
      <c r="F8" s="240"/>
      <c r="G8" s="241">
        <f>SUMIF(AG9:AG14,"&lt;&gt;NOR",G9:G14)</f>
        <v>0</v>
      </c>
      <c r="H8" s="235"/>
      <c r="I8" s="235">
        <f>SUM(I9:I14)</f>
        <v>7921.15</v>
      </c>
      <c r="J8" s="235"/>
      <c r="K8" s="235">
        <f>SUM(K9:K14)</f>
        <v>59302.549999999996</v>
      </c>
      <c r="L8" s="235"/>
      <c r="M8" s="235">
        <f>SUM(M9:M14)</f>
        <v>0</v>
      </c>
      <c r="N8" s="234"/>
      <c r="O8" s="234">
        <f>SUM(O9:O14)</f>
        <v>2.95</v>
      </c>
      <c r="P8" s="234"/>
      <c r="Q8" s="234">
        <f>SUM(Q9:Q14)</f>
        <v>0</v>
      </c>
      <c r="R8" s="235"/>
      <c r="S8" s="235"/>
      <c r="T8" s="235"/>
      <c r="U8" s="235"/>
      <c r="V8" s="235">
        <f>SUM(V9:V14)</f>
        <v>93.669999999999987</v>
      </c>
      <c r="W8" s="235"/>
      <c r="X8" s="235"/>
      <c r="Y8" s="235"/>
      <c r="AG8" t="s">
        <v>115</v>
      </c>
    </row>
    <row r="9" spans="1:60" outlineLevel="1" x14ac:dyDescent="0.25">
      <c r="A9" s="243">
        <v>1</v>
      </c>
      <c r="B9" s="244" t="s">
        <v>116</v>
      </c>
      <c r="C9" s="258" t="s">
        <v>117</v>
      </c>
      <c r="D9" s="245" t="s">
        <v>118</v>
      </c>
      <c r="E9" s="246">
        <v>15.3</v>
      </c>
      <c r="F9" s="247"/>
      <c r="G9" s="248">
        <f>ROUND(E9*F9,2)</f>
        <v>0</v>
      </c>
      <c r="H9" s="231">
        <v>16.64</v>
      </c>
      <c r="I9" s="230">
        <f>ROUND(E9*H9,2)</f>
        <v>254.59</v>
      </c>
      <c r="J9" s="231">
        <v>132.36000000000001</v>
      </c>
      <c r="K9" s="230">
        <f>ROUND(E9*J9,2)</f>
        <v>2025.11</v>
      </c>
      <c r="L9" s="230">
        <v>21</v>
      </c>
      <c r="M9" s="230">
        <f>G9*(1+L9/100)</f>
        <v>0</v>
      </c>
      <c r="N9" s="229">
        <v>1.414E-2</v>
      </c>
      <c r="O9" s="229">
        <f>ROUND(E9*N9,2)</f>
        <v>0.22</v>
      </c>
      <c r="P9" s="229">
        <v>0</v>
      </c>
      <c r="Q9" s="229">
        <f>ROUND(E9*P9,2)</f>
        <v>0</v>
      </c>
      <c r="R9" s="230"/>
      <c r="S9" s="230" t="s">
        <v>119</v>
      </c>
      <c r="T9" s="230" t="s">
        <v>119</v>
      </c>
      <c r="U9" s="230">
        <v>0.24</v>
      </c>
      <c r="V9" s="230">
        <f>ROUND(E9*U9,2)</f>
        <v>3.67</v>
      </c>
      <c r="W9" s="230"/>
      <c r="X9" s="230" t="s">
        <v>120</v>
      </c>
      <c r="Y9" s="230" t="s">
        <v>121</v>
      </c>
      <c r="Z9" s="210"/>
      <c r="AA9" s="210"/>
      <c r="AB9" s="210"/>
      <c r="AC9" s="210"/>
      <c r="AD9" s="210"/>
      <c r="AE9" s="210"/>
      <c r="AF9" s="210"/>
      <c r="AG9" s="210" t="s">
        <v>122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27"/>
      <c r="B10" s="228"/>
      <c r="C10" s="259" t="s">
        <v>123</v>
      </c>
      <c r="D10" s="232"/>
      <c r="E10" s="233">
        <v>15.3</v>
      </c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124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3">
        <v>2</v>
      </c>
      <c r="B11" s="244" t="s">
        <v>125</v>
      </c>
      <c r="C11" s="258" t="s">
        <v>126</v>
      </c>
      <c r="D11" s="245" t="s">
        <v>118</v>
      </c>
      <c r="E11" s="246">
        <v>36</v>
      </c>
      <c r="F11" s="247"/>
      <c r="G11" s="248">
        <f>ROUND(E11*F11,2)</f>
        <v>0</v>
      </c>
      <c r="H11" s="231">
        <v>190.31</v>
      </c>
      <c r="I11" s="230">
        <f>ROUND(E11*H11,2)</f>
        <v>6851.16</v>
      </c>
      <c r="J11" s="231">
        <v>1172.69</v>
      </c>
      <c r="K11" s="230">
        <f>ROUND(E11*J11,2)</f>
        <v>42216.84</v>
      </c>
      <c r="L11" s="230">
        <v>21</v>
      </c>
      <c r="M11" s="230">
        <f>G11*(1+L11/100)</f>
        <v>0</v>
      </c>
      <c r="N11" s="229">
        <v>5.8500000000000003E-2</v>
      </c>
      <c r="O11" s="229">
        <f>ROUND(E11*N11,2)</f>
        <v>2.11</v>
      </c>
      <c r="P11" s="229">
        <v>0</v>
      </c>
      <c r="Q11" s="229">
        <f>ROUND(E11*P11,2)</f>
        <v>0</v>
      </c>
      <c r="R11" s="230"/>
      <c r="S11" s="230" t="s">
        <v>119</v>
      </c>
      <c r="T11" s="230" t="s">
        <v>119</v>
      </c>
      <c r="U11" s="230">
        <v>1.87</v>
      </c>
      <c r="V11" s="230">
        <f>ROUND(E11*U11,2)</f>
        <v>67.319999999999993</v>
      </c>
      <c r="W11" s="230"/>
      <c r="X11" s="230" t="s">
        <v>120</v>
      </c>
      <c r="Y11" s="230" t="s">
        <v>121</v>
      </c>
      <c r="Z11" s="210"/>
      <c r="AA11" s="210"/>
      <c r="AB11" s="210"/>
      <c r="AC11" s="210"/>
      <c r="AD11" s="210"/>
      <c r="AE11" s="210"/>
      <c r="AF11" s="210"/>
      <c r="AG11" s="210" t="s">
        <v>122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5">
      <c r="A12" s="227"/>
      <c r="B12" s="228"/>
      <c r="C12" s="259" t="s">
        <v>127</v>
      </c>
      <c r="D12" s="232"/>
      <c r="E12" s="233">
        <v>29.4</v>
      </c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124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5">
      <c r="A13" s="227"/>
      <c r="B13" s="228"/>
      <c r="C13" s="259" t="s">
        <v>128</v>
      </c>
      <c r="D13" s="232"/>
      <c r="E13" s="233">
        <v>6.6</v>
      </c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124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9">
        <v>3</v>
      </c>
      <c r="B14" s="250" t="s">
        <v>129</v>
      </c>
      <c r="C14" s="260" t="s">
        <v>130</v>
      </c>
      <c r="D14" s="251" t="s">
        <v>118</v>
      </c>
      <c r="E14" s="252">
        <v>36</v>
      </c>
      <c r="F14" s="253"/>
      <c r="G14" s="254">
        <f>ROUND(E14*F14,2)</f>
        <v>0</v>
      </c>
      <c r="H14" s="231">
        <v>22.65</v>
      </c>
      <c r="I14" s="230">
        <f>ROUND(E14*H14,2)</f>
        <v>815.4</v>
      </c>
      <c r="J14" s="231">
        <v>418.35</v>
      </c>
      <c r="K14" s="230">
        <f>ROUND(E14*J14,2)</f>
        <v>15060.6</v>
      </c>
      <c r="L14" s="230">
        <v>21</v>
      </c>
      <c r="M14" s="230">
        <f>G14*(1+L14/100)</f>
        <v>0</v>
      </c>
      <c r="N14" s="229">
        <v>1.7219999999999999E-2</v>
      </c>
      <c r="O14" s="229">
        <f>ROUND(E14*N14,2)</f>
        <v>0.62</v>
      </c>
      <c r="P14" s="229">
        <v>0</v>
      </c>
      <c r="Q14" s="229">
        <f>ROUND(E14*P14,2)</f>
        <v>0</v>
      </c>
      <c r="R14" s="230"/>
      <c r="S14" s="230" t="s">
        <v>119</v>
      </c>
      <c r="T14" s="230" t="s">
        <v>119</v>
      </c>
      <c r="U14" s="230">
        <v>0.63</v>
      </c>
      <c r="V14" s="230">
        <f>ROUND(E14*U14,2)</f>
        <v>22.68</v>
      </c>
      <c r="W14" s="230"/>
      <c r="X14" s="230" t="s">
        <v>120</v>
      </c>
      <c r="Y14" s="230" t="s">
        <v>121</v>
      </c>
      <c r="Z14" s="210"/>
      <c r="AA14" s="210"/>
      <c r="AB14" s="210"/>
      <c r="AC14" s="210"/>
      <c r="AD14" s="210"/>
      <c r="AE14" s="210"/>
      <c r="AF14" s="210"/>
      <c r="AG14" s="210" t="s">
        <v>122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6.4" x14ac:dyDescent="0.25">
      <c r="A15" s="236" t="s">
        <v>114</v>
      </c>
      <c r="B15" s="237" t="s">
        <v>65</v>
      </c>
      <c r="C15" s="257" t="s">
        <v>66</v>
      </c>
      <c r="D15" s="238"/>
      <c r="E15" s="239"/>
      <c r="F15" s="240"/>
      <c r="G15" s="241">
        <f>SUMIF(AG16:AG18,"&lt;&gt;NOR",G16:G18)</f>
        <v>0</v>
      </c>
      <c r="H15" s="235"/>
      <c r="I15" s="235">
        <f>SUM(I16:I18)</f>
        <v>2056.02</v>
      </c>
      <c r="J15" s="235"/>
      <c r="K15" s="235">
        <f>SUM(K16:K18)</f>
        <v>335.48</v>
      </c>
      <c r="L15" s="235"/>
      <c r="M15" s="235">
        <f>SUM(M16:M18)</f>
        <v>0</v>
      </c>
      <c r="N15" s="234"/>
      <c r="O15" s="234">
        <f>SUM(O16:O18)</f>
        <v>0.02</v>
      </c>
      <c r="P15" s="234"/>
      <c r="Q15" s="234">
        <f>SUM(Q16:Q18)</f>
        <v>0</v>
      </c>
      <c r="R15" s="235"/>
      <c r="S15" s="235"/>
      <c r="T15" s="235"/>
      <c r="U15" s="235"/>
      <c r="V15" s="235">
        <f>SUM(V16:V18)</f>
        <v>0.43000000000000005</v>
      </c>
      <c r="W15" s="235"/>
      <c r="X15" s="235"/>
      <c r="Y15" s="235"/>
      <c r="AG15" t="s">
        <v>115</v>
      </c>
    </row>
    <row r="16" spans="1:60" outlineLevel="1" x14ac:dyDescent="0.25">
      <c r="A16" s="249">
        <v>4</v>
      </c>
      <c r="B16" s="250" t="s">
        <v>131</v>
      </c>
      <c r="C16" s="260" t="s">
        <v>132</v>
      </c>
      <c r="D16" s="251" t="s">
        <v>133</v>
      </c>
      <c r="E16" s="252">
        <v>1</v>
      </c>
      <c r="F16" s="253"/>
      <c r="G16" s="254">
        <f>ROUND(E16*F16,2)</f>
        <v>0</v>
      </c>
      <c r="H16" s="231">
        <v>16.02</v>
      </c>
      <c r="I16" s="230">
        <f>ROUND(E16*H16,2)</f>
        <v>16.02</v>
      </c>
      <c r="J16" s="231">
        <v>86.98</v>
      </c>
      <c r="K16" s="230">
        <f>ROUND(E16*J16,2)</f>
        <v>86.98</v>
      </c>
      <c r="L16" s="230">
        <v>21</v>
      </c>
      <c r="M16" s="230">
        <f>G16*(1+L16/100)</f>
        <v>0</v>
      </c>
      <c r="N16" s="229">
        <v>1.0000000000000001E-5</v>
      </c>
      <c r="O16" s="229">
        <f>ROUND(E16*N16,2)</f>
        <v>0</v>
      </c>
      <c r="P16" s="229">
        <v>0</v>
      </c>
      <c r="Q16" s="229">
        <f>ROUND(E16*P16,2)</f>
        <v>0</v>
      </c>
      <c r="R16" s="230"/>
      <c r="S16" s="230" t="s">
        <v>119</v>
      </c>
      <c r="T16" s="230" t="s">
        <v>119</v>
      </c>
      <c r="U16" s="230">
        <v>0.17</v>
      </c>
      <c r="V16" s="230">
        <f>ROUND(E16*U16,2)</f>
        <v>0.17</v>
      </c>
      <c r="W16" s="230"/>
      <c r="X16" s="230" t="s">
        <v>120</v>
      </c>
      <c r="Y16" s="230" t="s">
        <v>121</v>
      </c>
      <c r="Z16" s="210"/>
      <c r="AA16" s="210"/>
      <c r="AB16" s="210"/>
      <c r="AC16" s="210"/>
      <c r="AD16" s="210"/>
      <c r="AE16" s="210"/>
      <c r="AF16" s="210"/>
      <c r="AG16" s="210" t="s">
        <v>122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9">
        <v>5</v>
      </c>
      <c r="B17" s="250" t="s">
        <v>134</v>
      </c>
      <c r="C17" s="260" t="s">
        <v>135</v>
      </c>
      <c r="D17" s="251" t="s">
        <v>133</v>
      </c>
      <c r="E17" s="252">
        <v>1</v>
      </c>
      <c r="F17" s="253"/>
      <c r="G17" s="254">
        <f>ROUND(E17*F17,2)</f>
        <v>0</v>
      </c>
      <c r="H17" s="231">
        <v>2040</v>
      </c>
      <c r="I17" s="230">
        <f>ROUND(E17*H17,2)</f>
        <v>2040</v>
      </c>
      <c r="J17" s="231">
        <v>0</v>
      </c>
      <c r="K17" s="230">
        <f>ROUND(E17*J17,2)</f>
        <v>0</v>
      </c>
      <c r="L17" s="230">
        <v>21</v>
      </c>
      <c r="M17" s="230">
        <f>G17*(1+L17/100)</f>
        <v>0</v>
      </c>
      <c r="N17" s="229">
        <v>1.6E-2</v>
      </c>
      <c r="O17" s="229">
        <f>ROUND(E17*N17,2)</f>
        <v>0.02</v>
      </c>
      <c r="P17" s="229">
        <v>0</v>
      </c>
      <c r="Q17" s="229">
        <f>ROUND(E17*P17,2)</f>
        <v>0</v>
      </c>
      <c r="R17" s="230" t="s">
        <v>136</v>
      </c>
      <c r="S17" s="230" t="s">
        <v>119</v>
      </c>
      <c r="T17" s="230" t="s">
        <v>119</v>
      </c>
      <c r="U17" s="230">
        <v>0</v>
      </c>
      <c r="V17" s="230">
        <f>ROUND(E17*U17,2)</f>
        <v>0</v>
      </c>
      <c r="W17" s="230"/>
      <c r="X17" s="230" t="s">
        <v>137</v>
      </c>
      <c r="Y17" s="230" t="s">
        <v>121</v>
      </c>
      <c r="Z17" s="210"/>
      <c r="AA17" s="210"/>
      <c r="AB17" s="210"/>
      <c r="AC17" s="210"/>
      <c r="AD17" s="210"/>
      <c r="AE17" s="210"/>
      <c r="AF17" s="210"/>
      <c r="AG17" s="210" t="s">
        <v>138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9">
        <v>6</v>
      </c>
      <c r="B18" s="250" t="s">
        <v>139</v>
      </c>
      <c r="C18" s="260" t="s">
        <v>140</v>
      </c>
      <c r="D18" s="251" t="s">
        <v>133</v>
      </c>
      <c r="E18" s="252">
        <v>1</v>
      </c>
      <c r="F18" s="253"/>
      <c r="G18" s="254">
        <f>ROUND(E18*F18,2)</f>
        <v>0</v>
      </c>
      <c r="H18" s="231">
        <v>0</v>
      </c>
      <c r="I18" s="230">
        <f>ROUND(E18*H18,2)</f>
        <v>0</v>
      </c>
      <c r="J18" s="231">
        <v>248.5</v>
      </c>
      <c r="K18" s="230">
        <f>ROUND(E18*J18,2)</f>
        <v>248.5</v>
      </c>
      <c r="L18" s="230">
        <v>21</v>
      </c>
      <c r="M18" s="230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30"/>
      <c r="S18" s="230" t="s">
        <v>119</v>
      </c>
      <c r="T18" s="230" t="s">
        <v>119</v>
      </c>
      <c r="U18" s="230">
        <v>0.26419999999999999</v>
      </c>
      <c r="V18" s="230">
        <f>ROUND(E18*U18,2)</f>
        <v>0.26</v>
      </c>
      <c r="W18" s="230"/>
      <c r="X18" s="230" t="s">
        <v>120</v>
      </c>
      <c r="Y18" s="230" t="s">
        <v>121</v>
      </c>
      <c r="Z18" s="210"/>
      <c r="AA18" s="210"/>
      <c r="AB18" s="210"/>
      <c r="AC18" s="210"/>
      <c r="AD18" s="210"/>
      <c r="AE18" s="210"/>
      <c r="AF18" s="210"/>
      <c r="AG18" s="210" t="s">
        <v>122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5">
      <c r="A19" s="236" t="s">
        <v>114</v>
      </c>
      <c r="B19" s="237" t="s">
        <v>67</v>
      </c>
      <c r="C19" s="257" t="s">
        <v>68</v>
      </c>
      <c r="D19" s="238"/>
      <c r="E19" s="239"/>
      <c r="F19" s="240"/>
      <c r="G19" s="241">
        <f>SUMIF(AG20:AG28,"&lt;&gt;NOR",G20:G28)</f>
        <v>0</v>
      </c>
      <c r="H19" s="235"/>
      <c r="I19" s="235">
        <f>SUM(I20:I28)</f>
        <v>926.15000000000009</v>
      </c>
      <c r="J19" s="235"/>
      <c r="K19" s="235">
        <f>SUM(K20:K28)</f>
        <v>77144.350000000006</v>
      </c>
      <c r="L19" s="235"/>
      <c r="M19" s="235">
        <f>SUM(M20:M28)</f>
        <v>0</v>
      </c>
      <c r="N19" s="234"/>
      <c r="O19" s="234">
        <f>SUM(O20:O28)</f>
        <v>0.03</v>
      </c>
      <c r="P19" s="234"/>
      <c r="Q19" s="234">
        <f>SUM(Q20:Q28)</f>
        <v>3.9599999999999995</v>
      </c>
      <c r="R19" s="235"/>
      <c r="S19" s="235"/>
      <c r="T19" s="235"/>
      <c r="U19" s="235"/>
      <c r="V19" s="235">
        <f>SUM(V20:V28)</f>
        <v>166.68</v>
      </c>
      <c r="W19" s="235"/>
      <c r="X19" s="235"/>
      <c r="Y19" s="235"/>
      <c r="AG19" t="s">
        <v>115</v>
      </c>
    </row>
    <row r="20" spans="1:60" outlineLevel="1" x14ac:dyDescent="0.25">
      <c r="A20" s="243">
        <v>7</v>
      </c>
      <c r="B20" s="244" t="s">
        <v>141</v>
      </c>
      <c r="C20" s="258" t="s">
        <v>142</v>
      </c>
      <c r="D20" s="245" t="s">
        <v>143</v>
      </c>
      <c r="E20" s="246">
        <v>51</v>
      </c>
      <c r="F20" s="247"/>
      <c r="G20" s="248">
        <f>ROUND(E20*F20,2)</f>
        <v>0</v>
      </c>
      <c r="H20" s="231">
        <v>14.35</v>
      </c>
      <c r="I20" s="230">
        <f>ROUND(E20*H20,2)</f>
        <v>731.85</v>
      </c>
      <c r="J20" s="231">
        <v>397.15</v>
      </c>
      <c r="K20" s="230">
        <f>ROUND(E20*J20,2)</f>
        <v>20254.650000000001</v>
      </c>
      <c r="L20" s="230">
        <v>21</v>
      </c>
      <c r="M20" s="230">
        <f>G20*(1+L20/100)</f>
        <v>0</v>
      </c>
      <c r="N20" s="229">
        <v>4.8999999999999998E-4</v>
      </c>
      <c r="O20" s="229">
        <f>ROUND(E20*N20,2)</f>
        <v>0.02</v>
      </c>
      <c r="P20" s="229">
        <v>0.04</v>
      </c>
      <c r="Q20" s="229">
        <f>ROUND(E20*P20,2)</f>
        <v>2.04</v>
      </c>
      <c r="R20" s="230"/>
      <c r="S20" s="230" t="s">
        <v>119</v>
      </c>
      <c r="T20" s="230" t="s">
        <v>119</v>
      </c>
      <c r="U20" s="230">
        <v>0.86</v>
      </c>
      <c r="V20" s="230">
        <f>ROUND(E20*U20,2)</f>
        <v>43.86</v>
      </c>
      <c r="W20" s="230"/>
      <c r="X20" s="230" t="s">
        <v>120</v>
      </c>
      <c r="Y20" s="230" t="s">
        <v>121</v>
      </c>
      <c r="Z20" s="210"/>
      <c r="AA20" s="210"/>
      <c r="AB20" s="210"/>
      <c r="AC20" s="210"/>
      <c r="AD20" s="210"/>
      <c r="AE20" s="210"/>
      <c r="AF20" s="210"/>
      <c r="AG20" s="210" t="s">
        <v>122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5">
      <c r="A21" s="227"/>
      <c r="B21" s="228"/>
      <c r="C21" s="261" t="s">
        <v>144</v>
      </c>
      <c r="D21" s="255"/>
      <c r="E21" s="255"/>
      <c r="F21" s="255"/>
      <c r="G21" s="255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145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3">
        <v>8</v>
      </c>
      <c r="B22" s="244" t="s">
        <v>146</v>
      </c>
      <c r="C22" s="258" t="s">
        <v>147</v>
      </c>
      <c r="D22" s="245" t="s">
        <v>133</v>
      </c>
      <c r="E22" s="246">
        <v>10</v>
      </c>
      <c r="F22" s="247"/>
      <c r="G22" s="248">
        <f>ROUND(E22*F22,2)</f>
        <v>0</v>
      </c>
      <c r="H22" s="231">
        <v>19.43</v>
      </c>
      <c r="I22" s="230">
        <f>ROUND(E22*H22,2)</f>
        <v>194.3</v>
      </c>
      <c r="J22" s="231">
        <v>554.57000000000005</v>
      </c>
      <c r="K22" s="230">
        <f>ROUND(E22*J22,2)</f>
        <v>5545.7</v>
      </c>
      <c r="L22" s="230">
        <v>21</v>
      </c>
      <c r="M22" s="230">
        <f>G22*(1+L22/100)</f>
        <v>0</v>
      </c>
      <c r="N22" s="229">
        <v>6.7000000000000002E-4</v>
      </c>
      <c r="O22" s="229">
        <f>ROUND(E22*N22,2)</f>
        <v>0.01</v>
      </c>
      <c r="P22" s="229">
        <v>3.0000000000000001E-3</v>
      </c>
      <c r="Q22" s="229">
        <f>ROUND(E22*P22,2)</f>
        <v>0.03</v>
      </c>
      <c r="R22" s="230"/>
      <c r="S22" s="230" t="s">
        <v>119</v>
      </c>
      <c r="T22" s="230" t="s">
        <v>119</v>
      </c>
      <c r="U22" s="230">
        <v>1.2</v>
      </c>
      <c r="V22" s="230">
        <f>ROUND(E22*U22,2)</f>
        <v>12</v>
      </c>
      <c r="W22" s="230"/>
      <c r="X22" s="230" t="s">
        <v>120</v>
      </c>
      <c r="Y22" s="230" t="s">
        <v>121</v>
      </c>
      <c r="Z22" s="210"/>
      <c r="AA22" s="210"/>
      <c r="AB22" s="210"/>
      <c r="AC22" s="210"/>
      <c r="AD22" s="210"/>
      <c r="AE22" s="210"/>
      <c r="AF22" s="210"/>
      <c r="AG22" s="210" t="s">
        <v>122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5">
      <c r="A23" s="227"/>
      <c r="B23" s="228"/>
      <c r="C23" s="261" t="s">
        <v>144</v>
      </c>
      <c r="D23" s="255"/>
      <c r="E23" s="255"/>
      <c r="F23" s="255"/>
      <c r="G23" s="255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145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5">
      <c r="A24" s="227"/>
      <c r="B24" s="228"/>
      <c r="C24" s="259" t="s">
        <v>148</v>
      </c>
      <c r="D24" s="232"/>
      <c r="E24" s="233">
        <v>10</v>
      </c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124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9">
        <v>9</v>
      </c>
      <c r="B25" s="250" t="s">
        <v>149</v>
      </c>
      <c r="C25" s="260" t="s">
        <v>150</v>
      </c>
      <c r="D25" s="251" t="s">
        <v>133</v>
      </c>
      <c r="E25" s="252">
        <v>7</v>
      </c>
      <c r="F25" s="253"/>
      <c r="G25" s="254">
        <f>ROUND(E25*F25,2)</f>
        <v>0</v>
      </c>
      <c r="H25" s="231">
        <v>0</v>
      </c>
      <c r="I25" s="230">
        <f>ROUND(E25*H25,2)</f>
        <v>0</v>
      </c>
      <c r="J25" s="231">
        <v>632</v>
      </c>
      <c r="K25" s="230">
        <f>ROUND(E25*J25,2)</f>
        <v>4424</v>
      </c>
      <c r="L25" s="230">
        <v>21</v>
      </c>
      <c r="M25" s="230">
        <f>G25*(1+L25/100)</f>
        <v>0</v>
      </c>
      <c r="N25" s="229">
        <v>0</v>
      </c>
      <c r="O25" s="229">
        <f>ROUND(E25*N25,2)</f>
        <v>0</v>
      </c>
      <c r="P25" s="229">
        <v>0.20200000000000001</v>
      </c>
      <c r="Q25" s="229">
        <f>ROUND(E25*P25,2)</f>
        <v>1.41</v>
      </c>
      <c r="R25" s="230"/>
      <c r="S25" s="230" t="s">
        <v>119</v>
      </c>
      <c r="T25" s="230" t="s">
        <v>119</v>
      </c>
      <c r="U25" s="230">
        <v>1.26</v>
      </c>
      <c r="V25" s="230">
        <f>ROUND(E25*U25,2)</f>
        <v>8.82</v>
      </c>
      <c r="W25" s="230"/>
      <c r="X25" s="230" t="s">
        <v>120</v>
      </c>
      <c r="Y25" s="230" t="s">
        <v>121</v>
      </c>
      <c r="Z25" s="210"/>
      <c r="AA25" s="210"/>
      <c r="AB25" s="210"/>
      <c r="AC25" s="210"/>
      <c r="AD25" s="210"/>
      <c r="AE25" s="210"/>
      <c r="AF25" s="210"/>
      <c r="AG25" s="210" t="s">
        <v>122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3">
        <v>10</v>
      </c>
      <c r="B26" s="244" t="s">
        <v>151</v>
      </c>
      <c r="C26" s="258" t="s">
        <v>152</v>
      </c>
      <c r="D26" s="245" t="s">
        <v>143</v>
      </c>
      <c r="E26" s="246">
        <v>120</v>
      </c>
      <c r="F26" s="247"/>
      <c r="G26" s="248">
        <f>ROUND(E26*F26,2)</f>
        <v>0</v>
      </c>
      <c r="H26" s="231">
        <v>0</v>
      </c>
      <c r="I26" s="230">
        <f>ROUND(E26*H26,2)</f>
        <v>0</v>
      </c>
      <c r="J26" s="231">
        <v>391</v>
      </c>
      <c r="K26" s="230">
        <f>ROUND(E26*J26,2)</f>
        <v>46920</v>
      </c>
      <c r="L26" s="230">
        <v>21</v>
      </c>
      <c r="M26" s="230">
        <f>G26*(1+L26/100)</f>
        <v>0</v>
      </c>
      <c r="N26" s="229">
        <v>0</v>
      </c>
      <c r="O26" s="229">
        <f>ROUND(E26*N26,2)</f>
        <v>0</v>
      </c>
      <c r="P26" s="229">
        <v>4.0000000000000001E-3</v>
      </c>
      <c r="Q26" s="229">
        <f>ROUND(E26*P26,2)</f>
        <v>0.48</v>
      </c>
      <c r="R26" s="230"/>
      <c r="S26" s="230" t="s">
        <v>119</v>
      </c>
      <c r="T26" s="230" t="s">
        <v>119</v>
      </c>
      <c r="U26" s="230">
        <v>0.85</v>
      </c>
      <c r="V26" s="230">
        <f>ROUND(E26*U26,2)</f>
        <v>102</v>
      </c>
      <c r="W26" s="230"/>
      <c r="X26" s="230" t="s">
        <v>120</v>
      </c>
      <c r="Y26" s="230" t="s">
        <v>121</v>
      </c>
      <c r="Z26" s="210"/>
      <c r="AA26" s="210"/>
      <c r="AB26" s="210"/>
      <c r="AC26" s="210"/>
      <c r="AD26" s="210"/>
      <c r="AE26" s="210"/>
      <c r="AF26" s="210"/>
      <c r="AG26" s="210" t="s">
        <v>122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5">
      <c r="A27" s="227"/>
      <c r="B27" s="228"/>
      <c r="C27" s="259" t="s">
        <v>153</v>
      </c>
      <c r="D27" s="232"/>
      <c r="E27" s="233">
        <v>98</v>
      </c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124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5">
      <c r="A28" s="227"/>
      <c r="B28" s="228"/>
      <c r="C28" s="259" t="s">
        <v>154</v>
      </c>
      <c r="D28" s="232"/>
      <c r="E28" s="233">
        <v>22</v>
      </c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124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5">
      <c r="A29" s="236" t="s">
        <v>114</v>
      </c>
      <c r="B29" s="237" t="s">
        <v>69</v>
      </c>
      <c r="C29" s="257" t="s">
        <v>70</v>
      </c>
      <c r="D29" s="238"/>
      <c r="E29" s="239"/>
      <c r="F29" s="240"/>
      <c r="G29" s="241">
        <f>SUMIF(AG30:AG31,"&lt;&gt;NOR",G30:G31)</f>
        <v>0</v>
      </c>
      <c r="H29" s="235"/>
      <c r="I29" s="235">
        <f>SUM(I30:I31)</f>
        <v>426.6</v>
      </c>
      <c r="J29" s="235"/>
      <c r="K29" s="235">
        <f>SUM(K30:K31)</f>
        <v>3079.8</v>
      </c>
      <c r="L29" s="235"/>
      <c r="M29" s="235">
        <f>SUM(M30:M31)</f>
        <v>0</v>
      </c>
      <c r="N29" s="234"/>
      <c r="O29" s="234">
        <f>SUM(O30:O31)</f>
        <v>0.01</v>
      </c>
      <c r="P29" s="234"/>
      <c r="Q29" s="234">
        <f>SUM(Q30:Q31)</f>
        <v>0</v>
      </c>
      <c r="R29" s="235"/>
      <c r="S29" s="235"/>
      <c r="T29" s="235"/>
      <c r="U29" s="235"/>
      <c r="V29" s="235">
        <f>SUM(V30:V31)</f>
        <v>4.75</v>
      </c>
      <c r="W29" s="235"/>
      <c r="X29" s="235"/>
      <c r="Y29" s="235"/>
      <c r="AG29" t="s">
        <v>115</v>
      </c>
    </row>
    <row r="30" spans="1:60" outlineLevel="1" x14ac:dyDescent="0.25">
      <c r="A30" s="249">
        <v>11</v>
      </c>
      <c r="B30" s="250" t="s">
        <v>155</v>
      </c>
      <c r="C30" s="260" t="s">
        <v>156</v>
      </c>
      <c r="D30" s="251" t="s">
        <v>118</v>
      </c>
      <c r="E30" s="252">
        <v>36</v>
      </c>
      <c r="F30" s="253"/>
      <c r="G30" s="254">
        <f>ROUND(E30*F30,2)</f>
        <v>0</v>
      </c>
      <c r="H30" s="231">
        <v>5.81</v>
      </c>
      <c r="I30" s="230">
        <f>ROUND(E30*H30,2)</f>
        <v>209.16</v>
      </c>
      <c r="J30" s="231">
        <v>20.69</v>
      </c>
      <c r="K30" s="230">
        <f>ROUND(E30*J30,2)</f>
        <v>744.84</v>
      </c>
      <c r="L30" s="230">
        <v>21</v>
      </c>
      <c r="M30" s="230">
        <f>G30*(1+L30/100)</f>
        <v>0</v>
      </c>
      <c r="N30" s="229">
        <v>6.9999999999999994E-5</v>
      </c>
      <c r="O30" s="229">
        <f>ROUND(E30*N30,2)</f>
        <v>0</v>
      </c>
      <c r="P30" s="229">
        <v>0</v>
      </c>
      <c r="Q30" s="229">
        <f>ROUND(E30*P30,2)</f>
        <v>0</v>
      </c>
      <c r="R30" s="230"/>
      <c r="S30" s="230" t="s">
        <v>119</v>
      </c>
      <c r="T30" s="230" t="s">
        <v>119</v>
      </c>
      <c r="U30" s="230">
        <v>0.03</v>
      </c>
      <c r="V30" s="230">
        <f>ROUND(E30*U30,2)</f>
        <v>1.08</v>
      </c>
      <c r="W30" s="230"/>
      <c r="X30" s="230" t="s">
        <v>120</v>
      </c>
      <c r="Y30" s="230" t="s">
        <v>121</v>
      </c>
      <c r="Z30" s="210"/>
      <c r="AA30" s="210"/>
      <c r="AB30" s="210"/>
      <c r="AC30" s="210"/>
      <c r="AD30" s="210"/>
      <c r="AE30" s="210"/>
      <c r="AF30" s="210"/>
      <c r="AG30" s="210" t="s">
        <v>122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9">
        <v>12</v>
      </c>
      <c r="B31" s="250" t="s">
        <v>157</v>
      </c>
      <c r="C31" s="260" t="s">
        <v>158</v>
      </c>
      <c r="D31" s="251" t="s">
        <v>118</v>
      </c>
      <c r="E31" s="252">
        <v>36</v>
      </c>
      <c r="F31" s="253"/>
      <c r="G31" s="254">
        <f>ROUND(E31*F31,2)</f>
        <v>0</v>
      </c>
      <c r="H31" s="231">
        <v>6.04</v>
      </c>
      <c r="I31" s="230">
        <f>ROUND(E31*H31,2)</f>
        <v>217.44</v>
      </c>
      <c r="J31" s="231">
        <v>64.86</v>
      </c>
      <c r="K31" s="230">
        <f>ROUND(E31*J31,2)</f>
        <v>2334.96</v>
      </c>
      <c r="L31" s="230">
        <v>21</v>
      </c>
      <c r="M31" s="230">
        <f>G31*(1+L31/100)</f>
        <v>0</v>
      </c>
      <c r="N31" s="229">
        <v>1.4999999999999999E-4</v>
      </c>
      <c r="O31" s="229">
        <f>ROUND(E31*N31,2)</f>
        <v>0.01</v>
      </c>
      <c r="P31" s="229">
        <v>0</v>
      </c>
      <c r="Q31" s="229">
        <f>ROUND(E31*P31,2)</f>
        <v>0</v>
      </c>
      <c r="R31" s="230"/>
      <c r="S31" s="230" t="s">
        <v>119</v>
      </c>
      <c r="T31" s="230" t="s">
        <v>119</v>
      </c>
      <c r="U31" s="230">
        <v>0.10191</v>
      </c>
      <c r="V31" s="230">
        <f>ROUND(E31*U31,2)</f>
        <v>3.67</v>
      </c>
      <c r="W31" s="230"/>
      <c r="X31" s="230" t="s">
        <v>120</v>
      </c>
      <c r="Y31" s="230" t="s">
        <v>121</v>
      </c>
      <c r="Z31" s="210"/>
      <c r="AA31" s="210"/>
      <c r="AB31" s="210"/>
      <c r="AC31" s="210"/>
      <c r="AD31" s="210"/>
      <c r="AE31" s="210"/>
      <c r="AF31" s="210"/>
      <c r="AG31" s="210" t="s">
        <v>122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5">
      <c r="A32" s="236" t="s">
        <v>114</v>
      </c>
      <c r="B32" s="237" t="s">
        <v>81</v>
      </c>
      <c r="C32" s="257" t="s">
        <v>82</v>
      </c>
      <c r="D32" s="238"/>
      <c r="E32" s="239"/>
      <c r="F32" s="240"/>
      <c r="G32" s="241">
        <f>SUMIF(AG33:AG47,"&lt;&gt;NOR",G33:G47)</f>
        <v>0</v>
      </c>
      <c r="H32" s="235"/>
      <c r="I32" s="235">
        <f>SUM(I33:I47)</f>
        <v>0</v>
      </c>
      <c r="J32" s="235"/>
      <c r="K32" s="235">
        <f>SUM(K33:K47)</f>
        <v>22012.870000000003</v>
      </c>
      <c r="L32" s="235"/>
      <c r="M32" s="235">
        <f>SUM(M33:M47)</f>
        <v>0</v>
      </c>
      <c r="N32" s="234"/>
      <c r="O32" s="234">
        <f>SUM(O33:O47)</f>
        <v>0</v>
      </c>
      <c r="P32" s="234"/>
      <c r="Q32" s="234">
        <f>SUM(Q33:Q47)</f>
        <v>0</v>
      </c>
      <c r="R32" s="235"/>
      <c r="S32" s="235"/>
      <c r="T32" s="235"/>
      <c r="U32" s="235"/>
      <c r="V32" s="235">
        <f>SUM(V33:V47)</f>
        <v>16.93</v>
      </c>
      <c r="W32" s="235"/>
      <c r="X32" s="235"/>
      <c r="Y32" s="235"/>
      <c r="AG32" t="s">
        <v>115</v>
      </c>
    </row>
    <row r="33" spans="1:60" outlineLevel="1" x14ac:dyDescent="0.25">
      <c r="A33" s="243">
        <v>13</v>
      </c>
      <c r="B33" s="244" t="s">
        <v>159</v>
      </c>
      <c r="C33" s="258" t="s">
        <v>160</v>
      </c>
      <c r="D33" s="245" t="s">
        <v>161</v>
      </c>
      <c r="E33" s="246">
        <v>3.964</v>
      </c>
      <c r="F33" s="247"/>
      <c r="G33" s="248">
        <f>ROUND(E33*F33,2)</f>
        <v>0</v>
      </c>
      <c r="H33" s="231">
        <v>0</v>
      </c>
      <c r="I33" s="230">
        <f>ROUND(E33*H33,2)</f>
        <v>0</v>
      </c>
      <c r="J33" s="231">
        <v>471</v>
      </c>
      <c r="K33" s="230">
        <f>ROUND(E33*J33,2)</f>
        <v>1867.04</v>
      </c>
      <c r="L33" s="230">
        <v>21</v>
      </c>
      <c r="M33" s="230">
        <f>G33*(1+L33/100)</f>
        <v>0</v>
      </c>
      <c r="N33" s="229">
        <v>0</v>
      </c>
      <c r="O33" s="229">
        <f>ROUND(E33*N33,2)</f>
        <v>0</v>
      </c>
      <c r="P33" s="229">
        <v>0</v>
      </c>
      <c r="Q33" s="229">
        <f>ROUND(E33*P33,2)</f>
        <v>0</v>
      </c>
      <c r="R33" s="230"/>
      <c r="S33" s="230" t="s">
        <v>119</v>
      </c>
      <c r="T33" s="230" t="s">
        <v>119</v>
      </c>
      <c r="U33" s="230">
        <v>0.93</v>
      </c>
      <c r="V33" s="230">
        <f>ROUND(E33*U33,2)</f>
        <v>3.69</v>
      </c>
      <c r="W33" s="230"/>
      <c r="X33" s="230" t="s">
        <v>120</v>
      </c>
      <c r="Y33" s="230" t="s">
        <v>121</v>
      </c>
      <c r="Z33" s="210"/>
      <c r="AA33" s="210"/>
      <c r="AB33" s="210"/>
      <c r="AC33" s="210"/>
      <c r="AD33" s="210"/>
      <c r="AE33" s="210"/>
      <c r="AF33" s="210"/>
      <c r="AG33" s="210" t="s">
        <v>122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5">
      <c r="A34" s="227"/>
      <c r="B34" s="228"/>
      <c r="C34" s="259" t="s">
        <v>162</v>
      </c>
      <c r="D34" s="232"/>
      <c r="E34" s="233">
        <v>2.04</v>
      </c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124</v>
      </c>
      <c r="AH34" s="210">
        <v>7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5">
      <c r="A35" s="227"/>
      <c r="B35" s="228"/>
      <c r="C35" s="259" t="s">
        <v>163</v>
      </c>
      <c r="D35" s="232"/>
      <c r="E35" s="233">
        <v>0.03</v>
      </c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124</v>
      </c>
      <c r="AH35" s="210">
        <v>7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5">
      <c r="A36" s="227"/>
      <c r="B36" s="228"/>
      <c r="C36" s="259" t="s">
        <v>164</v>
      </c>
      <c r="D36" s="232"/>
      <c r="E36" s="233">
        <v>1.4139999999999999</v>
      </c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124</v>
      </c>
      <c r="AH36" s="210">
        <v>7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5">
      <c r="A37" s="227"/>
      <c r="B37" s="228"/>
      <c r="C37" s="259" t="s">
        <v>165</v>
      </c>
      <c r="D37" s="232"/>
      <c r="E37" s="233">
        <v>0.48</v>
      </c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124</v>
      </c>
      <c r="AH37" s="210">
        <v>7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3">
        <v>14</v>
      </c>
      <c r="B38" s="244" t="s">
        <v>166</v>
      </c>
      <c r="C38" s="258" t="s">
        <v>167</v>
      </c>
      <c r="D38" s="245" t="s">
        <v>161</v>
      </c>
      <c r="E38" s="246">
        <v>7.9279999999999999</v>
      </c>
      <c r="F38" s="247"/>
      <c r="G38" s="248">
        <f>ROUND(E38*F38,2)</f>
        <v>0</v>
      </c>
      <c r="H38" s="231">
        <v>0</v>
      </c>
      <c r="I38" s="230">
        <f>ROUND(E38*H38,2)</f>
        <v>0</v>
      </c>
      <c r="J38" s="231">
        <v>300</v>
      </c>
      <c r="K38" s="230">
        <f>ROUND(E38*J38,2)</f>
        <v>2378.4</v>
      </c>
      <c r="L38" s="230">
        <v>21</v>
      </c>
      <c r="M38" s="230">
        <f>G38*(1+L38/100)</f>
        <v>0</v>
      </c>
      <c r="N38" s="229">
        <v>0</v>
      </c>
      <c r="O38" s="229">
        <f>ROUND(E38*N38,2)</f>
        <v>0</v>
      </c>
      <c r="P38" s="229">
        <v>0</v>
      </c>
      <c r="Q38" s="229">
        <f>ROUND(E38*P38,2)</f>
        <v>0</v>
      </c>
      <c r="R38" s="230"/>
      <c r="S38" s="230" t="s">
        <v>119</v>
      </c>
      <c r="T38" s="230" t="s">
        <v>119</v>
      </c>
      <c r="U38" s="230">
        <v>0.65</v>
      </c>
      <c r="V38" s="230">
        <f>ROUND(E38*U38,2)</f>
        <v>5.15</v>
      </c>
      <c r="W38" s="230"/>
      <c r="X38" s="230" t="s">
        <v>120</v>
      </c>
      <c r="Y38" s="230" t="s">
        <v>121</v>
      </c>
      <c r="Z38" s="210"/>
      <c r="AA38" s="210"/>
      <c r="AB38" s="210"/>
      <c r="AC38" s="210"/>
      <c r="AD38" s="210"/>
      <c r="AE38" s="210"/>
      <c r="AF38" s="210"/>
      <c r="AG38" s="210" t="s">
        <v>122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5">
      <c r="A39" s="227"/>
      <c r="B39" s="228"/>
      <c r="C39" s="259" t="s">
        <v>168</v>
      </c>
      <c r="D39" s="232"/>
      <c r="E39" s="233">
        <v>7.9279999999999999</v>
      </c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124</v>
      </c>
      <c r="AH39" s="210">
        <v>5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9">
        <v>15</v>
      </c>
      <c r="B40" s="250" t="s">
        <v>169</v>
      </c>
      <c r="C40" s="260" t="s">
        <v>170</v>
      </c>
      <c r="D40" s="251" t="s">
        <v>161</v>
      </c>
      <c r="E40" s="252">
        <v>3.964</v>
      </c>
      <c r="F40" s="253"/>
      <c r="G40" s="254">
        <f>ROUND(E40*F40,2)</f>
        <v>0</v>
      </c>
      <c r="H40" s="231">
        <v>0</v>
      </c>
      <c r="I40" s="230">
        <f>ROUND(E40*H40,2)</f>
        <v>0</v>
      </c>
      <c r="J40" s="231">
        <v>432.5</v>
      </c>
      <c r="K40" s="230">
        <f>ROUND(E40*J40,2)</f>
        <v>1714.43</v>
      </c>
      <c r="L40" s="230">
        <v>21</v>
      </c>
      <c r="M40" s="230">
        <f>G40*(1+L40/100)</f>
        <v>0</v>
      </c>
      <c r="N40" s="229">
        <v>0</v>
      </c>
      <c r="O40" s="229">
        <f>ROUND(E40*N40,2)</f>
        <v>0</v>
      </c>
      <c r="P40" s="229">
        <v>0</v>
      </c>
      <c r="Q40" s="229">
        <f>ROUND(E40*P40,2)</f>
        <v>0</v>
      </c>
      <c r="R40" s="230"/>
      <c r="S40" s="230" t="s">
        <v>119</v>
      </c>
      <c r="T40" s="230" t="s">
        <v>119</v>
      </c>
      <c r="U40" s="230">
        <v>0.94</v>
      </c>
      <c r="V40" s="230">
        <f>ROUND(E40*U40,2)</f>
        <v>3.73</v>
      </c>
      <c r="W40" s="230"/>
      <c r="X40" s="230" t="s">
        <v>120</v>
      </c>
      <c r="Y40" s="230" t="s">
        <v>121</v>
      </c>
      <c r="Z40" s="210"/>
      <c r="AA40" s="210"/>
      <c r="AB40" s="210"/>
      <c r="AC40" s="210"/>
      <c r="AD40" s="210"/>
      <c r="AE40" s="210"/>
      <c r="AF40" s="210"/>
      <c r="AG40" s="210" t="s">
        <v>122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3">
        <v>16</v>
      </c>
      <c r="B41" s="244" t="s">
        <v>171</v>
      </c>
      <c r="C41" s="258" t="s">
        <v>172</v>
      </c>
      <c r="D41" s="245" t="s">
        <v>161</v>
      </c>
      <c r="E41" s="246">
        <v>11.891999999999999</v>
      </c>
      <c r="F41" s="247"/>
      <c r="G41" s="248">
        <f>ROUND(E41*F41,2)</f>
        <v>0</v>
      </c>
      <c r="H41" s="231">
        <v>0</v>
      </c>
      <c r="I41" s="230">
        <f>ROUND(E41*H41,2)</f>
        <v>0</v>
      </c>
      <c r="J41" s="231">
        <v>48.2</v>
      </c>
      <c r="K41" s="230">
        <f>ROUND(E41*J41,2)</f>
        <v>573.19000000000005</v>
      </c>
      <c r="L41" s="230">
        <v>21</v>
      </c>
      <c r="M41" s="230">
        <f>G41*(1+L41/100)</f>
        <v>0</v>
      </c>
      <c r="N41" s="229">
        <v>0</v>
      </c>
      <c r="O41" s="229">
        <f>ROUND(E41*N41,2)</f>
        <v>0</v>
      </c>
      <c r="P41" s="229">
        <v>0</v>
      </c>
      <c r="Q41" s="229">
        <f>ROUND(E41*P41,2)</f>
        <v>0</v>
      </c>
      <c r="R41" s="230"/>
      <c r="S41" s="230" t="s">
        <v>119</v>
      </c>
      <c r="T41" s="230" t="s">
        <v>119</v>
      </c>
      <c r="U41" s="230">
        <v>0.11</v>
      </c>
      <c r="V41" s="230">
        <f>ROUND(E41*U41,2)</f>
        <v>1.31</v>
      </c>
      <c r="W41" s="230"/>
      <c r="X41" s="230" t="s">
        <v>120</v>
      </c>
      <c r="Y41" s="230" t="s">
        <v>121</v>
      </c>
      <c r="Z41" s="210"/>
      <c r="AA41" s="210"/>
      <c r="AB41" s="210"/>
      <c r="AC41" s="210"/>
      <c r="AD41" s="210"/>
      <c r="AE41" s="210"/>
      <c r="AF41" s="210"/>
      <c r="AG41" s="210" t="s">
        <v>122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5">
      <c r="A42" s="227"/>
      <c r="B42" s="228"/>
      <c r="C42" s="259" t="s">
        <v>173</v>
      </c>
      <c r="D42" s="232"/>
      <c r="E42" s="233">
        <v>11.891999999999999</v>
      </c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124</v>
      </c>
      <c r="AH42" s="210">
        <v>5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3">
        <v>17</v>
      </c>
      <c r="B43" s="244" t="s">
        <v>174</v>
      </c>
      <c r="C43" s="258" t="s">
        <v>175</v>
      </c>
      <c r="D43" s="245" t="s">
        <v>161</v>
      </c>
      <c r="E43" s="246">
        <v>3.964</v>
      </c>
      <c r="F43" s="247"/>
      <c r="G43" s="248">
        <f>ROUND(E43*F43,2)</f>
        <v>0</v>
      </c>
      <c r="H43" s="231">
        <v>0</v>
      </c>
      <c r="I43" s="230">
        <f>ROUND(E43*H43,2)</f>
        <v>0</v>
      </c>
      <c r="J43" s="231">
        <v>222.5</v>
      </c>
      <c r="K43" s="230">
        <f>ROUND(E43*J43,2)</f>
        <v>881.99</v>
      </c>
      <c r="L43" s="230">
        <v>21</v>
      </c>
      <c r="M43" s="230">
        <f>G43*(1+L43/100)</f>
        <v>0</v>
      </c>
      <c r="N43" s="229">
        <v>0</v>
      </c>
      <c r="O43" s="229">
        <f>ROUND(E43*N43,2)</f>
        <v>0</v>
      </c>
      <c r="P43" s="229">
        <v>0</v>
      </c>
      <c r="Q43" s="229">
        <f>ROUND(E43*P43,2)</f>
        <v>0</v>
      </c>
      <c r="R43" s="230"/>
      <c r="S43" s="230" t="s">
        <v>119</v>
      </c>
      <c r="T43" s="230" t="s">
        <v>119</v>
      </c>
      <c r="U43" s="230">
        <v>0.28000000000000003</v>
      </c>
      <c r="V43" s="230">
        <f>ROUND(E43*U43,2)</f>
        <v>1.1100000000000001</v>
      </c>
      <c r="W43" s="230"/>
      <c r="X43" s="230" t="s">
        <v>120</v>
      </c>
      <c r="Y43" s="230" t="s">
        <v>121</v>
      </c>
      <c r="Z43" s="210"/>
      <c r="AA43" s="210"/>
      <c r="AB43" s="210"/>
      <c r="AC43" s="210"/>
      <c r="AD43" s="210"/>
      <c r="AE43" s="210"/>
      <c r="AF43" s="210"/>
      <c r="AG43" s="210" t="s">
        <v>122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3">
        <v>18</v>
      </c>
      <c r="B44" s="244" t="s">
        <v>176</v>
      </c>
      <c r="C44" s="258" t="s">
        <v>177</v>
      </c>
      <c r="D44" s="245" t="s">
        <v>161</v>
      </c>
      <c r="E44" s="246">
        <v>3.964</v>
      </c>
      <c r="F44" s="247"/>
      <c r="G44" s="248">
        <f>ROUND(E44*F44,2)</f>
        <v>0</v>
      </c>
      <c r="H44" s="231">
        <v>0</v>
      </c>
      <c r="I44" s="230">
        <f>ROUND(E44*H44,2)</f>
        <v>0</v>
      </c>
      <c r="J44" s="231">
        <v>301</v>
      </c>
      <c r="K44" s="230">
        <f>ROUND(E44*J44,2)</f>
        <v>1193.1600000000001</v>
      </c>
      <c r="L44" s="230">
        <v>21</v>
      </c>
      <c r="M44" s="230">
        <f>G44*(1+L44/100)</f>
        <v>0</v>
      </c>
      <c r="N44" s="229">
        <v>0</v>
      </c>
      <c r="O44" s="229">
        <f>ROUND(E44*N44,2)</f>
        <v>0</v>
      </c>
      <c r="P44" s="229">
        <v>0</v>
      </c>
      <c r="Q44" s="229">
        <f>ROUND(E44*P44,2)</f>
        <v>0</v>
      </c>
      <c r="R44" s="230"/>
      <c r="S44" s="230" t="s">
        <v>119</v>
      </c>
      <c r="T44" s="230" t="s">
        <v>119</v>
      </c>
      <c r="U44" s="230">
        <v>0.49</v>
      </c>
      <c r="V44" s="230">
        <f>ROUND(E44*U44,2)</f>
        <v>1.94</v>
      </c>
      <c r="W44" s="230"/>
      <c r="X44" s="230" t="s">
        <v>120</v>
      </c>
      <c r="Y44" s="230" t="s">
        <v>121</v>
      </c>
      <c r="Z44" s="210"/>
      <c r="AA44" s="210"/>
      <c r="AB44" s="210"/>
      <c r="AC44" s="210"/>
      <c r="AD44" s="210"/>
      <c r="AE44" s="210"/>
      <c r="AF44" s="210"/>
      <c r="AG44" s="210" t="s">
        <v>122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3">
        <v>19</v>
      </c>
      <c r="B45" s="244" t="s">
        <v>178</v>
      </c>
      <c r="C45" s="258" t="s">
        <v>179</v>
      </c>
      <c r="D45" s="245" t="s">
        <v>161</v>
      </c>
      <c r="E45" s="246">
        <v>75.316000000000003</v>
      </c>
      <c r="F45" s="247"/>
      <c r="G45" s="248">
        <f>ROUND(E45*F45,2)</f>
        <v>0</v>
      </c>
      <c r="H45" s="231">
        <v>0</v>
      </c>
      <c r="I45" s="230">
        <f>ROUND(E45*H45,2)</f>
        <v>0</v>
      </c>
      <c r="J45" s="231">
        <v>26.4</v>
      </c>
      <c r="K45" s="230">
        <f>ROUND(E45*J45,2)</f>
        <v>1988.34</v>
      </c>
      <c r="L45" s="230">
        <v>21</v>
      </c>
      <c r="M45" s="230">
        <f>G45*(1+L45/100)</f>
        <v>0</v>
      </c>
      <c r="N45" s="229">
        <v>0</v>
      </c>
      <c r="O45" s="229">
        <f>ROUND(E45*N45,2)</f>
        <v>0</v>
      </c>
      <c r="P45" s="229">
        <v>0</v>
      </c>
      <c r="Q45" s="229">
        <f>ROUND(E45*P45,2)</f>
        <v>0</v>
      </c>
      <c r="R45" s="230"/>
      <c r="S45" s="230" t="s">
        <v>119</v>
      </c>
      <c r="T45" s="230" t="s">
        <v>119</v>
      </c>
      <c r="U45" s="230">
        <v>0</v>
      </c>
      <c r="V45" s="230">
        <f>ROUND(E45*U45,2)</f>
        <v>0</v>
      </c>
      <c r="W45" s="230"/>
      <c r="X45" s="230" t="s">
        <v>120</v>
      </c>
      <c r="Y45" s="230" t="s">
        <v>121</v>
      </c>
      <c r="Z45" s="210"/>
      <c r="AA45" s="210"/>
      <c r="AB45" s="210"/>
      <c r="AC45" s="210"/>
      <c r="AD45" s="210"/>
      <c r="AE45" s="210"/>
      <c r="AF45" s="210"/>
      <c r="AG45" s="210" t="s">
        <v>122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5">
      <c r="A46" s="227"/>
      <c r="B46" s="228"/>
      <c r="C46" s="259" t="s">
        <v>180</v>
      </c>
      <c r="D46" s="232"/>
      <c r="E46" s="233">
        <v>75.316000000000003</v>
      </c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124</v>
      </c>
      <c r="AH46" s="210">
        <v>5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0.399999999999999" outlineLevel="1" x14ac:dyDescent="0.25">
      <c r="A47" s="249">
        <v>20</v>
      </c>
      <c r="B47" s="250" t="s">
        <v>181</v>
      </c>
      <c r="C47" s="260" t="s">
        <v>182</v>
      </c>
      <c r="D47" s="251" t="s">
        <v>161</v>
      </c>
      <c r="E47" s="252">
        <v>3.964</v>
      </c>
      <c r="F47" s="253"/>
      <c r="G47" s="254">
        <f>ROUND(E47*F47,2)</f>
        <v>0</v>
      </c>
      <c r="H47" s="231">
        <v>0</v>
      </c>
      <c r="I47" s="230">
        <f>ROUND(E47*H47,2)</f>
        <v>0</v>
      </c>
      <c r="J47" s="231">
        <v>2880</v>
      </c>
      <c r="K47" s="230">
        <f>ROUND(E47*J47,2)</f>
        <v>11416.32</v>
      </c>
      <c r="L47" s="230">
        <v>21</v>
      </c>
      <c r="M47" s="230">
        <f>G47*(1+L47/100)</f>
        <v>0</v>
      </c>
      <c r="N47" s="229">
        <v>0</v>
      </c>
      <c r="O47" s="229">
        <f>ROUND(E47*N47,2)</f>
        <v>0</v>
      </c>
      <c r="P47" s="229">
        <v>0</v>
      </c>
      <c r="Q47" s="229">
        <f>ROUND(E47*P47,2)</f>
        <v>0</v>
      </c>
      <c r="R47" s="230"/>
      <c r="S47" s="230" t="s">
        <v>119</v>
      </c>
      <c r="T47" s="230" t="s">
        <v>119</v>
      </c>
      <c r="U47" s="230">
        <v>0</v>
      </c>
      <c r="V47" s="230">
        <f>ROUND(E47*U47,2)</f>
        <v>0</v>
      </c>
      <c r="W47" s="230"/>
      <c r="X47" s="230" t="s">
        <v>120</v>
      </c>
      <c r="Y47" s="230" t="s">
        <v>121</v>
      </c>
      <c r="Z47" s="210"/>
      <c r="AA47" s="210"/>
      <c r="AB47" s="210"/>
      <c r="AC47" s="210"/>
      <c r="AD47" s="210"/>
      <c r="AE47" s="210"/>
      <c r="AF47" s="210"/>
      <c r="AG47" s="210" t="s">
        <v>122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x14ac:dyDescent="0.25">
      <c r="A48" s="236" t="s">
        <v>114</v>
      </c>
      <c r="B48" s="237" t="s">
        <v>84</v>
      </c>
      <c r="C48" s="257" t="s">
        <v>85</v>
      </c>
      <c r="D48" s="238"/>
      <c r="E48" s="239"/>
      <c r="F48" s="240"/>
      <c r="G48" s="241">
        <f>SUMIF(AG49:AG56,"&lt;&gt;NOR",G49:G56)</f>
        <v>0</v>
      </c>
      <c r="H48" s="235"/>
      <c r="I48" s="235">
        <f>SUM(I49:I56)</f>
        <v>0</v>
      </c>
      <c r="J48" s="235"/>
      <c r="K48" s="235">
        <f>SUM(K49:K56)</f>
        <v>71355</v>
      </c>
      <c r="L48" s="235"/>
      <c r="M48" s="235">
        <f>SUM(M49:M56)</f>
        <v>0</v>
      </c>
      <c r="N48" s="234"/>
      <c r="O48" s="234">
        <f>SUM(O49:O56)</f>
        <v>0</v>
      </c>
      <c r="P48" s="234"/>
      <c r="Q48" s="234">
        <f>SUM(Q49:Q56)</f>
        <v>0</v>
      </c>
      <c r="R48" s="235"/>
      <c r="S48" s="235"/>
      <c r="T48" s="235"/>
      <c r="U48" s="235"/>
      <c r="V48" s="235">
        <f>SUM(V49:V56)</f>
        <v>30</v>
      </c>
      <c r="W48" s="235"/>
      <c r="X48" s="235"/>
      <c r="Y48" s="235"/>
      <c r="AG48" t="s">
        <v>115</v>
      </c>
    </row>
    <row r="49" spans="1:60" outlineLevel="1" x14ac:dyDescent="0.25">
      <c r="A49" s="243">
        <v>21</v>
      </c>
      <c r="B49" s="244" t="s">
        <v>183</v>
      </c>
      <c r="C49" s="258" t="s">
        <v>184</v>
      </c>
      <c r="D49" s="245" t="s">
        <v>185</v>
      </c>
      <c r="E49" s="246">
        <v>1</v>
      </c>
      <c r="F49" s="247"/>
      <c r="G49" s="248">
        <f>ROUND(E49*F49,2)</f>
        <v>0</v>
      </c>
      <c r="H49" s="231">
        <v>0</v>
      </c>
      <c r="I49" s="230">
        <f>ROUND(E49*H49,2)</f>
        <v>0</v>
      </c>
      <c r="J49" s="231">
        <v>15000</v>
      </c>
      <c r="K49" s="230">
        <f>ROUND(E49*J49,2)</f>
        <v>15000</v>
      </c>
      <c r="L49" s="230">
        <v>21</v>
      </c>
      <c r="M49" s="230">
        <f>G49*(1+L49/100)</f>
        <v>0</v>
      </c>
      <c r="N49" s="229">
        <v>0</v>
      </c>
      <c r="O49" s="229">
        <f>ROUND(E49*N49,2)</f>
        <v>0</v>
      </c>
      <c r="P49" s="229">
        <v>0</v>
      </c>
      <c r="Q49" s="229">
        <f>ROUND(E49*P49,2)</f>
        <v>0</v>
      </c>
      <c r="R49" s="230"/>
      <c r="S49" s="230" t="s">
        <v>119</v>
      </c>
      <c r="T49" s="230" t="s">
        <v>186</v>
      </c>
      <c r="U49" s="230">
        <v>0</v>
      </c>
      <c r="V49" s="230">
        <f>ROUND(E49*U49,2)</f>
        <v>0</v>
      </c>
      <c r="W49" s="230"/>
      <c r="X49" s="230" t="s">
        <v>84</v>
      </c>
      <c r="Y49" s="230" t="s">
        <v>121</v>
      </c>
      <c r="Z49" s="210"/>
      <c r="AA49" s="210"/>
      <c r="AB49" s="210"/>
      <c r="AC49" s="210"/>
      <c r="AD49" s="210"/>
      <c r="AE49" s="210"/>
      <c r="AF49" s="210"/>
      <c r="AG49" s="210" t="s">
        <v>187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5">
      <c r="A50" s="227"/>
      <c r="B50" s="228"/>
      <c r="C50" s="261" t="s">
        <v>188</v>
      </c>
      <c r="D50" s="255"/>
      <c r="E50" s="255"/>
      <c r="F50" s="255"/>
      <c r="G50" s="255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145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49">
        <v>22</v>
      </c>
      <c r="B51" s="250" t="s">
        <v>189</v>
      </c>
      <c r="C51" s="260" t="s">
        <v>190</v>
      </c>
      <c r="D51" s="251" t="s">
        <v>191</v>
      </c>
      <c r="E51" s="252">
        <v>30</v>
      </c>
      <c r="F51" s="253"/>
      <c r="G51" s="254">
        <f>ROUND(E51*F51,2)</f>
        <v>0</v>
      </c>
      <c r="H51" s="231">
        <v>0</v>
      </c>
      <c r="I51" s="230">
        <f>ROUND(E51*H51,2)</f>
        <v>0</v>
      </c>
      <c r="J51" s="231">
        <v>478.5</v>
      </c>
      <c r="K51" s="230">
        <f>ROUND(E51*J51,2)</f>
        <v>14355</v>
      </c>
      <c r="L51" s="230">
        <v>21</v>
      </c>
      <c r="M51" s="230">
        <f>G51*(1+L51/100)</f>
        <v>0</v>
      </c>
      <c r="N51" s="229">
        <v>0</v>
      </c>
      <c r="O51" s="229">
        <f>ROUND(E51*N51,2)</f>
        <v>0</v>
      </c>
      <c r="P51" s="229">
        <v>0</v>
      </c>
      <c r="Q51" s="229">
        <f>ROUND(E51*P51,2)</f>
        <v>0</v>
      </c>
      <c r="R51" s="230"/>
      <c r="S51" s="230" t="s">
        <v>119</v>
      </c>
      <c r="T51" s="230" t="s">
        <v>119</v>
      </c>
      <c r="U51" s="230">
        <v>1</v>
      </c>
      <c r="V51" s="230">
        <f>ROUND(E51*U51,2)</f>
        <v>30</v>
      </c>
      <c r="W51" s="230"/>
      <c r="X51" s="230" t="s">
        <v>120</v>
      </c>
      <c r="Y51" s="230" t="s">
        <v>121</v>
      </c>
      <c r="Z51" s="210"/>
      <c r="AA51" s="210"/>
      <c r="AB51" s="210"/>
      <c r="AC51" s="210"/>
      <c r="AD51" s="210"/>
      <c r="AE51" s="210"/>
      <c r="AF51" s="210"/>
      <c r="AG51" s="210" t="s">
        <v>122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3">
        <v>23</v>
      </c>
      <c r="B52" s="244" t="s">
        <v>192</v>
      </c>
      <c r="C52" s="258" t="s">
        <v>193</v>
      </c>
      <c r="D52" s="245" t="s">
        <v>185</v>
      </c>
      <c r="E52" s="246">
        <v>1</v>
      </c>
      <c r="F52" s="247"/>
      <c r="G52" s="248">
        <f>ROUND(E52*F52,2)</f>
        <v>0</v>
      </c>
      <c r="H52" s="231">
        <v>0</v>
      </c>
      <c r="I52" s="230">
        <f>ROUND(E52*H52,2)</f>
        <v>0</v>
      </c>
      <c r="J52" s="231">
        <v>10000</v>
      </c>
      <c r="K52" s="230">
        <f>ROUND(E52*J52,2)</f>
        <v>10000</v>
      </c>
      <c r="L52" s="230">
        <v>21</v>
      </c>
      <c r="M52" s="230">
        <f>G52*(1+L52/100)</f>
        <v>0</v>
      </c>
      <c r="N52" s="229">
        <v>0</v>
      </c>
      <c r="O52" s="229">
        <f>ROUND(E52*N52,2)</f>
        <v>0</v>
      </c>
      <c r="P52" s="229">
        <v>0</v>
      </c>
      <c r="Q52" s="229">
        <f>ROUND(E52*P52,2)</f>
        <v>0</v>
      </c>
      <c r="R52" s="230"/>
      <c r="S52" s="230" t="s">
        <v>194</v>
      </c>
      <c r="T52" s="230" t="s">
        <v>186</v>
      </c>
      <c r="U52" s="230">
        <v>0</v>
      </c>
      <c r="V52" s="230">
        <f>ROUND(E52*U52,2)</f>
        <v>0</v>
      </c>
      <c r="W52" s="230"/>
      <c r="X52" s="230" t="s">
        <v>84</v>
      </c>
      <c r="Y52" s="230" t="s">
        <v>121</v>
      </c>
      <c r="Z52" s="210"/>
      <c r="AA52" s="210"/>
      <c r="AB52" s="210"/>
      <c r="AC52" s="210"/>
      <c r="AD52" s="210"/>
      <c r="AE52" s="210"/>
      <c r="AF52" s="210"/>
      <c r="AG52" s="210" t="s">
        <v>187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31.2" outlineLevel="2" x14ac:dyDescent="0.25">
      <c r="A53" s="227"/>
      <c r="B53" s="228"/>
      <c r="C53" s="261" t="s">
        <v>195</v>
      </c>
      <c r="D53" s="255"/>
      <c r="E53" s="255"/>
      <c r="F53" s="255"/>
      <c r="G53" s="255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145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56" t="str">
        <f>C53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49">
        <v>24</v>
      </c>
      <c r="B54" s="250" t="s">
        <v>196</v>
      </c>
      <c r="C54" s="260" t="s">
        <v>197</v>
      </c>
      <c r="D54" s="251" t="s">
        <v>185</v>
      </c>
      <c r="E54" s="252">
        <v>1</v>
      </c>
      <c r="F54" s="253"/>
      <c r="G54" s="254">
        <f>ROUND(E54*F54,2)</f>
        <v>0</v>
      </c>
      <c r="H54" s="231">
        <v>0</v>
      </c>
      <c r="I54" s="230">
        <f>ROUND(E54*H54,2)</f>
        <v>0</v>
      </c>
      <c r="J54" s="231">
        <v>12000</v>
      </c>
      <c r="K54" s="230">
        <f>ROUND(E54*J54,2)</f>
        <v>12000</v>
      </c>
      <c r="L54" s="230">
        <v>21</v>
      </c>
      <c r="M54" s="230">
        <f>G54*(1+L54/100)</f>
        <v>0</v>
      </c>
      <c r="N54" s="229">
        <v>0</v>
      </c>
      <c r="O54" s="229">
        <f>ROUND(E54*N54,2)</f>
        <v>0</v>
      </c>
      <c r="P54" s="229">
        <v>0</v>
      </c>
      <c r="Q54" s="229">
        <f>ROUND(E54*P54,2)</f>
        <v>0</v>
      </c>
      <c r="R54" s="230"/>
      <c r="S54" s="230" t="s">
        <v>194</v>
      </c>
      <c r="T54" s="230" t="s">
        <v>186</v>
      </c>
      <c r="U54" s="230">
        <v>0</v>
      </c>
      <c r="V54" s="230">
        <f>ROUND(E54*U54,2)</f>
        <v>0</v>
      </c>
      <c r="W54" s="230"/>
      <c r="X54" s="230" t="s">
        <v>84</v>
      </c>
      <c r="Y54" s="230" t="s">
        <v>121</v>
      </c>
      <c r="Z54" s="210"/>
      <c r="AA54" s="210"/>
      <c r="AB54" s="210"/>
      <c r="AC54" s="210"/>
      <c r="AD54" s="210"/>
      <c r="AE54" s="210"/>
      <c r="AF54" s="210"/>
      <c r="AG54" s="210" t="s">
        <v>187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43">
        <v>25</v>
      </c>
      <c r="B55" s="244" t="s">
        <v>198</v>
      </c>
      <c r="C55" s="258" t="s">
        <v>199</v>
      </c>
      <c r="D55" s="245" t="s">
        <v>185</v>
      </c>
      <c r="E55" s="246">
        <v>1</v>
      </c>
      <c r="F55" s="247"/>
      <c r="G55" s="248">
        <f>ROUND(E55*F55,2)</f>
        <v>0</v>
      </c>
      <c r="H55" s="231">
        <v>0</v>
      </c>
      <c r="I55" s="230">
        <f>ROUND(E55*H55,2)</f>
        <v>0</v>
      </c>
      <c r="J55" s="231">
        <v>20000</v>
      </c>
      <c r="K55" s="230">
        <f>ROUND(E55*J55,2)</f>
        <v>20000</v>
      </c>
      <c r="L55" s="230">
        <v>21</v>
      </c>
      <c r="M55" s="230">
        <f>G55*(1+L55/100)</f>
        <v>0</v>
      </c>
      <c r="N55" s="229">
        <v>0</v>
      </c>
      <c r="O55" s="229">
        <f>ROUND(E55*N55,2)</f>
        <v>0</v>
      </c>
      <c r="P55" s="229">
        <v>0</v>
      </c>
      <c r="Q55" s="229">
        <f>ROUND(E55*P55,2)</f>
        <v>0</v>
      </c>
      <c r="R55" s="230"/>
      <c r="S55" s="230" t="s">
        <v>119</v>
      </c>
      <c r="T55" s="230" t="s">
        <v>186</v>
      </c>
      <c r="U55" s="230">
        <v>0</v>
      </c>
      <c r="V55" s="230">
        <f>ROUND(E55*U55,2)</f>
        <v>0</v>
      </c>
      <c r="W55" s="230"/>
      <c r="X55" s="230" t="s">
        <v>84</v>
      </c>
      <c r="Y55" s="230" t="s">
        <v>121</v>
      </c>
      <c r="Z55" s="210"/>
      <c r="AA55" s="210"/>
      <c r="AB55" s="210"/>
      <c r="AC55" s="210"/>
      <c r="AD55" s="210"/>
      <c r="AE55" s="210"/>
      <c r="AF55" s="210"/>
      <c r="AG55" s="210" t="s">
        <v>187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31.2" outlineLevel="2" x14ac:dyDescent="0.25">
      <c r="A56" s="227"/>
      <c r="B56" s="228"/>
      <c r="C56" s="261" t="s">
        <v>200</v>
      </c>
      <c r="D56" s="255"/>
      <c r="E56" s="255"/>
      <c r="F56" s="255"/>
      <c r="G56" s="255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145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56" t="str">
        <f>C56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56" s="210"/>
      <c r="BC56" s="210"/>
      <c r="BD56" s="210"/>
      <c r="BE56" s="210"/>
      <c r="BF56" s="210"/>
      <c r="BG56" s="210"/>
      <c r="BH56" s="210"/>
    </row>
    <row r="57" spans="1:60" x14ac:dyDescent="0.25">
      <c r="A57" s="3"/>
      <c r="B57" s="4"/>
      <c r="C57" s="262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AE57">
        <v>12</v>
      </c>
      <c r="AF57">
        <v>21</v>
      </c>
      <c r="AG57" t="s">
        <v>100</v>
      </c>
    </row>
    <row r="58" spans="1:60" x14ac:dyDescent="0.25">
      <c r="A58" s="213"/>
      <c r="B58" s="214" t="s">
        <v>31</v>
      </c>
      <c r="C58" s="263"/>
      <c r="D58" s="215"/>
      <c r="E58" s="216"/>
      <c r="F58" s="216"/>
      <c r="G58" s="242">
        <f>G8+G15+G19+G29+G32+G48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E58">
        <f>SUMIF(L7:L56,AE57,G7:G56)</f>
        <v>0</v>
      </c>
      <c r="AF58">
        <f>SUMIF(L7:L56,AF57,G7:G56)</f>
        <v>0</v>
      </c>
      <c r="AG58" t="s">
        <v>201</v>
      </c>
    </row>
    <row r="59" spans="1:60" x14ac:dyDescent="0.25">
      <c r="A59" s="3"/>
      <c r="B59" s="4"/>
      <c r="C59" s="262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5">
      <c r="A60" s="3"/>
      <c r="B60" s="4"/>
      <c r="C60" s="262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5">
      <c r="A61" s="217" t="s">
        <v>202</v>
      </c>
      <c r="B61" s="217"/>
      <c r="C61" s="264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5">
      <c r="A62" s="218"/>
      <c r="B62" s="219"/>
      <c r="C62" s="265"/>
      <c r="D62" s="219"/>
      <c r="E62" s="219"/>
      <c r="F62" s="219"/>
      <c r="G62" s="220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AG62" t="s">
        <v>203</v>
      </c>
    </row>
    <row r="63" spans="1:60" x14ac:dyDescent="0.25">
      <c r="A63" s="221"/>
      <c r="B63" s="222"/>
      <c r="C63" s="266"/>
      <c r="D63" s="222"/>
      <c r="E63" s="222"/>
      <c r="F63" s="222"/>
      <c r="G63" s="22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5">
      <c r="A64" s="221"/>
      <c r="B64" s="222"/>
      <c r="C64" s="266"/>
      <c r="D64" s="222"/>
      <c r="E64" s="222"/>
      <c r="F64" s="222"/>
      <c r="G64" s="22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3" x14ac:dyDescent="0.25">
      <c r="A65" s="221"/>
      <c r="B65" s="222"/>
      <c r="C65" s="266"/>
      <c r="D65" s="222"/>
      <c r="E65" s="222"/>
      <c r="F65" s="222"/>
      <c r="G65" s="22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5">
      <c r="A66" s="224"/>
      <c r="B66" s="225"/>
      <c r="C66" s="267"/>
      <c r="D66" s="225"/>
      <c r="E66" s="225"/>
      <c r="F66" s="225"/>
      <c r="G66" s="22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3" x14ac:dyDescent="0.25">
      <c r="A67" s="3"/>
      <c r="B67" s="4"/>
      <c r="C67" s="262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5">
      <c r="C68" s="268"/>
      <c r="D68" s="10"/>
      <c r="AG68" t="s">
        <v>204</v>
      </c>
    </row>
    <row r="69" spans="1:33" x14ac:dyDescent="0.25">
      <c r="D69" s="10"/>
    </row>
    <row r="70" spans="1:33" x14ac:dyDescent="0.25">
      <c r="D70" s="10"/>
    </row>
    <row r="71" spans="1:33" x14ac:dyDescent="0.25">
      <c r="D71" s="10"/>
    </row>
    <row r="72" spans="1:33" x14ac:dyDescent="0.25">
      <c r="D72" s="10"/>
    </row>
    <row r="73" spans="1:33" x14ac:dyDescent="0.25">
      <c r="D73" s="10"/>
    </row>
    <row r="74" spans="1:33" x14ac:dyDescent="0.25">
      <c r="D74" s="10"/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</sheetData>
  <mergeCells count="11">
    <mergeCell ref="C50:G50"/>
    <mergeCell ref="C53:G53"/>
    <mergeCell ref="C56:G56"/>
    <mergeCell ref="A1:G1"/>
    <mergeCell ref="C2:G2"/>
    <mergeCell ref="C3:G3"/>
    <mergeCell ref="C4:G4"/>
    <mergeCell ref="A61:C61"/>
    <mergeCell ref="A62:G66"/>
    <mergeCell ref="C21:G21"/>
    <mergeCell ref="C23:G23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5FFD9-FE02-4865-BCC2-2D02C307733F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F9" sqref="F9:F69"/>
    </sheetView>
  </sheetViews>
  <sheetFormatPr defaultRowHeight="13.2" outlineLevelRow="1" x14ac:dyDescent="0.25"/>
  <cols>
    <col min="1" max="1" width="3.44140625" customWidth="1"/>
    <col min="2" max="2" width="12.664062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88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89</v>
      </c>
    </row>
    <row r="3" spans="1:60" ht="25.0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89</v>
      </c>
      <c r="AG3" t="s">
        <v>90</v>
      </c>
    </row>
    <row r="4" spans="1:60" ht="25.05" customHeight="1" x14ac:dyDescent="0.25">
      <c r="A4" s="200" t="s">
        <v>10</v>
      </c>
      <c r="B4" s="201" t="s">
        <v>50</v>
      </c>
      <c r="C4" s="202" t="s">
        <v>51</v>
      </c>
      <c r="D4" s="203"/>
      <c r="E4" s="203"/>
      <c r="F4" s="203"/>
      <c r="G4" s="204"/>
      <c r="AG4" t="s">
        <v>91</v>
      </c>
    </row>
    <row r="5" spans="1:60" x14ac:dyDescent="0.25">
      <c r="D5" s="10"/>
    </row>
    <row r="6" spans="1:60" ht="39.6" x14ac:dyDescent="0.25">
      <c r="A6" s="206" t="s">
        <v>92</v>
      </c>
      <c r="B6" s="208" t="s">
        <v>93</v>
      </c>
      <c r="C6" s="208" t="s">
        <v>94</v>
      </c>
      <c r="D6" s="207" t="s">
        <v>95</v>
      </c>
      <c r="E6" s="206" t="s">
        <v>96</v>
      </c>
      <c r="F6" s="205" t="s">
        <v>97</v>
      </c>
      <c r="G6" s="206" t="s">
        <v>31</v>
      </c>
      <c r="H6" s="209" t="s">
        <v>32</v>
      </c>
      <c r="I6" s="209" t="s">
        <v>98</v>
      </c>
      <c r="J6" s="209" t="s">
        <v>33</v>
      </c>
      <c r="K6" s="209" t="s">
        <v>99</v>
      </c>
      <c r="L6" s="209" t="s">
        <v>100</v>
      </c>
      <c r="M6" s="209" t="s">
        <v>101</v>
      </c>
      <c r="N6" s="209" t="s">
        <v>102</v>
      </c>
      <c r="O6" s="209" t="s">
        <v>103</v>
      </c>
      <c r="P6" s="209" t="s">
        <v>104</v>
      </c>
      <c r="Q6" s="209" t="s">
        <v>105</v>
      </c>
      <c r="R6" s="209" t="s">
        <v>106</v>
      </c>
      <c r="S6" s="209" t="s">
        <v>107</v>
      </c>
      <c r="T6" s="209" t="s">
        <v>108</v>
      </c>
      <c r="U6" s="209" t="s">
        <v>109</v>
      </c>
      <c r="V6" s="209" t="s">
        <v>110</v>
      </c>
      <c r="W6" s="209" t="s">
        <v>111</v>
      </c>
      <c r="X6" s="209" t="s">
        <v>112</v>
      </c>
      <c r="Y6" s="209" t="s">
        <v>113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36" t="s">
        <v>114</v>
      </c>
      <c r="B8" s="237" t="s">
        <v>71</v>
      </c>
      <c r="C8" s="257" t="s">
        <v>72</v>
      </c>
      <c r="D8" s="238"/>
      <c r="E8" s="239"/>
      <c r="F8" s="240"/>
      <c r="G8" s="241">
        <f>SUMIF(AG9:AG29,"&lt;&gt;NOR",G9:G29)</f>
        <v>0</v>
      </c>
      <c r="H8" s="235"/>
      <c r="I8" s="235">
        <f>SUM(I9:I29)</f>
        <v>0</v>
      </c>
      <c r="J8" s="235"/>
      <c r="K8" s="235">
        <f>SUM(K9:K29)</f>
        <v>1367046</v>
      </c>
      <c r="L8" s="235"/>
      <c r="M8" s="235">
        <f>SUM(M9:M29)</f>
        <v>0</v>
      </c>
      <c r="N8" s="234"/>
      <c r="O8" s="234">
        <f>SUM(O9:O29)</f>
        <v>0</v>
      </c>
      <c r="P8" s="234"/>
      <c r="Q8" s="234">
        <f>SUM(Q9:Q29)</f>
        <v>0</v>
      </c>
      <c r="R8" s="235"/>
      <c r="S8" s="235"/>
      <c r="T8" s="235"/>
      <c r="U8" s="235"/>
      <c r="V8" s="235">
        <f>SUM(V9:V29)</f>
        <v>0</v>
      </c>
      <c r="W8" s="235"/>
      <c r="X8" s="235"/>
      <c r="Y8" s="235"/>
      <c r="AG8" t="s">
        <v>115</v>
      </c>
    </row>
    <row r="9" spans="1:60" outlineLevel="1" x14ac:dyDescent="0.25">
      <c r="A9" s="249">
        <v>1</v>
      </c>
      <c r="B9" s="250" t="s">
        <v>205</v>
      </c>
      <c r="C9" s="260" t="s">
        <v>206</v>
      </c>
      <c r="D9" s="251" t="s">
        <v>207</v>
      </c>
      <c r="E9" s="252">
        <v>1</v>
      </c>
      <c r="F9" s="253"/>
      <c r="G9" s="254">
        <f>ROUND(E9*F9,2)</f>
        <v>0</v>
      </c>
      <c r="H9" s="231">
        <v>0</v>
      </c>
      <c r="I9" s="230">
        <f>ROUND(E9*H9,2)</f>
        <v>0</v>
      </c>
      <c r="J9" s="231">
        <v>64393</v>
      </c>
      <c r="K9" s="230">
        <f>ROUND(E9*J9,2)</f>
        <v>64393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194</v>
      </c>
      <c r="T9" s="230" t="s">
        <v>186</v>
      </c>
      <c r="U9" s="230">
        <v>0</v>
      </c>
      <c r="V9" s="230">
        <f>ROUND(E9*U9,2)</f>
        <v>0</v>
      </c>
      <c r="W9" s="230"/>
      <c r="X9" s="230" t="s">
        <v>120</v>
      </c>
      <c r="Y9" s="230" t="s">
        <v>121</v>
      </c>
      <c r="Z9" s="210"/>
      <c r="AA9" s="210"/>
      <c r="AB9" s="210"/>
      <c r="AC9" s="210"/>
      <c r="AD9" s="210"/>
      <c r="AE9" s="210"/>
      <c r="AF9" s="210"/>
      <c r="AG9" s="210" t="s">
        <v>208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9">
        <v>2</v>
      </c>
      <c r="B10" s="250" t="s">
        <v>209</v>
      </c>
      <c r="C10" s="260" t="s">
        <v>210</v>
      </c>
      <c r="D10" s="251" t="s">
        <v>207</v>
      </c>
      <c r="E10" s="252">
        <v>1</v>
      </c>
      <c r="F10" s="253"/>
      <c r="G10" s="254">
        <f>ROUND(E10*F10,2)</f>
        <v>0</v>
      </c>
      <c r="H10" s="231">
        <v>0</v>
      </c>
      <c r="I10" s="230">
        <f>ROUND(E10*H10,2)</f>
        <v>0</v>
      </c>
      <c r="J10" s="231">
        <v>26954</v>
      </c>
      <c r="K10" s="230">
        <f>ROUND(E10*J10,2)</f>
        <v>26954</v>
      </c>
      <c r="L10" s="230">
        <v>21</v>
      </c>
      <c r="M10" s="230">
        <f>G10*(1+L10/100)</f>
        <v>0</v>
      </c>
      <c r="N10" s="229">
        <v>0</v>
      </c>
      <c r="O10" s="229">
        <f>ROUND(E10*N10,2)</f>
        <v>0</v>
      </c>
      <c r="P10" s="229">
        <v>0</v>
      </c>
      <c r="Q10" s="229">
        <f>ROUND(E10*P10,2)</f>
        <v>0</v>
      </c>
      <c r="R10" s="230"/>
      <c r="S10" s="230" t="s">
        <v>194</v>
      </c>
      <c r="T10" s="230" t="s">
        <v>186</v>
      </c>
      <c r="U10" s="230">
        <v>0</v>
      </c>
      <c r="V10" s="230">
        <f>ROUND(E10*U10,2)</f>
        <v>0</v>
      </c>
      <c r="W10" s="230"/>
      <c r="X10" s="230" t="s">
        <v>120</v>
      </c>
      <c r="Y10" s="230" t="s">
        <v>121</v>
      </c>
      <c r="Z10" s="210"/>
      <c r="AA10" s="210"/>
      <c r="AB10" s="210"/>
      <c r="AC10" s="210"/>
      <c r="AD10" s="210"/>
      <c r="AE10" s="210"/>
      <c r="AF10" s="210"/>
      <c r="AG10" s="210" t="s">
        <v>208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9">
        <v>3</v>
      </c>
      <c r="B11" s="250" t="s">
        <v>211</v>
      </c>
      <c r="C11" s="260" t="s">
        <v>212</v>
      </c>
      <c r="D11" s="251" t="s">
        <v>207</v>
      </c>
      <c r="E11" s="252">
        <v>1</v>
      </c>
      <c r="F11" s="253"/>
      <c r="G11" s="254">
        <f>ROUND(E11*F11,2)</f>
        <v>0</v>
      </c>
      <c r="H11" s="231">
        <v>0</v>
      </c>
      <c r="I11" s="230">
        <f>ROUND(E11*H11,2)</f>
        <v>0</v>
      </c>
      <c r="J11" s="231">
        <v>4332</v>
      </c>
      <c r="K11" s="230">
        <f>ROUND(E11*J11,2)</f>
        <v>4332</v>
      </c>
      <c r="L11" s="230">
        <v>21</v>
      </c>
      <c r="M11" s="230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30"/>
      <c r="S11" s="230" t="s">
        <v>194</v>
      </c>
      <c r="T11" s="230" t="s">
        <v>186</v>
      </c>
      <c r="U11" s="230">
        <v>0</v>
      </c>
      <c r="V11" s="230">
        <f>ROUND(E11*U11,2)</f>
        <v>0</v>
      </c>
      <c r="W11" s="230"/>
      <c r="X11" s="230" t="s">
        <v>120</v>
      </c>
      <c r="Y11" s="230" t="s">
        <v>121</v>
      </c>
      <c r="Z11" s="210"/>
      <c r="AA11" s="210"/>
      <c r="AB11" s="210"/>
      <c r="AC11" s="210"/>
      <c r="AD11" s="210"/>
      <c r="AE11" s="210"/>
      <c r="AF11" s="210"/>
      <c r="AG11" s="210" t="s">
        <v>208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9">
        <v>4</v>
      </c>
      <c r="B12" s="250" t="s">
        <v>213</v>
      </c>
      <c r="C12" s="260" t="s">
        <v>214</v>
      </c>
      <c r="D12" s="251" t="s">
        <v>207</v>
      </c>
      <c r="E12" s="252">
        <v>1</v>
      </c>
      <c r="F12" s="253"/>
      <c r="G12" s="254">
        <f>ROUND(E12*F12,2)</f>
        <v>0</v>
      </c>
      <c r="H12" s="231">
        <v>0</v>
      </c>
      <c r="I12" s="230">
        <f>ROUND(E12*H12,2)</f>
        <v>0</v>
      </c>
      <c r="J12" s="231">
        <v>34224</v>
      </c>
      <c r="K12" s="230">
        <f>ROUND(E12*J12,2)</f>
        <v>34224</v>
      </c>
      <c r="L12" s="230">
        <v>21</v>
      </c>
      <c r="M12" s="230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30"/>
      <c r="S12" s="230" t="s">
        <v>194</v>
      </c>
      <c r="T12" s="230" t="s">
        <v>186</v>
      </c>
      <c r="U12" s="230">
        <v>0</v>
      </c>
      <c r="V12" s="230">
        <f>ROUND(E12*U12,2)</f>
        <v>0</v>
      </c>
      <c r="W12" s="230"/>
      <c r="X12" s="230" t="s">
        <v>120</v>
      </c>
      <c r="Y12" s="230" t="s">
        <v>121</v>
      </c>
      <c r="Z12" s="210"/>
      <c r="AA12" s="210"/>
      <c r="AB12" s="210"/>
      <c r="AC12" s="210"/>
      <c r="AD12" s="210"/>
      <c r="AE12" s="210"/>
      <c r="AF12" s="210"/>
      <c r="AG12" s="210" t="s">
        <v>208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9">
        <v>5</v>
      </c>
      <c r="B13" s="250" t="s">
        <v>215</v>
      </c>
      <c r="C13" s="260" t="s">
        <v>216</v>
      </c>
      <c r="D13" s="251" t="s">
        <v>207</v>
      </c>
      <c r="E13" s="252">
        <v>1</v>
      </c>
      <c r="F13" s="253"/>
      <c r="G13" s="254">
        <f>ROUND(E13*F13,2)</f>
        <v>0</v>
      </c>
      <c r="H13" s="231">
        <v>0</v>
      </c>
      <c r="I13" s="230">
        <f>ROUND(E13*H13,2)</f>
        <v>0</v>
      </c>
      <c r="J13" s="231">
        <v>17110</v>
      </c>
      <c r="K13" s="230">
        <f>ROUND(E13*J13,2)</f>
        <v>17110</v>
      </c>
      <c r="L13" s="230">
        <v>21</v>
      </c>
      <c r="M13" s="230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30"/>
      <c r="S13" s="230" t="s">
        <v>194</v>
      </c>
      <c r="T13" s="230" t="s">
        <v>186</v>
      </c>
      <c r="U13" s="230">
        <v>0</v>
      </c>
      <c r="V13" s="230">
        <f>ROUND(E13*U13,2)</f>
        <v>0</v>
      </c>
      <c r="W13" s="230"/>
      <c r="X13" s="230" t="s">
        <v>120</v>
      </c>
      <c r="Y13" s="230" t="s">
        <v>121</v>
      </c>
      <c r="Z13" s="210"/>
      <c r="AA13" s="210"/>
      <c r="AB13" s="210"/>
      <c r="AC13" s="210"/>
      <c r="AD13" s="210"/>
      <c r="AE13" s="210"/>
      <c r="AF13" s="210"/>
      <c r="AG13" s="210" t="s">
        <v>208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9">
        <v>6</v>
      </c>
      <c r="B14" s="250" t="s">
        <v>217</v>
      </c>
      <c r="C14" s="260" t="s">
        <v>218</v>
      </c>
      <c r="D14" s="251" t="s">
        <v>207</v>
      </c>
      <c r="E14" s="252">
        <v>1</v>
      </c>
      <c r="F14" s="253"/>
      <c r="G14" s="254">
        <f>ROUND(E14*F14,2)</f>
        <v>0</v>
      </c>
      <c r="H14" s="231">
        <v>0</v>
      </c>
      <c r="I14" s="230">
        <f>ROUND(E14*H14,2)</f>
        <v>0</v>
      </c>
      <c r="J14" s="231">
        <v>3172</v>
      </c>
      <c r="K14" s="230">
        <f>ROUND(E14*J14,2)</f>
        <v>3172</v>
      </c>
      <c r="L14" s="230">
        <v>21</v>
      </c>
      <c r="M14" s="230">
        <f>G14*(1+L14/100)</f>
        <v>0</v>
      </c>
      <c r="N14" s="229">
        <v>0</v>
      </c>
      <c r="O14" s="229">
        <f>ROUND(E14*N14,2)</f>
        <v>0</v>
      </c>
      <c r="P14" s="229">
        <v>0</v>
      </c>
      <c r="Q14" s="229">
        <f>ROUND(E14*P14,2)</f>
        <v>0</v>
      </c>
      <c r="R14" s="230"/>
      <c r="S14" s="230" t="s">
        <v>194</v>
      </c>
      <c r="T14" s="230" t="s">
        <v>186</v>
      </c>
      <c r="U14" s="230">
        <v>0</v>
      </c>
      <c r="V14" s="230">
        <f>ROUND(E14*U14,2)</f>
        <v>0</v>
      </c>
      <c r="W14" s="230"/>
      <c r="X14" s="230" t="s">
        <v>120</v>
      </c>
      <c r="Y14" s="230" t="s">
        <v>121</v>
      </c>
      <c r="Z14" s="210"/>
      <c r="AA14" s="210"/>
      <c r="AB14" s="210"/>
      <c r="AC14" s="210"/>
      <c r="AD14" s="210"/>
      <c r="AE14" s="210"/>
      <c r="AF14" s="210"/>
      <c r="AG14" s="210" t="s">
        <v>208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0.399999999999999" outlineLevel="1" x14ac:dyDescent="0.25">
      <c r="A15" s="249">
        <v>7</v>
      </c>
      <c r="B15" s="250" t="s">
        <v>219</v>
      </c>
      <c r="C15" s="260" t="s">
        <v>220</v>
      </c>
      <c r="D15" s="251" t="s">
        <v>207</v>
      </c>
      <c r="E15" s="252">
        <v>1</v>
      </c>
      <c r="F15" s="253"/>
      <c r="G15" s="254">
        <f>ROUND(E15*F15,2)</f>
        <v>0</v>
      </c>
      <c r="H15" s="231">
        <v>0</v>
      </c>
      <c r="I15" s="230">
        <f>ROUND(E15*H15,2)</f>
        <v>0</v>
      </c>
      <c r="J15" s="231">
        <v>31606</v>
      </c>
      <c r="K15" s="230">
        <f>ROUND(E15*J15,2)</f>
        <v>31606</v>
      </c>
      <c r="L15" s="230">
        <v>21</v>
      </c>
      <c r="M15" s="230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30"/>
      <c r="S15" s="230" t="s">
        <v>194</v>
      </c>
      <c r="T15" s="230" t="s">
        <v>186</v>
      </c>
      <c r="U15" s="230">
        <v>0</v>
      </c>
      <c r="V15" s="230">
        <f>ROUND(E15*U15,2)</f>
        <v>0</v>
      </c>
      <c r="W15" s="230"/>
      <c r="X15" s="230" t="s">
        <v>120</v>
      </c>
      <c r="Y15" s="230" t="s">
        <v>121</v>
      </c>
      <c r="Z15" s="210"/>
      <c r="AA15" s="210"/>
      <c r="AB15" s="210"/>
      <c r="AC15" s="210"/>
      <c r="AD15" s="210"/>
      <c r="AE15" s="210"/>
      <c r="AF15" s="210"/>
      <c r="AG15" s="210" t="s">
        <v>208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9">
        <v>8</v>
      </c>
      <c r="B16" s="250" t="s">
        <v>221</v>
      </c>
      <c r="C16" s="260" t="s">
        <v>222</v>
      </c>
      <c r="D16" s="251" t="s">
        <v>207</v>
      </c>
      <c r="E16" s="252">
        <v>1</v>
      </c>
      <c r="F16" s="253"/>
      <c r="G16" s="254">
        <f>ROUND(E16*F16,2)</f>
        <v>0</v>
      </c>
      <c r="H16" s="231">
        <v>0</v>
      </c>
      <c r="I16" s="230">
        <f>ROUND(E16*H16,2)</f>
        <v>0</v>
      </c>
      <c r="J16" s="231">
        <v>31455</v>
      </c>
      <c r="K16" s="230">
        <f>ROUND(E16*J16,2)</f>
        <v>31455</v>
      </c>
      <c r="L16" s="230">
        <v>21</v>
      </c>
      <c r="M16" s="230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30"/>
      <c r="S16" s="230" t="s">
        <v>194</v>
      </c>
      <c r="T16" s="230" t="s">
        <v>186</v>
      </c>
      <c r="U16" s="230">
        <v>0</v>
      </c>
      <c r="V16" s="230">
        <f>ROUND(E16*U16,2)</f>
        <v>0</v>
      </c>
      <c r="W16" s="230"/>
      <c r="X16" s="230" t="s">
        <v>120</v>
      </c>
      <c r="Y16" s="230" t="s">
        <v>121</v>
      </c>
      <c r="Z16" s="210"/>
      <c r="AA16" s="210"/>
      <c r="AB16" s="210"/>
      <c r="AC16" s="210"/>
      <c r="AD16" s="210"/>
      <c r="AE16" s="210"/>
      <c r="AF16" s="210"/>
      <c r="AG16" s="210" t="s">
        <v>208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9">
        <v>9</v>
      </c>
      <c r="B17" s="250" t="s">
        <v>223</v>
      </c>
      <c r="C17" s="260" t="s">
        <v>224</v>
      </c>
      <c r="D17" s="251" t="s">
        <v>207</v>
      </c>
      <c r="E17" s="252">
        <v>1</v>
      </c>
      <c r="F17" s="253"/>
      <c r="G17" s="254">
        <f>ROUND(E17*F17,2)</f>
        <v>0</v>
      </c>
      <c r="H17" s="231">
        <v>0</v>
      </c>
      <c r="I17" s="230">
        <f>ROUND(E17*H17,2)</f>
        <v>0</v>
      </c>
      <c r="J17" s="231">
        <v>5768</v>
      </c>
      <c r="K17" s="230">
        <f>ROUND(E17*J17,2)</f>
        <v>5768</v>
      </c>
      <c r="L17" s="230">
        <v>21</v>
      </c>
      <c r="M17" s="230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30"/>
      <c r="S17" s="230" t="s">
        <v>194</v>
      </c>
      <c r="T17" s="230" t="s">
        <v>186</v>
      </c>
      <c r="U17" s="230">
        <v>0</v>
      </c>
      <c r="V17" s="230">
        <f>ROUND(E17*U17,2)</f>
        <v>0</v>
      </c>
      <c r="W17" s="230"/>
      <c r="X17" s="230" t="s">
        <v>120</v>
      </c>
      <c r="Y17" s="230" t="s">
        <v>121</v>
      </c>
      <c r="Z17" s="210"/>
      <c r="AA17" s="210"/>
      <c r="AB17" s="210"/>
      <c r="AC17" s="210"/>
      <c r="AD17" s="210"/>
      <c r="AE17" s="210"/>
      <c r="AF17" s="210"/>
      <c r="AG17" s="210" t="s">
        <v>208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9">
        <v>10</v>
      </c>
      <c r="B18" s="250" t="s">
        <v>225</v>
      </c>
      <c r="C18" s="260" t="s">
        <v>226</v>
      </c>
      <c r="D18" s="251" t="s">
        <v>207</v>
      </c>
      <c r="E18" s="252">
        <v>4</v>
      </c>
      <c r="F18" s="253"/>
      <c r="G18" s="254">
        <f>ROUND(E18*F18,2)</f>
        <v>0</v>
      </c>
      <c r="H18" s="231">
        <v>0</v>
      </c>
      <c r="I18" s="230">
        <f>ROUND(E18*H18,2)</f>
        <v>0</v>
      </c>
      <c r="J18" s="231">
        <v>1914</v>
      </c>
      <c r="K18" s="230">
        <f>ROUND(E18*J18,2)</f>
        <v>7656</v>
      </c>
      <c r="L18" s="230">
        <v>21</v>
      </c>
      <c r="M18" s="230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30"/>
      <c r="S18" s="230" t="s">
        <v>194</v>
      </c>
      <c r="T18" s="230" t="s">
        <v>186</v>
      </c>
      <c r="U18" s="230">
        <v>0</v>
      </c>
      <c r="V18" s="230">
        <f>ROUND(E18*U18,2)</f>
        <v>0</v>
      </c>
      <c r="W18" s="230"/>
      <c r="X18" s="230" t="s">
        <v>120</v>
      </c>
      <c r="Y18" s="230" t="s">
        <v>121</v>
      </c>
      <c r="Z18" s="210"/>
      <c r="AA18" s="210"/>
      <c r="AB18" s="210"/>
      <c r="AC18" s="210"/>
      <c r="AD18" s="210"/>
      <c r="AE18" s="210"/>
      <c r="AF18" s="210"/>
      <c r="AG18" s="210" t="s">
        <v>208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9">
        <v>11</v>
      </c>
      <c r="B19" s="250" t="s">
        <v>227</v>
      </c>
      <c r="C19" s="260" t="s">
        <v>228</v>
      </c>
      <c r="D19" s="251" t="s">
        <v>207</v>
      </c>
      <c r="E19" s="252">
        <v>1</v>
      </c>
      <c r="F19" s="253"/>
      <c r="G19" s="254">
        <f>ROUND(E19*F19,2)</f>
        <v>0</v>
      </c>
      <c r="H19" s="231">
        <v>0</v>
      </c>
      <c r="I19" s="230">
        <f>ROUND(E19*H19,2)</f>
        <v>0</v>
      </c>
      <c r="J19" s="231">
        <v>369</v>
      </c>
      <c r="K19" s="230">
        <f>ROUND(E19*J19,2)</f>
        <v>369</v>
      </c>
      <c r="L19" s="230">
        <v>21</v>
      </c>
      <c r="M19" s="230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30"/>
      <c r="S19" s="230" t="s">
        <v>194</v>
      </c>
      <c r="T19" s="230" t="s">
        <v>186</v>
      </c>
      <c r="U19" s="230">
        <v>0</v>
      </c>
      <c r="V19" s="230">
        <f>ROUND(E19*U19,2)</f>
        <v>0</v>
      </c>
      <c r="W19" s="230"/>
      <c r="X19" s="230" t="s">
        <v>120</v>
      </c>
      <c r="Y19" s="230" t="s">
        <v>121</v>
      </c>
      <c r="Z19" s="210"/>
      <c r="AA19" s="210"/>
      <c r="AB19" s="210"/>
      <c r="AC19" s="210"/>
      <c r="AD19" s="210"/>
      <c r="AE19" s="210"/>
      <c r="AF19" s="210"/>
      <c r="AG19" s="210" t="s">
        <v>208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49">
        <v>12</v>
      </c>
      <c r="B20" s="250" t="s">
        <v>229</v>
      </c>
      <c r="C20" s="260" t="s">
        <v>230</v>
      </c>
      <c r="D20" s="251" t="s">
        <v>207</v>
      </c>
      <c r="E20" s="252">
        <v>1</v>
      </c>
      <c r="F20" s="253"/>
      <c r="G20" s="254">
        <f>ROUND(E20*F20,2)</f>
        <v>0</v>
      </c>
      <c r="H20" s="231">
        <v>0</v>
      </c>
      <c r="I20" s="230">
        <f>ROUND(E20*H20,2)</f>
        <v>0</v>
      </c>
      <c r="J20" s="231">
        <v>15978</v>
      </c>
      <c r="K20" s="230">
        <f>ROUND(E20*J20,2)</f>
        <v>15978</v>
      </c>
      <c r="L20" s="230">
        <v>21</v>
      </c>
      <c r="M20" s="230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30"/>
      <c r="S20" s="230" t="s">
        <v>194</v>
      </c>
      <c r="T20" s="230" t="s">
        <v>186</v>
      </c>
      <c r="U20" s="230">
        <v>0</v>
      </c>
      <c r="V20" s="230">
        <f>ROUND(E20*U20,2)</f>
        <v>0</v>
      </c>
      <c r="W20" s="230"/>
      <c r="X20" s="230" t="s">
        <v>120</v>
      </c>
      <c r="Y20" s="230" t="s">
        <v>121</v>
      </c>
      <c r="Z20" s="210"/>
      <c r="AA20" s="210"/>
      <c r="AB20" s="210"/>
      <c r="AC20" s="210"/>
      <c r="AD20" s="210"/>
      <c r="AE20" s="210"/>
      <c r="AF20" s="210"/>
      <c r="AG20" s="210" t="s">
        <v>208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9">
        <v>13</v>
      </c>
      <c r="B21" s="250" t="s">
        <v>231</v>
      </c>
      <c r="C21" s="260" t="s">
        <v>232</v>
      </c>
      <c r="D21" s="251" t="s">
        <v>207</v>
      </c>
      <c r="E21" s="252">
        <v>1</v>
      </c>
      <c r="F21" s="253"/>
      <c r="G21" s="254">
        <f>ROUND(E21*F21,2)</f>
        <v>0</v>
      </c>
      <c r="H21" s="231">
        <v>0</v>
      </c>
      <c r="I21" s="230">
        <f>ROUND(E21*H21,2)</f>
        <v>0</v>
      </c>
      <c r="J21" s="231">
        <v>6421</v>
      </c>
      <c r="K21" s="230">
        <f>ROUND(E21*J21,2)</f>
        <v>6421</v>
      </c>
      <c r="L21" s="230">
        <v>21</v>
      </c>
      <c r="M21" s="230">
        <f>G21*(1+L21/100)</f>
        <v>0</v>
      </c>
      <c r="N21" s="229">
        <v>0</v>
      </c>
      <c r="O21" s="229">
        <f>ROUND(E21*N21,2)</f>
        <v>0</v>
      </c>
      <c r="P21" s="229">
        <v>0</v>
      </c>
      <c r="Q21" s="229">
        <f>ROUND(E21*P21,2)</f>
        <v>0</v>
      </c>
      <c r="R21" s="230"/>
      <c r="S21" s="230" t="s">
        <v>194</v>
      </c>
      <c r="T21" s="230" t="s">
        <v>186</v>
      </c>
      <c r="U21" s="230">
        <v>0</v>
      </c>
      <c r="V21" s="230">
        <f>ROUND(E21*U21,2)</f>
        <v>0</v>
      </c>
      <c r="W21" s="230"/>
      <c r="X21" s="230" t="s">
        <v>120</v>
      </c>
      <c r="Y21" s="230" t="s">
        <v>121</v>
      </c>
      <c r="Z21" s="210"/>
      <c r="AA21" s="210"/>
      <c r="AB21" s="210"/>
      <c r="AC21" s="210"/>
      <c r="AD21" s="210"/>
      <c r="AE21" s="210"/>
      <c r="AF21" s="210"/>
      <c r="AG21" s="210" t="s">
        <v>208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9">
        <v>14</v>
      </c>
      <c r="B22" s="250" t="s">
        <v>233</v>
      </c>
      <c r="C22" s="260" t="s">
        <v>234</v>
      </c>
      <c r="D22" s="251" t="s">
        <v>207</v>
      </c>
      <c r="E22" s="252">
        <v>73</v>
      </c>
      <c r="F22" s="253"/>
      <c r="G22" s="254">
        <f>ROUND(E22*F22,2)</f>
        <v>0</v>
      </c>
      <c r="H22" s="231">
        <v>0</v>
      </c>
      <c r="I22" s="230">
        <f>ROUND(E22*H22,2)</f>
        <v>0</v>
      </c>
      <c r="J22" s="231">
        <v>7364</v>
      </c>
      <c r="K22" s="230">
        <f>ROUND(E22*J22,2)</f>
        <v>537572</v>
      </c>
      <c r="L22" s="230">
        <v>21</v>
      </c>
      <c r="M22" s="230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30"/>
      <c r="S22" s="230" t="s">
        <v>194</v>
      </c>
      <c r="T22" s="230" t="s">
        <v>186</v>
      </c>
      <c r="U22" s="230">
        <v>0</v>
      </c>
      <c r="V22" s="230">
        <f>ROUND(E22*U22,2)</f>
        <v>0</v>
      </c>
      <c r="W22" s="230"/>
      <c r="X22" s="230" t="s">
        <v>120</v>
      </c>
      <c r="Y22" s="230" t="s">
        <v>121</v>
      </c>
      <c r="Z22" s="210"/>
      <c r="AA22" s="210"/>
      <c r="AB22" s="210"/>
      <c r="AC22" s="210"/>
      <c r="AD22" s="210"/>
      <c r="AE22" s="210"/>
      <c r="AF22" s="210"/>
      <c r="AG22" s="210" t="s">
        <v>208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49">
        <v>15</v>
      </c>
      <c r="B23" s="250" t="s">
        <v>235</v>
      </c>
      <c r="C23" s="260" t="s">
        <v>236</v>
      </c>
      <c r="D23" s="251" t="s">
        <v>207</v>
      </c>
      <c r="E23" s="252">
        <v>73</v>
      </c>
      <c r="F23" s="253"/>
      <c r="G23" s="254">
        <f>ROUND(E23*F23,2)</f>
        <v>0</v>
      </c>
      <c r="H23" s="231">
        <v>0</v>
      </c>
      <c r="I23" s="230">
        <f>ROUND(E23*H23,2)</f>
        <v>0</v>
      </c>
      <c r="J23" s="231">
        <v>2552</v>
      </c>
      <c r="K23" s="230">
        <f>ROUND(E23*J23,2)</f>
        <v>186296</v>
      </c>
      <c r="L23" s="230">
        <v>21</v>
      </c>
      <c r="M23" s="230">
        <f>G23*(1+L23/100)</f>
        <v>0</v>
      </c>
      <c r="N23" s="229">
        <v>0</v>
      </c>
      <c r="O23" s="229">
        <f>ROUND(E23*N23,2)</f>
        <v>0</v>
      </c>
      <c r="P23" s="229">
        <v>0</v>
      </c>
      <c r="Q23" s="229">
        <f>ROUND(E23*P23,2)</f>
        <v>0</v>
      </c>
      <c r="R23" s="230"/>
      <c r="S23" s="230" t="s">
        <v>194</v>
      </c>
      <c r="T23" s="230" t="s">
        <v>186</v>
      </c>
      <c r="U23" s="230">
        <v>0</v>
      </c>
      <c r="V23" s="230">
        <f>ROUND(E23*U23,2)</f>
        <v>0</v>
      </c>
      <c r="W23" s="230"/>
      <c r="X23" s="230" t="s">
        <v>120</v>
      </c>
      <c r="Y23" s="230" t="s">
        <v>121</v>
      </c>
      <c r="Z23" s="210"/>
      <c r="AA23" s="210"/>
      <c r="AB23" s="210"/>
      <c r="AC23" s="210"/>
      <c r="AD23" s="210"/>
      <c r="AE23" s="210"/>
      <c r="AF23" s="210"/>
      <c r="AG23" s="210" t="s">
        <v>208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9">
        <v>16</v>
      </c>
      <c r="B24" s="250" t="s">
        <v>237</v>
      </c>
      <c r="C24" s="260" t="s">
        <v>238</v>
      </c>
      <c r="D24" s="251" t="s">
        <v>207</v>
      </c>
      <c r="E24" s="252">
        <v>0</v>
      </c>
      <c r="F24" s="253"/>
      <c r="G24" s="254">
        <f>ROUND(E24*F24,2)</f>
        <v>0</v>
      </c>
      <c r="H24" s="231">
        <v>0</v>
      </c>
      <c r="I24" s="230">
        <f>ROUND(E24*H24,2)</f>
        <v>0</v>
      </c>
      <c r="J24" s="231">
        <v>213</v>
      </c>
      <c r="K24" s="230">
        <f>ROUND(E24*J24,2)</f>
        <v>0</v>
      </c>
      <c r="L24" s="230">
        <v>21</v>
      </c>
      <c r="M24" s="230">
        <f>G24*(1+L24/100)</f>
        <v>0</v>
      </c>
      <c r="N24" s="229">
        <v>0</v>
      </c>
      <c r="O24" s="229">
        <f>ROUND(E24*N24,2)</f>
        <v>0</v>
      </c>
      <c r="P24" s="229">
        <v>0</v>
      </c>
      <c r="Q24" s="229">
        <f>ROUND(E24*P24,2)</f>
        <v>0</v>
      </c>
      <c r="R24" s="230"/>
      <c r="S24" s="230" t="s">
        <v>194</v>
      </c>
      <c r="T24" s="230" t="s">
        <v>186</v>
      </c>
      <c r="U24" s="230">
        <v>0</v>
      </c>
      <c r="V24" s="230">
        <f>ROUND(E24*U24,2)</f>
        <v>0</v>
      </c>
      <c r="W24" s="230"/>
      <c r="X24" s="230" t="s">
        <v>120</v>
      </c>
      <c r="Y24" s="230" t="s">
        <v>121</v>
      </c>
      <c r="Z24" s="210"/>
      <c r="AA24" s="210"/>
      <c r="AB24" s="210"/>
      <c r="AC24" s="210"/>
      <c r="AD24" s="210"/>
      <c r="AE24" s="210"/>
      <c r="AF24" s="210"/>
      <c r="AG24" s="210" t="s">
        <v>208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9">
        <v>17</v>
      </c>
      <c r="B25" s="250" t="s">
        <v>239</v>
      </c>
      <c r="C25" s="260" t="s">
        <v>240</v>
      </c>
      <c r="D25" s="251" t="s">
        <v>207</v>
      </c>
      <c r="E25" s="252">
        <v>10</v>
      </c>
      <c r="F25" s="253"/>
      <c r="G25" s="254">
        <f>ROUND(E25*F25,2)</f>
        <v>0</v>
      </c>
      <c r="H25" s="231">
        <v>0</v>
      </c>
      <c r="I25" s="230">
        <f>ROUND(E25*H25,2)</f>
        <v>0</v>
      </c>
      <c r="J25" s="231">
        <v>12755</v>
      </c>
      <c r="K25" s="230">
        <f>ROUND(E25*J25,2)</f>
        <v>127550</v>
      </c>
      <c r="L25" s="230">
        <v>21</v>
      </c>
      <c r="M25" s="230">
        <f>G25*(1+L25/100)</f>
        <v>0</v>
      </c>
      <c r="N25" s="229">
        <v>0</v>
      </c>
      <c r="O25" s="229">
        <f>ROUND(E25*N25,2)</f>
        <v>0</v>
      </c>
      <c r="P25" s="229">
        <v>0</v>
      </c>
      <c r="Q25" s="229">
        <f>ROUND(E25*P25,2)</f>
        <v>0</v>
      </c>
      <c r="R25" s="230"/>
      <c r="S25" s="230" t="s">
        <v>194</v>
      </c>
      <c r="T25" s="230" t="s">
        <v>186</v>
      </c>
      <c r="U25" s="230">
        <v>0</v>
      </c>
      <c r="V25" s="230">
        <f>ROUND(E25*U25,2)</f>
        <v>0</v>
      </c>
      <c r="W25" s="230"/>
      <c r="X25" s="230" t="s">
        <v>120</v>
      </c>
      <c r="Y25" s="230" t="s">
        <v>121</v>
      </c>
      <c r="Z25" s="210"/>
      <c r="AA25" s="210"/>
      <c r="AB25" s="210"/>
      <c r="AC25" s="210"/>
      <c r="AD25" s="210"/>
      <c r="AE25" s="210"/>
      <c r="AF25" s="210"/>
      <c r="AG25" s="210" t="s">
        <v>208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9">
        <v>18</v>
      </c>
      <c r="B26" s="250" t="s">
        <v>241</v>
      </c>
      <c r="C26" s="260" t="s">
        <v>242</v>
      </c>
      <c r="D26" s="251" t="s">
        <v>207</v>
      </c>
      <c r="E26" s="252">
        <v>20</v>
      </c>
      <c r="F26" s="253"/>
      <c r="G26" s="254">
        <f>ROUND(E26*F26,2)</f>
        <v>0</v>
      </c>
      <c r="H26" s="231">
        <v>0</v>
      </c>
      <c r="I26" s="230">
        <f>ROUND(E26*H26,2)</f>
        <v>0</v>
      </c>
      <c r="J26" s="231">
        <v>3262</v>
      </c>
      <c r="K26" s="230">
        <f>ROUND(E26*J26,2)</f>
        <v>65240</v>
      </c>
      <c r="L26" s="230">
        <v>21</v>
      </c>
      <c r="M26" s="230">
        <f>G26*(1+L26/100)</f>
        <v>0</v>
      </c>
      <c r="N26" s="229">
        <v>0</v>
      </c>
      <c r="O26" s="229">
        <f>ROUND(E26*N26,2)</f>
        <v>0</v>
      </c>
      <c r="P26" s="229">
        <v>0</v>
      </c>
      <c r="Q26" s="229">
        <f>ROUND(E26*P26,2)</f>
        <v>0</v>
      </c>
      <c r="R26" s="230"/>
      <c r="S26" s="230" t="s">
        <v>194</v>
      </c>
      <c r="T26" s="230" t="s">
        <v>186</v>
      </c>
      <c r="U26" s="230">
        <v>0</v>
      </c>
      <c r="V26" s="230">
        <f>ROUND(E26*U26,2)</f>
        <v>0</v>
      </c>
      <c r="W26" s="230"/>
      <c r="X26" s="230" t="s">
        <v>120</v>
      </c>
      <c r="Y26" s="230" t="s">
        <v>121</v>
      </c>
      <c r="Z26" s="210"/>
      <c r="AA26" s="210"/>
      <c r="AB26" s="210"/>
      <c r="AC26" s="210"/>
      <c r="AD26" s="210"/>
      <c r="AE26" s="210"/>
      <c r="AF26" s="210"/>
      <c r="AG26" s="210" t="s">
        <v>208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9">
        <v>19</v>
      </c>
      <c r="B27" s="250" t="s">
        <v>243</v>
      </c>
      <c r="C27" s="260" t="s">
        <v>244</v>
      </c>
      <c r="D27" s="251" t="s">
        <v>207</v>
      </c>
      <c r="E27" s="252">
        <v>10</v>
      </c>
      <c r="F27" s="253"/>
      <c r="G27" s="254">
        <f>ROUND(E27*F27,2)</f>
        <v>0</v>
      </c>
      <c r="H27" s="231">
        <v>0</v>
      </c>
      <c r="I27" s="230">
        <f>ROUND(E27*H27,2)</f>
        <v>0</v>
      </c>
      <c r="J27" s="231">
        <v>1320</v>
      </c>
      <c r="K27" s="230">
        <f>ROUND(E27*J27,2)</f>
        <v>13200</v>
      </c>
      <c r="L27" s="230">
        <v>21</v>
      </c>
      <c r="M27" s="230">
        <f>G27*(1+L27/100)</f>
        <v>0</v>
      </c>
      <c r="N27" s="229">
        <v>0</v>
      </c>
      <c r="O27" s="229">
        <f>ROUND(E27*N27,2)</f>
        <v>0</v>
      </c>
      <c r="P27" s="229">
        <v>0</v>
      </c>
      <c r="Q27" s="229">
        <f>ROUND(E27*P27,2)</f>
        <v>0</v>
      </c>
      <c r="R27" s="230"/>
      <c r="S27" s="230" t="s">
        <v>194</v>
      </c>
      <c r="T27" s="230" t="s">
        <v>186</v>
      </c>
      <c r="U27" s="230">
        <v>0</v>
      </c>
      <c r="V27" s="230">
        <f>ROUND(E27*U27,2)</f>
        <v>0</v>
      </c>
      <c r="W27" s="230"/>
      <c r="X27" s="230" t="s">
        <v>120</v>
      </c>
      <c r="Y27" s="230" t="s">
        <v>121</v>
      </c>
      <c r="Z27" s="210"/>
      <c r="AA27" s="210"/>
      <c r="AB27" s="210"/>
      <c r="AC27" s="210"/>
      <c r="AD27" s="210"/>
      <c r="AE27" s="210"/>
      <c r="AF27" s="210"/>
      <c r="AG27" s="210" t="s">
        <v>208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9">
        <v>20</v>
      </c>
      <c r="B28" s="250" t="s">
        <v>245</v>
      </c>
      <c r="C28" s="260" t="s">
        <v>246</v>
      </c>
      <c r="D28" s="251" t="s">
        <v>207</v>
      </c>
      <c r="E28" s="252">
        <v>10</v>
      </c>
      <c r="F28" s="253"/>
      <c r="G28" s="254">
        <f>ROUND(E28*F28,2)</f>
        <v>0</v>
      </c>
      <c r="H28" s="231">
        <v>0</v>
      </c>
      <c r="I28" s="230">
        <f>ROUND(E28*H28,2)</f>
        <v>0</v>
      </c>
      <c r="J28" s="231">
        <v>13433</v>
      </c>
      <c r="K28" s="230">
        <f>ROUND(E28*J28,2)</f>
        <v>134330</v>
      </c>
      <c r="L28" s="230">
        <v>21</v>
      </c>
      <c r="M28" s="230">
        <f>G28*(1+L28/100)</f>
        <v>0</v>
      </c>
      <c r="N28" s="229">
        <v>0</v>
      </c>
      <c r="O28" s="229">
        <f>ROUND(E28*N28,2)</f>
        <v>0</v>
      </c>
      <c r="P28" s="229">
        <v>0</v>
      </c>
      <c r="Q28" s="229">
        <f>ROUND(E28*P28,2)</f>
        <v>0</v>
      </c>
      <c r="R28" s="230"/>
      <c r="S28" s="230" t="s">
        <v>194</v>
      </c>
      <c r="T28" s="230" t="s">
        <v>186</v>
      </c>
      <c r="U28" s="230">
        <v>0</v>
      </c>
      <c r="V28" s="230">
        <f>ROUND(E28*U28,2)</f>
        <v>0</v>
      </c>
      <c r="W28" s="230"/>
      <c r="X28" s="230" t="s">
        <v>120</v>
      </c>
      <c r="Y28" s="230" t="s">
        <v>121</v>
      </c>
      <c r="Z28" s="210"/>
      <c r="AA28" s="210"/>
      <c r="AB28" s="210"/>
      <c r="AC28" s="210"/>
      <c r="AD28" s="210"/>
      <c r="AE28" s="210"/>
      <c r="AF28" s="210"/>
      <c r="AG28" s="210" t="s">
        <v>208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0.399999999999999" outlineLevel="1" x14ac:dyDescent="0.25">
      <c r="A29" s="249">
        <v>21</v>
      </c>
      <c r="B29" s="250" t="s">
        <v>247</v>
      </c>
      <c r="C29" s="260" t="s">
        <v>248</v>
      </c>
      <c r="D29" s="251" t="s">
        <v>207</v>
      </c>
      <c r="E29" s="252">
        <v>4</v>
      </c>
      <c r="F29" s="253"/>
      <c r="G29" s="254">
        <f>ROUND(E29*F29,2)</f>
        <v>0</v>
      </c>
      <c r="H29" s="231">
        <v>0</v>
      </c>
      <c r="I29" s="230">
        <f>ROUND(E29*H29,2)</f>
        <v>0</v>
      </c>
      <c r="J29" s="231">
        <v>13355</v>
      </c>
      <c r="K29" s="230">
        <f>ROUND(E29*J29,2)</f>
        <v>53420</v>
      </c>
      <c r="L29" s="230">
        <v>21</v>
      </c>
      <c r="M29" s="230">
        <f>G29*(1+L29/100)</f>
        <v>0</v>
      </c>
      <c r="N29" s="229">
        <v>0</v>
      </c>
      <c r="O29" s="229">
        <f>ROUND(E29*N29,2)</f>
        <v>0</v>
      </c>
      <c r="P29" s="229">
        <v>0</v>
      </c>
      <c r="Q29" s="229">
        <f>ROUND(E29*P29,2)</f>
        <v>0</v>
      </c>
      <c r="R29" s="230"/>
      <c r="S29" s="230" t="s">
        <v>194</v>
      </c>
      <c r="T29" s="230" t="s">
        <v>186</v>
      </c>
      <c r="U29" s="230">
        <v>0</v>
      </c>
      <c r="V29" s="230">
        <f>ROUND(E29*U29,2)</f>
        <v>0</v>
      </c>
      <c r="W29" s="230"/>
      <c r="X29" s="230" t="s">
        <v>120</v>
      </c>
      <c r="Y29" s="230" t="s">
        <v>121</v>
      </c>
      <c r="Z29" s="210"/>
      <c r="AA29" s="210"/>
      <c r="AB29" s="210"/>
      <c r="AC29" s="210"/>
      <c r="AD29" s="210"/>
      <c r="AE29" s="210"/>
      <c r="AF29" s="210"/>
      <c r="AG29" s="210" t="s">
        <v>208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x14ac:dyDescent="0.25">
      <c r="A30" s="236" t="s">
        <v>114</v>
      </c>
      <c r="B30" s="237" t="s">
        <v>73</v>
      </c>
      <c r="C30" s="257" t="s">
        <v>74</v>
      </c>
      <c r="D30" s="238"/>
      <c r="E30" s="239"/>
      <c r="F30" s="240"/>
      <c r="G30" s="241">
        <f>SUMIF(AG31:AG42,"&lt;&gt;NOR",G31:G42)</f>
        <v>0</v>
      </c>
      <c r="H30" s="235"/>
      <c r="I30" s="235">
        <f>SUM(I31:I42)</f>
        <v>0</v>
      </c>
      <c r="J30" s="235"/>
      <c r="K30" s="235">
        <f>SUM(K31:K42)</f>
        <v>240815</v>
      </c>
      <c r="L30" s="235"/>
      <c r="M30" s="235">
        <f>SUM(M31:M42)</f>
        <v>0</v>
      </c>
      <c r="N30" s="234"/>
      <c r="O30" s="234">
        <f>SUM(O31:O42)</f>
        <v>0</v>
      </c>
      <c r="P30" s="234"/>
      <c r="Q30" s="234">
        <f>SUM(Q31:Q42)</f>
        <v>0</v>
      </c>
      <c r="R30" s="235"/>
      <c r="S30" s="235"/>
      <c r="T30" s="235"/>
      <c r="U30" s="235"/>
      <c r="V30" s="235">
        <f>SUM(V31:V42)</f>
        <v>0</v>
      </c>
      <c r="W30" s="235"/>
      <c r="X30" s="235"/>
      <c r="Y30" s="235"/>
      <c r="AG30" t="s">
        <v>115</v>
      </c>
    </row>
    <row r="31" spans="1:60" outlineLevel="1" x14ac:dyDescent="0.25">
      <c r="A31" s="249">
        <v>22</v>
      </c>
      <c r="B31" s="250" t="s">
        <v>249</v>
      </c>
      <c r="C31" s="260" t="s">
        <v>250</v>
      </c>
      <c r="D31" s="251" t="s">
        <v>207</v>
      </c>
      <c r="E31" s="252">
        <v>1</v>
      </c>
      <c r="F31" s="253"/>
      <c r="G31" s="254">
        <f>ROUND(E31*F31,2)</f>
        <v>0</v>
      </c>
      <c r="H31" s="231">
        <v>0</v>
      </c>
      <c r="I31" s="230">
        <f>ROUND(E31*H31,2)</f>
        <v>0</v>
      </c>
      <c r="J31" s="231">
        <v>5918</v>
      </c>
      <c r="K31" s="230">
        <f>ROUND(E31*J31,2)</f>
        <v>5918</v>
      </c>
      <c r="L31" s="230">
        <v>21</v>
      </c>
      <c r="M31" s="230">
        <f>G31*(1+L31/100)</f>
        <v>0</v>
      </c>
      <c r="N31" s="229">
        <v>0</v>
      </c>
      <c r="O31" s="229">
        <f>ROUND(E31*N31,2)</f>
        <v>0</v>
      </c>
      <c r="P31" s="229">
        <v>0</v>
      </c>
      <c r="Q31" s="229">
        <f>ROUND(E31*P31,2)</f>
        <v>0</v>
      </c>
      <c r="R31" s="230"/>
      <c r="S31" s="230" t="s">
        <v>194</v>
      </c>
      <c r="T31" s="230" t="s">
        <v>186</v>
      </c>
      <c r="U31" s="230">
        <v>0</v>
      </c>
      <c r="V31" s="230">
        <f>ROUND(E31*U31,2)</f>
        <v>0</v>
      </c>
      <c r="W31" s="230"/>
      <c r="X31" s="230" t="s">
        <v>120</v>
      </c>
      <c r="Y31" s="230" t="s">
        <v>121</v>
      </c>
      <c r="Z31" s="210"/>
      <c r="AA31" s="210"/>
      <c r="AB31" s="210"/>
      <c r="AC31" s="210"/>
      <c r="AD31" s="210"/>
      <c r="AE31" s="210"/>
      <c r="AF31" s="210"/>
      <c r="AG31" s="210" t="s">
        <v>208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9">
        <v>23</v>
      </c>
      <c r="B32" s="250" t="s">
        <v>251</v>
      </c>
      <c r="C32" s="260" t="s">
        <v>252</v>
      </c>
      <c r="D32" s="251" t="s">
        <v>207</v>
      </c>
      <c r="E32" s="252">
        <v>3</v>
      </c>
      <c r="F32" s="253"/>
      <c r="G32" s="254">
        <f>ROUND(E32*F32,2)</f>
        <v>0</v>
      </c>
      <c r="H32" s="231">
        <v>0</v>
      </c>
      <c r="I32" s="230">
        <f>ROUND(E32*H32,2)</f>
        <v>0</v>
      </c>
      <c r="J32" s="231">
        <v>4861</v>
      </c>
      <c r="K32" s="230">
        <f>ROUND(E32*J32,2)</f>
        <v>14583</v>
      </c>
      <c r="L32" s="230">
        <v>21</v>
      </c>
      <c r="M32" s="230">
        <f>G32*(1+L32/100)</f>
        <v>0</v>
      </c>
      <c r="N32" s="229">
        <v>0</v>
      </c>
      <c r="O32" s="229">
        <f>ROUND(E32*N32,2)</f>
        <v>0</v>
      </c>
      <c r="P32" s="229">
        <v>0</v>
      </c>
      <c r="Q32" s="229">
        <f>ROUND(E32*P32,2)</f>
        <v>0</v>
      </c>
      <c r="R32" s="230"/>
      <c r="S32" s="230" t="s">
        <v>194</v>
      </c>
      <c r="T32" s="230" t="s">
        <v>186</v>
      </c>
      <c r="U32" s="230">
        <v>0</v>
      </c>
      <c r="V32" s="230">
        <f>ROUND(E32*U32,2)</f>
        <v>0</v>
      </c>
      <c r="W32" s="230"/>
      <c r="X32" s="230" t="s">
        <v>120</v>
      </c>
      <c r="Y32" s="230" t="s">
        <v>121</v>
      </c>
      <c r="Z32" s="210"/>
      <c r="AA32" s="210"/>
      <c r="AB32" s="210"/>
      <c r="AC32" s="210"/>
      <c r="AD32" s="210"/>
      <c r="AE32" s="210"/>
      <c r="AF32" s="210"/>
      <c r="AG32" s="210" t="s">
        <v>208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49">
        <v>24</v>
      </c>
      <c r="B33" s="250" t="s">
        <v>253</v>
      </c>
      <c r="C33" s="260" t="s">
        <v>254</v>
      </c>
      <c r="D33" s="251" t="s">
        <v>207</v>
      </c>
      <c r="E33" s="252">
        <v>1</v>
      </c>
      <c r="F33" s="253"/>
      <c r="G33" s="254">
        <f>ROUND(E33*F33,2)</f>
        <v>0</v>
      </c>
      <c r="H33" s="231">
        <v>0</v>
      </c>
      <c r="I33" s="230">
        <f>ROUND(E33*H33,2)</f>
        <v>0</v>
      </c>
      <c r="J33" s="231">
        <v>1320</v>
      </c>
      <c r="K33" s="230">
        <f>ROUND(E33*J33,2)</f>
        <v>1320</v>
      </c>
      <c r="L33" s="230">
        <v>21</v>
      </c>
      <c r="M33" s="230">
        <f>G33*(1+L33/100)</f>
        <v>0</v>
      </c>
      <c r="N33" s="229">
        <v>0</v>
      </c>
      <c r="O33" s="229">
        <f>ROUND(E33*N33,2)</f>
        <v>0</v>
      </c>
      <c r="P33" s="229">
        <v>0</v>
      </c>
      <c r="Q33" s="229">
        <f>ROUND(E33*P33,2)</f>
        <v>0</v>
      </c>
      <c r="R33" s="230"/>
      <c r="S33" s="230" t="s">
        <v>194</v>
      </c>
      <c r="T33" s="230" t="s">
        <v>186</v>
      </c>
      <c r="U33" s="230">
        <v>0</v>
      </c>
      <c r="V33" s="230">
        <f>ROUND(E33*U33,2)</f>
        <v>0</v>
      </c>
      <c r="W33" s="230"/>
      <c r="X33" s="230" t="s">
        <v>120</v>
      </c>
      <c r="Y33" s="230" t="s">
        <v>121</v>
      </c>
      <c r="Z33" s="210"/>
      <c r="AA33" s="210"/>
      <c r="AB33" s="210"/>
      <c r="AC33" s="210"/>
      <c r="AD33" s="210"/>
      <c r="AE33" s="210"/>
      <c r="AF33" s="210"/>
      <c r="AG33" s="210" t="s">
        <v>208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9">
        <v>25</v>
      </c>
      <c r="B34" s="250" t="s">
        <v>255</v>
      </c>
      <c r="C34" s="260" t="s">
        <v>256</v>
      </c>
      <c r="D34" s="251" t="s">
        <v>207</v>
      </c>
      <c r="E34" s="252">
        <v>1</v>
      </c>
      <c r="F34" s="253"/>
      <c r="G34" s="254">
        <f>ROUND(E34*F34,2)</f>
        <v>0</v>
      </c>
      <c r="H34" s="231">
        <v>0</v>
      </c>
      <c r="I34" s="230">
        <f>ROUND(E34*H34,2)</f>
        <v>0</v>
      </c>
      <c r="J34" s="231">
        <v>951</v>
      </c>
      <c r="K34" s="230">
        <f>ROUND(E34*J34,2)</f>
        <v>951</v>
      </c>
      <c r="L34" s="230">
        <v>21</v>
      </c>
      <c r="M34" s="230">
        <f>G34*(1+L34/100)</f>
        <v>0</v>
      </c>
      <c r="N34" s="229">
        <v>0</v>
      </c>
      <c r="O34" s="229">
        <f>ROUND(E34*N34,2)</f>
        <v>0</v>
      </c>
      <c r="P34" s="229">
        <v>0</v>
      </c>
      <c r="Q34" s="229">
        <f>ROUND(E34*P34,2)</f>
        <v>0</v>
      </c>
      <c r="R34" s="230"/>
      <c r="S34" s="230" t="s">
        <v>194</v>
      </c>
      <c r="T34" s="230" t="s">
        <v>186</v>
      </c>
      <c r="U34" s="230">
        <v>0</v>
      </c>
      <c r="V34" s="230">
        <f>ROUND(E34*U34,2)</f>
        <v>0</v>
      </c>
      <c r="W34" s="230"/>
      <c r="X34" s="230" t="s">
        <v>120</v>
      </c>
      <c r="Y34" s="230" t="s">
        <v>121</v>
      </c>
      <c r="Z34" s="210"/>
      <c r="AA34" s="210"/>
      <c r="AB34" s="210"/>
      <c r="AC34" s="210"/>
      <c r="AD34" s="210"/>
      <c r="AE34" s="210"/>
      <c r="AF34" s="210"/>
      <c r="AG34" s="210" t="s">
        <v>208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9">
        <v>26</v>
      </c>
      <c r="B35" s="250" t="s">
        <v>257</v>
      </c>
      <c r="C35" s="260" t="s">
        <v>258</v>
      </c>
      <c r="D35" s="251" t="s">
        <v>207</v>
      </c>
      <c r="E35" s="252">
        <v>4</v>
      </c>
      <c r="F35" s="253"/>
      <c r="G35" s="254">
        <f>ROUND(E35*F35,2)</f>
        <v>0</v>
      </c>
      <c r="H35" s="231">
        <v>0</v>
      </c>
      <c r="I35" s="230">
        <f>ROUND(E35*H35,2)</f>
        <v>0</v>
      </c>
      <c r="J35" s="231">
        <v>169</v>
      </c>
      <c r="K35" s="230">
        <f>ROUND(E35*J35,2)</f>
        <v>676</v>
      </c>
      <c r="L35" s="230">
        <v>21</v>
      </c>
      <c r="M35" s="230">
        <f>G35*(1+L35/100)</f>
        <v>0</v>
      </c>
      <c r="N35" s="229">
        <v>0</v>
      </c>
      <c r="O35" s="229">
        <f>ROUND(E35*N35,2)</f>
        <v>0</v>
      </c>
      <c r="P35" s="229">
        <v>0</v>
      </c>
      <c r="Q35" s="229">
        <f>ROUND(E35*P35,2)</f>
        <v>0</v>
      </c>
      <c r="R35" s="230"/>
      <c r="S35" s="230" t="s">
        <v>194</v>
      </c>
      <c r="T35" s="230" t="s">
        <v>186</v>
      </c>
      <c r="U35" s="230">
        <v>0</v>
      </c>
      <c r="V35" s="230">
        <f>ROUND(E35*U35,2)</f>
        <v>0</v>
      </c>
      <c r="W35" s="230"/>
      <c r="X35" s="230" t="s">
        <v>120</v>
      </c>
      <c r="Y35" s="230" t="s">
        <v>121</v>
      </c>
      <c r="Z35" s="210"/>
      <c r="AA35" s="210"/>
      <c r="AB35" s="210"/>
      <c r="AC35" s="210"/>
      <c r="AD35" s="210"/>
      <c r="AE35" s="210"/>
      <c r="AF35" s="210"/>
      <c r="AG35" s="210" t="s">
        <v>208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9">
        <v>27</v>
      </c>
      <c r="B36" s="250" t="s">
        <v>259</v>
      </c>
      <c r="C36" s="260" t="s">
        <v>260</v>
      </c>
      <c r="D36" s="251" t="s">
        <v>207</v>
      </c>
      <c r="E36" s="252">
        <v>83</v>
      </c>
      <c r="F36" s="253"/>
      <c r="G36" s="254">
        <f>ROUND(E36*F36,2)</f>
        <v>0</v>
      </c>
      <c r="H36" s="231">
        <v>0</v>
      </c>
      <c r="I36" s="230">
        <f>ROUND(E36*H36,2)</f>
        <v>0</v>
      </c>
      <c r="J36" s="231">
        <v>1216</v>
      </c>
      <c r="K36" s="230">
        <f>ROUND(E36*J36,2)</f>
        <v>100928</v>
      </c>
      <c r="L36" s="230">
        <v>21</v>
      </c>
      <c r="M36" s="230">
        <f>G36*(1+L36/100)</f>
        <v>0</v>
      </c>
      <c r="N36" s="229">
        <v>0</v>
      </c>
      <c r="O36" s="229">
        <f>ROUND(E36*N36,2)</f>
        <v>0</v>
      </c>
      <c r="P36" s="229">
        <v>0</v>
      </c>
      <c r="Q36" s="229">
        <f>ROUND(E36*P36,2)</f>
        <v>0</v>
      </c>
      <c r="R36" s="230"/>
      <c r="S36" s="230" t="s">
        <v>194</v>
      </c>
      <c r="T36" s="230" t="s">
        <v>186</v>
      </c>
      <c r="U36" s="230">
        <v>0</v>
      </c>
      <c r="V36" s="230">
        <f>ROUND(E36*U36,2)</f>
        <v>0</v>
      </c>
      <c r="W36" s="230"/>
      <c r="X36" s="230" t="s">
        <v>120</v>
      </c>
      <c r="Y36" s="230" t="s">
        <v>121</v>
      </c>
      <c r="Z36" s="210"/>
      <c r="AA36" s="210"/>
      <c r="AB36" s="210"/>
      <c r="AC36" s="210"/>
      <c r="AD36" s="210"/>
      <c r="AE36" s="210"/>
      <c r="AF36" s="210"/>
      <c r="AG36" s="210" t="s">
        <v>208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9">
        <v>28</v>
      </c>
      <c r="B37" s="250" t="s">
        <v>261</v>
      </c>
      <c r="C37" s="260" t="s">
        <v>262</v>
      </c>
      <c r="D37" s="251" t="s">
        <v>207</v>
      </c>
      <c r="E37" s="252">
        <v>73</v>
      </c>
      <c r="F37" s="253"/>
      <c r="G37" s="254">
        <f>ROUND(E37*F37,2)</f>
        <v>0</v>
      </c>
      <c r="H37" s="231">
        <v>0</v>
      </c>
      <c r="I37" s="230">
        <f>ROUND(E37*H37,2)</f>
        <v>0</v>
      </c>
      <c r="J37" s="231">
        <v>1005</v>
      </c>
      <c r="K37" s="230">
        <f>ROUND(E37*J37,2)</f>
        <v>73365</v>
      </c>
      <c r="L37" s="230">
        <v>21</v>
      </c>
      <c r="M37" s="230">
        <f>G37*(1+L37/100)</f>
        <v>0</v>
      </c>
      <c r="N37" s="229">
        <v>0</v>
      </c>
      <c r="O37" s="229">
        <f>ROUND(E37*N37,2)</f>
        <v>0</v>
      </c>
      <c r="P37" s="229">
        <v>0</v>
      </c>
      <c r="Q37" s="229">
        <f>ROUND(E37*P37,2)</f>
        <v>0</v>
      </c>
      <c r="R37" s="230"/>
      <c r="S37" s="230" t="s">
        <v>194</v>
      </c>
      <c r="T37" s="230" t="s">
        <v>186</v>
      </c>
      <c r="U37" s="230">
        <v>0</v>
      </c>
      <c r="V37" s="230">
        <f>ROUND(E37*U37,2)</f>
        <v>0</v>
      </c>
      <c r="W37" s="230"/>
      <c r="X37" s="230" t="s">
        <v>120</v>
      </c>
      <c r="Y37" s="230" t="s">
        <v>121</v>
      </c>
      <c r="Z37" s="210"/>
      <c r="AA37" s="210"/>
      <c r="AB37" s="210"/>
      <c r="AC37" s="210"/>
      <c r="AD37" s="210"/>
      <c r="AE37" s="210"/>
      <c r="AF37" s="210"/>
      <c r="AG37" s="210" t="s">
        <v>208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9">
        <v>29</v>
      </c>
      <c r="B38" s="250" t="s">
        <v>263</v>
      </c>
      <c r="C38" s="260" t="s">
        <v>264</v>
      </c>
      <c r="D38" s="251" t="s">
        <v>207</v>
      </c>
      <c r="E38" s="252">
        <v>0</v>
      </c>
      <c r="F38" s="253"/>
      <c r="G38" s="254">
        <f>ROUND(E38*F38,2)</f>
        <v>0</v>
      </c>
      <c r="H38" s="231">
        <v>0</v>
      </c>
      <c r="I38" s="230">
        <f>ROUND(E38*H38,2)</f>
        <v>0</v>
      </c>
      <c r="J38" s="231">
        <v>390</v>
      </c>
      <c r="K38" s="230">
        <f>ROUND(E38*J38,2)</f>
        <v>0</v>
      </c>
      <c r="L38" s="230">
        <v>21</v>
      </c>
      <c r="M38" s="230">
        <f>G38*(1+L38/100)</f>
        <v>0</v>
      </c>
      <c r="N38" s="229">
        <v>0</v>
      </c>
      <c r="O38" s="229">
        <f>ROUND(E38*N38,2)</f>
        <v>0</v>
      </c>
      <c r="P38" s="229">
        <v>0</v>
      </c>
      <c r="Q38" s="229">
        <f>ROUND(E38*P38,2)</f>
        <v>0</v>
      </c>
      <c r="R38" s="230"/>
      <c r="S38" s="230" t="s">
        <v>194</v>
      </c>
      <c r="T38" s="230" t="s">
        <v>186</v>
      </c>
      <c r="U38" s="230">
        <v>0</v>
      </c>
      <c r="V38" s="230">
        <f>ROUND(E38*U38,2)</f>
        <v>0</v>
      </c>
      <c r="W38" s="230"/>
      <c r="X38" s="230" t="s">
        <v>120</v>
      </c>
      <c r="Y38" s="230" t="s">
        <v>121</v>
      </c>
      <c r="Z38" s="210"/>
      <c r="AA38" s="210"/>
      <c r="AB38" s="210"/>
      <c r="AC38" s="210"/>
      <c r="AD38" s="210"/>
      <c r="AE38" s="210"/>
      <c r="AF38" s="210"/>
      <c r="AG38" s="210" t="s">
        <v>208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9">
        <v>30</v>
      </c>
      <c r="B39" s="250" t="s">
        <v>265</v>
      </c>
      <c r="C39" s="260" t="s">
        <v>266</v>
      </c>
      <c r="D39" s="251" t="s">
        <v>207</v>
      </c>
      <c r="E39" s="252">
        <v>20</v>
      </c>
      <c r="F39" s="253"/>
      <c r="G39" s="254">
        <f>ROUND(E39*F39,2)</f>
        <v>0</v>
      </c>
      <c r="H39" s="231">
        <v>0</v>
      </c>
      <c r="I39" s="230">
        <f>ROUND(E39*H39,2)</f>
        <v>0</v>
      </c>
      <c r="J39" s="231">
        <v>1047</v>
      </c>
      <c r="K39" s="230">
        <f>ROUND(E39*J39,2)</f>
        <v>20940</v>
      </c>
      <c r="L39" s="230">
        <v>21</v>
      </c>
      <c r="M39" s="230">
        <f>G39*(1+L39/100)</f>
        <v>0</v>
      </c>
      <c r="N39" s="229">
        <v>0</v>
      </c>
      <c r="O39" s="229">
        <f>ROUND(E39*N39,2)</f>
        <v>0</v>
      </c>
      <c r="P39" s="229">
        <v>0</v>
      </c>
      <c r="Q39" s="229">
        <f>ROUND(E39*P39,2)</f>
        <v>0</v>
      </c>
      <c r="R39" s="230"/>
      <c r="S39" s="230" t="s">
        <v>194</v>
      </c>
      <c r="T39" s="230" t="s">
        <v>186</v>
      </c>
      <c r="U39" s="230">
        <v>0</v>
      </c>
      <c r="V39" s="230">
        <f>ROUND(E39*U39,2)</f>
        <v>0</v>
      </c>
      <c r="W39" s="230"/>
      <c r="X39" s="230" t="s">
        <v>120</v>
      </c>
      <c r="Y39" s="230" t="s">
        <v>121</v>
      </c>
      <c r="Z39" s="210"/>
      <c r="AA39" s="210"/>
      <c r="AB39" s="210"/>
      <c r="AC39" s="210"/>
      <c r="AD39" s="210"/>
      <c r="AE39" s="210"/>
      <c r="AF39" s="210"/>
      <c r="AG39" s="210" t="s">
        <v>208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9">
        <v>31</v>
      </c>
      <c r="B40" s="250" t="s">
        <v>267</v>
      </c>
      <c r="C40" s="260" t="s">
        <v>268</v>
      </c>
      <c r="D40" s="251" t="s">
        <v>207</v>
      </c>
      <c r="E40" s="252">
        <v>11</v>
      </c>
      <c r="F40" s="253"/>
      <c r="G40" s="254">
        <f>ROUND(E40*F40,2)</f>
        <v>0</v>
      </c>
      <c r="H40" s="231">
        <v>0</v>
      </c>
      <c r="I40" s="230">
        <f>ROUND(E40*H40,2)</f>
        <v>0</v>
      </c>
      <c r="J40" s="231">
        <v>867</v>
      </c>
      <c r="K40" s="230">
        <f>ROUND(E40*J40,2)</f>
        <v>9537</v>
      </c>
      <c r="L40" s="230">
        <v>21</v>
      </c>
      <c r="M40" s="230">
        <f>G40*(1+L40/100)</f>
        <v>0</v>
      </c>
      <c r="N40" s="229">
        <v>0</v>
      </c>
      <c r="O40" s="229">
        <f>ROUND(E40*N40,2)</f>
        <v>0</v>
      </c>
      <c r="P40" s="229">
        <v>0</v>
      </c>
      <c r="Q40" s="229">
        <f>ROUND(E40*P40,2)</f>
        <v>0</v>
      </c>
      <c r="R40" s="230"/>
      <c r="S40" s="230" t="s">
        <v>194</v>
      </c>
      <c r="T40" s="230" t="s">
        <v>186</v>
      </c>
      <c r="U40" s="230">
        <v>0</v>
      </c>
      <c r="V40" s="230">
        <f>ROUND(E40*U40,2)</f>
        <v>0</v>
      </c>
      <c r="W40" s="230"/>
      <c r="X40" s="230" t="s">
        <v>120</v>
      </c>
      <c r="Y40" s="230" t="s">
        <v>121</v>
      </c>
      <c r="Z40" s="210"/>
      <c r="AA40" s="210"/>
      <c r="AB40" s="210"/>
      <c r="AC40" s="210"/>
      <c r="AD40" s="210"/>
      <c r="AE40" s="210"/>
      <c r="AF40" s="210"/>
      <c r="AG40" s="210" t="s">
        <v>208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9">
        <v>32</v>
      </c>
      <c r="B41" s="250" t="s">
        <v>269</v>
      </c>
      <c r="C41" s="260" t="s">
        <v>270</v>
      </c>
      <c r="D41" s="251" t="s">
        <v>207</v>
      </c>
      <c r="E41" s="252">
        <v>3</v>
      </c>
      <c r="F41" s="253"/>
      <c r="G41" s="254">
        <f>ROUND(E41*F41,2)</f>
        <v>0</v>
      </c>
      <c r="H41" s="231">
        <v>0</v>
      </c>
      <c r="I41" s="230">
        <f>ROUND(E41*H41,2)</f>
        <v>0</v>
      </c>
      <c r="J41" s="231">
        <v>1309</v>
      </c>
      <c r="K41" s="230">
        <f>ROUND(E41*J41,2)</f>
        <v>3927</v>
      </c>
      <c r="L41" s="230">
        <v>21</v>
      </c>
      <c r="M41" s="230">
        <f>G41*(1+L41/100)</f>
        <v>0</v>
      </c>
      <c r="N41" s="229">
        <v>0</v>
      </c>
      <c r="O41" s="229">
        <f>ROUND(E41*N41,2)</f>
        <v>0</v>
      </c>
      <c r="P41" s="229">
        <v>0</v>
      </c>
      <c r="Q41" s="229">
        <f>ROUND(E41*P41,2)</f>
        <v>0</v>
      </c>
      <c r="R41" s="230"/>
      <c r="S41" s="230" t="s">
        <v>194</v>
      </c>
      <c r="T41" s="230" t="s">
        <v>186</v>
      </c>
      <c r="U41" s="230">
        <v>0</v>
      </c>
      <c r="V41" s="230">
        <f>ROUND(E41*U41,2)</f>
        <v>0</v>
      </c>
      <c r="W41" s="230"/>
      <c r="X41" s="230" t="s">
        <v>120</v>
      </c>
      <c r="Y41" s="230" t="s">
        <v>121</v>
      </c>
      <c r="Z41" s="210"/>
      <c r="AA41" s="210"/>
      <c r="AB41" s="210"/>
      <c r="AC41" s="210"/>
      <c r="AD41" s="210"/>
      <c r="AE41" s="210"/>
      <c r="AF41" s="210"/>
      <c r="AG41" s="210" t="s">
        <v>208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9">
        <v>33</v>
      </c>
      <c r="B42" s="250" t="s">
        <v>271</v>
      </c>
      <c r="C42" s="260" t="s">
        <v>272</v>
      </c>
      <c r="D42" s="251" t="s">
        <v>273</v>
      </c>
      <c r="E42" s="252">
        <v>1</v>
      </c>
      <c r="F42" s="253"/>
      <c r="G42" s="254">
        <f>ROUND(E42*F42,2)</f>
        <v>0</v>
      </c>
      <c r="H42" s="231">
        <v>0</v>
      </c>
      <c r="I42" s="230">
        <f>ROUND(E42*H42,2)</f>
        <v>0</v>
      </c>
      <c r="J42" s="231">
        <v>8670</v>
      </c>
      <c r="K42" s="230">
        <f>ROUND(E42*J42,2)</f>
        <v>8670</v>
      </c>
      <c r="L42" s="230">
        <v>21</v>
      </c>
      <c r="M42" s="230">
        <f>G42*(1+L42/100)</f>
        <v>0</v>
      </c>
      <c r="N42" s="229">
        <v>0</v>
      </c>
      <c r="O42" s="229">
        <f>ROUND(E42*N42,2)</f>
        <v>0</v>
      </c>
      <c r="P42" s="229">
        <v>0</v>
      </c>
      <c r="Q42" s="229">
        <f>ROUND(E42*P42,2)</f>
        <v>0</v>
      </c>
      <c r="R42" s="230"/>
      <c r="S42" s="230" t="s">
        <v>194</v>
      </c>
      <c r="T42" s="230" t="s">
        <v>186</v>
      </c>
      <c r="U42" s="230">
        <v>0</v>
      </c>
      <c r="V42" s="230">
        <f>ROUND(E42*U42,2)</f>
        <v>0</v>
      </c>
      <c r="W42" s="230"/>
      <c r="X42" s="230" t="s">
        <v>120</v>
      </c>
      <c r="Y42" s="230" t="s">
        <v>121</v>
      </c>
      <c r="Z42" s="210"/>
      <c r="AA42" s="210"/>
      <c r="AB42" s="210"/>
      <c r="AC42" s="210"/>
      <c r="AD42" s="210"/>
      <c r="AE42" s="210"/>
      <c r="AF42" s="210"/>
      <c r="AG42" s="210" t="s">
        <v>208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x14ac:dyDescent="0.25">
      <c r="A43" s="236" t="s">
        <v>114</v>
      </c>
      <c r="B43" s="237" t="s">
        <v>75</v>
      </c>
      <c r="C43" s="257" t="s">
        <v>76</v>
      </c>
      <c r="D43" s="238"/>
      <c r="E43" s="239"/>
      <c r="F43" s="240"/>
      <c r="G43" s="241">
        <f>SUMIF(AG44:AG49,"&lt;&gt;NOR",G44:G49)</f>
        <v>0</v>
      </c>
      <c r="H43" s="235"/>
      <c r="I43" s="235">
        <f>SUM(I44:I49)</f>
        <v>0</v>
      </c>
      <c r="J43" s="235"/>
      <c r="K43" s="235">
        <f>SUM(K44:K49)</f>
        <v>199258</v>
      </c>
      <c r="L43" s="235"/>
      <c r="M43" s="235">
        <f>SUM(M44:M49)</f>
        <v>0</v>
      </c>
      <c r="N43" s="234"/>
      <c r="O43" s="234">
        <f>SUM(O44:O49)</f>
        <v>0</v>
      </c>
      <c r="P43" s="234"/>
      <c r="Q43" s="234">
        <f>SUM(Q44:Q49)</f>
        <v>0</v>
      </c>
      <c r="R43" s="235"/>
      <c r="S43" s="235"/>
      <c r="T43" s="235"/>
      <c r="U43" s="235"/>
      <c r="V43" s="235">
        <f>SUM(V44:V49)</f>
        <v>0</v>
      </c>
      <c r="W43" s="235"/>
      <c r="X43" s="235"/>
      <c r="Y43" s="235"/>
      <c r="AG43" t="s">
        <v>115</v>
      </c>
    </row>
    <row r="44" spans="1:60" ht="20.399999999999999" outlineLevel="1" x14ac:dyDescent="0.25">
      <c r="A44" s="249">
        <v>34</v>
      </c>
      <c r="B44" s="250" t="s">
        <v>274</v>
      </c>
      <c r="C44" s="260" t="s">
        <v>275</v>
      </c>
      <c r="D44" s="251" t="s">
        <v>143</v>
      </c>
      <c r="E44" s="252">
        <v>300</v>
      </c>
      <c r="F44" s="253"/>
      <c r="G44" s="254">
        <f>ROUND(E44*F44,2)</f>
        <v>0</v>
      </c>
      <c r="H44" s="231">
        <v>0</v>
      </c>
      <c r="I44" s="230">
        <f>ROUND(E44*H44,2)</f>
        <v>0</v>
      </c>
      <c r="J44" s="231">
        <v>33</v>
      </c>
      <c r="K44" s="230">
        <f>ROUND(E44*J44,2)</f>
        <v>9900</v>
      </c>
      <c r="L44" s="230">
        <v>21</v>
      </c>
      <c r="M44" s="230">
        <f>G44*(1+L44/100)</f>
        <v>0</v>
      </c>
      <c r="N44" s="229">
        <v>0</v>
      </c>
      <c r="O44" s="229">
        <f>ROUND(E44*N44,2)</f>
        <v>0</v>
      </c>
      <c r="P44" s="229">
        <v>0</v>
      </c>
      <c r="Q44" s="229">
        <f>ROUND(E44*P44,2)</f>
        <v>0</v>
      </c>
      <c r="R44" s="230"/>
      <c r="S44" s="230" t="s">
        <v>194</v>
      </c>
      <c r="T44" s="230" t="s">
        <v>186</v>
      </c>
      <c r="U44" s="230">
        <v>0</v>
      </c>
      <c r="V44" s="230">
        <f>ROUND(E44*U44,2)</f>
        <v>0</v>
      </c>
      <c r="W44" s="230"/>
      <c r="X44" s="230" t="s">
        <v>120</v>
      </c>
      <c r="Y44" s="230" t="s">
        <v>121</v>
      </c>
      <c r="Z44" s="210"/>
      <c r="AA44" s="210"/>
      <c r="AB44" s="210"/>
      <c r="AC44" s="210"/>
      <c r="AD44" s="210"/>
      <c r="AE44" s="210"/>
      <c r="AF44" s="210"/>
      <c r="AG44" s="210" t="s">
        <v>208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9">
        <v>35</v>
      </c>
      <c r="B45" s="250" t="s">
        <v>276</v>
      </c>
      <c r="C45" s="260" t="s">
        <v>277</v>
      </c>
      <c r="D45" s="251" t="s">
        <v>143</v>
      </c>
      <c r="E45" s="252">
        <v>1200</v>
      </c>
      <c r="F45" s="253"/>
      <c r="G45" s="254">
        <f>ROUND(E45*F45,2)</f>
        <v>0</v>
      </c>
      <c r="H45" s="231">
        <v>0</v>
      </c>
      <c r="I45" s="230">
        <f>ROUND(E45*H45,2)</f>
        <v>0</v>
      </c>
      <c r="J45" s="231">
        <v>38</v>
      </c>
      <c r="K45" s="230">
        <f>ROUND(E45*J45,2)</f>
        <v>45600</v>
      </c>
      <c r="L45" s="230">
        <v>21</v>
      </c>
      <c r="M45" s="230">
        <f>G45*(1+L45/100)</f>
        <v>0</v>
      </c>
      <c r="N45" s="229">
        <v>0</v>
      </c>
      <c r="O45" s="229">
        <f>ROUND(E45*N45,2)</f>
        <v>0</v>
      </c>
      <c r="P45" s="229">
        <v>0</v>
      </c>
      <c r="Q45" s="229">
        <f>ROUND(E45*P45,2)</f>
        <v>0</v>
      </c>
      <c r="R45" s="230"/>
      <c r="S45" s="230" t="s">
        <v>194</v>
      </c>
      <c r="T45" s="230" t="s">
        <v>186</v>
      </c>
      <c r="U45" s="230">
        <v>0</v>
      </c>
      <c r="V45" s="230">
        <f>ROUND(E45*U45,2)</f>
        <v>0</v>
      </c>
      <c r="W45" s="230"/>
      <c r="X45" s="230" t="s">
        <v>120</v>
      </c>
      <c r="Y45" s="230" t="s">
        <v>121</v>
      </c>
      <c r="Z45" s="210"/>
      <c r="AA45" s="210"/>
      <c r="AB45" s="210"/>
      <c r="AC45" s="210"/>
      <c r="AD45" s="210"/>
      <c r="AE45" s="210"/>
      <c r="AF45" s="210"/>
      <c r="AG45" s="210" t="s">
        <v>208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9">
        <v>36</v>
      </c>
      <c r="B46" s="250" t="s">
        <v>278</v>
      </c>
      <c r="C46" s="260" t="s">
        <v>279</v>
      </c>
      <c r="D46" s="251" t="s">
        <v>143</v>
      </c>
      <c r="E46" s="252">
        <v>400</v>
      </c>
      <c r="F46" s="253"/>
      <c r="G46" s="254">
        <f>ROUND(E46*F46,2)</f>
        <v>0</v>
      </c>
      <c r="H46" s="231">
        <v>0</v>
      </c>
      <c r="I46" s="230">
        <f>ROUND(E46*H46,2)</f>
        <v>0</v>
      </c>
      <c r="J46" s="231">
        <v>105</v>
      </c>
      <c r="K46" s="230">
        <f>ROUND(E46*J46,2)</f>
        <v>42000</v>
      </c>
      <c r="L46" s="230">
        <v>21</v>
      </c>
      <c r="M46" s="230">
        <f>G46*(1+L46/100)</f>
        <v>0</v>
      </c>
      <c r="N46" s="229">
        <v>0</v>
      </c>
      <c r="O46" s="229">
        <f>ROUND(E46*N46,2)</f>
        <v>0</v>
      </c>
      <c r="P46" s="229">
        <v>0</v>
      </c>
      <c r="Q46" s="229">
        <f>ROUND(E46*P46,2)</f>
        <v>0</v>
      </c>
      <c r="R46" s="230"/>
      <c r="S46" s="230" t="s">
        <v>194</v>
      </c>
      <c r="T46" s="230" t="s">
        <v>186</v>
      </c>
      <c r="U46" s="230">
        <v>0</v>
      </c>
      <c r="V46" s="230">
        <f>ROUND(E46*U46,2)</f>
        <v>0</v>
      </c>
      <c r="W46" s="230"/>
      <c r="X46" s="230" t="s">
        <v>120</v>
      </c>
      <c r="Y46" s="230" t="s">
        <v>121</v>
      </c>
      <c r="Z46" s="210"/>
      <c r="AA46" s="210"/>
      <c r="AB46" s="210"/>
      <c r="AC46" s="210"/>
      <c r="AD46" s="210"/>
      <c r="AE46" s="210"/>
      <c r="AF46" s="210"/>
      <c r="AG46" s="210" t="s">
        <v>208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9">
        <v>37</v>
      </c>
      <c r="B47" s="250" t="s">
        <v>280</v>
      </c>
      <c r="C47" s="260" t="s">
        <v>281</v>
      </c>
      <c r="D47" s="251" t="s">
        <v>207</v>
      </c>
      <c r="E47" s="252">
        <v>4800</v>
      </c>
      <c r="F47" s="253"/>
      <c r="G47" s="254">
        <f>ROUND(E47*F47,2)</f>
        <v>0</v>
      </c>
      <c r="H47" s="231">
        <v>0</v>
      </c>
      <c r="I47" s="230">
        <f>ROUND(E47*H47,2)</f>
        <v>0</v>
      </c>
      <c r="J47" s="231">
        <v>7</v>
      </c>
      <c r="K47" s="230">
        <f>ROUND(E47*J47,2)</f>
        <v>33600</v>
      </c>
      <c r="L47" s="230">
        <v>21</v>
      </c>
      <c r="M47" s="230">
        <f>G47*(1+L47/100)</f>
        <v>0</v>
      </c>
      <c r="N47" s="229">
        <v>0</v>
      </c>
      <c r="O47" s="229">
        <f>ROUND(E47*N47,2)</f>
        <v>0</v>
      </c>
      <c r="P47" s="229">
        <v>0</v>
      </c>
      <c r="Q47" s="229">
        <f>ROUND(E47*P47,2)</f>
        <v>0</v>
      </c>
      <c r="R47" s="230"/>
      <c r="S47" s="230" t="s">
        <v>194</v>
      </c>
      <c r="T47" s="230" t="s">
        <v>186</v>
      </c>
      <c r="U47" s="230">
        <v>0</v>
      </c>
      <c r="V47" s="230">
        <f>ROUND(E47*U47,2)</f>
        <v>0</v>
      </c>
      <c r="W47" s="230"/>
      <c r="X47" s="230" t="s">
        <v>120</v>
      </c>
      <c r="Y47" s="230" t="s">
        <v>121</v>
      </c>
      <c r="Z47" s="210"/>
      <c r="AA47" s="210"/>
      <c r="AB47" s="210"/>
      <c r="AC47" s="210"/>
      <c r="AD47" s="210"/>
      <c r="AE47" s="210"/>
      <c r="AF47" s="210"/>
      <c r="AG47" s="210" t="s">
        <v>208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0.399999999999999" outlineLevel="1" x14ac:dyDescent="0.25">
      <c r="A48" s="249">
        <v>38</v>
      </c>
      <c r="B48" s="250" t="s">
        <v>282</v>
      </c>
      <c r="C48" s="260" t="s">
        <v>283</v>
      </c>
      <c r="D48" s="251" t="s">
        <v>207</v>
      </c>
      <c r="E48" s="252">
        <v>4800</v>
      </c>
      <c r="F48" s="253"/>
      <c r="G48" s="254">
        <f>ROUND(E48*F48,2)</f>
        <v>0</v>
      </c>
      <c r="H48" s="231">
        <v>0</v>
      </c>
      <c r="I48" s="230">
        <f>ROUND(E48*H48,2)</f>
        <v>0</v>
      </c>
      <c r="J48" s="231">
        <v>12</v>
      </c>
      <c r="K48" s="230">
        <f>ROUND(E48*J48,2)</f>
        <v>57600</v>
      </c>
      <c r="L48" s="230">
        <v>21</v>
      </c>
      <c r="M48" s="230">
        <f>G48*(1+L48/100)</f>
        <v>0</v>
      </c>
      <c r="N48" s="229">
        <v>0</v>
      </c>
      <c r="O48" s="229">
        <f>ROUND(E48*N48,2)</f>
        <v>0</v>
      </c>
      <c r="P48" s="229">
        <v>0</v>
      </c>
      <c r="Q48" s="229">
        <f>ROUND(E48*P48,2)</f>
        <v>0</v>
      </c>
      <c r="R48" s="230"/>
      <c r="S48" s="230" t="s">
        <v>194</v>
      </c>
      <c r="T48" s="230" t="s">
        <v>186</v>
      </c>
      <c r="U48" s="230">
        <v>0</v>
      </c>
      <c r="V48" s="230">
        <f>ROUND(E48*U48,2)</f>
        <v>0</v>
      </c>
      <c r="W48" s="230"/>
      <c r="X48" s="230" t="s">
        <v>120</v>
      </c>
      <c r="Y48" s="230" t="s">
        <v>121</v>
      </c>
      <c r="Z48" s="210"/>
      <c r="AA48" s="210"/>
      <c r="AB48" s="210"/>
      <c r="AC48" s="210"/>
      <c r="AD48" s="210"/>
      <c r="AE48" s="210"/>
      <c r="AF48" s="210"/>
      <c r="AG48" s="210" t="s">
        <v>208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49">
        <v>39</v>
      </c>
      <c r="B49" s="250" t="s">
        <v>284</v>
      </c>
      <c r="C49" s="260" t="s">
        <v>285</v>
      </c>
      <c r="D49" s="251" t="s">
        <v>273</v>
      </c>
      <c r="E49" s="252">
        <v>1</v>
      </c>
      <c r="F49" s="253"/>
      <c r="G49" s="254">
        <f>ROUND(E49*F49,2)</f>
        <v>0</v>
      </c>
      <c r="H49" s="231">
        <v>0</v>
      </c>
      <c r="I49" s="230">
        <f>ROUND(E49*H49,2)</f>
        <v>0</v>
      </c>
      <c r="J49" s="231">
        <v>10558</v>
      </c>
      <c r="K49" s="230">
        <f>ROUND(E49*J49,2)</f>
        <v>10558</v>
      </c>
      <c r="L49" s="230">
        <v>21</v>
      </c>
      <c r="M49" s="230">
        <f>G49*(1+L49/100)</f>
        <v>0</v>
      </c>
      <c r="N49" s="229">
        <v>0</v>
      </c>
      <c r="O49" s="229">
        <f>ROUND(E49*N49,2)</f>
        <v>0</v>
      </c>
      <c r="P49" s="229">
        <v>0</v>
      </c>
      <c r="Q49" s="229">
        <f>ROUND(E49*P49,2)</f>
        <v>0</v>
      </c>
      <c r="R49" s="230"/>
      <c r="S49" s="230" t="s">
        <v>194</v>
      </c>
      <c r="T49" s="230" t="s">
        <v>186</v>
      </c>
      <c r="U49" s="230">
        <v>0</v>
      </c>
      <c r="V49" s="230">
        <f>ROUND(E49*U49,2)</f>
        <v>0</v>
      </c>
      <c r="W49" s="230"/>
      <c r="X49" s="230" t="s">
        <v>120</v>
      </c>
      <c r="Y49" s="230" t="s">
        <v>121</v>
      </c>
      <c r="Z49" s="210"/>
      <c r="AA49" s="210"/>
      <c r="AB49" s="210"/>
      <c r="AC49" s="210"/>
      <c r="AD49" s="210"/>
      <c r="AE49" s="210"/>
      <c r="AF49" s="210"/>
      <c r="AG49" s="210" t="s">
        <v>208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x14ac:dyDescent="0.25">
      <c r="A50" s="236" t="s">
        <v>114</v>
      </c>
      <c r="B50" s="237" t="s">
        <v>77</v>
      </c>
      <c r="C50" s="257" t="s">
        <v>78</v>
      </c>
      <c r="D50" s="238"/>
      <c r="E50" s="239"/>
      <c r="F50" s="240"/>
      <c r="G50" s="241">
        <f>SUMIF(AG51:AG56,"&lt;&gt;NOR",G51:G56)</f>
        <v>0</v>
      </c>
      <c r="H50" s="235"/>
      <c r="I50" s="235">
        <f>SUM(I51:I56)</f>
        <v>0</v>
      </c>
      <c r="J50" s="235"/>
      <c r="K50" s="235">
        <f>SUM(K51:K56)</f>
        <v>371499</v>
      </c>
      <c r="L50" s="235"/>
      <c r="M50" s="235">
        <f>SUM(M51:M56)</f>
        <v>0</v>
      </c>
      <c r="N50" s="234"/>
      <c r="O50" s="234">
        <f>SUM(O51:O56)</f>
        <v>0</v>
      </c>
      <c r="P50" s="234"/>
      <c r="Q50" s="234">
        <f>SUM(Q51:Q56)</f>
        <v>0</v>
      </c>
      <c r="R50" s="235"/>
      <c r="S50" s="235"/>
      <c r="T50" s="235"/>
      <c r="U50" s="235"/>
      <c r="V50" s="235">
        <f>SUM(V51:V56)</f>
        <v>0</v>
      </c>
      <c r="W50" s="235"/>
      <c r="X50" s="235"/>
      <c r="Y50" s="235"/>
      <c r="AG50" t="s">
        <v>115</v>
      </c>
    </row>
    <row r="51" spans="1:60" outlineLevel="1" x14ac:dyDescent="0.25">
      <c r="A51" s="249">
        <v>40</v>
      </c>
      <c r="B51" s="250" t="s">
        <v>286</v>
      </c>
      <c r="C51" s="260" t="s">
        <v>287</v>
      </c>
      <c r="D51" s="251" t="s">
        <v>143</v>
      </c>
      <c r="E51" s="252">
        <v>300</v>
      </c>
      <c r="F51" s="253"/>
      <c r="G51" s="254">
        <f>ROUND(E51*F51,2)</f>
        <v>0</v>
      </c>
      <c r="H51" s="231">
        <v>0</v>
      </c>
      <c r="I51" s="230">
        <f>ROUND(E51*H51,2)</f>
        <v>0</v>
      </c>
      <c r="J51" s="231">
        <v>48</v>
      </c>
      <c r="K51" s="230">
        <f>ROUND(E51*J51,2)</f>
        <v>14400</v>
      </c>
      <c r="L51" s="230">
        <v>21</v>
      </c>
      <c r="M51" s="230">
        <f>G51*(1+L51/100)</f>
        <v>0</v>
      </c>
      <c r="N51" s="229">
        <v>0</v>
      </c>
      <c r="O51" s="229">
        <f>ROUND(E51*N51,2)</f>
        <v>0</v>
      </c>
      <c r="P51" s="229">
        <v>0</v>
      </c>
      <c r="Q51" s="229">
        <f>ROUND(E51*P51,2)</f>
        <v>0</v>
      </c>
      <c r="R51" s="230"/>
      <c r="S51" s="230" t="s">
        <v>194</v>
      </c>
      <c r="T51" s="230" t="s">
        <v>186</v>
      </c>
      <c r="U51" s="230">
        <v>0</v>
      </c>
      <c r="V51" s="230">
        <f>ROUND(E51*U51,2)</f>
        <v>0</v>
      </c>
      <c r="W51" s="230"/>
      <c r="X51" s="230" t="s">
        <v>120</v>
      </c>
      <c r="Y51" s="230" t="s">
        <v>121</v>
      </c>
      <c r="Z51" s="210"/>
      <c r="AA51" s="210"/>
      <c r="AB51" s="210"/>
      <c r="AC51" s="210"/>
      <c r="AD51" s="210"/>
      <c r="AE51" s="210"/>
      <c r="AF51" s="210"/>
      <c r="AG51" s="210" t="s">
        <v>208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9">
        <v>41</v>
      </c>
      <c r="B52" s="250" t="s">
        <v>288</v>
      </c>
      <c r="C52" s="260" t="s">
        <v>289</v>
      </c>
      <c r="D52" s="251" t="s">
        <v>207</v>
      </c>
      <c r="E52" s="252">
        <v>1</v>
      </c>
      <c r="F52" s="253"/>
      <c r="G52" s="254">
        <f>ROUND(E52*F52,2)</f>
        <v>0</v>
      </c>
      <c r="H52" s="231">
        <v>0</v>
      </c>
      <c r="I52" s="230">
        <f>ROUND(E52*H52,2)</f>
        <v>0</v>
      </c>
      <c r="J52" s="231">
        <v>793</v>
      </c>
      <c r="K52" s="230">
        <f>ROUND(E52*J52,2)</f>
        <v>793</v>
      </c>
      <c r="L52" s="230">
        <v>21</v>
      </c>
      <c r="M52" s="230">
        <f>G52*(1+L52/100)</f>
        <v>0</v>
      </c>
      <c r="N52" s="229">
        <v>0</v>
      </c>
      <c r="O52" s="229">
        <f>ROUND(E52*N52,2)</f>
        <v>0</v>
      </c>
      <c r="P52" s="229">
        <v>0</v>
      </c>
      <c r="Q52" s="229">
        <f>ROUND(E52*P52,2)</f>
        <v>0</v>
      </c>
      <c r="R52" s="230"/>
      <c r="S52" s="230" t="s">
        <v>194</v>
      </c>
      <c r="T52" s="230" t="s">
        <v>186</v>
      </c>
      <c r="U52" s="230">
        <v>0</v>
      </c>
      <c r="V52" s="230">
        <f>ROUND(E52*U52,2)</f>
        <v>0</v>
      </c>
      <c r="W52" s="230"/>
      <c r="X52" s="230" t="s">
        <v>120</v>
      </c>
      <c r="Y52" s="230" t="s">
        <v>121</v>
      </c>
      <c r="Z52" s="210"/>
      <c r="AA52" s="210"/>
      <c r="AB52" s="210"/>
      <c r="AC52" s="210"/>
      <c r="AD52" s="210"/>
      <c r="AE52" s="210"/>
      <c r="AF52" s="210"/>
      <c r="AG52" s="210" t="s">
        <v>208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9">
        <v>42</v>
      </c>
      <c r="B53" s="250" t="s">
        <v>290</v>
      </c>
      <c r="C53" s="260" t="s">
        <v>291</v>
      </c>
      <c r="D53" s="251" t="s">
        <v>143</v>
      </c>
      <c r="E53" s="252">
        <v>1600</v>
      </c>
      <c r="F53" s="253"/>
      <c r="G53" s="254">
        <f>ROUND(E53*F53,2)</f>
        <v>0</v>
      </c>
      <c r="H53" s="231">
        <v>0</v>
      </c>
      <c r="I53" s="230">
        <f>ROUND(E53*H53,2)</f>
        <v>0</v>
      </c>
      <c r="J53" s="231">
        <v>59</v>
      </c>
      <c r="K53" s="230">
        <f>ROUND(E53*J53,2)</f>
        <v>94400</v>
      </c>
      <c r="L53" s="230">
        <v>21</v>
      </c>
      <c r="M53" s="230">
        <f>G53*(1+L53/100)</f>
        <v>0</v>
      </c>
      <c r="N53" s="229">
        <v>0</v>
      </c>
      <c r="O53" s="229">
        <f>ROUND(E53*N53,2)</f>
        <v>0</v>
      </c>
      <c r="P53" s="229">
        <v>0</v>
      </c>
      <c r="Q53" s="229">
        <f>ROUND(E53*P53,2)</f>
        <v>0</v>
      </c>
      <c r="R53" s="230"/>
      <c r="S53" s="230" t="s">
        <v>194</v>
      </c>
      <c r="T53" s="230" t="s">
        <v>186</v>
      </c>
      <c r="U53" s="230">
        <v>0</v>
      </c>
      <c r="V53" s="230">
        <f>ROUND(E53*U53,2)</f>
        <v>0</v>
      </c>
      <c r="W53" s="230"/>
      <c r="X53" s="230" t="s">
        <v>120</v>
      </c>
      <c r="Y53" s="230" t="s">
        <v>121</v>
      </c>
      <c r="Z53" s="210"/>
      <c r="AA53" s="210"/>
      <c r="AB53" s="210"/>
      <c r="AC53" s="210"/>
      <c r="AD53" s="210"/>
      <c r="AE53" s="210"/>
      <c r="AF53" s="210"/>
      <c r="AG53" s="210" t="s">
        <v>208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49">
        <v>43</v>
      </c>
      <c r="B54" s="250" t="s">
        <v>292</v>
      </c>
      <c r="C54" s="260" t="s">
        <v>293</v>
      </c>
      <c r="D54" s="251" t="s">
        <v>207</v>
      </c>
      <c r="E54" s="252">
        <v>4800</v>
      </c>
      <c r="F54" s="253"/>
      <c r="G54" s="254">
        <f>ROUND(E54*F54,2)</f>
        <v>0</v>
      </c>
      <c r="H54" s="231">
        <v>0</v>
      </c>
      <c r="I54" s="230">
        <f>ROUND(E54*H54,2)</f>
        <v>0</v>
      </c>
      <c r="J54" s="231">
        <v>52</v>
      </c>
      <c r="K54" s="230">
        <f>ROUND(E54*J54,2)</f>
        <v>249600</v>
      </c>
      <c r="L54" s="230">
        <v>21</v>
      </c>
      <c r="M54" s="230">
        <f>G54*(1+L54/100)</f>
        <v>0</v>
      </c>
      <c r="N54" s="229">
        <v>0</v>
      </c>
      <c r="O54" s="229">
        <f>ROUND(E54*N54,2)</f>
        <v>0</v>
      </c>
      <c r="P54" s="229">
        <v>0</v>
      </c>
      <c r="Q54" s="229">
        <f>ROUND(E54*P54,2)</f>
        <v>0</v>
      </c>
      <c r="R54" s="230"/>
      <c r="S54" s="230" t="s">
        <v>194</v>
      </c>
      <c r="T54" s="230" t="s">
        <v>186</v>
      </c>
      <c r="U54" s="230">
        <v>0</v>
      </c>
      <c r="V54" s="230">
        <f>ROUND(E54*U54,2)</f>
        <v>0</v>
      </c>
      <c r="W54" s="230"/>
      <c r="X54" s="230" t="s">
        <v>120</v>
      </c>
      <c r="Y54" s="230" t="s">
        <v>121</v>
      </c>
      <c r="Z54" s="210"/>
      <c r="AA54" s="210"/>
      <c r="AB54" s="210"/>
      <c r="AC54" s="210"/>
      <c r="AD54" s="210"/>
      <c r="AE54" s="210"/>
      <c r="AF54" s="210"/>
      <c r="AG54" s="210" t="s">
        <v>208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49">
        <v>44</v>
      </c>
      <c r="B55" s="250" t="s">
        <v>294</v>
      </c>
      <c r="C55" s="260" t="s">
        <v>295</v>
      </c>
      <c r="D55" s="251" t="s">
        <v>207</v>
      </c>
      <c r="E55" s="252">
        <v>97</v>
      </c>
      <c r="F55" s="253"/>
      <c r="G55" s="254">
        <f>ROUND(E55*F55,2)</f>
        <v>0</v>
      </c>
      <c r="H55" s="231">
        <v>0</v>
      </c>
      <c r="I55" s="230">
        <f>ROUND(E55*H55,2)</f>
        <v>0</v>
      </c>
      <c r="J55" s="231">
        <v>19</v>
      </c>
      <c r="K55" s="230">
        <f>ROUND(E55*J55,2)</f>
        <v>1843</v>
      </c>
      <c r="L55" s="230">
        <v>21</v>
      </c>
      <c r="M55" s="230">
        <f>G55*(1+L55/100)</f>
        <v>0</v>
      </c>
      <c r="N55" s="229">
        <v>0</v>
      </c>
      <c r="O55" s="229">
        <f>ROUND(E55*N55,2)</f>
        <v>0</v>
      </c>
      <c r="P55" s="229">
        <v>0</v>
      </c>
      <c r="Q55" s="229">
        <f>ROUND(E55*P55,2)</f>
        <v>0</v>
      </c>
      <c r="R55" s="230"/>
      <c r="S55" s="230" t="s">
        <v>194</v>
      </c>
      <c r="T55" s="230" t="s">
        <v>186</v>
      </c>
      <c r="U55" s="230">
        <v>0</v>
      </c>
      <c r="V55" s="230">
        <f>ROUND(E55*U55,2)</f>
        <v>0</v>
      </c>
      <c r="W55" s="230"/>
      <c r="X55" s="230" t="s">
        <v>120</v>
      </c>
      <c r="Y55" s="230" t="s">
        <v>121</v>
      </c>
      <c r="Z55" s="210"/>
      <c r="AA55" s="210"/>
      <c r="AB55" s="210"/>
      <c r="AC55" s="210"/>
      <c r="AD55" s="210"/>
      <c r="AE55" s="210"/>
      <c r="AF55" s="210"/>
      <c r="AG55" s="210" t="s">
        <v>208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49">
        <v>45</v>
      </c>
      <c r="B56" s="250" t="s">
        <v>296</v>
      </c>
      <c r="C56" s="260" t="s">
        <v>297</v>
      </c>
      <c r="D56" s="251" t="s">
        <v>273</v>
      </c>
      <c r="E56" s="252">
        <v>1</v>
      </c>
      <c r="F56" s="253"/>
      <c r="G56" s="254">
        <f>ROUND(E56*F56,2)</f>
        <v>0</v>
      </c>
      <c r="H56" s="231">
        <v>0</v>
      </c>
      <c r="I56" s="230">
        <f>ROUND(E56*H56,2)</f>
        <v>0</v>
      </c>
      <c r="J56" s="231">
        <v>10463</v>
      </c>
      <c r="K56" s="230">
        <f>ROUND(E56*J56,2)</f>
        <v>10463</v>
      </c>
      <c r="L56" s="230">
        <v>21</v>
      </c>
      <c r="M56" s="230">
        <f>G56*(1+L56/100)</f>
        <v>0</v>
      </c>
      <c r="N56" s="229">
        <v>0</v>
      </c>
      <c r="O56" s="229">
        <f>ROUND(E56*N56,2)</f>
        <v>0</v>
      </c>
      <c r="P56" s="229">
        <v>0</v>
      </c>
      <c r="Q56" s="229">
        <f>ROUND(E56*P56,2)</f>
        <v>0</v>
      </c>
      <c r="R56" s="230"/>
      <c r="S56" s="230" t="s">
        <v>194</v>
      </c>
      <c r="T56" s="230" t="s">
        <v>186</v>
      </c>
      <c r="U56" s="230">
        <v>0</v>
      </c>
      <c r="V56" s="230">
        <f>ROUND(E56*U56,2)</f>
        <v>0</v>
      </c>
      <c r="W56" s="230"/>
      <c r="X56" s="230" t="s">
        <v>120</v>
      </c>
      <c r="Y56" s="230" t="s">
        <v>121</v>
      </c>
      <c r="Z56" s="210"/>
      <c r="AA56" s="210"/>
      <c r="AB56" s="210"/>
      <c r="AC56" s="210"/>
      <c r="AD56" s="210"/>
      <c r="AE56" s="210"/>
      <c r="AF56" s="210"/>
      <c r="AG56" s="210" t="s">
        <v>208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x14ac:dyDescent="0.25">
      <c r="A57" s="236" t="s">
        <v>114</v>
      </c>
      <c r="B57" s="237" t="s">
        <v>79</v>
      </c>
      <c r="C57" s="257" t="s">
        <v>80</v>
      </c>
      <c r="D57" s="238"/>
      <c r="E57" s="239"/>
      <c r="F57" s="240"/>
      <c r="G57" s="241">
        <f>SUMIF(AG58:AG69,"&lt;&gt;NOR",G58:G69)</f>
        <v>0</v>
      </c>
      <c r="H57" s="235"/>
      <c r="I57" s="235">
        <f>SUM(I58:I69)</f>
        <v>0</v>
      </c>
      <c r="J57" s="235"/>
      <c r="K57" s="235">
        <f>SUM(K58:K69)</f>
        <v>587173</v>
      </c>
      <c r="L57" s="235"/>
      <c r="M57" s="235">
        <f>SUM(M58:M69)</f>
        <v>0</v>
      </c>
      <c r="N57" s="234"/>
      <c r="O57" s="234">
        <f>SUM(O58:O69)</f>
        <v>0</v>
      </c>
      <c r="P57" s="234"/>
      <c r="Q57" s="234">
        <f>SUM(Q58:Q69)</f>
        <v>0</v>
      </c>
      <c r="R57" s="235"/>
      <c r="S57" s="235"/>
      <c r="T57" s="235"/>
      <c r="U57" s="235"/>
      <c r="V57" s="235">
        <f>SUM(V58:V69)</f>
        <v>0</v>
      </c>
      <c r="W57" s="235"/>
      <c r="X57" s="235"/>
      <c r="Y57" s="235"/>
      <c r="AG57" t="s">
        <v>115</v>
      </c>
    </row>
    <row r="58" spans="1:60" outlineLevel="1" x14ac:dyDescent="0.25">
      <c r="A58" s="249">
        <v>46</v>
      </c>
      <c r="B58" s="250" t="s">
        <v>298</v>
      </c>
      <c r="C58" s="260" t="s">
        <v>299</v>
      </c>
      <c r="D58" s="251" t="s">
        <v>207</v>
      </c>
      <c r="E58" s="252">
        <v>1</v>
      </c>
      <c r="F58" s="253"/>
      <c r="G58" s="254">
        <f>ROUND(E58*F58,2)</f>
        <v>0</v>
      </c>
      <c r="H58" s="231">
        <v>0</v>
      </c>
      <c r="I58" s="230">
        <f>ROUND(E58*H58,2)</f>
        <v>0</v>
      </c>
      <c r="J58" s="231">
        <v>2748</v>
      </c>
      <c r="K58" s="230">
        <f>ROUND(E58*J58,2)</f>
        <v>2748</v>
      </c>
      <c r="L58" s="230">
        <v>21</v>
      </c>
      <c r="M58" s="230">
        <f>G58*(1+L58/100)</f>
        <v>0</v>
      </c>
      <c r="N58" s="229">
        <v>0</v>
      </c>
      <c r="O58" s="229">
        <f>ROUND(E58*N58,2)</f>
        <v>0</v>
      </c>
      <c r="P58" s="229">
        <v>0</v>
      </c>
      <c r="Q58" s="229">
        <f>ROUND(E58*P58,2)</f>
        <v>0</v>
      </c>
      <c r="R58" s="230"/>
      <c r="S58" s="230" t="s">
        <v>194</v>
      </c>
      <c r="T58" s="230" t="s">
        <v>186</v>
      </c>
      <c r="U58" s="230">
        <v>0</v>
      </c>
      <c r="V58" s="230">
        <f>ROUND(E58*U58,2)</f>
        <v>0</v>
      </c>
      <c r="W58" s="230"/>
      <c r="X58" s="230" t="s">
        <v>120</v>
      </c>
      <c r="Y58" s="230" t="s">
        <v>121</v>
      </c>
      <c r="Z58" s="210"/>
      <c r="AA58" s="210"/>
      <c r="AB58" s="210"/>
      <c r="AC58" s="210"/>
      <c r="AD58" s="210"/>
      <c r="AE58" s="210"/>
      <c r="AF58" s="210"/>
      <c r="AG58" s="210" t="s">
        <v>208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49">
        <v>47</v>
      </c>
      <c r="B59" s="250" t="s">
        <v>300</v>
      </c>
      <c r="C59" s="260" t="s">
        <v>301</v>
      </c>
      <c r="D59" s="251" t="s">
        <v>273</v>
      </c>
      <c r="E59" s="252">
        <v>10</v>
      </c>
      <c r="F59" s="253"/>
      <c r="G59" s="254">
        <f>ROUND(E59*F59,2)</f>
        <v>0</v>
      </c>
      <c r="H59" s="231">
        <v>0</v>
      </c>
      <c r="I59" s="230">
        <f>ROUND(E59*H59,2)</f>
        <v>0</v>
      </c>
      <c r="J59" s="231">
        <v>5169</v>
      </c>
      <c r="K59" s="230">
        <f>ROUND(E59*J59,2)</f>
        <v>51690</v>
      </c>
      <c r="L59" s="230">
        <v>21</v>
      </c>
      <c r="M59" s="230">
        <f>G59*(1+L59/100)</f>
        <v>0</v>
      </c>
      <c r="N59" s="229">
        <v>0</v>
      </c>
      <c r="O59" s="229">
        <f>ROUND(E59*N59,2)</f>
        <v>0</v>
      </c>
      <c r="P59" s="229">
        <v>0</v>
      </c>
      <c r="Q59" s="229">
        <f>ROUND(E59*P59,2)</f>
        <v>0</v>
      </c>
      <c r="R59" s="230"/>
      <c r="S59" s="230" t="s">
        <v>194</v>
      </c>
      <c r="T59" s="230" t="s">
        <v>186</v>
      </c>
      <c r="U59" s="230">
        <v>0</v>
      </c>
      <c r="V59" s="230">
        <f>ROUND(E59*U59,2)</f>
        <v>0</v>
      </c>
      <c r="W59" s="230"/>
      <c r="X59" s="230" t="s">
        <v>120</v>
      </c>
      <c r="Y59" s="230" t="s">
        <v>121</v>
      </c>
      <c r="Z59" s="210"/>
      <c r="AA59" s="210"/>
      <c r="AB59" s="210"/>
      <c r="AC59" s="210"/>
      <c r="AD59" s="210"/>
      <c r="AE59" s="210"/>
      <c r="AF59" s="210"/>
      <c r="AG59" s="210" t="s">
        <v>208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49">
        <v>48</v>
      </c>
      <c r="B60" s="250" t="s">
        <v>302</v>
      </c>
      <c r="C60" s="260" t="s">
        <v>303</v>
      </c>
      <c r="D60" s="251" t="s">
        <v>304</v>
      </c>
      <c r="E60" s="252">
        <v>65</v>
      </c>
      <c r="F60" s="253"/>
      <c r="G60" s="254">
        <f>ROUND(E60*F60,2)</f>
        <v>0</v>
      </c>
      <c r="H60" s="231">
        <v>0</v>
      </c>
      <c r="I60" s="230">
        <f>ROUND(E60*H60,2)</f>
        <v>0</v>
      </c>
      <c r="J60" s="231">
        <v>1104</v>
      </c>
      <c r="K60" s="230">
        <f>ROUND(E60*J60,2)</f>
        <v>71760</v>
      </c>
      <c r="L60" s="230">
        <v>21</v>
      </c>
      <c r="M60" s="230">
        <f>G60*(1+L60/100)</f>
        <v>0</v>
      </c>
      <c r="N60" s="229">
        <v>0</v>
      </c>
      <c r="O60" s="229">
        <f>ROUND(E60*N60,2)</f>
        <v>0</v>
      </c>
      <c r="P60" s="229">
        <v>0</v>
      </c>
      <c r="Q60" s="229">
        <f>ROUND(E60*P60,2)</f>
        <v>0</v>
      </c>
      <c r="R60" s="230"/>
      <c r="S60" s="230" t="s">
        <v>194</v>
      </c>
      <c r="T60" s="230" t="s">
        <v>186</v>
      </c>
      <c r="U60" s="230">
        <v>0</v>
      </c>
      <c r="V60" s="230">
        <f>ROUND(E60*U60,2)</f>
        <v>0</v>
      </c>
      <c r="W60" s="230"/>
      <c r="X60" s="230" t="s">
        <v>120</v>
      </c>
      <c r="Y60" s="230" t="s">
        <v>121</v>
      </c>
      <c r="Z60" s="210"/>
      <c r="AA60" s="210"/>
      <c r="AB60" s="210"/>
      <c r="AC60" s="210"/>
      <c r="AD60" s="210"/>
      <c r="AE60" s="210"/>
      <c r="AF60" s="210"/>
      <c r="AG60" s="210" t="s">
        <v>208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49">
        <v>49</v>
      </c>
      <c r="B61" s="250" t="s">
        <v>305</v>
      </c>
      <c r="C61" s="260" t="s">
        <v>306</v>
      </c>
      <c r="D61" s="251" t="s">
        <v>304</v>
      </c>
      <c r="E61" s="252">
        <v>34</v>
      </c>
      <c r="F61" s="253"/>
      <c r="G61" s="254">
        <f>ROUND(E61*F61,2)</f>
        <v>0</v>
      </c>
      <c r="H61" s="231">
        <v>0</v>
      </c>
      <c r="I61" s="230">
        <f>ROUND(E61*H61,2)</f>
        <v>0</v>
      </c>
      <c r="J61" s="231">
        <v>1499</v>
      </c>
      <c r="K61" s="230">
        <f>ROUND(E61*J61,2)</f>
        <v>50966</v>
      </c>
      <c r="L61" s="230">
        <v>21</v>
      </c>
      <c r="M61" s="230">
        <f>G61*(1+L61/100)</f>
        <v>0</v>
      </c>
      <c r="N61" s="229">
        <v>0</v>
      </c>
      <c r="O61" s="229">
        <f>ROUND(E61*N61,2)</f>
        <v>0</v>
      </c>
      <c r="P61" s="229">
        <v>0</v>
      </c>
      <c r="Q61" s="229">
        <f>ROUND(E61*P61,2)</f>
        <v>0</v>
      </c>
      <c r="R61" s="230"/>
      <c r="S61" s="230" t="s">
        <v>194</v>
      </c>
      <c r="T61" s="230" t="s">
        <v>186</v>
      </c>
      <c r="U61" s="230">
        <v>0</v>
      </c>
      <c r="V61" s="230">
        <f>ROUND(E61*U61,2)</f>
        <v>0</v>
      </c>
      <c r="W61" s="230"/>
      <c r="X61" s="230" t="s">
        <v>120</v>
      </c>
      <c r="Y61" s="230" t="s">
        <v>121</v>
      </c>
      <c r="Z61" s="210"/>
      <c r="AA61" s="210"/>
      <c r="AB61" s="210"/>
      <c r="AC61" s="210"/>
      <c r="AD61" s="210"/>
      <c r="AE61" s="210"/>
      <c r="AF61" s="210"/>
      <c r="AG61" s="210" t="s">
        <v>208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49">
        <v>50</v>
      </c>
      <c r="B62" s="250" t="s">
        <v>307</v>
      </c>
      <c r="C62" s="260" t="s">
        <v>308</v>
      </c>
      <c r="D62" s="251" t="s">
        <v>304</v>
      </c>
      <c r="E62" s="252">
        <v>25</v>
      </c>
      <c r="F62" s="253"/>
      <c r="G62" s="254">
        <f>ROUND(E62*F62,2)</f>
        <v>0</v>
      </c>
      <c r="H62" s="231">
        <v>0</v>
      </c>
      <c r="I62" s="230">
        <f>ROUND(E62*H62,2)</f>
        <v>0</v>
      </c>
      <c r="J62" s="231">
        <v>1216</v>
      </c>
      <c r="K62" s="230">
        <f>ROUND(E62*J62,2)</f>
        <v>30400</v>
      </c>
      <c r="L62" s="230">
        <v>21</v>
      </c>
      <c r="M62" s="230">
        <f>G62*(1+L62/100)</f>
        <v>0</v>
      </c>
      <c r="N62" s="229">
        <v>0</v>
      </c>
      <c r="O62" s="229">
        <f>ROUND(E62*N62,2)</f>
        <v>0</v>
      </c>
      <c r="P62" s="229">
        <v>0</v>
      </c>
      <c r="Q62" s="229">
        <f>ROUND(E62*P62,2)</f>
        <v>0</v>
      </c>
      <c r="R62" s="230"/>
      <c r="S62" s="230" t="s">
        <v>194</v>
      </c>
      <c r="T62" s="230" t="s">
        <v>186</v>
      </c>
      <c r="U62" s="230">
        <v>0</v>
      </c>
      <c r="V62" s="230">
        <f>ROUND(E62*U62,2)</f>
        <v>0</v>
      </c>
      <c r="W62" s="230"/>
      <c r="X62" s="230" t="s">
        <v>120</v>
      </c>
      <c r="Y62" s="230" t="s">
        <v>121</v>
      </c>
      <c r="Z62" s="210"/>
      <c r="AA62" s="210"/>
      <c r="AB62" s="210"/>
      <c r="AC62" s="210"/>
      <c r="AD62" s="210"/>
      <c r="AE62" s="210"/>
      <c r="AF62" s="210"/>
      <c r="AG62" s="210" t="s">
        <v>208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49">
        <v>51</v>
      </c>
      <c r="B63" s="250" t="s">
        <v>309</v>
      </c>
      <c r="C63" s="260" t="s">
        <v>310</v>
      </c>
      <c r="D63" s="251" t="s">
        <v>273</v>
      </c>
      <c r="E63" s="252">
        <v>1</v>
      </c>
      <c r="F63" s="253"/>
      <c r="G63" s="254">
        <f>ROUND(E63*F63,2)</f>
        <v>0</v>
      </c>
      <c r="H63" s="231">
        <v>0</v>
      </c>
      <c r="I63" s="230">
        <f>ROUND(E63*H63,2)</f>
        <v>0</v>
      </c>
      <c r="J63" s="231">
        <v>36218</v>
      </c>
      <c r="K63" s="230">
        <f>ROUND(E63*J63,2)</f>
        <v>36218</v>
      </c>
      <c r="L63" s="230">
        <v>21</v>
      </c>
      <c r="M63" s="230">
        <f>G63*(1+L63/100)</f>
        <v>0</v>
      </c>
      <c r="N63" s="229">
        <v>0</v>
      </c>
      <c r="O63" s="229">
        <f>ROUND(E63*N63,2)</f>
        <v>0</v>
      </c>
      <c r="P63" s="229">
        <v>0</v>
      </c>
      <c r="Q63" s="229">
        <f>ROUND(E63*P63,2)</f>
        <v>0</v>
      </c>
      <c r="R63" s="230"/>
      <c r="S63" s="230" t="s">
        <v>194</v>
      </c>
      <c r="T63" s="230" t="s">
        <v>186</v>
      </c>
      <c r="U63" s="230">
        <v>0</v>
      </c>
      <c r="V63" s="230">
        <f>ROUND(E63*U63,2)</f>
        <v>0</v>
      </c>
      <c r="W63" s="230"/>
      <c r="X63" s="230" t="s">
        <v>120</v>
      </c>
      <c r="Y63" s="230" t="s">
        <v>121</v>
      </c>
      <c r="Z63" s="210"/>
      <c r="AA63" s="210"/>
      <c r="AB63" s="210"/>
      <c r="AC63" s="210"/>
      <c r="AD63" s="210"/>
      <c r="AE63" s="210"/>
      <c r="AF63" s="210"/>
      <c r="AG63" s="210" t="s">
        <v>208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49">
        <v>52</v>
      </c>
      <c r="B64" s="250" t="s">
        <v>311</v>
      </c>
      <c r="C64" s="260" t="s">
        <v>312</v>
      </c>
      <c r="D64" s="251" t="s">
        <v>304</v>
      </c>
      <c r="E64" s="252">
        <v>120</v>
      </c>
      <c r="F64" s="253"/>
      <c r="G64" s="254">
        <f>ROUND(E64*F64,2)</f>
        <v>0</v>
      </c>
      <c r="H64" s="231">
        <v>0</v>
      </c>
      <c r="I64" s="230">
        <f>ROUND(E64*H64,2)</f>
        <v>0</v>
      </c>
      <c r="J64" s="231">
        <v>698</v>
      </c>
      <c r="K64" s="230">
        <f>ROUND(E64*J64,2)</f>
        <v>83760</v>
      </c>
      <c r="L64" s="230">
        <v>21</v>
      </c>
      <c r="M64" s="230">
        <f>G64*(1+L64/100)</f>
        <v>0</v>
      </c>
      <c r="N64" s="229">
        <v>0</v>
      </c>
      <c r="O64" s="229">
        <f>ROUND(E64*N64,2)</f>
        <v>0</v>
      </c>
      <c r="P64" s="229">
        <v>0</v>
      </c>
      <c r="Q64" s="229">
        <f>ROUND(E64*P64,2)</f>
        <v>0</v>
      </c>
      <c r="R64" s="230"/>
      <c r="S64" s="230" t="s">
        <v>194</v>
      </c>
      <c r="T64" s="230" t="s">
        <v>186</v>
      </c>
      <c r="U64" s="230">
        <v>0</v>
      </c>
      <c r="V64" s="230">
        <f>ROUND(E64*U64,2)</f>
        <v>0</v>
      </c>
      <c r="W64" s="230"/>
      <c r="X64" s="230" t="s">
        <v>120</v>
      </c>
      <c r="Y64" s="230" t="s">
        <v>121</v>
      </c>
      <c r="Z64" s="210"/>
      <c r="AA64" s="210"/>
      <c r="AB64" s="210"/>
      <c r="AC64" s="210"/>
      <c r="AD64" s="210"/>
      <c r="AE64" s="210"/>
      <c r="AF64" s="210"/>
      <c r="AG64" s="210" t="s">
        <v>208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0.399999999999999" outlineLevel="1" x14ac:dyDescent="0.25">
      <c r="A65" s="249">
        <v>53</v>
      </c>
      <c r="B65" s="250" t="s">
        <v>313</v>
      </c>
      <c r="C65" s="260" t="s">
        <v>314</v>
      </c>
      <c r="D65" s="251" t="s">
        <v>273</v>
      </c>
      <c r="E65" s="252">
        <v>1</v>
      </c>
      <c r="F65" s="253"/>
      <c r="G65" s="254">
        <f>ROUND(E65*F65,2)</f>
        <v>0</v>
      </c>
      <c r="H65" s="231">
        <v>0</v>
      </c>
      <c r="I65" s="230">
        <f>ROUND(E65*H65,2)</f>
        <v>0</v>
      </c>
      <c r="J65" s="231">
        <v>18816</v>
      </c>
      <c r="K65" s="230">
        <f>ROUND(E65*J65,2)</f>
        <v>18816</v>
      </c>
      <c r="L65" s="230">
        <v>21</v>
      </c>
      <c r="M65" s="230">
        <f>G65*(1+L65/100)</f>
        <v>0</v>
      </c>
      <c r="N65" s="229">
        <v>0</v>
      </c>
      <c r="O65" s="229">
        <f>ROUND(E65*N65,2)</f>
        <v>0</v>
      </c>
      <c r="P65" s="229">
        <v>0</v>
      </c>
      <c r="Q65" s="229">
        <f>ROUND(E65*P65,2)</f>
        <v>0</v>
      </c>
      <c r="R65" s="230"/>
      <c r="S65" s="230" t="s">
        <v>194</v>
      </c>
      <c r="T65" s="230" t="s">
        <v>186</v>
      </c>
      <c r="U65" s="230">
        <v>0</v>
      </c>
      <c r="V65" s="230">
        <f>ROUND(E65*U65,2)</f>
        <v>0</v>
      </c>
      <c r="W65" s="230"/>
      <c r="X65" s="230" t="s">
        <v>120</v>
      </c>
      <c r="Y65" s="230" t="s">
        <v>121</v>
      </c>
      <c r="Z65" s="210"/>
      <c r="AA65" s="210"/>
      <c r="AB65" s="210"/>
      <c r="AC65" s="210"/>
      <c r="AD65" s="210"/>
      <c r="AE65" s="210"/>
      <c r="AF65" s="210"/>
      <c r="AG65" s="210" t="s">
        <v>208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49">
        <v>54</v>
      </c>
      <c r="B66" s="250" t="s">
        <v>315</v>
      </c>
      <c r="C66" s="260" t="s">
        <v>199</v>
      </c>
      <c r="D66" s="251" t="s">
        <v>273</v>
      </c>
      <c r="E66" s="252">
        <v>1</v>
      </c>
      <c r="F66" s="253"/>
      <c r="G66" s="254">
        <f>ROUND(E66*F66,2)</f>
        <v>0</v>
      </c>
      <c r="H66" s="231">
        <v>0</v>
      </c>
      <c r="I66" s="230">
        <f>ROUND(E66*H66,2)</f>
        <v>0</v>
      </c>
      <c r="J66" s="231">
        <v>76981</v>
      </c>
      <c r="K66" s="230">
        <f>ROUND(E66*J66,2)</f>
        <v>76981</v>
      </c>
      <c r="L66" s="230">
        <v>21</v>
      </c>
      <c r="M66" s="230">
        <f>G66*(1+L66/100)</f>
        <v>0</v>
      </c>
      <c r="N66" s="229">
        <v>0</v>
      </c>
      <c r="O66" s="229">
        <f>ROUND(E66*N66,2)</f>
        <v>0</v>
      </c>
      <c r="P66" s="229">
        <v>0</v>
      </c>
      <c r="Q66" s="229">
        <f>ROUND(E66*P66,2)</f>
        <v>0</v>
      </c>
      <c r="R66" s="230"/>
      <c r="S66" s="230" t="s">
        <v>194</v>
      </c>
      <c r="T66" s="230" t="s">
        <v>186</v>
      </c>
      <c r="U66" s="230">
        <v>0</v>
      </c>
      <c r="V66" s="230">
        <f>ROUND(E66*U66,2)</f>
        <v>0</v>
      </c>
      <c r="W66" s="230"/>
      <c r="X66" s="230" t="s">
        <v>120</v>
      </c>
      <c r="Y66" s="230" t="s">
        <v>121</v>
      </c>
      <c r="Z66" s="210"/>
      <c r="AA66" s="210"/>
      <c r="AB66" s="210"/>
      <c r="AC66" s="210"/>
      <c r="AD66" s="210"/>
      <c r="AE66" s="210"/>
      <c r="AF66" s="210"/>
      <c r="AG66" s="210" t="s">
        <v>208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49">
        <v>55</v>
      </c>
      <c r="B67" s="250" t="s">
        <v>316</v>
      </c>
      <c r="C67" s="260" t="s">
        <v>317</v>
      </c>
      <c r="D67" s="251" t="s">
        <v>273</v>
      </c>
      <c r="E67" s="252">
        <v>1</v>
      </c>
      <c r="F67" s="253"/>
      <c r="G67" s="254">
        <f>ROUND(E67*F67,2)</f>
        <v>0</v>
      </c>
      <c r="H67" s="231">
        <v>0</v>
      </c>
      <c r="I67" s="230">
        <f>ROUND(E67*H67,2)</f>
        <v>0</v>
      </c>
      <c r="J67" s="231">
        <v>79274</v>
      </c>
      <c r="K67" s="230">
        <f>ROUND(E67*J67,2)</f>
        <v>79274</v>
      </c>
      <c r="L67" s="230">
        <v>21</v>
      </c>
      <c r="M67" s="230">
        <f>G67*(1+L67/100)</f>
        <v>0</v>
      </c>
      <c r="N67" s="229">
        <v>0</v>
      </c>
      <c r="O67" s="229">
        <f>ROUND(E67*N67,2)</f>
        <v>0</v>
      </c>
      <c r="P67" s="229">
        <v>0</v>
      </c>
      <c r="Q67" s="229">
        <f>ROUND(E67*P67,2)</f>
        <v>0</v>
      </c>
      <c r="R67" s="230"/>
      <c r="S67" s="230" t="s">
        <v>194</v>
      </c>
      <c r="T67" s="230" t="s">
        <v>186</v>
      </c>
      <c r="U67" s="230">
        <v>0</v>
      </c>
      <c r="V67" s="230">
        <f>ROUND(E67*U67,2)</f>
        <v>0</v>
      </c>
      <c r="W67" s="230"/>
      <c r="X67" s="230" t="s">
        <v>120</v>
      </c>
      <c r="Y67" s="230" t="s">
        <v>121</v>
      </c>
      <c r="Z67" s="210"/>
      <c r="AA67" s="210"/>
      <c r="AB67" s="210"/>
      <c r="AC67" s="210"/>
      <c r="AD67" s="210"/>
      <c r="AE67" s="210"/>
      <c r="AF67" s="210"/>
      <c r="AG67" s="210" t="s">
        <v>208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0.399999999999999" outlineLevel="1" x14ac:dyDescent="0.25">
      <c r="A68" s="249">
        <v>56</v>
      </c>
      <c r="B68" s="250" t="s">
        <v>318</v>
      </c>
      <c r="C68" s="260" t="s">
        <v>319</v>
      </c>
      <c r="D68" s="251" t="s">
        <v>273</v>
      </c>
      <c r="E68" s="252">
        <v>1</v>
      </c>
      <c r="F68" s="253"/>
      <c r="G68" s="254">
        <f>ROUND(E68*F68,2)</f>
        <v>0</v>
      </c>
      <c r="H68" s="231">
        <v>0</v>
      </c>
      <c r="I68" s="230">
        <f>ROUND(E68*H68,2)</f>
        <v>0</v>
      </c>
      <c r="J68" s="231">
        <v>47567</v>
      </c>
      <c r="K68" s="230">
        <f>ROUND(E68*J68,2)</f>
        <v>47567</v>
      </c>
      <c r="L68" s="230">
        <v>21</v>
      </c>
      <c r="M68" s="230">
        <f>G68*(1+L68/100)</f>
        <v>0</v>
      </c>
      <c r="N68" s="229">
        <v>0</v>
      </c>
      <c r="O68" s="229">
        <f>ROUND(E68*N68,2)</f>
        <v>0</v>
      </c>
      <c r="P68" s="229">
        <v>0</v>
      </c>
      <c r="Q68" s="229">
        <f>ROUND(E68*P68,2)</f>
        <v>0</v>
      </c>
      <c r="R68" s="230"/>
      <c r="S68" s="230" t="s">
        <v>194</v>
      </c>
      <c r="T68" s="230" t="s">
        <v>186</v>
      </c>
      <c r="U68" s="230">
        <v>0</v>
      </c>
      <c r="V68" s="230">
        <f>ROUND(E68*U68,2)</f>
        <v>0</v>
      </c>
      <c r="W68" s="230"/>
      <c r="X68" s="230" t="s">
        <v>120</v>
      </c>
      <c r="Y68" s="230" t="s">
        <v>121</v>
      </c>
      <c r="Z68" s="210"/>
      <c r="AA68" s="210"/>
      <c r="AB68" s="210"/>
      <c r="AC68" s="210"/>
      <c r="AD68" s="210"/>
      <c r="AE68" s="210"/>
      <c r="AF68" s="210"/>
      <c r="AG68" s="210" t="s">
        <v>208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3">
        <v>57</v>
      </c>
      <c r="B69" s="244" t="s">
        <v>320</v>
      </c>
      <c r="C69" s="258" t="s">
        <v>321</v>
      </c>
      <c r="D69" s="245" t="s">
        <v>273</v>
      </c>
      <c r="E69" s="246">
        <v>1</v>
      </c>
      <c r="F69" s="247"/>
      <c r="G69" s="248">
        <f>ROUND(E69*F69,2)</f>
        <v>0</v>
      </c>
      <c r="H69" s="231">
        <v>0</v>
      </c>
      <c r="I69" s="230">
        <f>ROUND(E69*H69,2)</f>
        <v>0</v>
      </c>
      <c r="J69" s="231">
        <v>36993</v>
      </c>
      <c r="K69" s="230">
        <f>ROUND(E69*J69,2)</f>
        <v>36993</v>
      </c>
      <c r="L69" s="230">
        <v>21</v>
      </c>
      <c r="M69" s="230">
        <f>G69*(1+L69/100)</f>
        <v>0</v>
      </c>
      <c r="N69" s="229">
        <v>0</v>
      </c>
      <c r="O69" s="229">
        <f>ROUND(E69*N69,2)</f>
        <v>0</v>
      </c>
      <c r="P69" s="229">
        <v>0</v>
      </c>
      <c r="Q69" s="229">
        <f>ROUND(E69*P69,2)</f>
        <v>0</v>
      </c>
      <c r="R69" s="230"/>
      <c r="S69" s="230" t="s">
        <v>194</v>
      </c>
      <c r="T69" s="230" t="s">
        <v>186</v>
      </c>
      <c r="U69" s="230">
        <v>0</v>
      </c>
      <c r="V69" s="230">
        <f>ROUND(E69*U69,2)</f>
        <v>0</v>
      </c>
      <c r="W69" s="230"/>
      <c r="X69" s="230" t="s">
        <v>120</v>
      </c>
      <c r="Y69" s="230" t="s">
        <v>121</v>
      </c>
      <c r="Z69" s="210"/>
      <c r="AA69" s="210"/>
      <c r="AB69" s="210"/>
      <c r="AC69" s="210"/>
      <c r="AD69" s="210"/>
      <c r="AE69" s="210"/>
      <c r="AF69" s="210"/>
      <c r="AG69" s="210" t="s">
        <v>208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x14ac:dyDescent="0.25">
      <c r="A70" s="3"/>
      <c r="B70" s="4"/>
      <c r="C70" s="262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v>12</v>
      </c>
      <c r="AF70">
        <v>21</v>
      </c>
      <c r="AG70" t="s">
        <v>100</v>
      </c>
    </row>
    <row r="71" spans="1:60" x14ac:dyDescent="0.25">
      <c r="A71" s="213"/>
      <c r="B71" s="214" t="s">
        <v>31</v>
      </c>
      <c r="C71" s="263"/>
      <c r="D71" s="215"/>
      <c r="E71" s="216"/>
      <c r="F71" s="216"/>
      <c r="G71" s="242">
        <f>G8+G30+G43+G50+G57</f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E71">
        <f>SUMIF(L7:L69,AE70,G7:G69)</f>
        <v>0</v>
      </c>
      <c r="AF71">
        <f>SUMIF(L7:L69,AF70,G7:G69)</f>
        <v>0</v>
      </c>
      <c r="AG71" t="s">
        <v>201</v>
      </c>
    </row>
    <row r="72" spans="1:60" x14ac:dyDescent="0.25">
      <c r="A72" s="3"/>
      <c r="B72" s="4"/>
      <c r="C72" s="262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60" x14ac:dyDescent="0.25">
      <c r="A73" s="3"/>
      <c r="B73" s="4"/>
      <c r="C73" s="262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 x14ac:dyDescent="0.25">
      <c r="A74" s="217" t="s">
        <v>202</v>
      </c>
      <c r="B74" s="217"/>
      <c r="C74" s="264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5">
      <c r="A75" s="218"/>
      <c r="B75" s="219"/>
      <c r="C75" s="265"/>
      <c r="D75" s="219"/>
      <c r="E75" s="219"/>
      <c r="F75" s="219"/>
      <c r="G75" s="220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AG75" t="s">
        <v>203</v>
      </c>
    </row>
    <row r="76" spans="1:60" x14ac:dyDescent="0.25">
      <c r="A76" s="221"/>
      <c r="B76" s="222"/>
      <c r="C76" s="266"/>
      <c r="D76" s="222"/>
      <c r="E76" s="222"/>
      <c r="F76" s="222"/>
      <c r="G76" s="22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5">
      <c r="A77" s="221"/>
      <c r="B77" s="222"/>
      <c r="C77" s="266"/>
      <c r="D77" s="222"/>
      <c r="E77" s="222"/>
      <c r="F77" s="222"/>
      <c r="G77" s="22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5">
      <c r="A78" s="221"/>
      <c r="B78" s="222"/>
      <c r="C78" s="266"/>
      <c r="D78" s="222"/>
      <c r="E78" s="222"/>
      <c r="F78" s="222"/>
      <c r="G78" s="22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5">
      <c r="A79" s="224"/>
      <c r="B79" s="225"/>
      <c r="C79" s="267"/>
      <c r="D79" s="225"/>
      <c r="E79" s="225"/>
      <c r="F79" s="225"/>
      <c r="G79" s="226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 x14ac:dyDescent="0.25">
      <c r="A80" s="3"/>
      <c r="B80" s="4"/>
      <c r="C80" s="262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3:33" x14ac:dyDescent="0.25">
      <c r="C81" s="268"/>
      <c r="D81" s="10"/>
      <c r="AG81" t="s">
        <v>204</v>
      </c>
    </row>
    <row r="82" spans="3:33" x14ac:dyDescent="0.25">
      <c r="D82" s="10"/>
    </row>
    <row r="83" spans="3:33" x14ac:dyDescent="0.25">
      <c r="D83" s="10"/>
    </row>
    <row r="84" spans="3:33" x14ac:dyDescent="0.25">
      <c r="D84" s="10"/>
    </row>
    <row r="85" spans="3:33" x14ac:dyDescent="0.25">
      <c r="D85" s="10"/>
    </row>
    <row r="86" spans="3:33" x14ac:dyDescent="0.25">
      <c r="D86" s="10"/>
    </row>
    <row r="87" spans="3:33" x14ac:dyDescent="0.25">
      <c r="D87" s="10"/>
    </row>
    <row r="88" spans="3:33" x14ac:dyDescent="0.25">
      <c r="D88" s="10"/>
    </row>
    <row r="89" spans="3:33" x14ac:dyDescent="0.25">
      <c r="D89" s="10"/>
    </row>
    <row r="90" spans="3:33" x14ac:dyDescent="0.25">
      <c r="D90" s="10"/>
    </row>
    <row r="91" spans="3:33" x14ac:dyDescent="0.25">
      <c r="D91" s="10"/>
    </row>
    <row r="92" spans="3:33" x14ac:dyDescent="0.25">
      <c r="D92" s="10"/>
    </row>
    <row r="93" spans="3:33" x14ac:dyDescent="0.25">
      <c r="D93" s="10"/>
    </row>
    <row r="94" spans="3:33" x14ac:dyDescent="0.25">
      <c r="D94" s="10"/>
    </row>
    <row r="95" spans="3:33" x14ac:dyDescent="0.25">
      <c r="D95" s="10"/>
    </row>
    <row r="96" spans="3:33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74:C74"/>
    <mergeCell ref="A75:G79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03 D1.1, D1.3 Pol</vt:lpstr>
      <vt:lpstr>03 D4.1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'03 D1.1, D1.3 Pol'!Názvy_tisku</vt:lpstr>
      <vt:lpstr>'03 D4.1 Pol'!Názvy_tisku</vt:lpstr>
      <vt:lpstr>oadresa</vt:lpstr>
      <vt:lpstr>Stavba!Objednatel</vt:lpstr>
      <vt:lpstr>Stavba!Objekt</vt:lpstr>
      <vt:lpstr>'03 D1.1, D1.3 Pol'!Oblast_tisku</vt:lpstr>
      <vt:lpstr>'03 D4.1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Tejmar</dc:creator>
  <cp:lastModifiedBy>Jan Tejmar</cp:lastModifiedBy>
  <cp:lastPrinted>2019-03-19T12:27:02Z</cp:lastPrinted>
  <dcterms:created xsi:type="dcterms:W3CDTF">2009-04-08T07:15:50Z</dcterms:created>
  <dcterms:modified xsi:type="dcterms:W3CDTF">2024-11-01T07:27:46Z</dcterms:modified>
</cp:coreProperties>
</file>