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oldrich_nyc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101" sheetId="4" r:id="rId4"/>
    <sheet name="102" sheetId="5" r:id="rId5"/>
    <sheet name="181" sheetId="6" r:id="rId6"/>
    <sheet name="191" sheetId="7" r:id="rId7"/>
    <sheet name="201" sheetId="8" r:id="rId8"/>
    <sheet name="491" sheetId="9" r:id="rId9"/>
  </sheets>
  <definedNames/>
  <calcPr/>
  <webPublishing/>
</workbook>
</file>

<file path=xl/sharedStrings.xml><?xml version="1.0" encoding="utf-8"?>
<sst xmlns="http://schemas.openxmlformats.org/spreadsheetml/2006/main" count="1760" uniqueCount="746">
  <si>
    <t>Soupis objektů s DPH</t>
  </si>
  <si>
    <t>Stavba:23049 - III/6111 JIRNY, MOST EV. Č. 6111-1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</si>
  <si>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</si>
  <si>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</si>
  <si>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</si>
  <si>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</si>
  <si>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</si>
  <si>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</si>
  <si>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</si>
  <si>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</si>
  <si>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</si>
  <si>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</si>
  <si>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</si>
  <si>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</si>
  <si>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</si>
  <si>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</si>
  <si>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</si>
  <si>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</si>
  <si>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23049</t>
  </si>
  <si>
    <t>III/6111 JIRNY, MOST EV. Č. 6111-1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</si>
  <si>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</si>
  <si>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</si>
  <si>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</si>
  <si>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</si>
  <si>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</si>
  <si>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</si>
  <si>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</si>
  <si>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</si>
  <si>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</si>
  <si>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</si>
  <si>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</si>
  <si>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</si>
  <si>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</si>
  <si>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</si>
  <si>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</si>
  <si>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</si>
  <si>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</si>
  <si>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</si>
  <si>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</si>
  <si>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</si>
  <si>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</si>
  <si>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</si>
  <si>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</si>
  <si>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02730</t>
  </si>
  <si>
    <t/>
  </si>
  <si>
    <t>POMOC PRÁCE ZŘÍZ NEBO ZAJIŠŤ OCHRANU INŽENÝRSKÝCH SÍTÍ</t>
  </si>
  <si>
    <t xml:space="preserve">KPL       </t>
  </si>
  <si>
    <t>1kpl=1,000 [A]</t>
  </si>
  <si>
    <t>02851</t>
  </si>
  <si>
    <t>A</t>
  </si>
  <si>
    <t xml:space="preserve">PRŮZKUMNÉ PRÁCE DIAGNOSTIKY KONSTRUKCÍ NA POVRCHU
pasportizace stavu dálnice D11 před započetím výstavby </t>
  </si>
  <si>
    <t>B</t>
  </si>
  <si>
    <t>PRŮZKUMNÉ PRÁCE DIAGNOSTIKY KONSTRUKCÍ NA POVRCHU
pasportizace stavu dálnice po ukončení výstavby</t>
  </si>
  <si>
    <t>02910</t>
  </si>
  <si>
    <t>OSTATNÍ POŽADAVKY - ZEMĚMĚŘIČSKÁ MĚŘENÍ
ZAMĚŘENÍ SKUTEČNÉHO PROVEDENÍ STAVBY</t>
  </si>
  <si>
    <t>1=1,000 [A]</t>
  </si>
  <si>
    <t>OSTATNÍ POŽADAVKY - ZEMĚMĚŘIČSKÁ MĚŘENÍ
VYTÝČENÍ STÁVAJÍCÍCH INŽENÝRSKÝCH SÍTÍ</t>
  </si>
  <si>
    <t>02940</t>
  </si>
  <si>
    <t>OSTATNÍ POŽADAVKY - VYPRACOVÁNÍ DOKUMENTACE
plán organizace výstavby (POV)</t>
  </si>
  <si>
    <t>OSTATNÍ POŽADAVKY - VYPRACOVÁNÍ DOKUMENTACE
havarijní plán a plán BOZP</t>
  </si>
  <si>
    <t>029412</t>
  </si>
  <si>
    <t>OSTATNÍ POŽADAVKY - VYPRACOVÁNÍ MOSTNÍHO LISTU</t>
  </si>
  <si>
    <t xml:space="preserve">KUS       </t>
  </si>
  <si>
    <t>02943</t>
  </si>
  <si>
    <t>OSTATNÍ POŽADAVKY - VYPRACOVÁNÍ RDS
počet paré 4 ks</t>
  </si>
  <si>
    <t>02944</t>
  </si>
  <si>
    <t xml:space="preserve">OSTAT POŽADAVKY - DOKUMENTACE SKUTEČ PROVEDENÍ V DIGIT FORMĚ
vč papírové formy v počtu 4 paré </t>
  </si>
  <si>
    <t>02945</t>
  </si>
  <si>
    <t>OSTAT POŽADAVKY - GEOMETRICKÝ PLÁN
počet dotčených pozemků 13ks
včetně zavkladování ve formátu jvf</t>
  </si>
  <si>
    <t>02953</t>
  </si>
  <si>
    <t>OSTATNÍ POŽADAVKY - HLAVNÍ MOSTNÍ PROHLÍDKA</t>
  </si>
  <si>
    <t>02991</t>
  </si>
  <si>
    <t>OSTATNÍ POŽADAVKY - INFORMAČNÍ TABULE
identifikační tabule stavby se základními údaji o díle dle standardu KSÚS (1x informační, 2x omluvné)</t>
  </si>
  <si>
    <t>3ks=3,000 [A]</t>
  </si>
  <si>
    <t>03100</t>
  </si>
  <si>
    <t>ZAŘÍZENÍ STAVENIŠTĚ - ZŘÍZENÍ, PROVOZ, DEMONTÁŽ
zřízení staveništních komunikací, oplocení staveniště, zpevněné plochy, místa pro skladování materiálu a vybavení, zřízení a označení vstupu a výstupu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a hygienická zařízení, zajištění skladovacích ploch a prostor pro potřeby stavby. Komplexní ostrahu a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 Zřízení a odstranění staveniště</t>
  </si>
  <si>
    <t xml:space="preserve">MĚSÍC     </t>
  </si>
  <si>
    <t>24=24,000 [A]</t>
  </si>
  <si>
    <t>C e l k e m</t>
  </si>
  <si>
    <t>SO 001</t>
  </si>
  <si>
    <t>DEMOLICE STÁVAJÍCÍHO MOSTU</t>
  </si>
  <si>
    <t>001</t>
  </si>
  <si>
    <t>014102.R</t>
  </si>
  <si>
    <t>ULOŽENÍ ODPADU ZE STAVBY NA SKLÁDKU S OPRÁVNĚNÍM K OPĚTOVNÉMU VYUŽITÍ - RECYKLAČNÍ STŘEDISKO
17 05 04 - Zemina a kamení neuvedené pod číslem 17 05 03
nepotřebný výkopek - zemina, drny, kamení - nevhodný materiál pro další použí na této stavbě</t>
  </si>
  <si>
    <t xml:space="preserve">T         </t>
  </si>
  <si>
    <t>z pol.č.12273,13173: (2948,1m3+1516,897m3)*1,9=8 483,494 [A]</t>
  </si>
  <si>
    <t>ULOŽENÍ ODPADU ZE STAVBY NA SKLÁDKU S OPRÁVNĚNÍM K OPĚTOVNÉMU VYUŽITÍ - RECYKLAČNÍ STŘEDISKO
17 01 01 - BETON z vybouraných konstrukcí (obrubníky, propusty, panely a jiné)</t>
  </si>
  <si>
    <t>z pol.č.11318: 66,96m3*2,3t/m3=154,008 [A]
z pol.č.11335: 44,77m3*2,3t/m3=102,971 [B]
z pol.č.96615: 242,5m3*2,3t/m3=557,750 [C]
z pol.č.97816: 48,267m3*2,3t/m3=111,014 [D]
Celkem: A+B+C+D=925,743 [E]</t>
  </si>
  <si>
    <t>ULOŽENÍ ODPADU ZE STAVBY NA SKLÁDKU S OPRÁVNĚNÍM K OPĚTOVNÉMU VYUŽITÍ - RECYKLAČNÍ STŘEDISKO
17 01 01 - BETON z vybouraných konstrukcí (obrubníky, propusty, panely a jiné)
ŽELEZOBETON</t>
  </si>
  <si>
    <t>z pol.č.96611: 499,406m3*2,5t/m3=1 248,515 [A]
z pol.č.96616: 343,297m3*2,5t/m3=858,243 [B]
Celkem: A+B=2 106,758 [C]</t>
  </si>
  <si>
    <t>C</t>
  </si>
  <si>
    <t>ULOŽENÍ ODPADU ZE STAVBY NA SKLÁDKU S OPRÁVNĚNÍM K OPĚTOVNÉMU VYUŽITÍ - RECYKLAČNÍ STŘEDISKO
17 09 04 - Směsné stavební a demoliční odpady neuvedené pod čísly 17 09 01, 17 09 02 a 17 09 03
MOSTNÍ IZOLACE</t>
  </si>
  <si>
    <t>z pol.č.97817: 2114,8m2*0,005t/m2=10,574 [A]</t>
  </si>
  <si>
    <t>D</t>
  </si>
  <si>
    <t>ULOŽENÍ ODPADU ZE STAVBY NA SKLÁDKU S OPRÁVNĚNÍM K OPĚTOVNÉMU VYUŽITÍ - RECYKLAČNÍ STŘEDISKO
02 01 03 PAŘEZY</t>
  </si>
  <si>
    <t>z pol.č.11204: 4ks*0,05t/ks=0,200 [A]</t>
  </si>
  <si>
    <t>E</t>
  </si>
  <si>
    <t>ULOŽENÍ ODPADU ZE STAVBY NA SKLÁDKU S OPRÁVNĚNÍM K OPĚTOVNÉMU VYUŽITÍ - RECYKLAČNÍ STŘEDISKO
17 09 04 - Směsné stavební a demoliční odpady neuvedené pod čísly 17 09 01, 17 09 02 a 17 09 03
GEOTEXTÍLIE</t>
  </si>
  <si>
    <t>z pol.č.97819.R: 3750,0m2*0,005=18,750 [A]</t>
  </si>
  <si>
    <t>Zemní práce</t>
  </si>
  <si>
    <t>11120</t>
  </si>
  <si>
    <t>ODSTRANĚNÍ KŘOVIN</t>
  </si>
  <si>
    <t xml:space="preserve">M2        </t>
  </si>
  <si>
    <t>ze situace: 2111,0m2=2 111,000 [A]</t>
  </si>
  <si>
    <t>11204</t>
  </si>
  <si>
    <t>KÁCENÍ STROMŮ D KMENE DO 0,3M S ODSTRANĚNÍM PAŘEZŮ
POVINNÝ ODKUP DŘEVNÍ HMOTY ZHOTOVITELEM</t>
  </si>
  <si>
    <t>4ks=4,000 [A]</t>
  </si>
  <si>
    <t>11318</t>
  </si>
  <si>
    <t>ODSTRANĚNÍ KRYTU ZPEVNĚNÝCH PLOCH Z DLAŽDIC</t>
  </si>
  <si>
    <t xml:space="preserve">M3        </t>
  </si>
  <si>
    <t>svahy pod mostem: 2*18,00*1,86m2=66,960 [A]</t>
  </si>
  <si>
    <t>11335</t>
  </si>
  <si>
    <t>ODSTRANĚNÍ PODKLADU ZPEVNĚNÝCH PLOCH Z BETONU</t>
  </si>
  <si>
    <t>svahy pod mostem: 2*18,00*12,436*0,10=44,770 [A]</t>
  </si>
  <si>
    <t>11353</t>
  </si>
  <si>
    <t>ODSTRANĚNÍ CHODNÍKOVÝCH KAMENNÝCH OBRUBNÍKŮ
POVINNÝ ODKUP ZHOTOVITELEM - cena bude stanovena dle posudku zajištěného objednatelem</t>
  </si>
  <si>
    <t xml:space="preserve">M         </t>
  </si>
  <si>
    <t>podél chodníku na mostě: 2*70,2m=140,400 [A]</t>
  </si>
  <si>
    <t>12273</t>
  </si>
  <si>
    <t>ODKOPÁVKY A PROKOPÁVKY OBECNÉ TŘ. I</t>
  </si>
  <si>
    <t>odstranění ochranné vrstvy z pol.č.17180: 2948,1m3=2 948,100 [A]</t>
  </si>
  <si>
    <t>13173</t>
  </si>
  <si>
    <t>HLOUBENÍ JAM ZAPAŽ I NEPAŽ TŘ. 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</si>
  <si>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 cca 60%: 2528,162m3*0,6=1 516,897 [H]</t>
  </si>
  <si>
    <t>13183</t>
  </si>
  <si>
    <t>HLOUBENÍ JAM ZAPAŽ I NEPAŽ TŘ II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</si>
  <si>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tř.II cca 40%: 2528,162m3*0,4=1 011,265 [H]</t>
  </si>
  <si>
    <t>17120</t>
  </si>
  <si>
    <t>ULOŽENÍ SYPANINY DO NÁSYPŮ A NA SKLÁDKY BEZ ZHUTNĚNÍ</t>
  </si>
  <si>
    <t>uložení výkopu na skládku/deponii z pol.č.12273,13173,13183: 2948,1m3+1516,897m3+1011,265m3=5 476,262 [A]</t>
  </si>
  <si>
    <t>17180</t>
  </si>
  <si>
    <t>ULOŽENÍ SYPANINY DO NÁSYPŮ Z NAKUPOVANÝCH MATERIÁLŮ</t>
  </si>
  <si>
    <t>ochranná vrstva na dálnici při demolici nadjezdu: 29,481m2*100,00=2 948,100 [A]</t>
  </si>
  <si>
    <t>Základy</t>
  </si>
  <si>
    <t>21461</t>
  </si>
  <si>
    <t>SEPARAČNÍ GEOTEXTILIE</t>
  </si>
  <si>
    <t>pod ochrannou vrstvu na dálnici při demolici nadjezdu: 37,50*100,00=3 750,000 [A]</t>
  </si>
  <si>
    <t>Ostatní konstrukce a práce</t>
  </si>
  <si>
    <t>9</t>
  </si>
  <si>
    <t>9112B3</t>
  </si>
  <si>
    <t>ZÁBRADLÍ MOSTNÍ SE SVISLOU VÝPLNÍ - DEMONTÁŽ S PŘESUNEM
bude postupováno dle platné směrnice objednatele – odvoz do výkupny, kde bude položka uložena na jméno objednatele, následný zisk z výkupu půjde objednateli</t>
  </si>
  <si>
    <t>na mostě: 2*70,2m=140,400 [A]</t>
  </si>
  <si>
    <t>9113C2</t>
  </si>
  <si>
    <t>SVODIDLO OCEL SILNIČ JEDNOSTR, ÚROVEŇ ZADRŽ H2 - MONTÁŽ S PŘESUNEM (BEZ DODÁVKY)</t>
  </si>
  <si>
    <t>zpětné osazení dle pol.č.9113C3: 200,0m=200,000 [A]</t>
  </si>
  <si>
    <t>9113C3</t>
  </si>
  <si>
    <t>SVODIDLO OCEL SILNIČ JEDNOSTR, ÚROVEŇ ZADRŽ H2 - DEMONTÁŽ S PŘESUNEM
PRO ZPĚTNÉ OSAZENÍ</t>
  </si>
  <si>
    <t>pod mostem, vpravo, vlevo: 2*100,0m=200,000 [A]</t>
  </si>
  <si>
    <t>911AC2</t>
  </si>
  <si>
    <t>SVODIDLO OCEL LEHCE ROZEBIRATELNÉ, ÚROVEŇ ZADRŽ H2 - MONTÁŽ S PŘESUNEM (BEZ DODÁVKY)</t>
  </si>
  <si>
    <t>zpětná montáž z pol.č.911AC3: 100,0m=100,000 [A]</t>
  </si>
  <si>
    <t>911AC3</t>
  </si>
  <si>
    <t>SVODIDLO OCEL LEHCE ROZEBIRATELNÉ, ÚROVEŇ ZADRŽ H2 - DEMONTÁŽ S PŘESUNEM
PRO ZPĚTNÉ OSAZENÍ</t>
  </si>
  <si>
    <t>v SDP pod mostem: 100,0m=100,000 [A]</t>
  </si>
  <si>
    <t>911CC3</t>
  </si>
  <si>
    <t>SVODIDLO BETON, ÚROVEŇ ZADRŽ H2 VÝŠ 0,8M - DEMONTÁŽ S PŘESUNEM
Svodidla budou odvezena do mobiliáře objednatele do vzdálenosti cca 30km</t>
  </si>
  <si>
    <t>914513.R</t>
  </si>
  <si>
    <t>DOPRAV ZNAČ VELKOPLOŠ - DEMONTÁŽ
REKLAMNÍ BILLBOARD NA MOSTĚ</t>
  </si>
  <si>
    <t>9,0m2=9,000 [A]</t>
  </si>
  <si>
    <t>914923</t>
  </si>
  <si>
    <t>SLOUPKY A STOJKY DZ Z OCEL TRUBEK DO PATKY DEMONTÁŽ</t>
  </si>
  <si>
    <t>pro zpětné osazení: 2ks=2,000 [A]</t>
  </si>
  <si>
    <t>914A43</t>
  </si>
  <si>
    <t>EV ČÍSLO MOSTU OCEL S FÓLIÍ TŘ.3 DEMONTÁŽ</t>
  </si>
  <si>
    <t>96611</t>
  </si>
  <si>
    <t>BOURÁNÍ KONSTRUKCÍ Z BETONOVÝCH DÍLCŮ</t>
  </si>
  <si>
    <t>mostní nosníky: 7ks*60,50*1,161m2=491,684 [A]
lícní prefabrikáty říms: 2*70,20*0,055m2=7,722 [B]
Celkem: A+B=499,406 [C]</t>
  </si>
  <si>
    <t>96615</t>
  </si>
  <si>
    <t>BOURÁNÍ KONSTRUKCÍ Z PROSTÉHO BETONU</t>
  </si>
  <si>
    <t>základy
O1: 17,75*2,491m2=44,215 [A]
P2,3: 2*17,75*4,34m2=154,070 [B]
O4: 17,75*2,491m2=44,215 [C]
Celkem: A+B+C=242,500 [D]</t>
  </si>
  <si>
    <t>96616</t>
  </si>
  <si>
    <t>BOURÁNÍ KONSTRUKCÍ ZE ŽELEZOBETONU</t>
  </si>
  <si>
    <t>krajní příčníky: 2ks*17,00*1,60*1,00=54,400 [A]
monolitické části římsy: 2ks*70,20*0,37m2=51,948 [B]
pilíře: 14ks*7,60*0,54m2=57,456 [C]
dříky O1: 17,00*4,202m2=71,434 [D]
křídla O1: 2ks*0,50*9,113m2=9,113 [E]
dříky O4: 17,00*3,867m2=65,739 [F]
křídla O4: 2ks*0,50*7,085m2=7,085 [G]
přechodové desky: 2ks*14,40*0,907m2=26,122 [H]
Celkem: A+B+C+D+E+F+G+H=343,297 [I]</t>
  </si>
  <si>
    <t>96785</t>
  </si>
  <si>
    <t>VYBOURÁNÍ MOSTNÍCH DILATAČNÍCH ZÁVĚRŮ
bude postupováno dle platné směrnice objednatele – odvoz do výkupny, kde bude položka uložena na jméno objednatele, následný zisk z výkupu půjde objednateli</t>
  </si>
  <si>
    <t>O1: 17,75m=17,750 [A]
O4: 17,75m=17,750 [B]
Celkem: A+B=35,500 [C]</t>
  </si>
  <si>
    <t>967865</t>
  </si>
  <si>
    <t>VYBOURÁNÍ MOST LOŽISEK HRNCOVÝCH
bude postupováno dle platné směrnice objednatele – odvoz do výkupny, kde bude položka uložena na jméno objednatele, následný zisk z výkupu půjde objednateli</t>
  </si>
  <si>
    <t>O1: 7ks=7,000 [A]
O4: 7ks=7,000 [B]
Celkem: A+B=14,000 [C]</t>
  </si>
  <si>
    <t>969234</t>
  </si>
  <si>
    <t>VYBOURÁNÍ POTRUBÍ DN DO 200MM KANALIZAČ
VČ PŘÍPADNÉHO POPLATKU ZA SKLÁDKU/RECYKLACI</t>
  </si>
  <si>
    <t>odvodnění mostu: 2*(6,10+33,50+6,10)=91,400 [A]</t>
  </si>
  <si>
    <t>97816</t>
  </si>
  <si>
    <t>ODSEKÁNÍ VRSTVY VYROVNÁVACÍHO BETONU NA MOSTECH</t>
  </si>
  <si>
    <t>62,20*0,776m2=48,267 [A]</t>
  </si>
  <si>
    <t>97817</t>
  </si>
  <si>
    <t>ODSTRANĚNÍ MOSTNÍ IZOLACE</t>
  </si>
  <si>
    <t>na NK: 62,20*17,00=1 057,400 [A]
na vyrovnávacím betonu: 62,20*17,00=1 057,400 [B]
Celkem: A+B=2 114,800 [C]</t>
  </si>
  <si>
    <t>97819.R</t>
  </si>
  <si>
    <t>ODSTRANĚNÍ GEOTEXTÍLIE</t>
  </si>
  <si>
    <t>dle pol.č.21461: 3750,0m2=3 750,000 [A]</t>
  </si>
  <si>
    <t>SO 101</t>
  </si>
  <si>
    <t>ÚPRAVA SILNICE III/6111</t>
  </si>
  <si>
    <t>101</t>
  </si>
  <si>
    <t>ULOŽENÍ ODPADU ZE STAVBY NA SKLÁDKU S OPRÁVNĚNÍM K OPĚTOVNÉMU VYUŽITÍ - RECYKLAČNÍ STŘEDISKO
nepotřebný výkopek - zemina, drny, kamení - nevhodný materiál pro další použí na této stavbě</t>
  </si>
  <si>
    <t>přebytečná zemina z pol.č.17120,12573.B: (182,1m3-82,3m3)*1,9=189,620 [A]
z pol.č.12920: 55,743m3*1,9=105,912 [B]
z pol.č.11332: 453,45m3*1,9t/m3=861,555 [C]
Celkem: A+B+C=1 157,087 [D]</t>
  </si>
  <si>
    <t>ULOŽENÍ ODPADU ZE STAVBY NA SKLÁDKU S OPRÁVNĚNÍM K OPĚTOVNÉMU VYUŽITÍ - RECYKLAČNÍ STŘEDISKO
BETON</t>
  </si>
  <si>
    <t>z pol.č.11334: 392,202m3*2,3t/m3=902,065 [A]</t>
  </si>
  <si>
    <t>014201</t>
  </si>
  <si>
    <t>POPLATKY ZA ZEMNÍK - ZEMINA</t>
  </si>
  <si>
    <t>dle pol.č.12573.C: 42,13m3=42,130 [A]</t>
  </si>
  <si>
    <t>014211</t>
  </si>
  <si>
    <t>POPLATKY ZA ZEMNÍK - ORNICE</t>
  </si>
  <si>
    <t>dle pol.č.12573.A: 69,87m3=69,870 [A]</t>
  </si>
  <si>
    <t>11332</t>
  </si>
  <si>
    <t>ODSTRANĚNÍ PODKLADŮ ZPEVNĚNÝCH PLOCH Z KAMENIVA NESTMELENÉHO</t>
  </si>
  <si>
    <t>ze situace: 1511,5m2*0,30=453,450 [A]</t>
  </si>
  <si>
    <t>11334</t>
  </si>
  <si>
    <t>ODSTRANĚNÍ PODKLADU ZPEVNĚNÝCH PLOCH S CEMENT POJIVEM</t>
  </si>
  <si>
    <t>ze situace: 1452,6m2*0,27=392,202 [A]</t>
  </si>
  <si>
    <t>11372</t>
  </si>
  <si>
    <t>FRÉZOVÁNÍ ZPEVNĚNÝCH PLOCH ASFALTOVÝCH
POVINNÝ ODKUP ZHOTOVITELEM</t>
  </si>
  <si>
    <t>ze situace: 2055,0m2*0,04+2085,3m2*0,14=374,142 [A]</t>
  </si>
  <si>
    <t>12373</t>
  </si>
  <si>
    <t>ODKOP PRO SPOD STAVBU SILNIC A ŽELEZNIC TŘ. I</t>
  </si>
  <si>
    <t>odečteno digitálně: 182,1m3=182,100 [A]</t>
  </si>
  <si>
    <t>12573</t>
  </si>
  <si>
    <t>VYKOPÁVKY ZE ZEMNÍKŮ A SKLÁDEK TŘ. I
ORNICE ZE ZEMNÍKU</t>
  </si>
  <si>
    <t>natěžení a dovoz ornice z pol.č.18220,18230: 1,395m3+68,475m3=69,870 [A]</t>
  </si>
  <si>
    <t>VYKOPÁVKY ZE ZEMNÍKŮ A SKLÁDEK TŘ. I
ZEMINA Z DEPONIE</t>
  </si>
  <si>
    <t>natěžení a dovoz zeminy z pol.č.17110: 82,3m3=82,300 [A]</t>
  </si>
  <si>
    <t>VYKOPÁVKY ZE ZEMNÍKŮ A SKLÁDEK TŘ. I
ZEMINA ZE ZEMNÍKU</t>
  </si>
  <si>
    <t>natěžení a dovoz vhodné zeminy pro dodatečný násyp z pol.č.17310: 42,13m3=42,130 [A]</t>
  </si>
  <si>
    <t>12920</t>
  </si>
  <si>
    <t>ČIŠTĚNÍ KRAJNIC OD NÁNOSU</t>
  </si>
  <si>
    <t>(52,60*1,30+99,10*1,90+53,30*1,50+35,00*1,00)*0,15=55,743 [A]</t>
  </si>
  <si>
    <t>17110</t>
  </si>
  <si>
    <t>ULOŽENÍ SYPANINY DO NÁSYPŮ SE ZHUTNĚNÍM</t>
  </si>
  <si>
    <t>dosypání do úrovně pláně, odečteno digitálně: 82,3m3=82,300 [A]</t>
  </si>
  <si>
    <t>uložení výkopu na skládku/deponii z pol.č.12373: 182,1m3=182,100 [A]</t>
  </si>
  <si>
    <t>17310</t>
  </si>
  <si>
    <t>ZEMNÍ KRAJNICE A DOSYPÁVKY SE ZHUTNĚNÍM</t>
  </si>
  <si>
    <t>odečteno digitálně
vlevo: 23,89m3=23,890 [A]
vpravo: 18,24m3=18,240 [B]
Celkem: A+B=42,130 [C]</t>
  </si>
  <si>
    <t>18110</t>
  </si>
  <si>
    <t>ÚPRAVA PLÁNĚ SE ZHUTNĚNÍM V HORNINĚ TŘ. I</t>
  </si>
  <si>
    <t>ze situace: 631,4m2+817,0m2=1 448,400 [A]</t>
  </si>
  <si>
    <t>18220</t>
  </si>
  <si>
    <t>ROZPROSTŘENÍ ORNICE VE SVAHU</t>
  </si>
  <si>
    <t>ze situace, vpravo: 9,3m2*0,15=1,395 [A]</t>
  </si>
  <si>
    <t>18230</t>
  </si>
  <si>
    <t>ROZPROSTŘENÍ ORNICE V ROVINĚ</t>
  </si>
  <si>
    <t>ze situace
vpravo: 333,3m2*0,15=49,995 [A]
vlevo: 123,2m2*0,15=18,480 [B]
Celkem: A+B=68,475 [C]</t>
  </si>
  <si>
    <t>18241</t>
  </si>
  <si>
    <t>ZALOŽENÍ TRÁVNÍKU RUČNÍM VÝSEVEM</t>
  </si>
  <si>
    <t>z pol.č.18220,18230: (1,395m3+68,475m3)/0,15=465,800 [A]</t>
  </si>
  <si>
    <t>18247</t>
  </si>
  <si>
    <t>OŠETŘOVÁNÍ TRÁVNÍKU</t>
  </si>
  <si>
    <t>ošetření 4x z pol.č.18241: 465,8m2*4=1 863,200 [A]</t>
  </si>
  <si>
    <t>183511</t>
  </si>
  <si>
    <t>CHEMICKÉ ODPLEVELENÍ CELOPLOŠNÉ</t>
  </si>
  <si>
    <t>odplevelení 1,5x z pol.č.18241: 465,8m2*1,5=698,700 [A]</t>
  </si>
  <si>
    <t>215663</t>
  </si>
  <si>
    <t>ÚPRAVA PODLOŽÍ HYDRAULICKÝMI POJIVY DO 2% HL DO 0,5M</t>
  </si>
  <si>
    <t>úprava podloží v AZ, ze situace: 631,4m2+817,0m2=1 448,400 [A]</t>
  </si>
  <si>
    <t>215669</t>
  </si>
  <si>
    <t>ÚPRAVA PODLOŽÍ HYDRAULICKÝMI POJIVY HL DO 0,5M - PŘÍPLATEK ZA DALŠÍCH 0,5%</t>
  </si>
  <si>
    <t>celkem 3% z pol.č.215663: 1448,4m2*2=2 896,800 [A]</t>
  </si>
  <si>
    <t>Komunikace</t>
  </si>
  <si>
    <t>56140G</t>
  </si>
  <si>
    <t>SMĚSI Z KAMENIVA STMELENÉ CEMENTEM  SC C 8/10</t>
  </si>
  <si>
    <t>ze situace: 1549,2m2*0,18=278,856 [A]</t>
  </si>
  <si>
    <t>56330</t>
  </si>
  <si>
    <t>VOZOVKOVÉ VRSTVY ZE ŠTĚRKODRTI</t>
  </si>
  <si>
    <t>odečteno digitálně: 184,725m3+232,01m3=416,735 [A]</t>
  </si>
  <si>
    <t>56963</t>
  </si>
  <si>
    <t>ZPEVNĚNÍ KRAJNIC Z RECYKLOVANÉHO MATERIÁLU TL DO 150MM</t>
  </si>
  <si>
    <t>ze situace: 239,40*0,50=119,700 [A]</t>
  </si>
  <si>
    <t>572123</t>
  </si>
  <si>
    <t>INFILTRAČNÍ POSTŘIK Z EMULZE DO 1,0KG/M2
0,6KG/M2</t>
  </si>
  <si>
    <t>pod ACP: 2092,881m2=2 092,881 [A]</t>
  </si>
  <si>
    <t>572214</t>
  </si>
  <si>
    <t>SPOJOVACÍ POSTŘIK Z MODIFIK EMULZE DO 0,5KG/M2
0,35KG/M2</t>
  </si>
  <si>
    <t>pod SMA: 2053,3m2=2 053,300 [A]
pod ACL: 2074,255m2=2 074,255 [B]
Celkem: A+B=4 127,555 [C]</t>
  </si>
  <si>
    <t>574D56</t>
  </si>
  <si>
    <t>ASFALTOVÝ BETON PRO LOŽNÍ VRSTVY MODIFIK ACL 16+, 16S TL. 60MM
ACL 16+</t>
  </si>
  <si>
    <t>z pol.č.574J54: 2053,3m2+(95,93+136,90)*0,09=2 074,255 [A]</t>
  </si>
  <si>
    <t>574E88</t>
  </si>
  <si>
    <t>ASFALTOVÝ BETON PRO PODKLADNÍ VRSTVY ACP 22+, 22S TL. 90MM
ACP 22+</t>
  </si>
  <si>
    <t>z pol.č.574J54: 2053,3m2+(95,93+136,90)*0,17=2 092,881 [A]</t>
  </si>
  <si>
    <t>574J54</t>
  </si>
  <si>
    <t>ASFALTOVÝ KOBEREC MASTIXOVÝ MODIFIK SMA 11+, 11S TL. 40MM
SMA 11+</t>
  </si>
  <si>
    <t>ze situace: 724,0m2+717,0m2+60,3m2+552,0m2=2 053,300 [A]</t>
  </si>
  <si>
    <t>57621</t>
  </si>
  <si>
    <t>POSYP KAMENIVEM DRCENÝM 5KG/M2
3,0KG/M2</t>
  </si>
  <si>
    <t>na infiltrační postřik: 2092,881m2=2 092,881 [A]</t>
  </si>
  <si>
    <t>576411</t>
  </si>
  <si>
    <t>POSYP KAMENIVEM OBALOVANÝM 2KG/M2
1,5KG/M2</t>
  </si>
  <si>
    <t>na SMA: 2053,3m2=2 053,300 [A]</t>
  </si>
  <si>
    <t>9113A3</t>
  </si>
  <si>
    <t>SVODIDLO OCEL SILNIČ JEDNOSTR, ÚROVEŇ ZADRŽ N1, N2 - DEMONTÁŽ S PŘESUNEM
POVINNÝ ODKUP ZHOTOVITELEM</t>
  </si>
  <si>
    <t>ze situace
vlevo: 83,6m=83,600 [A]
vpravo: 76,6m=76,600 [B]
Celkem: A+B=160,200 [C]</t>
  </si>
  <si>
    <t>9113B1</t>
  </si>
  <si>
    <t>SVODIDLO OCEL SILNIČ JEDNOSTR, ÚROVEŇ ZADRŽ H1 -DODÁVKA A MONTÁŽ</t>
  </si>
  <si>
    <t>ze situace
vlevo: 80,0m=80,000 [A]
vpravo: 76,0m=76,000 [B]
Celkem: A+B=156,000 [C]</t>
  </si>
  <si>
    <t>91228</t>
  </si>
  <si>
    <t>SMĚROVÉ SLOUPKY Z PLAST HMOT VČETNĚ ODRAZNÉHO PÁSKU</t>
  </si>
  <si>
    <t>vpravo v ZÚ: 2ks=2,000 [A]</t>
  </si>
  <si>
    <t>91267</t>
  </si>
  <si>
    <t>ODRAZKY NA SVODIDLA</t>
  </si>
  <si>
    <t>bílé: 4ks+4ks=8,000 [A]
modré: 4ks+4ks=8,000 [B]
Celkem: A+B=16,000 [C]</t>
  </si>
  <si>
    <t>914122</t>
  </si>
  <si>
    <t>DOPRAVNÍ ZNAČKY ZÁKLADNÍ VELIKOSTI OCELOVÉ FÓLIE TŘ 1 - MONTÁŽ S PŘEMÍSTĚNÍM</t>
  </si>
  <si>
    <t>zpětné osazení dle pol.č.914123: 1ks=1,000 [A]</t>
  </si>
  <si>
    <t>914123</t>
  </si>
  <si>
    <t>DOPRAVNÍ ZNAČKY ZÁKLADNÍ VELIKOSTI OCELOVÉ FÓLIE TŘ 1 - DEMONTÁŽ</t>
  </si>
  <si>
    <t>12ks=12,000 [A]</t>
  </si>
  <si>
    <t>pro zpětné osazení, IS1f: 1ks =1,000 [A]</t>
  </si>
  <si>
    <t>914422</t>
  </si>
  <si>
    <t>DOPRAVNÍ ZNAČKY 100X150CM OCELOVÉ FÓLIE TŘ 1 - MONTÁŽ S PŘEMÍSTĚNÍM</t>
  </si>
  <si>
    <t>zpětné osazení dle pol.č.914423.A: 1ks=1,000 [A]</t>
  </si>
  <si>
    <t>914423</t>
  </si>
  <si>
    <t>DOPRAVNÍ ZNAČKY 100X150CM OCELOVÉ FÓLIE TŘ 1 - DEMONTÁŽ</t>
  </si>
  <si>
    <t>pro zpětné osazení, IP19: 1ks=1,000 [A]</t>
  </si>
  <si>
    <t>914921</t>
  </si>
  <si>
    <t>SLOUPKY A STOJKY DOPRAVNÍCH ZNAČEK Z OCEL TRUBEK DO PATKY - DODÁVKA A MONTÁŽ</t>
  </si>
  <si>
    <t>2ks=2,000 [A]</t>
  </si>
  <si>
    <t>5ks=5,000 [A]</t>
  </si>
  <si>
    <t>915111</t>
  </si>
  <si>
    <t>VODOROVNÉ DOPRAVNÍ ZNAČENÍ BARVOU HLADKÉ - DODÁVKA A POKLÁDKA</t>
  </si>
  <si>
    <t>V4 0,25: 416,70*0,25=104,175 [A]
V1a 0,125: 330,20*0,125=41,275 [B]
V5: 7,00*0,50=3,500 [C]
V2b 3/1,5/0,125: 119,40*0,125*2/3=9,950 [D]
V2b 1,5/1,5/0,25: 39,80*0,25*1/2=4,975 [E]
V9a15x: 14,0m2=14,000 [F]
V13 0,5/1,0: 17,5m2=17,500 [G]
V6a: 5,7m2=5,700 [H]
Celkem: A+B+C+D+E+F+G+H=201,075 [I]</t>
  </si>
  <si>
    <t>915211</t>
  </si>
  <si>
    <t>VODOROVNÉ DOPRAVNÍ ZNAČENÍ PLASTEM HLADKÉ - DODÁVKA A POKLÁDKA</t>
  </si>
  <si>
    <t>V9a15x: 14,0m2=14,000 [A]
V13 0,5/1,0: 17,5m2=17,500 [B]
V6a: 5,7m2=5,700 [C]
Celkem: A+B+C=37,200 [D]</t>
  </si>
  <si>
    <t>915221</t>
  </si>
  <si>
    <t>VODOR DOPRAV ZNAČ PLASTEM STRUKTURÁLNÍ NEHLUČNÉ - DOD A POKLÁDKA</t>
  </si>
  <si>
    <t>V1a 0,125: 330,20*0,125=41,275 [A]
V5: 7,00*0,50=3,500 [B]
V2b 3/1,5/0,125: 119,40*0,125*2/3=9,950 [C]
Celkem: A+B+C=54,725 [D]</t>
  </si>
  <si>
    <t>915231</t>
  </si>
  <si>
    <t>VODOR DOPRAV ZNAČ PLASTEM PROFIL ZVUČÍCÍ - DOD A POKLÁDKA</t>
  </si>
  <si>
    <t>V4 0,25: 416,70*0,25=104,175 [A]
V2b 1,5/1,5/0,25: 39,80*0,25*1/2=4,975 [B]
Celkem: A+B=109,150 [C]</t>
  </si>
  <si>
    <t>919111</t>
  </si>
  <si>
    <t>ŘEZÁNÍ ASFALTOVÉHO KRYTU VOZOVEK TL DO 50MM</t>
  </si>
  <si>
    <t>napojení na stávající stav, tl.40mm: 91,7m=91,700 [A]</t>
  </si>
  <si>
    <t>919112</t>
  </si>
  <si>
    <t>ŘEZÁNÍ ASFALTOVÉHO KRYTU VOZOVEK TL DO 100MM</t>
  </si>
  <si>
    <t>napojení na stávající stav
tl.60mm: 91,7m=91,700 [A]
tl.90mm: 91,7m=91,700 [B]
Celkem: A+B=183,400 [C]</t>
  </si>
  <si>
    <t>931324</t>
  </si>
  <si>
    <t>TĚSNĚNÍ DILATAČ SPAR ASF ZÁLIVKOU MODIFIK PRŮŘ DO 400MM2</t>
  </si>
  <si>
    <t>10 x 40mm, napojení na stávající stav: 91,7m=91,700 [A]</t>
  </si>
  <si>
    <t>931325</t>
  </si>
  <si>
    <t>TĚSNĚNÍ DILATAČ SPAR ASF ZÁLIVKOU MODIFIK PRŮŘ DO 600MM2</t>
  </si>
  <si>
    <t>10 x 60mm, napojení na stávající stav: 91,7m=91,700 [A]</t>
  </si>
  <si>
    <t>931327</t>
  </si>
  <si>
    <t>TĚSNĚNÍ DILATAČ SPAR ASF ZÁLIVKOU MODIFIK PRŮŘ DO 1000MM2</t>
  </si>
  <si>
    <t>10 x 90mm, napojení na stávající stav: 91,7m=91,700 [A]</t>
  </si>
  <si>
    <t>SO 102</t>
  </si>
  <si>
    <t>ÚPRAVA SDP NA DÁLNICI</t>
  </si>
  <si>
    <t>102</t>
  </si>
  <si>
    <t>dle pol.č.17120: 71,72m3*1,9=136,268 [A]
z pol.č.11332: 44,4m3*1,9=84,360 [B]
Celkem: A+B=220,628 [C]</t>
  </si>
  <si>
    <t>z pol.č.11334: 61,9m3*2,3t/m3=142,370 [A]
z pol.č.11335: 31,968m3*2,3t/m3=73,526 [B]
Celkem: A+B=215,896 [C]</t>
  </si>
  <si>
    <t>dle pol.č.12573.C: 145,47m3=145,470 [A]</t>
  </si>
  <si>
    <t>vozovka: 22,0m2*1,12=24,640 [A]
přejezd SDP: 22,0m2*0,9=19,800 [B]
Celkem: A+B=44,440 [C]</t>
  </si>
  <si>
    <t>11333</t>
  </si>
  <si>
    <t>ODSTRANĚNÍ PODKLADU ZPEVNĚNÝCH PLOCH S ASFALT POJIVEM
POVINNÝ ODKUP ZHOTOVITELEM</t>
  </si>
  <si>
    <t>přejezd SDP: 249,1m2*0,04=9,964 [A]</t>
  </si>
  <si>
    <t>vozovka: 92,0m2*0,20=18,400 [A]
přejezd SDP: 217,5m2*0,20=43,500 [B]
Celkem: A+B=61,900 [C]</t>
  </si>
  <si>
    <t>přejezd SDP: 266,4m2*0,12=31,968 [A]</t>
  </si>
  <si>
    <t>vozovka: 135,6m2*0,04+122,2m2*0,08+109,5m2*0,09+97,5m2*0,07=31,880 [A]
přejezd SDP: 288,0m2*0,12=34,560 [B]
Celkem: A+B=66,440 [C]</t>
  </si>
  <si>
    <t>113763</t>
  </si>
  <si>
    <t>FRÉZOVÁNÍ DRÁŽKY PRŮŘEZU DO 300MM2 V ASFALTOVÉ VOZOVCE</t>
  </si>
  <si>
    <t>12x25mm, podél bet.svodidla: 2*72,0m=144,000 [A]</t>
  </si>
  <si>
    <t>6,52*22*0,50=71,720 [A]</t>
  </si>
  <si>
    <t>natěžení a dovoz vhodné zeminy z pol.č.17130,17310: 69,15m3+76,32m3=145,470 [A]</t>
  </si>
  <si>
    <t>uložení výkopu na skládku z pol.č.12373: 71,72m3=71,720 [A]</t>
  </si>
  <si>
    <t>17130</t>
  </si>
  <si>
    <t>ULOŽENÍ SYPANINY DO NÁSYPŮ V AKTIVNÍ ZÓNĚ SE ZHUTNĚNÍM</t>
  </si>
  <si>
    <t>ze situace: 138,3m2*0,50=69,150 [A]</t>
  </si>
  <si>
    <t>dosypávka v SDP
u pilíře: 22,00*1,56m2=34,320 [A]
po vybourané vozovce: 50,00*0,84m2=42,000 [B]
Celkem: A+B=76,320 [C]</t>
  </si>
  <si>
    <t>ze situace: 138,3m2=138,300 [A]</t>
  </si>
  <si>
    <t>21197</t>
  </si>
  <si>
    <t>OPLÁŠTĚNÍ ODVODŇOVACÍCH ŽEBER Z GEOTEXTILIE
TYP S1</t>
  </si>
  <si>
    <t>opláštění trativodu z pol.č.21263: 22,00*2,30=50,600 [A]</t>
  </si>
  <si>
    <t>21263</t>
  </si>
  <si>
    <t>TRATIVODY KOMPLET Z TRUB Z PLAST HMOT DN DO 150MM</t>
  </si>
  <si>
    <t>ze situace, SN8: 22,0m=22,000 [A]</t>
  </si>
  <si>
    <t>Vodorovné konstrukce</t>
  </si>
  <si>
    <t>451314</t>
  </si>
  <si>
    <t>PODKLADNÍ A VÝPLŇOVÉ VRSTVY Z PROSTÉHO BETONU C25/30
kontrakční spáry jsou součástí této položky</t>
  </si>
  <si>
    <t>pod betonové svodidlo v SDP: 72,00*4,00*0,20-2*2,6=52,400 [A]</t>
  </si>
  <si>
    <t>ze situace: 92,0m2*0,20=18,400 [A]</t>
  </si>
  <si>
    <t>odečteno digitálně: 36,1m3=36,100 [A]</t>
  </si>
  <si>
    <t>INFILTRAČNÍ POSTŘIK Z EMULZE DO 1,0KG/M2</t>
  </si>
  <si>
    <t>pod ACP: 97,4m2=97,400 [A]</t>
  </si>
  <si>
    <t>pod SMA: 136,0m2=136,000 [A]
pod ACL: 122,2m2=122,200 [B]
pod ACP: 109,5m2=109,500 [C]
Celkem: A+B+C=367,700 [D]</t>
  </si>
  <si>
    <t>574D78</t>
  </si>
  <si>
    <t>ASFALTOVÝ BETON PRO LOŽNÍ VRSTVY MODIFIK ACL 22+, 22S TL. 80MM
ACL 22S</t>
  </si>
  <si>
    <t>ze situace: 122,2m2=122,200 [A]</t>
  </si>
  <si>
    <t>574F68</t>
  </si>
  <si>
    <t>ASFALTOVÝ BETON PRO PODKLADNÍ VRSTVY MODIFIK ACP 22+, 22S TL. 70MM
ACP 22S</t>
  </si>
  <si>
    <t>ze situace: 97,4m2=97,400 [A]</t>
  </si>
  <si>
    <t>574F88</t>
  </si>
  <si>
    <t>ASFALTOVÝ BETON PRO PODKLADNÍ VRSTVY MODIFIK ACP 22+, 22S TL. 90MM
ACP 22S</t>
  </si>
  <si>
    <t>ze situace: 109,5m2=109,500 [A]</t>
  </si>
  <si>
    <t>ASFALTOVÝ KOBEREC MASTIXOVÝ MODIFIK SMA 11+, 11S TL. 40MM
SMA 11S</t>
  </si>
  <si>
    <t>ze situace: 136,0m2=136,000 [A]</t>
  </si>
  <si>
    <t>na infiltrační postřik: 97,4m2=97,400 [A]</t>
  </si>
  <si>
    <t>na SMA: 136,0m2=136,000 [A]</t>
  </si>
  <si>
    <t>SVODIDLO OCEL LEHCE ROZEBIRATELNÉ, ÚROVEŇ ZADRŽ H2 - DEMONTÁŽ S PŘESUNEM
POVINNÝ ODKUP ZHOTOVITELEM</t>
  </si>
  <si>
    <t>ze situace, v SDP: 124,0m=124,000 [A]</t>
  </si>
  <si>
    <t>911FD1</t>
  </si>
  <si>
    <t>SVODIDLO BETON, ÚROVEŇ ZADRŽ H3 VÝŠ 1,2M - DODÁVKA A MONTÁŽ</t>
  </si>
  <si>
    <t>ze situace, v SDP: 172,0m=172,000 [A]</t>
  </si>
  <si>
    <t>bílé: 3ks+3ks=6,000 [A]</t>
  </si>
  <si>
    <t>931323</t>
  </si>
  <si>
    <t>TĚSNĚNÍ DILATAČ SPAR ASF ZÁLIVKOU MODIFIK PRŮŘ DO 300MM2</t>
  </si>
  <si>
    <t>969233</t>
  </si>
  <si>
    <t>VYBOURÁNÍ POTRUBÍ DN DO 150MM KANALIZAČ
VČ PŘÍPADNÉHO POPLATKU ZA SKLÁDKU</t>
  </si>
  <si>
    <t>stávající trativod: 22,0m=22,000 [A]</t>
  </si>
  <si>
    <t>SO 181</t>
  </si>
  <si>
    <t>PŘECHODNÉ DOPRAVNÍ ZNAČENÍ</t>
  </si>
  <si>
    <t>181</t>
  </si>
  <si>
    <t>z pol.č.12920: 23,4m3*1,9=44,460 [A]</t>
  </si>
  <si>
    <t>027111.R</t>
  </si>
  <si>
    <t>POMOC PRÁCE ZAJIŠŤ NEBO ZŘÍZ OBJÍŽĎKY A PŘÍSTUP
PEVNÁ CENA 8 000 000,-KČ
Náklady na opravu poškozených komunikací na objízdných trasách a komunikacích dotčených stavbou
Čerpání v rozsahu a s výslovným souhlasem TDS a investora
Položka včetně DIO na opravu objízdných tras</t>
  </si>
  <si>
    <t>02720</t>
  </si>
  <si>
    <t>POMOC PRÁCE ZŘÍZ NEBO ZAJIŠŤ REGULACI A OCHRANU DOPRAVY
Kompletní dopravně inženýrská opatření po dobu stavby dle zadávací dokumentace a požadavků na provedení a kvalitu dle ŘSD, R-plánů a provozních směrnic zahrnující:
- Přechodné svislé i vodorovné dopravní značení, dopravní zařízení a světelné signály, jejich dodávka, montáž, demontáž, kontrola, údržba, servis, přemisťování, přeznačování a manipulace s nimi.
- Zpracování podrobné dokumentace jednotlivých dopravně-inženýrských opatření v návaznosti na konkrétní harmonogram prací a projednání DIO před stanovením přechodné úpravy provozu.
- Zajištění inženýrské činnosti pro projednání DIO včetně stanovení přechodné úpravy provozu na pozemních komunikacích, rozhodnutí o uzavírce a dalších správních rozhodnutí nutných pro realizaci
- Vč. svolání a účasti na uzavírkové komisi</t>
  </si>
  <si>
    <t>PRŮZKUMNÉ PRÁCE DIAGNOSTIKY KONSTRUKCÍ NA POVRCHU
Pasport objízdných tras včetně návozních tras a komunikací dotčených stavbou před zahájením stavby a po dokončení</t>
  </si>
  <si>
    <t>odstranění vnějších okrajů dálnice kolem opěr O1 a O3: 104,00*1,50*0,15=23,400 [A]</t>
  </si>
  <si>
    <t>vnější okraje dálnice kolem opěr O1 a O3: 104,00*1,50=156,000 [A]</t>
  </si>
  <si>
    <t>SVODIDLO OCEL SILNIČ JEDNOSTR, ÚROVEŇ ZADRŽ H2 - MONTÁŽ S PŘESUNEM (BEZ DODÁVKY)
VČ NÁSTAVCŮ SMĚROVÝCH SLOUPKŮ</t>
  </si>
  <si>
    <t>zpětné osazení dle pol.č.9113C3: 104,0m=104,000 [A]</t>
  </si>
  <si>
    <t>SVODIDLO OCEL SILNIČ JEDNOSTR, ÚROVEŇ ZADRŽ H2 - DEMONTÁŽ S PŘESUNEM
VČ NÁSTAVCŮ SMĚROVÝCH SLOUPKŮ</t>
  </si>
  <si>
    <t>pro zpětné osazení
vlevo: 50,0m=50,000 [A]
vpravo: 54,0m=54,000 [B]
Celkem: A+B=104,000 [C]</t>
  </si>
  <si>
    <t>911DC2</t>
  </si>
  <si>
    <t>SVODIDLO BETON, ÚROVEŇ ZADRŽ H2 VÝŠ 1,0M - MONTÁŽ S PŘESUNEM (BEZ DODÁVKY)
VČ NUTNÝCH PODKLADNÍCH KONSTRUKCÍ
dočasná svodidla pro omezení provozu na dálnici dle DIO</t>
  </si>
  <si>
    <t>vlevo: 48,0m=48,000 [A]
vpravo: 48,0m=48,000 [B]
Celkem: A+B=96,000 [C]</t>
  </si>
  <si>
    <t>911DC3</t>
  </si>
  <si>
    <t>SVODIDLO BETON, ÚROVEŇ ZADRŽ H2 VÝŠ 1,0M - DEMONTÁŽ S PŘESUNEM
VČ NUTNÝCH PODKLADNÍCH KONSTRUKCÍ</t>
  </si>
  <si>
    <t>dle pol.č.911DC2: 96,0m=96,000 [A]</t>
  </si>
  <si>
    <t>911DC9</t>
  </si>
  <si>
    <t>SVODIDLO BETON, ÚROVEŇ ZADRŽ H2 VÝŠ 1,0M - NÁJEM</t>
  </si>
  <si>
    <t xml:space="preserve">MDEN      </t>
  </si>
  <si>
    <t>z pol.č.911DC2: 96,0m*203=19 488,000 [A]</t>
  </si>
  <si>
    <t>911FD2</t>
  </si>
  <si>
    <t>SVODIDLO BETON, ÚROVEŇ ZADRŽ H3 VÝŠ 1,2M - MONTÁŽ S PŘESUNEM (BEZ DODÁVKY)</t>
  </si>
  <si>
    <t>zpětné osazení z pol.č.911FD3: 172,0m=172,000 [A]</t>
  </si>
  <si>
    <t>911FD3</t>
  </si>
  <si>
    <t>SVODIDLO BETON, ÚROVEŇ ZADRŽ H3 VÝŠ 1,2M - DEMONTÁŽ S PŘESUNEM</t>
  </si>
  <si>
    <t>pro zpětné osazení, v SDP: 172,0m=172,000 [A]</t>
  </si>
  <si>
    <t>912451</t>
  </si>
  <si>
    <t>SVODIDLOVÉ SLOUPKY S DISTANČNÍM KUSEM - DODÁVKA A MONTÁŽ</t>
  </si>
  <si>
    <t>předpokládaná náhrada zničených při demontáži: 17ks=17,000 [A]</t>
  </si>
  <si>
    <t>SO 191</t>
  </si>
  <si>
    <t>DOPRAVNÍ ZNAČENÍ VE SPRÁVĚ ŘSD</t>
  </si>
  <si>
    <t>191</t>
  </si>
  <si>
    <t>V2a 6/12/0,125: 144,00*0,125*1/3=6,000 [A]
V4 0,25: 144,00*0,25=36,000 [B]
Celkem: A+B=42,000 [C]</t>
  </si>
  <si>
    <t>V2a 6/12/0,125: 144,00*0,125*1/3=6,000 [A]</t>
  </si>
  <si>
    <t>V4 0,25: 144,00*0,25=36,000 [A]</t>
  </si>
  <si>
    <t>915621</t>
  </si>
  <si>
    <t>VODOR DOPRAV ZNAČ - KNOFLÍKY TRVALÉ ZAPUŠTĚNÉ - DOD A POKLÁD</t>
  </si>
  <si>
    <t>2*4ks=8,000 [A]</t>
  </si>
  <si>
    <t>SO 201</t>
  </si>
  <si>
    <t>III/6111 JIRNY MOST EV. Č. 6111-1</t>
  </si>
  <si>
    <t>201</t>
  </si>
  <si>
    <t>dle pol.č.13173: 2645,299m3*1,9=5 026,068 [A]</t>
  </si>
  <si>
    <t>dle pol.č.12573.C: 3187,349m3=3 187,349 [A]</t>
  </si>
  <si>
    <t>dle pol.č.12573.A: 34,467m3=34,467 [A]</t>
  </si>
  <si>
    <t>02914</t>
  </si>
  <si>
    <t>OSTATNÍ POŽADAVKY - BOD ZÁKLADNÍ VYTYČOVACÍ SÍTĚ</t>
  </si>
  <si>
    <t>natěžení a dovoz ornice z pol.č.18220: 36,467m3=36,467 [A]</t>
  </si>
  <si>
    <t>natěžení a dovoz zeminy z pol.č.12843: 2774,797m3=2 774,797 [A]</t>
  </si>
  <si>
    <t>natěžení a dovoz chybějící vhodné zeminy z pol.č.17411,175111,12573.B: (5955,246m3+6,9m3)-2774,797m3=3 187,349 [A]</t>
  </si>
  <si>
    <t>12843</t>
  </si>
  <si>
    <t>PŘEDRCENÍ VÝKOPKU TŘ. II</t>
  </si>
  <si>
    <t>zemina pro zásyp z pol.č.13183: 1763,532m3+1011,265m3(SO 001)=2 774,797 [A]</t>
  </si>
  <si>
    <t>O1: 28,50*88,307m2=2 516,750 [A]
P2: 20,90*20,427m2=426,924 [B]
O3: 28,50*51,409m2=1 465,157 [C]
Celkem: A+B+C=4 408,831 [D]
z toho tř.I cca 60%: 4408,831m3*0,6=2 645,299 [E]</t>
  </si>
  <si>
    <t>O1: 28,50*88,307m2=2 516,750 [A]
P2: 20,90*20,427m2=426,924 [B]
O3: 28,50*51,409m2=1 465,157 [C]
Celkem: A+B+C=4 408,831 [D]
z toho tř.II cca 40%: 4408,831m3*0,4=1 763,532 [E]</t>
  </si>
  <si>
    <t>uložení výkopu na skládku/deponii z pol.č.13173,13183: 2645,299m3+1763,532m3=4 408,831 [A]</t>
  </si>
  <si>
    <t>17411</t>
  </si>
  <si>
    <t>ZÁSYP JAM A RÝH ZEMINOU SE ZHUTNĚNÍM</t>
  </si>
  <si>
    <t>zásyp výkopových jam
Opěra O1
vlevo: 4,00*92,711m2=370,844 [A]
vpravo: 4,00*92,711m2=370,844 [B]
za opěrou: 17,50*92,711m2=1 622,443 [C]
před opěrou: 21,70*8,177m2=177,441 [D]
Opěra O3
vlevo: 3,60*67,84m2=244,224 [E]
vpravo: 3,60*67,84m2=244,224 [F]
za opěrouu: 17,50*67,84m2=1 187,200 [G]
před opěrou: 21,70*3,78m2=82,026 [H]
za opěrou
O1: 16,00*53,5m2=856,000 [I]
O3: 16,00*50,0m2=800,000 [J]
Celkem: A+B+C+D+E+F+G+H+I+J=5 955,246 [K]</t>
  </si>
  <si>
    <t>17511</t>
  </si>
  <si>
    <t>OBSYP POTRUBÍ A OBJEKTŮ SE ZHUTNĚNÍM</t>
  </si>
  <si>
    <t>obsyp křídel a dříku opěry O1 a O3 - realizace svahových kuželů, odečteno digitálně
O1: 2,2m3+2,2m3=4,400 [A]
O3: 1,2m3+1,3m3=2,500 [B]
Celkem: A+B=6,900 [C]</t>
  </si>
  <si>
    <t>17581</t>
  </si>
  <si>
    <t>OBSYP POTRUBÍ A OBJEKTŮ Z NAKUPOVANÝCH MATERIÁLŮ</t>
  </si>
  <si>
    <t>zásyp za dříkem a křídly opěr O1 a O3
O1: 16,00*12,65m2=202,400 [A]
O3: 16,00*11,19m2=179,040 [B]
Celkem: A+B=381,440 [C]</t>
  </si>
  <si>
    <t>svahové kužely
O1: (60,39m2+60,28m2)*1,2*0,15=21,721 [A]
O3: (33,29m2+48,63m2)*1,2*0,15=14,746 [B]
Celkem: A+B=36,467 [C]</t>
  </si>
  <si>
    <t>18242</t>
  </si>
  <si>
    <t>ZALOŽENÍ TRÁVNÍKU HYDROOSEVEM NA ORNICI</t>
  </si>
  <si>
    <t>svahové kužely
O1: (60,39m2+60,28m2)*1,2=144,804 [A]
O3: (33,29m2+48,63m2)*1,2=98,304 [B]
Celkem: A+B=243,108 [C]</t>
  </si>
  <si>
    <t>21331</t>
  </si>
  <si>
    <t>DRENÁŽNÍ VRSTVY Z BETONU MEZEROVITÉHO (DRENÁŽNÍHO)</t>
  </si>
  <si>
    <t>obetonování drenážního potrubí z pol.č.87533: 31,88*0,07m2=2,232 [A]</t>
  </si>
  <si>
    <t>21341</t>
  </si>
  <si>
    <t>DRENÁŽNÍ VRSTVY Z PLASTBETONU (PLASTMALTY)</t>
  </si>
  <si>
    <t>drenážní proužek: 2*(51,647*0,15+13,90*0,10)*0,035=0,640 [A]
žebra v místě trubiček: 16*0,60*0,40*0,035=0,134 [B]
Celkem: A+B=0,774 [C]</t>
  </si>
  <si>
    <t>SEPARAČNÍ GEOTEXTILIE
TYP S1</t>
  </si>
  <si>
    <t>na rubu gabionu
O1: 30,00*3,00*2(vrstvy)=180,000 [A]
O3: 28,80*3,00*2(vrstvy)=172,800 [B]
Celkem: A+B=352,800 [C]</t>
  </si>
  <si>
    <t>22694.R</t>
  </si>
  <si>
    <t>ZÁPOROVÉ PAŽENÍ Z KOVU DOČASNÉ
- plocha pažení byla stanovena na základě délky pažení a výšky ke dnu výkopu
Zahrnuje všechny práce a dodávku materiálů vč. zápor, výdřevy, převázky, vrtu pro zápory, osazení a zabetonování zápor konců zápor a po ukončení prací odřezání a odstraněním volné části zápor, převázky, výdřev atd.</t>
  </si>
  <si>
    <t>O1: 25,95*3,50=90,825 [A]
O3: 25,95*3,50=90,825 [B]
P2: 17,50*4,00=70,000 [C]
Celkem: A+B+C=251,650 [D]</t>
  </si>
  <si>
    <t>27157</t>
  </si>
  <si>
    <t>POLŠTÁŘE POD ZÁKLADY Z KAMENIVA TĚŽENÉHO</t>
  </si>
  <si>
    <t>pod gabion
O1: 30,00*3,55m2=106,500 [A]
O3: 28,80*0,95m2=27,360 [B]
Celkem: A+B=133,860 [C]</t>
  </si>
  <si>
    <t>272325</t>
  </si>
  <si>
    <t>ZÁKLADY ZE ŽELEZOBETONU DO C30/37</t>
  </si>
  <si>
    <t>O1: 1,00*95,19m2=95,190 [A]
P2: 15,29*4,64m2=70,946 [B]
O3: 1,00*95,46m2=95,460 [C]
Celkem: A+B+C=261,596 [D]</t>
  </si>
  <si>
    <t>272365</t>
  </si>
  <si>
    <t>VÝZTUŽ ZÁKLADŮ Z OCELI 10505, B500B</t>
  </si>
  <si>
    <t>z výkazu výztuže
O1: 13,45t=13,450 [A]
P2: 10,025t=10,025 [B]
O3: 13,488t=13,488 [C]
Celkem: A+B+C=36,963 [D]</t>
  </si>
  <si>
    <t>28999</t>
  </si>
  <si>
    <t>OPLÁŠTĚNÍ (ZPEVNĚNÍ) Z FÓLIE
TĚSNÍCÍ FÓLIE</t>
  </si>
  <si>
    <t>odvodnění za rubem opěr
O1: 16,00*12,41=198,560 [A]
O3: 16,00*11,29=180,640 [B]
Celkem: A+B=379,200 [C]</t>
  </si>
  <si>
    <t>Svislé konstrukce</t>
  </si>
  <si>
    <t>31717</t>
  </si>
  <si>
    <t>KOVOVÉ KONSTRUKCE PRO KOTVENÍ ŘÍMSY</t>
  </si>
  <si>
    <t xml:space="preserve">KG        </t>
  </si>
  <si>
    <t>2*75ks*6,0kg/ks=900,000 [A]</t>
  </si>
  <si>
    <t>317325</t>
  </si>
  <si>
    <t>ŘÍMSY ZE ŽELEZOBETONU DO C30/37</t>
  </si>
  <si>
    <t>levá: 75,17*0,804m2=60,437 [A]
pravá: 75,17*0,795m2=59,760 [B]
Celkem: A+B=120,197 [C]</t>
  </si>
  <si>
    <t>317365</t>
  </si>
  <si>
    <t>VÝZTUŽ ŘÍMS Z OCELI 10505, B500B</t>
  </si>
  <si>
    <t>z výkazu výztuže
levá: 9,078t=9,078 [A]
pravá: 8,96t=8,960 [B]
Celkem: A+B=18,038 [C]</t>
  </si>
  <si>
    <t>3272A8</t>
  </si>
  <si>
    <t>ZDI OPĚR, ZÁRUB, NÁBŘEŽ Z GABIONŮ RUČNĚ ROVNANÝCH, DRÁT O4,0MM, POVRCHOVÁ ÚPRAVA Zn + Al + PVC</t>
  </si>
  <si>
    <t>O1: 30,00*3,05m2=91,500 [A]
O3: 30,00*3,05m2=91,500 [B]
Celkem: A+B=183,000 [C]</t>
  </si>
  <si>
    <t>333325</t>
  </si>
  <si>
    <t xml:space="preserve">MOSTNÍ OPĚRY A KŘÍDLA ZE ŽELEZOVÉHO BETONU DO C30/37
součástí položky je matrice s letopočtem, která bude vložena do bednění </t>
  </si>
  <si>
    <t>Opěra O1
dřík: 17,50*17,28m2=302,400 [A]
křídla spodní část: 1,00*46,83m2=46,830 [B]
křídla horní část část: 0,75*54,89m2=41,168 [C]
ložiskové bloky: 2*1,00*1,00*0,20=0,400 [D] 
Opěra O3
dřík: 17,50*15,17m2=265,475 [E]
křídla spodní část: 1,00*56,92m2=56,920 [F]
křídla horní část část: 0,75*48,98m2=36,735 [G]
ložiskové bloky: 2*1,00*1,00*0,20=0,400 [H]
Celkem: A+B+C+D+E+F+G+H=750,328 [I]</t>
  </si>
  <si>
    <t>333365</t>
  </si>
  <si>
    <t>VÝZTUŽ MOSTNÍCH OPĚR A KŘÍDEL Z OCELI 10505, B500B</t>
  </si>
  <si>
    <t>z výkazu výztuže: 117,676t=117,676 [A]</t>
  </si>
  <si>
    <t>334326</t>
  </si>
  <si>
    <t>MOSTNÍ PILÍŘE A STATIVA ZE ŽELEZOVÉHO BETONU DO C40/50
C35/45 - VF4 + XD3</t>
  </si>
  <si>
    <t>P2: 2*6,34*2,62m2=33,222 [A]</t>
  </si>
  <si>
    <t>334365</t>
  </si>
  <si>
    <t>VÝZTUŽ MOSTNÍCH PILÍŘŮ A STATIV Z OCELI 10505, B500B</t>
  </si>
  <si>
    <t>z výkazu výztuže: 2*2,543t=5,086 [A]</t>
  </si>
  <si>
    <t>420324</t>
  </si>
  <si>
    <t>PŘECHODOVÉ DESKY MOSTNÍCH OPĚR ZE ŽELEZOBETONU C25/30</t>
  </si>
  <si>
    <t>O1: 13,45*6,24*0,35=29,375 [A]
O3: 13,45*6,24*0,35=29,375 [B]
Celkem: A+B=58,750 [C]</t>
  </si>
  <si>
    <t>420365</t>
  </si>
  <si>
    <t>VÝZTUŽ PŘECHODOVÝCH DESEK MOSTNÍCH OPĚR Z OCELI 10505, B500B</t>
  </si>
  <si>
    <t>z výkazu výztuže: 2*4,103t=8,206 [A]</t>
  </si>
  <si>
    <t>424A14</t>
  </si>
  <si>
    <t>SPŘAŽENÁ MOSTOVKA BETON - BETON SILNIČNÍ, ROZPĚTÍ DO 25M
železobetonová deska včetně příčníků z betonu C35/45 – XF2+XD1</t>
  </si>
  <si>
    <t>dvě pole: 2*25,00*17,50=875,000 [A]</t>
  </si>
  <si>
    <t>42853</t>
  </si>
  <si>
    <t>MOSTNÍ LOŽISKA HRNCOVÁ PRO ZATÍŽ DO 5,0MN</t>
  </si>
  <si>
    <t>O1: 2ks=2,000 [A]
O3: 2ks=2,000 [B]
Celkem: A+B=4,000 [C]</t>
  </si>
  <si>
    <t>43131A</t>
  </si>
  <si>
    <t>SCHODIŠŤ KONSTR Z PROST BETONU DO C20/25</t>
  </si>
  <si>
    <t>pod prefabrikované stupně
O1: 0,95*3,9m2=3,705 [A]
O3: 0,95*3,9m2=3,705 [B]
Celkem: A+B=7,410 [C]</t>
  </si>
  <si>
    <t>434125</t>
  </si>
  <si>
    <t>SCHODIŠŤOVÉ STUPNĚ, Z DÍLCŮ ŽELEZOBETON DO C30/37</t>
  </si>
  <si>
    <t>O1: 37ks*0,75*0,50*0,18=2,498 [A]
O3: 37ks*0,75*0,50*0,18=2,498 [B]
Celkem: A+B=4,996 [C]</t>
  </si>
  <si>
    <t>451313</t>
  </si>
  <si>
    <t>PODKLADNÍ A VÝPLŇOVÉ VRSTVY Z PROSTÉHO BETONU C16/20</t>
  </si>
  <si>
    <t>pod základy
O1: 145,2m2*0,20=29,040 [A]
P2: 15,70*4,40*0,20=13,816 [B]
O3: 184,0m2*0,20=36,800 [C]
pod drenáž
O1: 44,59m2*0,30=13,377 [D]
O3: 30,72m2*0,30=9,216 [E]
pod přechodovou desku
O1: 13,75*6,39*0,35=30,752 [F]
O3: 13,75*6,39*0,35=30,752 [G]
pod římsou na křídlech
O1: (10,10+10,35)*1,275*1,10=28,681 [H] 
O3: (11,10+9,95)*1,275*1,10=29,523 [I]
Celkem: A+B+C+D+E+F+G+H+I=221,957 [J]</t>
  </si>
  <si>
    <t>451315</t>
  </si>
  <si>
    <t>PODKLADNÍ A VÝPLŇOVÉ VRSTVY Z PROSTÉHO BETONU C30/37
C30/37 - XF3+XA1</t>
  </si>
  <si>
    <t>betonová plomba pod základy
O1: 145,7m2*0,50=72,850 [A]
P2: 17,30*5,95*0,50=51,468 [B]
O3: 184,0m2*0,50=92,000 [C]
Celkem: A+B+C=216,318 [D]</t>
  </si>
  <si>
    <t>45131A</t>
  </si>
  <si>
    <t>PODKLADNÍ A VÝPLŇOVÉ VRSTVY Z PROSTÉHO BETONU C20/25</t>
  </si>
  <si>
    <t>pod dlažbu z LK z pol.č.465512
O1
vlevo: 21,7m2*0,15=3,255 [A]
vpravo: 20,8m2*0,15=3,120 [B]
před opěrou: 25,2m2*0,15=3,780 [C]
O3
vlevo: 20,5m2*0,15=3,075 [D]
vpravo: 21,5m2*0,15=3,225 [E]
před opěrou: 24,1m2*0,15=3,615 [F]
Celkem: A+B+C+D+E+F=20,070 [G]</t>
  </si>
  <si>
    <t>45157</t>
  </si>
  <si>
    <t>PODKLADNÍ A VÝPLŇOVÉ VRSTVY Z KAMENIVA TĚŽENÉHO</t>
  </si>
  <si>
    <t>pod a nad těsnící fólii z pol.č.28999: 379,2m2*(0,15+0,15)=113,760 [A]</t>
  </si>
  <si>
    <t>465512</t>
  </si>
  <si>
    <t>DLAŽBY Z LOMOVÉHO KAMENE NA MC</t>
  </si>
  <si>
    <t>O1
vlevo: 21,7m2*0,20=4,340 [A]
vpravo: 20,8m2*0,20=4,160 [B]
před opěrou: 25,2m2*0,20=5,040 [C]
O3
vlevo: 20,5m2*0,20=4,100 [D]
vpravo: 21,5m2*0,20=4,300 [E]
před opěrou: 24,1m2*0,20=4,820 [F]
Celkem: A+B+C+D+E+F=26,760 [G]</t>
  </si>
  <si>
    <t>pod SMA, ACL: 645,588m2*2=1 291,176 [A]</t>
  </si>
  <si>
    <t>574D46</t>
  </si>
  <si>
    <t>ASFALTOVÝ BETON PRO LOŽNÍ VRSTVY MODIFIK ACL 16+, 16S TL. 50MM
ACL 16</t>
  </si>
  <si>
    <t>vozovka na mostě: 51,647*12,50=645,588 [A]</t>
  </si>
  <si>
    <t>575F03</t>
  </si>
  <si>
    <t>LITÝ ASFALT MA IV (OCHRANA MOSTNÍ IZOLACE) 11 MODIFIK</t>
  </si>
  <si>
    <t>odvodňovací proužek v ložné vrstvě: 2*51,647*0,50*0,05=2,582 [A]
odvodňovací proužek v obrusné vrstvě: 2*51,647*0,50*0,03=1,549 [B]
Celkem: A+B=4,131 [C]</t>
  </si>
  <si>
    <t>575F43</t>
  </si>
  <si>
    <t>LITÝ ASFALT MA IV (OCHRANA MOSTNÍ IZOLACE) 11 TL. 35MM MODIFIK</t>
  </si>
  <si>
    <t>na mostě a přechodových deskách: 56,071*13,50=756,959 [A]</t>
  </si>
  <si>
    <t>na SMA: 645,588m2=645,588 [A]</t>
  </si>
  <si>
    <t>Úpravy povrchů, podlahy, výplně otvorů</t>
  </si>
  <si>
    <t>62592</t>
  </si>
  <si>
    <t>ÚPRAVA POVRCHU BETONOVÝCH PLOCH A KONSTRUKCÍ - STRIÁŽ</t>
  </si>
  <si>
    <t>římsy
levá: 75,10*1,725=129,548 [A]
pravá: 75,17*1,725=129,668 [B]
Celkem: A+B=259,216 [C]</t>
  </si>
  <si>
    <t>Přidružená stavební výroba</t>
  </si>
  <si>
    <t>711442</t>
  </si>
  <si>
    <t>IZOLACE MOSTOVEK CELOPLOŠNÁ ASFALTOVÝMI PÁSY S PEČETÍCÍ VRSTVOU</t>
  </si>
  <si>
    <t>odečteno digitálně: 972,93m2=972,930 [A]</t>
  </si>
  <si>
    <t>711502</t>
  </si>
  <si>
    <t>OCHRANA IZOLACE NA POVRCHU ASFALTOVÝMI PÁSY</t>
  </si>
  <si>
    <t>pod římsou
levá: 51,647*2,15=111,041 [A]
pravá: 51,647*2,15=111,041 [B]
Celkem: A+B=222,082 [C]</t>
  </si>
  <si>
    <t>711509</t>
  </si>
  <si>
    <t>OCHRANA IZOLACE NA POVRCHU TEXTILIÍ
TYP S1</t>
  </si>
  <si>
    <t>na rubu opěr
O1: 16,00*4,90*2(vrstvy)=156,800 [A]
O3: 16,00*4,95*2(vrstvy)=158,400 [B]
Celkem: A+B=315,200 [C]</t>
  </si>
  <si>
    <t>78382</t>
  </si>
  <si>
    <t>NÁTĚRY BETON KONSTR TYP S2 (OS-B)</t>
  </si>
  <si>
    <t>NK levá konzola: 51,647*0,826=42,660 [A]
NK pravá konzola: 51,647*0,826=42,660 [B]
příčník O1: 19,7m2=19,700 [C]
příčník O3: 19,7m2=19,700 [D]
Celkem: A+B+C+D=124,720 [E]</t>
  </si>
  <si>
    <t>78383</t>
  </si>
  <si>
    <t>NÁTĚRY BETON KONSTR TYP S4 (OS-C)</t>
  </si>
  <si>
    <t>římsy: 2*75,17*0,30=45,102 [A]</t>
  </si>
  <si>
    <t>7838H</t>
  </si>
  <si>
    <t>NÁTĚRY BETON KONSTR ANTIGRAFITI</t>
  </si>
  <si>
    <t>odečteno digitálně
O1: 27,21m2+28,27m2+53,86m2=109,340 [A]
O3: 30,42m2+56,11m2+30,18m2=116,710 [B]
Celkem: A+B=226,050 [C]</t>
  </si>
  <si>
    <t xml:space="preserve">Potrubí    </t>
  </si>
  <si>
    <t>84914</t>
  </si>
  <si>
    <t>POTRUBÍ ODPADNÍ MOSTNÍCH OBJEKTŮ ZE SKLOLAM TRUB DN DO 200MM</t>
  </si>
  <si>
    <t>podélný svod: 2*51,9m=103,800 [A]</t>
  </si>
  <si>
    <t>87533</t>
  </si>
  <si>
    <t>POTRUBÍ DREN Z TRUB PLAST DN DO 150MM</t>
  </si>
  <si>
    <t>odvodnění za rubem opěr
O1: 15,94m=15,940 [A]
O3: 15,94m=15,940 [B]
Celkem: A+B=31,880 [C]</t>
  </si>
  <si>
    <t>87627</t>
  </si>
  <si>
    <t>CHRÁNIČKY Z TRUB PLASTOVÝCH DN DO 100MM</t>
  </si>
  <si>
    <t>levá římsa: 2*87,17m=174,340 [A]
pravá římsa: 2*87,17m=174,340 [B]
Celkem: A+B=348,680 [C]</t>
  </si>
  <si>
    <t>89722</t>
  </si>
  <si>
    <t>VPUSŤ KANALIZAČNÍ HORSKÁ KOMPLETNÍ Z BETON DÍLCŮ</t>
  </si>
  <si>
    <t>O1: 2ks=2,000 [A]</t>
  </si>
  <si>
    <t>Potrubí</t>
  </si>
  <si>
    <t>9111C1</t>
  </si>
  <si>
    <t>ZÁBRADLÍ SILNIČNÍ LANKOVÉ - DODÁVKA A MONTÁŽ</t>
  </si>
  <si>
    <t>na gabionu
O1: 30,1m=30,100 [A]
O3: 28,8m=28,800 [B]
Celkem: A+B=58,900 [C]</t>
  </si>
  <si>
    <t>9112B1</t>
  </si>
  <si>
    <t>ZÁBRADLÍ MOSTNÍ SE SVISLOU VÝPLNÍ - DODÁVKA A MONTÁŽ
S VÝPLNÍ ZE SÍTÍ</t>
  </si>
  <si>
    <t>levá římsa: 75,2m=75,200 [A]
pravá římsa: 75,2m=75,200 [B]
Celkem: A+B=150,400 [C]</t>
  </si>
  <si>
    <t>9115C1</t>
  </si>
  <si>
    <t>SVODIDLO OCEL MOSTNÍ JEDNOSTR, ÚROVEŇ ZADRŽ H2 - DODÁVKA A MONTÁŽ</t>
  </si>
  <si>
    <t>levá římsa: 75,2m+2*6,0m=87,200 [A]
pravá římsa: 75,2m+2*6,0m=87,200 [B]
Celkem: A+B=174,400 [C]</t>
  </si>
  <si>
    <t>91238</t>
  </si>
  <si>
    <t>SMĚROVÉ SLOUPKY Z PLAST HMOT - NÁSTAVCE NA SVODIDLA VČETNĚ ODRAZNÉHO PÁSKU</t>
  </si>
  <si>
    <t>bílý: 2*2ks=4,000 [A]
modrý: 2*2ks=4,000 [B]
Celkem: A+B=8,000 [C]</t>
  </si>
  <si>
    <t>91345</t>
  </si>
  <si>
    <t>NIVELAČNÍ ZNAČKY KOVOVÉ</t>
  </si>
  <si>
    <t>spodní stavba: 6ks=6,000 [A]
římsy: 14ks=14,000 [B]
Celkem: A+B=20,000 [C]</t>
  </si>
  <si>
    <t>pro ev.č.mostu: 2ks=2,000 [A]</t>
  </si>
  <si>
    <t>914922</t>
  </si>
  <si>
    <t>SLOUPKY A STOJKY DZ Z OCEL TRUBEK DO PATKY MONTÁŽ S PŘESUNEM</t>
  </si>
  <si>
    <t>pod nadjezdem, zpětná montáž (viz SO 001): 2ks=2,000 [A]</t>
  </si>
  <si>
    <t>914A21</t>
  </si>
  <si>
    <t>EV ČÍSLO MOSTU OCEL S FÓLIÍ TŘ.1 DODÁVKA A MONTÁŽ</t>
  </si>
  <si>
    <t>před a za nadjezdem: 2ks=2,000 [A]</t>
  </si>
  <si>
    <t>914A42</t>
  </si>
  <si>
    <t>EV ČÍSLO MOSTU OCEL S FÓLIÍ TŘ.3 MONTÁŽ S PŘESUNEM</t>
  </si>
  <si>
    <t>917223</t>
  </si>
  <si>
    <t>SILNIČNÍ A CHODNÍKOVÉ OBRUBY Z BETONOVÝCH OBRUBNÍKŮ ŠÍŘ 100MM</t>
  </si>
  <si>
    <t>O1
vlevo: 23,7m=23,700 [A]
vpravo: 23,9m=23,900 [B]
O3
vlevo: 24,5m=24,500 [C]
vpravo: 23,7m=23,700 [D]
Celkem: A+B+C+D=95,800 [E]</t>
  </si>
  <si>
    <t>917224</t>
  </si>
  <si>
    <t>SILNIČNÍ A CHODNÍKOVÉ OBRUBY Z BETONOVÝCH OBRUBNÍKŮ ŠÍŘ 150MM</t>
  </si>
  <si>
    <t>O1: 2*5,0m=10,000 [A]
O3: 2*5,0m=10,000 [B]
Celkem: A+B=20,000 [C]</t>
  </si>
  <si>
    <t>931326</t>
  </si>
  <si>
    <t>TĚSNĚNÍ DILATAČ SPAR ASF ZÁLIVKOU MODIFIK PRŮŘ DO 800MM2</t>
  </si>
  <si>
    <t>20 x 40mm v obrusné vrstvě podél říms: 2*75,17=150,340 [A]</t>
  </si>
  <si>
    <t>20 x 50mm v ložné vrstvě podél říms: 2*75,17=150,340 [A]</t>
  </si>
  <si>
    <t>93135</t>
  </si>
  <si>
    <t>TĚSNĚNÍ DILATAČ SPAR PRYŽ PÁSKOU NEBO KRUH PROFILEM</t>
  </si>
  <si>
    <t>předtěsnění podél říms: 2*75,17=150,340 [A]</t>
  </si>
  <si>
    <t>93151</t>
  </si>
  <si>
    <t>MOSTNÍ ZÁVĚRY POVRCHOVÉ POSUN DO 60MM</t>
  </si>
  <si>
    <t>O1: 18,63m=18,630 [A]
O3: 18,63m=18,630 [B]
Celkem: A+B=37,260 [C]</t>
  </si>
  <si>
    <t>93312</t>
  </si>
  <si>
    <t>ZATĚŽOVACÍ ZKOUŠKA MOSTU STATICKÁ 1. POLE DO 500M2</t>
  </si>
  <si>
    <t>1ks=1,000 [A]</t>
  </si>
  <si>
    <t>93316</t>
  </si>
  <si>
    <t>ZATĚŽOVACÍ ZKOUŠKA MOSTU STATICKÁ 2. A DALŠÍ POLE DO 500M2</t>
  </si>
  <si>
    <t>935212</t>
  </si>
  <si>
    <t>PŘÍKOPOVÉ ŽLABY Z BETON TVÁRNIC ŠÍŘ DO 600MM DO BETONU TL 100MM</t>
  </si>
  <si>
    <t>skluzy
O1: 34,7m+30,9m=65,600 [A]
O3: 26,4m+23,8m=50,200 [B]
Celkem: A+B=115,800 [C]</t>
  </si>
  <si>
    <t>935822</t>
  </si>
  <si>
    <t>ŽLABY A RIGOLY DLÁŽDĚNÉ Z KOSTEK VELKÝCH DO BETONU TL 100MM</t>
  </si>
  <si>
    <t>skluzy
O1: (1,50+1,50)*1,00=3,000 [A]
O3: (1,50+1,50)*1,00=3,000 [B]
Celkem: A+B=6,000 [C]</t>
  </si>
  <si>
    <t>936532</t>
  </si>
  <si>
    <t>MOSTNÍ ODVODŇOVACÍ SOUPRAVA 300/500</t>
  </si>
  <si>
    <t>6ks=6,000 [A]</t>
  </si>
  <si>
    <t>936541</t>
  </si>
  <si>
    <t>MOSTNÍ ODVODŇOVACÍ TRUBKA (POVRCHŮ IZOLACE) Z NEREZ OCELI</t>
  </si>
  <si>
    <t>14ks=14,000 [A]</t>
  </si>
  <si>
    <t>SO 491</t>
  </si>
  <si>
    <t>KABELOVÁ TRASA DIS ŘSD</t>
  </si>
  <si>
    <t>491</t>
  </si>
  <si>
    <t>dle pol.č.17120: 13,2m3*1,9=25,080 [A]</t>
  </si>
  <si>
    <t>ULOŽENÍ ODPADU ZE STAVBY NA SKLÁDKU S OPRÁVNĚNÍM K OPĚTOVNÉMU VYUŽITÍ - RECYKLAČNÍ STŘEDISKO
ELEKTROŠROT (VYŘAZENÁ EL. ZAŘÍZENÍ A PŘÍSTR. - AL, CU A VZ. KOVY)</t>
  </si>
  <si>
    <t>5*70*0,09/1000=0,032 [A]</t>
  </si>
  <si>
    <t>015621</t>
  </si>
  <si>
    <t>POPLATKY ZA LIKVIDACI ODPADŮ NEBEZPEČNÝCH - KABELY S PLASTOVOU IZOLACÍ</t>
  </si>
  <si>
    <t>70*0,64/1000=0,045 [A]</t>
  </si>
  <si>
    <t>13273.R</t>
  </si>
  <si>
    <t>HLOUBENÍ RÝH ŠÍŘ DO 2M PAŽ I NEPAŽ TŘ. I
RUČNÍ VÝKOP</t>
  </si>
  <si>
    <t>2*33,00*0,60*0,50=19,800 [A]</t>
  </si>
  <si>
    <t>uložení přebytečné zeminy na skládku z pol.č.13273.R,17411: 19,8m3-6,6m3=13,200 [A]</t>
  </si>
  <si>
    <t>2*33,00*0,50*0,20=6,600 [A]</t>
  </si>
  <si>
    <t>70,00*0,50*0,30=10,500 [A]</t>
  </si>
  <si>
    <t>18090</t>
  </si>
  <si>
    <t>VŠEOBECNÉ ÚPRAVY OSTATNÍCH PLOCH</t>
  </si>
  <si>
    <t>70,00*0,50=35,000 [A]</t>
  </si>
  <si>
    <t>kabelové lože: 70,00*0,50*0,10=3,500 [A]</t>
  </si>
  <si>
    <t>701001</t>
  </si>
  <si>
    <t>OZNAČOVACÍ ŠTÍTEK KABELOVÉHO VEDENÍ, SPOJKY NEBO KABELOVÉ SKŘÍNĚ (VČETNĚ OBJÍMKY)</t>
  </si>
  <si>
    <t>702311</t>
  </si>
  <si>
    <t>ZAKRYTÍ KABELŮ VÝSTRAŽNOU FÓLIÍ ŠÍŘKY DO 20 CM
červená a oranžová výstražná fólie dle PD</t>
  </si>
  <si>
    <t>2*70,00=140,000 [A]</t>
  </si>
  <si>
    <t>709110</t>
  </si>
  <si>
    <t>PROVIZORNÍ ZAJIŠTĚNÍ KABELU VE VÝKOPU</t>
  </si>
  <si>
    <t>709310</t>
  </si>
  <si>
    <t>VYPODLOŽENÍ, ODDĚLENÍ A KRYTÍ SPOJKY NEBO ODBOČNICE PRO KABEL DO 10 KV</t>
  </si>
  <si>
    <t>709612</t>
  </si>
  <si>
    <t>DEMONTÁŽ CHRÁNIČKY/TRUBKY</t>
  </si>
  <si>
    <t>70,0m=70,000 [A]</t>
  </si>
  <si>
    <t>742H12</t>
  </si>
  <si>
    <t>KABEL NN ČTYŘ- A PĚTIŽÍLOVÝ CU S PLASTOVOU IZOLACÍ OD 4 DO 16 MM2</t>
  </si>
  <si>
    <t>742L22</t>
  </si>
  <si>
    <t>UKONČENÍ DVOU AŽ PĚTIŽÍLOVÉHO KABELU KABELOVOU SPOJKOU OD 4 DO 16 MM2</t>
  </si>
  <si>
    <t>742Z23</t>
  </si>
  <si>
    <t>DEMONTÁŽ KABELOVÉHO VEDENÍ NN</t>
  </si>
  <si>
    <t>745Z92</t>
  </si>
  <si>
    <t>DEMONTÁŽ - ODVOZ (NA LIKVIDACI ODPADŮ NEBO JINÉ URČENÉ MÍSTO)</t>
  </si>
  <si>
    <t xml:space="preserve">tkm       </t>
  </si>
  <si>
    <t>20*70*0,64/1000=0,896 [A]
20*5*70*0,09/1000=0,630 [B]
Celkem: A+B=1,526 [C]</t>
  </si>
  <si>
    <t>747213</t>
  </si>
  <si>
    <t>CELKOVÁ PROHLÍDKA, ZKOUŠENÍ, MĚŘENÍ A VYHOTOVENÍ VÝCHOZÍ REVIZNÍ ZPRÁVY, PRO OBJEM IN PŘES 500 DO 1000 TIS. KČ</t>
  </si>
  <si>
    <t>747705</t>
  </si>
  <si>
    <t>MANIPULACE NA ZAŘÍZENÍCH PROVÁDĚNÉ PROVOZOVATELEM</t>
  </si>
  <si>
    <t xml:space="preserve">HOD       </t>
  </si>
  <si>
    <t>12hod=12,000 [A]</t>
  </si>
  <si>
    <t>75I813</t>
  </si>
  <si>
    <t>KABEL OPTICKÝ SINGLEMODE DO 72 VLÁKEN</t>
  </si>
  <si>
    <t xml:space="preserve">KMVLÁKNO  </t>
  </si>
  <si>
    <t>5*72*0,07=25,200 [A]</t>
  </si>
  <si>
    <t>75I81Y</t>
  </si>
  <si>
    <t>KABEL OPTICKÝ SINGLEMODE - DEMONTÁŽ</t>
  </si>
  <si>
    <t>5*70,00=350,000 [A]</t>
  </si>
  <si>
    <t>75I91Y</t>
  </si>
  <si>
    <t>OPTOTRUBKA HDPE - DEMONTÁŽ</t>
  </si>
  <si>
    <t>75I921</t>
  </si>
  <si>
    <t>OPTOTRUBKA HDPE S LANKEM PRŮMĚRU DO 40 MM</t>
  </si>
  <si>
    <t>3x HDPE 40/33 , 2x HDPE 32/27: 5*70,0m=350,000 [A]</t>
  </si>
  <si>
    <t>75I961</t>
  </si>
  <si>
    <t>OPTOTRUBKA - HERMETIZACE ÚSEKU DO 2000 M</t>
  </si>
  <si>
    <t xml:space="preserve">ÚSEK      </t>
  </si>
  <si>
    <t>5=5,000 [A]</t>
  </si>
  <si>
    <t>75I962</t>
  </si>
  <si>
    <t>OPTOTRUBKA - KALIBRACE</t>
  </si>
  <si>
    <t>5*70,0m=350,000 [A]</t>
  </si>
  <si>
    <t>75IA11</t>
  </si>
  <si>
    <t>OPTOTRUBKOVÁ SPOJKA  PRŮMĚRU DO 40 MM - DODÁVKA</t>
  </si>
  <si>
    <t>10ks=10,000 [A]</t>
  </si>
  <si>
    <t>75II71</t>
  </si>
  <si>
    <t>SPOJKA OPTICKÁ DO 72 VLÁKEN - DODÁVKA</t>
  </si>
  <si>
    <t>75IK11</t>
  </si>
  <si>
    <t>MĚŘENÍ STÁVAJÍCÍHO OPTICKÉHO KABELU</t>
  </si>
  <si>
    <t xml:space="preserve">VLÁKNO    </t>
  </si>
  <si>
    <t>2*5*24=240,000 [A]</t>
  </si>
  <si>
    <t>7R001</t>
  </si>
  <si>
    <t>MANIPULACE SE STÁVAJÍCÍM KABELOVÝM VEDENÍM
Položka obsahuje práce a pomocný materiál určené pro provizorní překládky kabelů bez přerušení na nové místo a zpět do původního. 
Jednotka odpovídá 1 metru délky kabelového vedení (silnoproudé, slaboproudé apod.).</t>
  </si>
  <si>
    <t>70+5*70=420,000 [A]</t>
  </si>
  <si>
    <t>CHRÁNIČKY Z TRUB PLASTOVÝCH DN DO 100MM
Korugovaná dvouplášťová chránička 110/94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</si>
</sst>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SUM(C11:C18)</f>
      </c>
      <c r="G7" t="s">
        <v>6</v>
      </c>
      <c>
        <v>15</v>
      </c>
    </row>
    <row r="8" spans="2:8" ht="12.75" customHeight="1">
      <c r="B8" s="3" t="s">
        <v>4</v>
      </c>
      <c s="2">
        <f>SUM(E11:E18)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'000'!H42</f>
      </c>
      <c s="13">
        <f>'000'!P42</f>
      </c>
      <c s="13">
        <f>C11+D11</f>
      </c>
    </row>
    <row r="12" spans="1:5" ht="12.75" customHeight="1">
      <c r="A12" s="7" t="s">
        <v>81</v>
      </c>
      <c s="7" t="s">
        <v>80</v>
      </c>
      <c s="13">
        <f>'001'!H93</f>
      </c>
      <c s="13">
        <f>'001'!P93</f>
      </c>
      <c s="13">
        <f>C12+D12</f>
      </c>
    </row>
    <row r="13" spans="1:5" ht="12.75" customHeight="1">
      <c r="A13" s="7" t="s">
        <v>193</v>
      </c>
      <c s="7" t="s">
        <v>192</v>
      </c>
      <c s="13">
        <f>'101'!H132</f>
      </c>
      <c s="13">
        <f>'101'!P132</f>
      </c>
      <c s="13">
        <f>C13+D13</f>
      </c>
    </row>
    <row r="14" spans="1:5" ht="12.75" customHeight="1">
      <c r="A14" s="7" t="s">
        <v>346</v>
      </c>
      <c s="7" t="s">
        <v>345</v>
      </c>
      <c s="13">
        <f>'102'!H95</f>
      </c>
      <c s="13">
        <f>'102'!P95</f>
      </c>
      <c s="13">
        <f>C14+D14</f>
      </c>
    </row>
    <row r="15" spans="1:5" ht="12.75" customHeight="1">
      <c r="A15" s="7" t="s">
        <v>409</v>
      </c>
      <c s="7" t="s">
        <v>408</v>
      </c>
      <c s="13">
        <f>'181'!H51</f>
      </c>
      <c s="13">
        <f>'181'!P51</f>
      </c>
      <c s="13">
        <f>C15+D15</f>
      </c>
    </row>
    <row r="16" spans="1:5" ht="12.75" customHeight="1">
      <c r="A16" s="7" t="s">
        <v>443</v>
      </c>
      <c s="7" t="s">
        <v>442</v>
      </c>
      <c s="13">
        <f>'191'!H22</f>
      </c>
      <c s="13">
        <f>'191'!P22</f>
      </c>
      <c s="13">
        <f>C16+D16</f>
      </c>
    </row>
    <row r="17" spans="1:5" ht="12.75" customHeight="1">
      <c r="A17" s="7" t="s">
        <v>452</v>
      </c>
      <c s="7" t="s">
        <v>451</v>
      </c>
      <c s="13">
        <f>'201'!H205</f>
      </c>
      <c s="13">
        <f>'201'!P205</f>
      </c>
      <c s="13">
        <f>C17+D17</f>
      </c>
    </row>
    <row r="18" spans="1:5" ht="12.75" customHeight="1">
      <c r="A18" s="7" t="s">
        <v>669</v>
      </c>
      <c s="7" t="s">
        <v>668</v>
      </c>
      <c s="13">
        <f>'491'!H88</f>
      </c>
      <c s="13">
        <f>'491'!P88</f>
      </c>
      <c s="13">
        <f>C18+D18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101'!A1" tooltip="Odkaz na stranku objektu [101]" display="101"/>
    <hyperlink ref="A14" location="#'102'!A1" tooltip="Odkaz na stranku objektu [102]" display="102"/>
    <hyperlink ref="A15" location="#'181'!A1" tooltip="Odkaz na stranku objektu [181]" display="181"/>
    <hyperlink ref="A16" location="#'191'!A1" tooltip="Odkaz na stranku objektu [191]" display="191"/>
    <hyperlink ref="A17" location="#'201'!A1" tooltip="Odkaz na stranku objektu [201]" display="201"/>
    <hyperlink ref="A18" location="#'491'!A1" tooltip="Odkaz na stranku objektu [491]" display="49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49</v>
      </c>
      <c s="7" t="s">
        <v>50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47</v>
      </c>
    </row>
    <row r="16" spans="1:16" ht="12.75">
      <c r="A16" s="7">
        <v>3</v>
      </c>
      <c s="7" t="s">
        <v>48</v>
      </c>
      <c s="7" t="s">
        <v>51</v>
      </c>
      <c s="7" t="s">
        <v>52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47</v>
      </c>
    </row>
    <row r="18" spans="1:16" ht="12.75">
      <c r="A18" s="7">
        <v>4</v>
      </c>
      <c s="7" t="s">
        <v>53</v>
      </c>
      <c s="7" t="s">
        <v>49</v>
      </c>
      <c s="7" t="s">
        <v>54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55</v>
      </c>
    </row>
    <row r="20" spans="1:16" ht="12.75">
      <c r="A20" s="7">
        <v>5</v>
      </c>
      <c s="7" t="s">
        <v>53</v>
      </c>
      <c s="7" t="s">
        <v>51</v>
      </c>
      <c s="7" t="s">
        <v>56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47</v>
      </c>
    </row>
    <row r="22" spans="1:16" ht="12.75">
      <c r="A22" s="7">
        <v>6</v>
      </c>
      <c s="7" t="s">
        <v>57</v>
      </c>
      <c s="7" t="s">
        <v>49</v>
      </c>
      <c s="7" t="s">
        <v>58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47</v>
      </c>
    </row>
    <row r="24" spans="1:16" ht="12.75">
      <c r="A24" s="7">
        <v>7</v>
      </c>
      <c s="7" t="s">
        <v>57</v>
      </c>
      <c s="7" t="s">
        <v>51</v>
      </c>
      <c s="7" t="s">
        <v>59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47</v>
      </c>
    </row>
    <row r="26" spans="1:16" ht="12.75">
      <c r="A26" s="7">
        <v>8</v>
      </c>
      <c s="7" t="s">
        <v>60</v>
      </c>
      <c s="7" t="s">
        <v>44</v>
      </c>
      <c s="7" t="s">
        <v>61</v>
      </c>
      <c s="7" t="s">
        <v>62</v>
      </c>
      <c s="10">
        <v>1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55</v>
      </c>
    </row>
    <row r="28" spans="1:16" ht="12.75">
      <c r="A28" s="7">
        <v>9</v>
      </c>
      <c s="7" t="s">
        <v>63</v>
      </c>
      <c s="7" t="s">
        <v>44</v>
      </c>
      <c s="7" t="s">
        <v>64</v>
      </c>
      <c s="7" t="s">
        <v>46</v>
      </c>
      <c s="10">
        <v>1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55</v>
      </c>
    </row>
    <row r="30" spans="1:16" ht="12.75">
      <c r="A30" s="7">
        <v>10</v>
      </c>
      <c s="7" t="s">
        <v>65</v>
      </c>
      <c s="7" t="s">
        <v>44</v>
      </c>
      <c s="7" t="s">
        <v>66</v>
      </c>
      <c s="7" t="s">
        <v>46</v>
      </c>
      <c s="10">
        <v>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55</v>
      </c>
    </row>
    <row r="32" spans="1:16" ht="12.75">
      <c r="A32" s="7">
        <v>11</v>
      </c>
      <c s="7" t="s">
        <v>67</v>
      </c>
      <c s="7" t="s">
        <v>44</v>
      </c>
      <c s="7" t="s">
        <v>68</v>
      </c>
      <c s="7" t="s">
        <v>46</v>
      </c>
      <c s="10">
        <v>1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47</v>
      </c>
    </row>
    <row r="34" spans="1:16" ht="12.75">
      <c r="A34" s="7">
        <v>12</v>
      </c>
      <c s="7" t="s">
        <v>69</v>
      </c>
      <c s="7" t="s">
        <v>44</v>
      </c>
      <c s="7" t="s">
        <v>70</v>
      </c>
      <c s="7" t="s">
        <v>62</v>
      </c>
      <c s="10">
        <v>1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55</v>
      </c>
    </row>
    <row r="36" spans="1:16" ht="12.75">
      <c r="A36" s="7">
        <v>13</v>
      </c>
      <c s="7" t="s">
        <v>71</v>
      </c>
      <c s="7" t="s">
        <v>44</v>
      </c>
      <c s="7" t="s">
        <v>72</v>
      </c>
      <c s="7" t="s">
        <v>62</v>
      </c>
      <c s="10">
        <v>3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73</v>
      </c>
    </row>
    <row r="38" spans="1:16" ht="12.75">
      <c r="A38" s="7">
        <v>14</v>
      </c>
      <c s="7" t="s">
        <v>74</v>
      </c>
      <c s="7" t="s">
        <v>44</v>
      </c>
      <c s="7" t="s">
        <v>75</v>
      </c>
      <c s="7" t="s">
        <v>76</v>
      </c>
      <c s="10">
        <v>24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77</v>
      </c>
    </row>
    <row r="40" spans="1:16" ht="12.75" customHeight="1">
      <c r="A40" s="16"/>
      <c s="16"/>
      <c s="16" t="s">
        <v>42</v>
      </c>
      <c s="16" t="s">
        <v>41</v>
      </c>
      <c s="16"/>
      <c s="16"/>
      <c s="16"/>
      <c s="16">
        <f>SUM(H12:H39)</f>
      </c>
      <c r="P40">
        <f>ROUND(SUM(P12:P39),2)</f>
      </c>
    </row>
    <row r="42" spans="1:16" ht="12.75" customHeight="1">
      <c r="A42" s="16"/>
      <c s="16"/>
      <c s="16"/>
      <c s="16" t="s">
        <v>78</v>
      </c>
      <c s="16"/>
      <c s="16"/>
      <c s="16"/>
      <c s="16">
        <f>+H40</f>
      </c>
      <c r="P42">
        <f>+P40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79</v>
      </c>
      <c s="5" t="s">
        <v>80</v>
      </c>
      <c s="5"/>
    </row>
    <row r="6" spans="1:5" ht="12.75" customHeight="1">
      <c r="A6" t="s">
        <v>17</v>
      </c>
      <c r="C6" s="5" t="s">
        <v>81</v>
      </c>
      <c s="5" t="s">
        <v>80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82</v>
      </c>
      <c s="7" t="s">
        <v>44</v>
      </c>
      <c s="7" t="s">
        <v>83</v>
      </c>
      <c s="7" t="s">
        <v>84</v>
      </c>
      <c s="10">
        <v>8483.494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85</v>
      </c>
    </row>
    <row r="14" spans="1:16" ht="12.75">
      <c r="A14" s="7">
        <v>2</v>
      </c>
      <c s="7" t="s">
        <v>82</v>
      </c>
      <c s="7" t="s">
        <v>49</v>
      </c>
      <c s="7" t="s">
        <v>86</v>
      </c>
      <c s="7" t="s">
        <v>84</v>
      </c>
      <c s="10">
        <v>925.743</v>
      </c>
      <c s="14"/>
      <c s="13">
        <f>ROUND((G14*F14),2)</f>
      </c>
      <c r="O14">
        <f>rekapitulace!H8</f>
      </c>
      <c>
        <f>O14/100*H14</f>
      </c>
    </row>
    <row r="15" spans="4:4" ht="408">
      <c r="D15" s="15" t="s">
        <v>87</v>
      </c>
    </row>
    <row r="16" spans="1:16" ht="12.75">
      <c r="A16" s="7">
        <v>3</v>
      </c>
      <c s="7" t="s">
        <v>82</v>
      </c>
      <c s="7" t="s">
        <v>51</v>
      </c>
      <c s="7" t="s">
        <v>88</v>
      </c>
      <c s="7" t="s">
        <v>84</v>
      </c>
      <c s="10">
        <v>2106.758</v>
      </c>
      <c s="14"/>
      <c s="13">
        <f>ROUND((G16*F16),2)</f>
      </c>
      <c r="O16">
        <f>rekapitulace!H8</f>
      </c>
      <c>
        <f>O16/100*H16</f>
      </c>
    </row>
    <row r="17" spans="4:4" ht="242.25">
      <c r="D17" s="15" t="s">
        <v>89</v>
      </c>
    </row>
    <row r="18" spans="1:16" ht="12.75">
      <c r="A18" s="7">
        <v>4</v>
      </c>
      <c s="7" t="s">
        <v>82</v>
      </c>
      <c s="7" t="s">
        <v>90</v>
      </c>
      <c s="7" t="s">
        <v>91</v>
      </c>
      <c s="7" t="s">
        <v>84</v>
      </c>
      <c s="10">
        <v>10.574</v>
      </c>
      <c s="14"/>
      <c s="13">
        <f>ROUND((G18*F18),2)</f>
      </c>
      <c r="O18">
        <f>rekapitulace!H8</f>
      </c>
      <c>
        <f>O18/100*H18</f>
      </c>
    </row>
    <row r="19" spans="4:4" ht="89.25">
      <c r="D19" s="15" t="s">
        <v>92</v>
      </c>
    </row>
    <row r="20" spans="1:16" ht="12.75">
      <c r="A20" s="7">
        <v>5</v>
      </c>
      <c s="7" t="s">
        <v>82</v>
      </c>
      <c s="7" t="s">
        <v>93</v>
      </c>
      <c s="7" t="s">
        <v>94</v>
      </c>
      <c s="7" t="s">
        <v>84</v>
      </c>
      <c s="10">
        <v>0.2</v>
      </c>
      <c s="14"/>
      <c s="13">
        <f>ROUND((G20*F20),2)</f>
      </c>
      <c r="O20">
        <f>rekapitulace!H8</f>
      </c>
      <c>
        <f>O20/100*H20</f>
      </c>
    </row>
    <row r="21" spans="4:4" ht="76.5">
      <c r="D21" s="15" t="s">
        <v>95</v>
      </c>
    </row>
    <row r="22" spans="1:16" ht="12.75">
      <c r="A22" s="7">
        <v>6</v>
      </c>
      <c s="7" t="s">
        <v>82</v>
      </c>
      <c s="7" t="s">
        <v>96</v>
      </c>
      <c s="7" t="s">
        <v>97</v>
      </c>
      <c s="7" t="s">
        <v>84</v>
      </c>
      <c s="10">
        <v>18.75</v>
      </c>
      <c s="14"/>
      <c s="13">
        <f>ROUND((G22*F22),2)</f>
      </c>
      <c r="O22">
        <f>rekapitulace!H8</f>
      </c>
      <c>
        <f>O22/100*H22</f>
      </c>
    </row>
    <row r="23" spans="4:4" ht="76.5">
      <c r="D23" s="15" t="s">
        <v>98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99</v>
      </c>
      <c s="9"/>
      <c s="11"/>
      <c s="9"/>
      <c s="11"/>
    </row>
    <row r="27" spans="1:16" ht="12.75">
      <c r="A27" s="7">
        <v>7</v>
      </c>
      <c s="7" t="s">
        <v>100</v>
      </c>
      <c s="7" t="s">
        <v>44</v>
      </c>
      <c s="7" t="s">
        <v>101</v>
      </c>
      <c s="7" t="s">
        <v>102</v>
      </c>
      <c s="10">
        <v>2111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103</v>
      </c>
    </row>
    <row r="29" spans="1:16" ht="12.75">
      <c r="A29" s="7">
        <v>8</v>
      </c>
      <c s="7" t="s">
        <v>104</v>
      </c>
      <c s="7" t="s">
        <v>44</v>
      </c>
      <c s="7" t="s">
        <v>105</v>
      </c>
      <c s="7" t="s">
        <v>62</v>
      </c>
      <c s="10">
        <v>4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106</v>
      </c>
    </row>
    <row r="31" spans="1:16" ht="12.75">
      <c r="A31" s="7">
        <v>9</v>
      </c>
      <c s="7" t="s">
        <v>107</v>
      </c>
      <c s="7" t="s">
        <v>44</v>
      </c>
      <c s="7" t="s">
        <v>108</v>
      </c>
      <c s="7" t="s">
        <v>109</v>
      </c>
      <c s="10">
        <v>66.96</v>
      </c>
      <c s="14"/>
      <c s="13">
        <f>ROUND((G31*F31),2)</f>
      </c>
      <c r="O31">
        <f>rekapitulace!H8</f>
      </c>
      <c>
        <f>O31/100*H31</f>
      </c>
    </row>
    <row r="32" spans="4:4" ht="63.75">
      <c r="D32" s="15" t="s">
        <v>110</v>
      </c>
    </row>
    <row r="33" spans="1:16" ht="12.75">
      <c r="A33" s="7">
        <v>10</v>
      </c>
      <c s="7" t="s">
        <v>111</v>
      </c>
      <c s="7" t="s">
        <v>44</v>
      </c>
      <c s="7" t="s">
        <v>112</v>
      </c>
      <c s="7" t="s">
        <v>109</v>
      </c>
      <c s="10">
        <v>44.77</v>
      </c>
      <c s="14"/>
      <c s="13">
        <f>ROUND((G33*F33),2)</f>
      </c>
      <c r="O33">
        <f>rekapitulace!H8</f>
      </c>
      <c>
        <f>O33/100*H33</f>
      </c>
    </row>
    <row r="34" spans="4:4" ht="76.5">
      <c r="D34" s="15" t="s">
        <v>113</v>
      </c>
    </row>
    <row r="35" spans="1:16" ht="12.75">
      <c r="A35" s="7">
        <v>11</v>
      </c>
      <c s="7" t="s">
        <v>114</v>
      </c>
      <c s="7" t="s">
        <v>44</v>
      </c>
      <c s="7" t="s">
        <v>115</v>
      </c>
      <c s="7" t="s">
        <v>116</v>
      </c>
      <c s="10">
        <v>140.4</v>
      </c>
      <c s="14"/>
      <c s="13">
        <f>ROUND((G35*F35),2)</f>
      </c>
      <c r="O35">
        <f>rekapitulace!H8</f>
      </c>
      <c>
        <f>O35/100*H35</f>
      </c>
    </row>
    <row r="36" spans="4:4" ht="76.5">
      <c r="D36" s="15" t="s">
        <v>117</v>
      </c>
    </row>
    <row r="37" spans="1:16" ht="12.75">
      <c r="A37" s="7">
        <v>12</v>
      </c>
      <c s="7" t="s">
        <v>118</v>
      </c>
      <c s="7" t="s">
        <v>44</v>
      </c>
      <c s="7" t="s">
        <v>119</v>
      </c>
      <c s="7" t="s">
        <v>109</v>
      </c>
      <c s="10">
        <v>2948.1</v>
      </c>
      <c s="14"/>
      <c s="13">
        <f>ROUND((G37*F37),2)</f>
      </c>
      <c r="O37">
        <f>rekapitulace!H8</f>
      </c>
      <c>
        <f>O37/100*H37</f>
      </c>
    </row>
    <row r="38" spans="4:4" ht="127.5">
      <c r="D38" s="15" t="s">
        <v>120</v>
      </c>
    </row>
    <row r="39" spans="1:16" ht="12.75">
      <c r="A39" s="7">
        <v>13</v>
      </c>
      <c s="7" t="s">
        <v>121</v>
      </c>
      <c s="7" t="s">
        <v>44</v>
      </c>
      <c s="7" t="s">
        <v>122</v>
      </c>
      <c s="7" t="s">
        <v>109</v>
      </c>
      <c s="10">
        <v>1516.897</v>
      </c>
      <c s="14"/>
      <c s="13">
        <f>ROUND((G39*F39),2)</f>
      </c>
      <c r="O39">
        <f>rekapitulace!H8</f>
      </c>
      <c>
        <f>O39/100*H39</f>
      </c>
    </row>
    <row r="40" spans="4:4" ht="409.5">
      <c r="D40" s="15" t="s">
        <v>123</v>
      </c>
    </row>
    <row r="41" spans="1:16" ht="12.75">
      <c r="A41" s="7">
        <v>14</v>
      </c>
      <c s="7" t="s">
        <v>124</v>
      </c>
      <c s="7" t="s">
        <v>44</v>
      </c>
      <c s="7" t="s">
        <v>125</v>
      </c>
      <c s="7" t="s">
        <v>109</v>
      </c>
      <c s="10">
        <v>1011.265</v>
      </c>
      <c s="14"/>
      <c s="13">
        <f>ROUND((G41*F41),2)</f>
      </c>
      <c r="O41">
        <f>rekapitulace!H8</f>
      </c>
      <c>
        <f>O41/100*H41</f>
      </c>
    </row>
    <row r="42" spans="4:4" ht="409.5">
      <c r="D42" s="15" t="s">
        <v>126</v>
      </c>
    </row>
    <row r="43" spans="1:16" ht="12.75">
      <c r="A43" s="7">
        <v>15</v>
      </c>
      <c s="7" t="s">
        <v>127</v>
      </c>
      <c s="7" t="s">
        <v>44</v>
      </c>
      <c s="7" t="s">
        <v>128</v>
      </c>
      <c s="7" t="s">
        <v>109</v>
      </c>
      <c s="10">
        <v>5476.262</v>
      </c>
      <c s="14"/>
      <c s="13">
        <f>ROUND((G43*F43),2)</f>
      </c>
      <c r="O43">
        <f>rekapitulace!H8</f>
      </c>
      <c>
        <f>O43/100*H43</f>
      </c>
    </row>
    <row r="44" spans="4:4" ht="165.75">
      <c r="D44" s="15" t="s">
        <v>129</v>
      </c>
    </row>
    <row r="45" spans="1:16" ht="12.75">
      <c r="A45" s="7">
        <v>16</v>
      </c>
      <c s="7" t="s">
        <v>130</v>
      </c>
      <c s="7" t="s">
        <v>44</v>
      </c>
      <c s="7" t="s">
        <v>131</v>
      </c>
      <c s="7" t="s">
        <v>109</v>
      </c>
      <c s="10">
        <v>2948.1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132</v>
      </c>
    </row>
    <row r="47" spans="1:16" ht="12.75" customHeight="1">
      <c r="A47" s="16"/>
      <c s="16"/>
      <c s="16" t="s">
        <v>24</v>
      </c>
      <c s="16" t="s">
        <v>99</v>
      </c>
      <c s="16"/>
      <c s="16"/>
      <c s="16"/>
      <c s="16">
        <f>SUM(H27:H46)</f>
      </c>
      <c r="P47">
        <f>ROUND(SUM(P27:P46),2)</f>
      </c>
    </row>
    <row r="49" spans="1:8" ht="12.75" customHeight="1">
      <c r="A49" s="9"/>
      <c s="9"/>
      <c s="9" t="s">
        <v>34</v>
      </c>
      <c s="9" t="s">
        <v>133</v>
      </c>
      <c s="9"/>
      <c s="11"/>
      <c s="9"/>
      <c s="11"/>
    </row>
    <row r="50" spans="1:16" ht="12.75">
      <c r="A50" s="7">
        <v>17</v>
      </c>
      <c s="7" t="s">
        <v>134</v>
      </c>
      <c s="7" t="s">
        <v>44</v>
      </c>
      <c s="7" t="s">
        <v>135</v>
      </c>
      <c s="7" t="s">
        <v>102</v>
      </c>
      <c s="10">
        <v>3750</v>
      </c>
      <c s="14"/>
      <c s="13">
        <f>ROUND((G50*F50),2)</f>
      </c>
      <c r="O50">
        <f>rekapitulace!H8</f>
      </c>
      <c>
        <f>O50/100*H50</f>
      </c>
    </row>
    <row r="51" spans="4:4" ht="140.25">
      <c r="D51" s="15" t="s">
        <v>136</v>
      </c>
    </row>
    <row r="52" spans="1:16" ht="12.75" customHeight="1">
      <c r="A52" s="16"/>
      <c s="16"/>
      <c s="16" t="s">
        <v>34</v>
      </c>
      <c s="16" t="s">
        <v>133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138</v>
      </c>
      <c s="9" t="s">
        <v>137</v>
      </c>
      <c s="9"/>
      <c s="11"/>
      <c s="9"/>
      <c s="11"/>
    </row>
    <row r="55" spans="1:16" ht="12.75">
      <c r="A55" s="7">
        <v>18</v>
      </c>
      <c s="7" t="s">
        <v>139</v>
      </c>
      <c s="7" t="s">
        <v>44</v>
      </c>
      <c s="7" t="s">
        <v>140</v>
      </c>
      <c s="7" t="s">
        <v>116</v>
      </c>
      <c s="10">
        <v>140.4</v>
      </c>
      <c s="14"/>
      <c s="13">
        <f>ROUND((G55*F55),2)</f>
      </c>
      <c r="O55">
        <f>rekapitulace!H8</f>
      </c>
      <c>
        <f>O55/100*H55</f>
      </c>
    </row>
    <row r="56" spans="4:4" ht="51">
      <c r="D56" s="15" t="s">
        <v>141</v>
      </c>
    </row>
    <row r="57" spans="1:16" ht="12.75">
      <c r="A57" s="7">
        <v>19</v>
      </c>
      <c s="7" t="s">
        <v>142</v>
      </c>
      <c s="7" t="s">
        <v>44</v>
      </c>
      <c s="7" t="s">
        <v>143</v>
      </c>
      <c s="7" t="s">
        <v>116</v>
      </c>
      <c s="10">
        <v>200</v>
      </c>
      <c s="14"/>
      <c s="13">
        <f>ROUND((G57*F57),2)</f>
      </c>
      <c r="O57">
        <f>rekapitulace!H8</f>
      </c>
      <c>
        <f>O57/100*H57</f>
      </c>
    </row>
    <row r="58" spans="4:4" ht="102">
      <c r="D58" s="15" t="s">
        <v>144</v>
      </c>
    </row>
    <row r="59" spans="1:16" ht="12.75">
      <c r="A59" s="7">
        <v>20</v>
      </c>
      <c s="7" t="s">
        <v>145</v>
      </c>
      <c s="7" t="s">
        <v>44</v>
      </c>
      <c s="7" t="s">
        <v>146</v>
      </c>
      <c s="7" t="s">
        <v>116</v>
      </c>
      <c s="10">
        <v>200</v>
      </c>
      <c s="14"/>
      <c s="13">
        <f>ROUND((G59*F59),2)</f>
      </c>
      <c r="O59">
        <f>rekapitulace!H8</f>
      </c>
      <c>
        <f>O59/100*H59</f>
      </c>
    </row>
    <row r="60" spans="4:4" ht="89.25">
      <c r="D60" s="15" t="s">
        <v>147</v>
      </c>
    </row>
    <row r="61" spans="1:16" ht="12.75">
      <c r="A61" s="7">
        <v>21</v>
      </c>
      <c s="7" t="s">
        <v>148</v>
      </c>
      <c s="7" t="s">
        <v>44</v>
      </c>
      <c s="7" t="s">
        <v>149</v>
      </c>
      <c s="7" t="s">
        <v>116</v>
      </c>
      <c s="10">
        <v>100</v>
      </c>
      <c s="14"/>
      <c s="13">
        <f>ROUND((G61*F61),2)</f>
      </c>
      <c r="O61">
        <f>rekapitulace!H8</f>
      </c>
      <c>
        <f>O61/100*H61</f>
      </c>
    </row>
    <row r="62" spans="4:4" ht="89.25">
      <c r="D62" s="15" t="s">
        <v>150</v>
      </c>
    </row>
    <row r="63" spans="1:16" ht="12.75">
      <c r="A63" s="7">
        <v>22</v>
      </c>
      <c s="7" t="s">
        <v>151</v>
      </c>
      <c s="7" t="s">
        <v>44</v>
      </c>
      <c s="7" t="s">
        <v>152</v>
      </c>
      <c s="7" t="s">
        <v>116</v>
      </c>
      <c s="10">
        <v>100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153</v>
      </c>
    </row>
    <row r="65" spans="1:16" ht="12.75">
      <c r="A65" s="7">
        <v>23</v>
      </c>
      <c s="7" t="s">
        <v>154</v>
      </c>
      <c s="7" t="s">
        <v>44</v>
      </c>
      <c s="7" t="s">
        <v>155</v>
      </c>
      <c s="7" t="s">
        <v>116</v>
      </c>
      <c s="10">
        <v>140.4</v>
      </c>
      <c s="14"/>
      <c s="13">
        <f>ROUND((G65*F65),2)</f>
      </c>
      <c r="O65">
        <f>rekapitulace!H8</f>
      </c>
      <c>
        <f>O65/100*H65</f>
      </c>
    </row>
    <row r="66" spans="4:4" ht="51">
      <c r="D66" s="15" t="s">
        <v>141</v>
      </c>
    </row>
    <row r="67" spans="1:16" ht="12.75">
      <c r="A67" s="7">
        <v>24</v>
      </c>
      <c s="7" t="s">
        <v>156</v>
      </c>
      <c s="7" t="s">
        <v>44</v>
      </c>
      <c s="7" t="s">
        <v>157</v>
      </c>
      <c s="7" t="s">
        <v>102</v>
      </c>
      <c s="10">
        <v>9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158</v>
      </c>
    </row>
    <row r="69" spans="1:16" ht="12.75">
      <c r="A69" s="7">
        <v>25</v>
      </c>
      <c s="7" t="s">
        <v>159</v>
      </c>
      <c s="7" t="s">
        <v>44</v>
      </c>
      <c s="7" t="s">
        <v>160</v>
      </c>
      <c s="7" t="s">
        <v>62</v>
      </c>
      <c s="10">
        <v>2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161</v>
      </c>
    </row>
    <row r="71" spans="1:16" ht="12.75">
      <c r="A71" s="7">
        <v>26</v>
      </c>
      <c s="7" t="s">
        <v>162</v>
      </c>
      <c s="7" t="s">
        <v>44</v>
      </c>
      <c s="7" t="s">
        <v>163</v>
      </c>
      <c s="7" t="s">
        <v>62</v>
      </c>
      <c s="10">
        <v>2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161</v>
      </c>
    </row>
    <row r="73" spans="1:16" ht="12.75">
      <c r="A73" s="7">
        <v>27</v>
      </c>
      <c s="7" t="s">
        <v>164</v>
      </c>
      <c s="7" t="s">
        <v>44</v>
      </c>
      <c s="7" t="s">
        <v>165</v>
      </c>
      <c s="7" t="s">
        <v>109</v>
      </c>
      <c s="10">
        <v>499.406</v>
      </c>
      <c s="14"/>
      <c s="13">
        <f>ROUND((G73*F73),2)</f>
      </c>
      <c r="O73">
        <f>rekapitulace!H8</f>
      </c>
      <c>
        <f>O73/100*H73</f>
      </c>
    </row>
    <row r="74" spans="4:4" ht="191.25">
      <c r="D74" s="15" t="s">
        <v>166</v>
      </c>
    </row>
    <row r="75" spans="1:16" ht="12.75">
      <c r="A75" s="7">
        <v>28</v>
      </c>
      <c s="7" t="s">
        <v>167</v>
      </c>
      <c s="7" t="s">
        <v>44</v>
      </c>
      <c s="7" t="s">
        <v>168</v>
      </c>
      <c s="7" t="s">
        <v>109</v>
      </c>
      <c s="10">
        <v>242.5</v>
      </c>
      <c s="14"/>
      <c s="13">
        <f>ROUND((G75*F75),2)</f>
      </c>
      <c r="O75">
        <f>rekapitulace!H8</f>
      </c>
      <c>
        <f>O75/100*H75</f>
      </c>
    </row>
    <row r="76" spans="4:4" ht="216.75">
      <c r="D76" s="15" t="s">
        <v>169</v>
      </c>
    </row>
    <row r="77" spans="1:16" ht="12.75">
      <c r="A77" s="7">
        <v>29</v>
      </c>
      <c s="7" t="s">
        <v>170</v>
      </c>
      <c s="7" t="s">
        <v>44</v>
      </c>
      <c s="7" t="s">
        <v>171</v>
      </c>
      <c s="7" t="s">
        <v>109</v>
      </c>
      <c s="10">
        <v>343.297</v>
      </c>
      <c s="14"/>
      <c s="13">
        <f>ROUND((G77*F77),2)</f>
      </c>
      <c r="O77">
        <f>rekapitulace!H8</f>
      </c>
      <c>
        <f>O77/100*H77</f>
      </c>
    </row>
    <row r="78" spans="4:4" ht="409.5">
      <c r="D78" s="15" t="s">
        <v>172</v>
      </c>
    </row>
    <row r="79" spans="1:16" ht="12.75">
      <c r="A79" s="7">
        <v>30</v>
      </c>
      <c s="7" t="s">
        <v>173</v>
      </c>
      <c s="7" t="s">
        <v>44</v>
      </c>
      <c s="7" t="s">
        <v>174</v>
      </c>
      <c s="7" t="s">
        <v>116</v>
      </c>
      <c s="10">
        <v>35.5</v>
      </c>
      <c s="14"/>
      <c s="13">
        <f>ROUND((G79*F79),2)</f>
      </c>
      <c r="O79">
        <f>rekapitulace!H8</f>
      </c>
      <c>
        <f>O79/100*H79</f>
      </c>
    </row>
    <row r="80" spans="4:4" ht="114.75">
      <c r="D80" s="15" t="s">
        <v>175</v>
      </c>
    </row>
    <row r="81" spans="1:16" ht="12.75">
      <c r="A81" s="7">
        <v>31</v>
      </c>
      <c s="7" t="s">
        <v>176</v>
      </c>
      <c s="7" t="s">
        <v>44</v>
      </c>
      <c s="7" t="s">
        <v>177</v>
      </c>
      <c s="7" t="s">
        <v>62</v>
      </c>
      <c s="10">
        <v>14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178</v>
      </c>
    </row>
    <row r="83" spans="1:16" ht="12.75">
      <c r="A83" s="7">
        <v>32</v>
      </c>
      <c s="7" t="s">
        <v>179</v>
      </c>
      <c s="7" t="s">
        <v>44</v>
      </c>
      <c s="7" t="s">
        <v>180</v>
      </c>
      <c s="7" t="s">
        <v>116</v>
      </c>
      <c s="10">
        <v>91.4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181</v>
      </c>
    </row>
    <row r="85" spans="1:16" ht="12.75">
      <c r="A85" s="7">
        <v>33</v>
      </c>
      <c s="7" t="s">
        <v>182</v>
      </c>
      <c s="7" t="s">
        <v>44</v>
      </c>
      <c s="7" t="s">
        <v>183</v>
      </c>
      <c s="7" t="s">
        <v>109</v>
      </c>
      <c s="10">
        <v>48.267</v>
      </c>
      <c s="14"/>
      <c s="13">
        <f>ROUND((G85*F85),2)</f>
      </c>
      <c r="O85">
        <f>rekapitulace!H8</f>
      </c>
      <c>
        <f>O85/100*H85</f>
      </c>
    </row>
    <row r="86" spans="4:4" ht="38.25">
      <c r="D86" s="15" t="s">
        <v>184</v>
      </c>
    </row>
    <row r="87" spans="1:16" ht="12.75">
      <c r="A87" s="7">
        <v>34</v>
      </c>
      <c s="7" t="s">
        <v>185</v>
      </c>
      <c s="7" t="s">
        <v>44</v>
      </c>
      <c s="7" t="s">
        <v>186</v>
      </c>
      <c s="7" t="s">
        <v>102</v>
      </c>
      <c s="10">
        <v>2114.8</v>
      </c>
      <c s="14"/>
      <c s="13">
        <f>ROUND((G87*F87),2)</f>
      </c>
      <c r="O87">
        <f>rekapitulace!H8</f>
      </c>
      <c>
        <f>O87/100*H87</f>
      </c>
    </row>
    <row r="88" spans="4:4" ht="216.75">
      <c r="D88" s="15" t="s">
        <v>187</v>
      </c>
    </row>
    <row r="89" spans="1:16" ht="12.75">
      <c r="A89" s="7">
        <v>35</v>
      </c>
      <c s="7" t="s">
        <v>188</v>
      </c>
      <c s="7" t="s">
        <v>44</v>
      </c>
      <c s="7" t="s">
        <v>189</v>
      </c>
      <c s="7" t="s">
        <v>102</v>
      </c>
      <c s="10">
        <v>3750</v>
      </c>
      <c s="14"/>
      <c s="13">
        <f>ROUND((G89*F89),2)</f>
      </c>
      <c r="O89">
        <f>rekapitulace!H8</f>
      </c>
      <c>
        <f>O89/100*H89</f>
      </c>
    </row>
    <row r="90" spans="4:4" ht="89.25">
      <c r="D90" s="15" t="s">
        <v>190</v>
      </c>
    </row>
    <row r="91" spans="1:16" ht="12.75" customHeight="1">
      <c r="A91" s="16"/>
      <c s="16"/>
      <c s="16" t="s">
        <v>138</v>
      </c>
      <c s="16" t="s">
        <v>137</v>
      </c>
      <c s="16"/>
      <c s="16"/>
      <c s="16"/>
      <c s="16">
        <f>SUM(H55:H90)</f>
      </c>
      <c r="P91">
        <f>ROUND(SUM(P55:P90),2)</f>
      </c>
    </row>
    <row r="93" spans="1:16" ht="12.75" customHeight="1">
      <c r="A93" s="16"/>
      <c s="16"/>
      <c s="16"/>
      <c s="16" t="s">
        <v>78</v>
      </c>
      <c s="16"/>
      <c s="16"/>
      <c s="16"/>
      <c s="16">
        <f>+H24+H47+H52+H91</f>
      </c>
      <c r="P93">
        <f>+P24+P47+P52+P91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191</v>
      </c>
      <c s="5" t="s">
        <v>192</v>
      </c>
      <c s="5"/>
    </row>
    <row r="6" spans="1:5" ht="12.75" customHeight="1">
      <c r="A6" t="s">
        <v>17</v>
      </c>
      <c r="C6" s="5" t="s">
        <v>193</v>
      </c>
      <c s="5" t="s">
        <v>192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82</v>
      </c>
      <c s="7" t="s">
        <v>44</v>
      </c>
      <c s="7" t="s">
        <v>194</v>
      </c>
      <c s="7" t="s">
        <v>84</v>
      </c>
      <c s="10">
        <v>1157.087</v>
      </c>
      <c s="14"/>
      <c s="13">
        <f>ROUND((G12*F12),2)</f>
      </c>
      <c r="O12">
        <f>rekapitulace!H8</f>
      </c>
      <c>
        <f>O12/100*H12</f>
      </c>
    </row>
    <row r="13" spans="4:4" ht="344.25">
      <c r="D13" s="15" t="s">
        <v>195</v>
      </c>
    </row>
    <row r="14" spans="1:16" ht="12.75">
      <c r="A14" s="7">
        <v>2</v>
      </c>
      <c s="7" t="s">
        <v>82</v>
      </c>
      <c s="7" t="s">
        <v>49</v>
      </c>
      <c s="7" t="s">
        <v>196</v>
      </c>
      <c s="7" t="s">
        <v>84</v>
      </c>
      <c s="10">
        <v>902.065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197</v>
      </c>
    </row>
    <row r="16" spans="1:16" ht="12.75">
      <c r="A16" s="7">
        <v>3</v>
      </c>
      <c s="7" t="s">
        <v>198</v>
      </c>
      <c s="7" t="s">
        <v>44</v>
      </c>
      <c s="7" t="s">
        <v>199</v>
      </c>
      <c s="7" t="s">
        <v>109</v>
      </c>
      <c s="10">
        <v>42.13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200</v>
      </c>
    </row>
    <row r="18" spans="1:16" ht="12.75">
      <c r="A18" s="7">
        <v>4</v>
      </c>
      <c s="7" t="s">
        <v>201</v>
      </c>
      <c s="7" t="s">
        <v>44</v>
      </c>
      <c s="7" t="s">
        <v>202</v>
      </c>
      <c s="7" t="s">
        <v>109</v>
      </c>
      <c s="10">
        <v>69.87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203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99</v>
      </c>
      <c s="9"/>
      <c s="11"/>
      <c s="9"/>
      <c s="11"/>
    </row>
    <row r="23" spans="1:16" ht="12.75">
      <c r="A23" s="7">
        <v>5</v>
      </c>
      <c s="7" t="s">
        <v>204</v>
      </c>
      <c s="7" t="s">
        <v>44</v>
      </c>
      <c s="7" t="s">
        <v>205</v>
      </c>
      <c s="7" t="s">
        <v>109</v>
      </c>
      <c s="10">
        <v>453.45</v>
      </c>
      <c s="14"/>
      <c s="13">
        <f>ROUND((G23*F23),2)</f>
      </c>
      <c r="O23">
        <f>rekapitulace!H8</f>
      </c>
      <c>
        <f>O23/100*H23</f>
      </c>
    </row>
    <row r="24" spans="4:4" ht="63.75">
      <c r="D24" s="15" t="s">
        <v>206</v>
      </c>
    </row>
    <row r="25" spans="1:16" ht="12.75">
      <c r="A25" s="7">
        <v>6</v>
      </c>
      <c s="7" t="s">
        <v>207</v>
      </c>
      <c s="7" t="s">
        <v>44</v>
      </c>
      <c s="7" t="s">
        <v>208</v>
      </c>
      <c s="7" t="s">
        <v>109</v>
      </c>
      <c s="10">
        <v>392.202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209</v>
      </c>
    </row>
    <row r="27" spans="1:16" ht="12.75">
      <c r="A27" s="7">
        <v>7</v>
      </c>
      <c s="7" t="s">
        <v>210</v>
      </c>
      <c s="7" t="s">
        <v>44</v>
      </c>
      <c s="7" t="s">
        <v>211</v>
      </c>
      <c s="7" t="s">
        <v>109</v>
      </c>
      <c s="10">
        <v>374.142</v>
      </c>
      <c s="14"/>
      <c s="13">
        <f>ROUND((G27*F27),2)</f>
      </c>
      <c r="O27">
        <f>rekapitulace!H8</f>
      </c>
      <c>
        <f>O27/100*H27</f>
      </c>
    </row>
    <row r="28" spans="4:4" ht="89.25">
      <c r="D28" s="15" t="s">
        <v>212</v>
      </c>
    </row>
    <row r="29" spans="1:16" ht="12.75">
      <c r="A29" s="7">
        <v>8</v>
      </c>
      <c s="7" t="s">
        <v>213</v>
      </c>
      <c s="7" t="s">
        <v>44</v>
      </c>
      <c s="7" t="s">
        <v>214</v>
      </c>
      <c s="7" t="s">
        <v>109</v>
      </c>
      <c s="10">
        <v>182.1</v>
      </c>
      <c s="14"/>
      <c s="13">
        <f>ROUND((G29*F29),2)</f>
      </c>
      <c r="O29">
        <f>rekapitulace!H8</f>
      </c>
      <c>
        <f>O29/100*H29</f>
      </c>
    </row>
    <row r="30" spans="4:4" ht="63.75">
      <c r="D30" s="15" t="s">
        <v>215</v>
      </c>
    </row>
    <row r="31" spans="1:16" ht="12.75">
      <c r="A31" s="7">
        <v>9</v>
      </c>
      <c s="7" t="s">
        <v>216</v>
      </c>
      <c s="7" t="s">
        <v>49</v>
      </c>
      <c s="7" t="s">
        <v>217</v>
      </c>
      <c s="7" t="s">
        <v>109</v>
      </c>
      <c s="10">
        <v>69.87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218</v>
      </c>
    </row>
    <row r="33" spans="1:16" ht="12.75">
      <c r="A33" s="7">
        <v>10</v>
      </c>
      <c s="7" t="s">
        <v>216</v>
      </c>
      <c s="7" t="s">
        <v>51</v>
      </c>
      <c s="7" t="s">
        <v>219</v>
      </c>
      <c s="7" t="s">
        <v>109</v>
      </c>
      <c s="10">
        <v>82.3</v>
      </c>
      <c s="14"/>
      <c s="13">
        <f>ROUND((G33*F33),2)</f>
      </c>
      <c r="O33">
        <f>rekapitulace!H8</f>
      </c>
      <c>
        <f>O33/100*H33</f>
      </c>
    </row>
    <row r="34" spans="4:4" ht="89.25">
      <c r="D34" s="15" t="s">
        <v>220</v>
      </c>
    </row>
    <row r="35" spans="1:16" ht="12.75">
      <c r="A35" s="7">
        <v>11</v>
      </c>
      <c s="7" t="s">
        <v>216</v>
      </c>
      <c s="7" t="s">
        <v>90</v>
      </c>
      <c s="7" t="s">
        <v>221</v>
      </c>
      <c s="7" t="s">
        <v>109</v>
      </c>
      <c s="10">
        <v>42.13</v>
      </c>
      <c s="14"/>
      <c s="13">
        <f>ROUND((G35*F35),2)</f>
      </c>
      <c r="O35">
        <f>rekapitulace!H8</f>
      </c>
      <c>
        <f>O35/100*H35</f>
      </c>
    </row>
    <row r="36" spans="4:4" ht="153">
      <c r="D36" s="15" t="s">
        <v>222</v>
      </c>
    </row>
    <row r="37" spans="1:16" ht="12.75">
      <c r="A37" s="7">
        <v>12</v>
      </c>
      <c s="7" t="s">
        <v>223</v>
      </c>
      <c s="7" t="s">
        <v>44</v>
      </c>
      <c s="7" t="s">
        <v>224</v>
      </c>
      <c s="7" t="s">
        <v>109</v>
      </c>
      <c s="10">
        <v>55.743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225</v>
      </c>
    </row>
    <row r="39" spans="1:16" ht="12.75">
      <c r="A39" s="7">
        <v>13</v>
      </c>
      <c s="7" t="s">
        <v>226</v>
      </c>
      <c s="7" t="s">
        <v>44</v>
      </c>
      <c s="7" t="s">
        <v>227</v>
      </c>
      <c s="7" t="s">
        <v>109</v>
      </c>
      <c s="10">
        <v>82.3</v>
      </c>
      <c s="14"/>
      <c s="13">
        <f>ROUND((G39*F39),2)</f>
      </c>
      <c r="O39">
        <f>rekapitulace!H8</f>
      </c>
      <c>
        <f>O39/100*H39</f>
      </c>
    </row>
    <row r="40" spans="4:4" ht="89.25">
      <c r="D40" s="15" t="s">
        <v>228</v>
      </c>
    </row>
    <row r="41" spans="1:16" ht="12.75">
      <c r="A41" s="7">
        <v>14</v>
      </c>
      <c s="7" t="s">
        <v>127</v>
      </c>
      <c s="7" t="s">
        <v>44</v>
      </c>
      <c s="7" t="s">
        <v>128</v>
      </c>
      <c s="7" t="s">
        <v>109</v>
      </c>
      <c s="10">
        <v>182.1</v>
      </c>
      <c s="14"/>
      <c s="13">
        <f>ROUND((G41*F41),2)</f>
      </c>
      <c r="O41">
        <f>rekapitulace!H8</f>
      </c>
      <c>
        <f>O41/100*H41</f>
      </c>
    </row>
    <row r="42" spans="4:4" ht="114.75">
      <c r="D42" s="15" t="s">
        <v>229</v>
      </c>
    </row>
    <row r="43" spans="1:16" ht="12.75">
      <c r="A43" s="7">
        <v>15</v>
      </c>
      <c s="7" t="s">
        <v>230</v>
      </c>
      <c s="7" t="s">
        <v>44</v>
      </c>
      <c s="7" t="s">
        <v>231</v>
      </c>
      <c s="7" t="s">
        <v>109</v>
      </c>
      <c s="10">
        <v>42.13</v>
      </c>
      <c s="14"/>
      <c s="13">
        <f>ROUND((G43*F43),2)</f>
      </c>
      <c r="O43">
        <f>rekapitulace!H8</f>
      </c>
      <c>
        <f>O43/100*H43</f>
      </c>
    </row>
    <row r="44" spans="4:4" ht="165.75">
      <c r="D44" s="15" t="s">
        <v>232</v>
      </c>
    </row>
    <row r="45" spans="1:16" ht="12.75">
      <c r="A45" s="7">
        <v>16</v>
      </c>
      <c s="7" t="s">
        <v>233</v>
      </c>
      <c s="7" t="s">
        <v>44</v>
      </c>
      <c s="7" t="s">
        <v>234</v>
      </c>
      <c s="7" t="s">
        <v>102</v>
      </c>
      <c s="10">
        <v>1448.4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235</v>
      </c>
    </row>
    <row r="47" spans="1:16" ht="12.75">
      <c r="A47" s="7">
        <v>17</v>
      </c>
      <c s="7" t="s">
        <v>236</v>
      </c>
      <c s="7" t="s">
        <v>44</v>
      </c>
      <c s="7" t="s">
        <v>237</v>
      </c>
      <c s="7" t="s">
        <v>109</v>
      </c>
      <c s="10">
        <v>1.395</v>
      </c>
      <c s="14"/>
      <c s="13">
        <f>ROUND((G47*F47),2)</f>
      </c>
      <c r="O47">
        <f>rekapitulace!H8</f>
      </c>
      <c>
        <f>O47/100*H47</f>
      </c>
    </row>
    <row r="48" spans="4:4" ht="76.5">
      <c r="D48" s="15" t="s">
        <v>238</v>
      </c>
    </row>
    <row r="49" spans="1:16" ht="12.75">
      <c r="A49" s="7">
        <v>18</v>
      </c>
      <c s="7" t="s">
        <v>239</v>
      </c>
      <c s="7" t="s">
        <v>44</v>
      </c>
      <c s="7" t="s">
        <v>240</v>
      </c>
      <c s="7" t="s">
        <v>109</v>
      </c>
      <c s="10">
        <v>68.475</v>
      </c>
      <c s="14"/>
      <c s="13">
        <f>ROUND((G49*F49),2)</f>
      </c>
      <c r="O49">
        <f>rekapitulace!H8</f>
      </c>
      <c>
        <f>O49/100*H49</f>
      </c>
    </row>
    <row r="50" spans="4:4" ht="165.75">
      <c r="D50" s="15" t="s">
        <v>241</v>
      </c>
    </row>
    <row r="51" spans="1:16" ht="12.75">
      <c r="A51" s="7">
        <v>19</v>
      </c>
      <c s="7" t="s">
        <v>242</v>
      </c>
      <c s="7" t="s">
        <v>44</v>
      </c>
      <c s="7" t="s">
        <v>243</v>
      </c>
      <c s="7" t="s">
        <v>102</v>
      </c>
      <c s="10">
        <v>465.8</v>
      </c>
      <c s="14"/>
      <c s="13">
        <f>ROUND((G51*F51),2)</f>
      </c>
      <c r="O51">
        <f>rekapitulace!H8</f>
      </c>
      <c>
        <f>O51/100*H51</f>
      </c>
    </row>
    <row r="52" spans="4:4" ht="102">
      <c r="D52" s="15" t="s">
        <v>244</v>
      </c>
    </row>
    <row r="53" spans="1:16" ht="12.75">
      <c r="A53" s="7">
        <v>20</v>
      </c>
      <c s="7" t="s">
        <v>245</v>
      </c>
      <c s="7" t="s">
        <v>44</v>
      </c>
      <c s="7" t="s">
        <v>246</v>
      </c>
      <c s="7" t="s">
        <v>102</v>
      </c>
      <c s="10">
        <v>1863.2</v>
      </c>
      <c s="14"/>
      <c s="13">
        <f>ROUND((G53*F53),2)</f>
      </c>
      <c r="O53">
        <f>rekapitulace!H8</f>
      </c>
      <c>
        <f>O53/100*H53</f>
      </c>
    </row>
    <row r="54" spans="4:4" ht="102">
      <c r="D54" s="15" t="s">
        <v>247</v>
      </c>
    </row>
    <row r="55" spans="1:16" ht="12.75">
      <c r="A55" s="7">
        <v>21</v>
      </c>
      <c s="7" t="s">
        <v>248</v>
      </c>
      <c s="7" t="s">
        <v>44</v>
      </c>
      <c s="7" t="s">
        <v>249</v>
      </c>
      <c s="7" t="s">
        <v>102</v>
      </c>
      <c s="10">
        <v>698.7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250</v>
      </c>
    </row>
    <row r="57" spans="1:16" ht="12.75" customHeight="1">
      <c r="A57" s="16"/>
      <c s="16"/>
      <c s="16" t="s">
        <v>24</v>
      </c>
      <c s="16" t="s">
        <v>99</v>
      </c>
      <c s="16"/>
      <c s="16"/>
      <c s="16"/>
      <c s="16">
        <f>SUM(H23:H56)</f>
      </c>
      <c r="P57">
        <f>ROUND(SUM(P23:P56),2)</f>
      </c>
    </row>
    <row r="59" spans="1:8" ht="12.75" customHeight="1">
      <c r="A59" s="9"/>
      <c s="9"/>
      <c s="9" t="s">
        <v>34</v>
      </c>
      <c s="9" t="s">
        <v>133</v>
      </c>
      <c s="9"/>
      <c s="11"/>
      <c s="9"/>
      <c s="11"/>
    </row>
    <row r="60" spans="1:16" ht="12.75">
      <c r="A60" s="7">
        <v>22</v>
      </c>
      <c s="7" t="s">
        <v>251</v>
      </c>
      <c s="7" t="s">
        <v>44</v>
      </c>
      <c s="7" t="s">
        <v>252</v>
      </c>
      <c s="7" t="s">
        <v>102</v>
      </c>
      <c s="10">
        <v>1448.4</v>
      </c>
      <c s="14"/>
      <c s="13">
        <f>ROUND((G60*F60),2)</f>
      </c>
      <c r="O60">
        <f>rekapitulace!H8</f>
      </c>
      <c>
        <f>O60/100*H60</f>
      </c>
    </row>
    <row r="61" spans="4:4" ht="102">
      <c r="D61" s="15" t="s">
        <v>253</v>
      </c>
    </row>
    <row r="62" spans="1:16" ht="12.75">
      <c r="A62" s="7">
        <v>23</v>
      </c>
      <c s="7" t="s">
        <v>254</v>
      </c>
      <c s="7" t="s">
        <v>44</v>
      </c>
      <c s="7" t="s">
        <v>255</v>
      </c>
      <c s="7" t="s">
        <v>102</v>
      </c>
      <c s="10">
        <v>2896.8</v>
      </c>
      <c s="14"/>
      <c s="13">
        <f>ROUND((G62*F62),2)</f>
      </c>
      <c r="O62">
        <f>rekapitulace!H8</f>
      </c>
      <c>
        <f>O62/100*H62</f>
      </c>
    </row>
    <row r="63" spans="4:4" ht="102">
      <c r="D63" s="15" t="s">
        <v>256</v>
      </c>
    </row>
    <row r="64" spans="1:16" ht="12.75" customHeight="1">
      <c r="A64" s="16"/>
      <c s="16"/>
      <c s="16" t="s">
        <v>34</v>
      </c>
      <c s="16" t="s">
        <v>133</v>
      </c>
      <c s="16"/>
      <c s="16"/>
      <c s="16"/>
      <c s="16">
        <f>SUM(H60:H63)</f>
      </c>
      <c r="P64">
        <f>ROUND(SUM(P60:P63),2)</f>
      </c>
    </row>
    <row r="66" spans="1:8" ht="12.75" customHeight="1">
      <c r="A66" s="9"/>
      <c s="9"/>
      <c s="9" t="s">
        <v>37</v>
      </c>
      <c s="9" t="s">
        <v>257</v>
      </c>
      <c s="9"/>
      <c s="11"/>
      <c s="9"/>
      <c s="11"/>
    </row>
    <row r="67" spans="1:16" ht="12.75">
      <c r="A67" s="7">
        <v>24</v>
      </c>
      <c s="7" t="s">
        <v>258</v>
      </c>
      <c s="7" t="s">
        <v>44</v>
      </c>
      <c s="7" t="s">
        <v>259</v>
      </c>
      <c s="7" t="s">
        <v>109</v>
      </c>
      <c s="10">
        <v>278.856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260</v>
      </c>
    </row>
    <row r="69" spans="1:16" ht="12.75">
      <c r="A69" s="7">
        <v>25</v>
      </c>
      <c s="7" t="s">
        <v>261</v>
      </c>
      <c s="7" t="s">
        <v>44</v>
      </c>
      <c s="7" t="s">
        <v>262</v>
      </c>
      <c s="7" t="s">
        <v>109</v>
      </c>
      <c s="10">
        <v>416.735</v>
      </c>
      <c s="14"/>
      <c s="13">
        <f>ROUND((G69*F69),2)</f>
      </c>
      <c r="O69">
        <f>rekapitulace!H8</f>
      </c>
      <c>
        <f>O69/100*H69</f>
      </c>
    </row>
    <row r="70" spans="4:4" ht="76.5">
      <c r="D70" s="15" t="s">
        <v>263</v>
      </c>
    </row>
    <row r="71" spans="1:16" ht="12.75">
      <c r="A71" s="7">
        <v>26</v>
      </c>
      <c s="7" t="s">
        <v>264</v>
      </c>
      <c s="7" t="s">
        <v>44</v>
      </c>
      <c s="7" t="s">
        <v>265</v>
      </c>
      <c s="7" t="s">
        <v>102</v>
      </c>
      <c s="10">
        <v>119.7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266</v>
      </c>
    </row>
    <row r="73" spans="1:16" ht="12.75">
      <c r="A73" s="7">
        <v>27</v>
      </c>
      <c s="7" t="s">
        <v>267</v>
      </c>
      <c s="7" t="s">
        <v>44</v>
      </c>
      <c s="7" t="s">
        <v>268</v>
      </c>
      <c s="7" t="s">
        <v>102</v>
      </c>
      <c s="10">
        <v>2092.881</v>
      </c>
      <c s="14"/>
      <c s="13">
        <f>ROUND((G73*F73),2)</f>
      </c>
      <c r="O73">
        <f>rekapitulace!H8</f>
      </c>
      <c>
        <f>O73/100*H73</f>
      </c>
    </row>
    <row r="74" spans="4:4" ht="63.75">
      <c r="D74" s="15" t="s">
        <v>269</v>
      </c>
    </row>
    <row r="75" spans="1:16" ht="12.75">
      <c r="A75" s="7">
        <v>28</v>
      </c>
      <c s="7" t="s">
        <v>270</v>
      </c>
      <c s="7" t="s">
        <v>44</v>
      </c>
      <c s="7" t="s">
        <v>271</v>
      </c>
      <c s="7" t="s">
        <v>102</v>
      </c>
      <c s="10">
        <v>4127.555</v>
      </c>
      <c s="14"/>
      <c s="13">
        <f>ROUND((G75*F75),2)</f>
      </c>
      <c r="O75">
        <f>rekapitulace!H8</f>
      </c>
      <c>
        <f>O75/100*H75</f>
      </c>
    </row>
    <row r="76" spans="4:4" ht="178.5">
      <c r="D76" s="15" t="s">
        <v>272</v>
      </c>
    </row>
    <row r="77" spans="1:16" ht="12.75">
      <c r="A77" s="7">
        <v>29</v>
      </c>
      <c s="7" t="s">
        <v>273</v>
      </c>
      <c s="7" t="s">
        <v>44</v>
      </c>
      <c s="7" t="s">
        <v>274</v>
      </c>
      <c s="7" t="s">
        <v>102</v>
      </c>
      <c s="10">
        <v>2074.255</v>
      </c>
      <c s="14"/>
      <c s="13">
        <f>ROUND((G77*F77),2)</f>
      </c>
      <c r="O77">
        <f>rekapitulace!H8</f>
      </c>
      <c>
        <f>O77/100*H77</f>
      </c>
    </row>
    <row r="78" spans="4:4" ht="114.75">
      <c r="D78" s="15" t="s">
        <v>275</v>
      </c>
    </row>
    <row r="79" spans="1:16" ht="12.75">
      <c r="A79" s="7">
        <v>30</v>
      </c>
      <c s="7" t="s">
        <v>276</v>
      </c>
      <c s="7" t="s">
        <v>44</v>
      </c>
      <c s="7" t="s">
        <v>277</v>
      </c>
      <c s="7" t="s">
        <v>102</v>
      </c>
      <c s="10">
        <v>2092.881</v>
      </c>
      <c s="14"/>
      <c s="13">
        <f>ROUND((G79*F79),2)</f>
      </c>
      <c r="O79">
        <f>rekapitulace!H8</f>
      </c>
      <c>
        <f>O79/100*H79</f>
      </c>
    </row>
    <row r="80" spans="4:4" ht="114.75">
      <c r="D80" s="15" t="s">
        <v>278</v>
      </c>
    </row>
    <row r="81" spans="1:16" ht="12.75">
      <c r="A81" s="7">
        <v>31</v>
      </c>
      <c s="7" t="s">
        <v>279</v>
      </c>
      <c s="7" t="s">
        <v>44</v>
      </c>
      <c s="7" t="s">
        <v>280</v>
      </c>
      <c s="7" t="s">
        <v>102</v>
      </c>
      <c s="10">
        <v>2053.3</v>
      </c>
      <c s="14"/>
      <c s="13">
        <f>ROUND((G81*F81),2)</f>
      </c>
      <c r="O81">
        <f>rekapitulace!H8</f>
      </c>
      <c>
        <f>O81/100*H81</f>
      </c>
    </row>
    <row r="82" spans="4:4" ht="102">
      <c r="D82" s="15" t="s">
        <v>281</v>
      </c>
    </row>
    <row r="83" spans="1:16" ht="12.75">
      <c r="A83" s="7">
        <v>32</v>
      </c>
      <c s="7" t="s">
        <v>282</v>
      </c>
      <c s="7" t="s">
        <v>44</v>
      </c>
      <c s="7" t="s">
        <v>283</v>
      </c>
      <c s="7" t="s">
        <v>102</v>
      </c>
      <c s="10">
        <v>2092.881</v>
      </c>
      <c s="14"/>
      <c s="13">
        <f>ROUND((G83*F83),2)</f>
      </c>
      <c r="O83">
        <f>rekapitulace!H8</f>
      </c>
      <c>
        <f>O83/100*H83</f>
      </c>
    </row>
    <row r="84" spans="4:4" ht="89.25">
      <c r="D84" s="15" t="s">
        <v>284</v>
      </c>
    </row>
    <row r="85" spans="1:16" ht="12.75">
      <c r="A85" s="7">
        <v>33</v>
      </c>
      <c s="7" t="s">
        <v>285</v>
      </c>
      <c s="7" t="s">
        <v>44</v>
      </c>
      <c s="7" t="s">
        <v>286</v>
      </c>
      <c s="7" t="s">
        <v>102</v>
      </c>
      <c s="10">
        <v>2053.3</v>
      </c>
      <c s="14"/>
      <c s="13">
        <f>ROUND((G85*F85),2)</f>
      </c>
      <c r="O85">
        <f>rekapitulace!H8</f>
      </c>
      <c>
        <f>O85/100*H85</f>
      </c>
    </row>
    <row r="86" spans="4:4" ht="63.75">
      <c r="D86" s="15" t="s">
        <v>287</v>
      </c>
    </row>
    <row r="87" spans="1:16" ht="12.75" customHeight="1">
      <c r="A87" s="16"/>
      <c s="16"/>
      <c s="16" t="s">
        <v>37</v>
      </c>
      <c s="16" t="s">
        <v>257</v>
      </c>
      <c s="16"/>
      <c s="16"/>
      <c s="16"/>
      <c s="16">
        <f>SUM(H67:H86)</f>
      </c>
      <c r="P87">
        <f>ROUND(SUM(P67:P86),2)</f>
      </c>
    </row>
    <row r="89" spans="1:8" ht="12.75" customHeight="1">
      <c r="A89" s="9"/>
      <c s="9"/>
      <c s="9" t="s">
        <v>138</v>
      </c>
      <c s="9" t="s">
        <v>137</v>
      </c>
      <c s="9"/>
      <c s="11"/>
      <c s="9"/>
      <c s="11"/>
    </row>
    <row r="90" spans="1:16" ht="12.75">
      <c r="A90" s="7">
        <v>34</v>
      </c>
      <c s="7" t="s">
        <v>288</v>
      </c>
      <c s="7" t="s">
        <v>44</v>
      </c>
      <c s="7" t="s">
        <v>289</v>
      </c>
      <c s="7" t="s">
        <v>116</v>
      </c>
      <c s="10">
        <v>160.2</v>
      </c>
      <c s="14"/>
      <c s="13">
        <f>ROUND((G90*F90),2)</f>
      </c>
      <c r="O90">
        <f>rekapitulace!H8</f>
      </c>
      <c>
        <f>O90/100*H90</f>
      </c>
    </row>
    <row r="91" spans="4:4" ht="140.25">
      <c r="D91" s="15" t="s">
        <v>290</v>
      </c>
    </row>
    <row r="92" spans="1:16" ht="12.75">
      <c r="A92" s="7">
        <v>35</v>
      </c>
      <c s="7" t="s">
        <v>291</v>
      </c>
      <c s="7" t="s">
        <v>44</v>
      </c>
      <c s="7" t="s">
        <v>292</v>
      </c>
      <c s="7" t="s">
        <v>116</v>
      </c>
      <c s="10">
        <v>156</v>
      </c>
      <c s="14"/>
      <c s="13">
        <f>ROUND((G92*F92),2)</f>
      </c>
      <c r="O92">
        <f>rekapitulace!H8</f>
      </c>
      <c>
        <f>O92/100*H92</f>
      </c>
    </row>
    <row r="93" spans="4:4" ht="140.25">
      <c r="D93" s="15" t="s">
        <v>293</v>
      </c>
    </row>
    <row r="94" spans="1:16" ht="12.75">
      <c r="A94" s="7">
        <v>36</v>
      </c>
      <c s="7" t="s">
        <v>294</v>
      </c>
      <c s="7" t="s">
        <v>44</v>
      </c>
      <c s="7" t="s">
        <v>295</v>
      </c>
      <c s="7" t="s">
        <v>62</v>
      </c>
      <c s="10">
        <v>2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296</v>
      </c>
    </row>
    <row r="96" spans="1:16" ht="12.75">
      <c r="A96" s="7">
        <v>37</v>
      </c>
      <c s="7" t="s">
        <v>297</v>
      </c>
      <c s="7" t="s">
        <v>44</v>
      </c>
      <c s="7" t="s">
        <v>298</v>
      </c>
      <c s="7" t="s">
        <v>62</v>
      </c>
      <c s="10">
        <v>16</v>
      </c>
      <c s="14"/>
      <c s="13">
        <f>ROUND((G96*F96),2)</f>
      </c>
      <c r="O96">
        <f>rekapitulace!H8</f>
      </c>
      <c>
        <f>O96/100*H96</f>
      </c>
    </row>
    <row r="97" spans="4:4" ht="114.75">
      <c r="D97" s="15" t="s">
        <v>299</v>
      </c>
    </row>
    <row r="98" spans="1:16" ht="12.75">
      <c r="A98" s="7">
        <v>38</v>
      </c>
      <c s="7" t="s">
        <v>300</v>
      </c>
      <c s="7" t="s">
        <v>44</v>
      </c>
      <c s="7" t="s">
        <v>301</v>
      </c>
      <c s="7" t="s">
        <v>62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4:4" ht="89.25">
      <c r="D99" s="15" t="s">
        <v>302</v>
      </c>
    </row>
    <row r="100" spans="1:16" ht="12.75">
      <c r="A100" s="7">
        <v>39</v>
      </c>
      <c s="7" t="s">
        <v>303</v>
      </c>
      <c s="7" t="s">
        <v>44</v>
      </c>
      <c s="7" t="s">
        <v>304</v>
      </c>
      <c s="7" t="s">
        <v>62</v>
      </c>
      <c s="10">
        <v>12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305</v>
      </c>
    </row>
    <row r="102" spans="1:16" ht="12.75">
      <c r="A102" s="7">
        <v>40</v>
      </c>
      <c s="7" t="s">
        <v>303</v>
      </c>
      <c s="7" t="s">
        <v>49</v>
      </c>
      <c s="7" t="s">
        <v>304</v>
      </c>
      <c s="7" t="s">
        <v>62</v>
      </c>
      <c s="10">
        <v>1</v>
      </c>
      <c s="14"/>
      <c s="13">
        <f>ROUND((G102*F102),2)</f>
      </c>
      <c r="O102">
        <f>rekapitulace!H8</f>
      </c>
      <c>
        <f>O102/100*H102</f>
      </c>
    </row>
    <row r="103" spans="4:4" ht="76.5">
      <c r="D103" s="15" t="s">
        <v>306</v>
      </c>
    </row>
    <row r="104" spans="1:16" ht="12.75">
      <c r="A104" s="7">
        <v>41</v>
      </c>
      <c s="7" t="s">
        <v>307</v>
      </c>
      <c s="7" t="s">
        <v>44</v>
      </c>
      <c s="7" t="s">
        <v>308</v>
      </c>
      <c s="7" t="s">
        <v>62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89.25">
      <c r="D105" s="15" t="s">
        <v>309</v>
      </c>
    </row>
    <row r="106" spans="1:16" ht="12.75">
      <c r="A106" s="7">
        <v>42</v>
      </c>
      <c s="7" t="s">
        <v>310</v>
      </c>
      <c s="7" t="s">
        <v>44</v>
      </c>
      <c s="7" t="s">
        <v>311</v>
      </c>
      <c s="7" t="s">
        <v>62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76.5">
      <c r="D107" s="15" t="s">
        <v>312</v>
      </c>
    </row>
    <row r="108" spans="1:16" ht="12.75">
      <c r="A108" s="7">
        <v>43</v>
      </c>
      <c s="7" t="s">
        <v>313</v>
      </c>
      <c s="7" t="s">
        <v>44</v>
      </c>
      <c s="7" t="s">
        <v>314</v>
      </c>
      <c s="7" t="s">
        <v>62</v>
      </c>
      <c s="10">
        <v>2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315</v>
      </c>
    </row>
    <row r="110" spans="1:16" ht="12.75">
      <c r="A110" s="7">
        <v>44</v>
      </c>
      <c s="7" t="s">
        <v>159</v>
      </c>
      <c s="7" t="s">
        <v>44</v>
      </c>
      <c s="7" t="s">
        <v>160</v>
      </c>
      <c s="7" t="s">
        <v>62</v>
      </c>
      <c s="10">
        <v>5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316</v>
      </c>
    </row>
    <row r="112" spans="1:16" ht="12.75">
      <c r="A112" s="7">
        <v>45</v>
      </c>
      <c s="7" t="s">
        <v>317</v>
      </c>
      <c s="7" t="s">
        <v>44</v>
      </c>
      <c s="7" t="s">
        <v>318</v>
      </c>
      <c s="7" t="s">
        <v>102</v>
      </c>
      <c s="10">
        <v>201.075</v>
      </c>
      <c s="14"/>
      <c s="13">
        <f>ROUND((G112*F112),2)</f>
      </c>
      <c r="O112">
        <f>rekapitulace!H8</f>
      </c>
      <c>
        <f>O112/100*H112</f>
      </c>
    </row>
    <row r="113" spans="4:4" ht="409.5">
      <c r="D113" s="15" t="s">
        <v>319</v>
      </c>
    </row>
    <row r="114" spans="1:16" ht="12.75">
      <c r="A114" s="7">
        <v>46</v>
      </c>
      <c s="7" t="s">
        <v>320</v>
      </c>
      <c s="7" t="s">
        <v>44</v>
      </c>
      <c s="7" t="s">
        <v>321</v>
      </c>
      <c s="7" t="s">
        <v>102</v>
      </c>
      <c s="10">
        <v>37.2</v>
      </c>
      <c s="14"/>
      <c s="13">
        <f>ROUND((G114*F114),2)</f>
      </c>
      <c r="O114">
        <f>rekapitulace!H8</f>
      </c>
      <c>
        <f>O114/100*H114</f>
      </c>
    </row>
    <row r="115" spans="4:4" ht="165.75">
      <c r="D115" s="15" t="s">
        <v>322</v>
      </c>
    </row>
    <row r="116" spans="1:16" ht="12.75">
      <c r="A116" s="7">
        <v>47</v>
      </c>
      <c s="7" t="s">
        <v>323</v>
      </c>
      <c s="7" t="s">
        <v>44</v>
      </c>
      <c s="7" t="s">
        <v>324</v>
      </c>
      <c s="7" t="s">
        <v>102</v>
      </c>
      <c s="10">
        <v>54.725</v>
      </c>
      <c s="14"/>
      <c s="13">
        <f>ROUND((G116*F116),2)</f>
      </c>
      <c r="O116">
        <f>rekapitulace!H8</f>
      </c>
      <c>
        <f>O116/100*H116</f>
      </c>
    </row>
    <row r="117" spans="4:4" ht="229.5">
      <c r="D117" s="15" t="s">
        <v>325</v>
      </c>
    </row>
    <row r="118" spans="1:16" ht="12.75">
      <c r="A118" s="7">
        <v>48</v>
      </c>
      <c s="7" t="s">
        <v>326</v>
      </c>
      <c s="7" t="s">
        <v>44</v>
      </c>
      <c s="7" t="s">
        <v>327</v>
      </c>
      <c s="7" t="s">
        <v>102</v>
      </c>
      <c s="10">
        <v>109.15</v>
      </c>
      <c s="14"/>
      <c s="13">
        <f>ROUND((G118*F118),2)</f>
      </c>
      <c r="O118">
        <f>rekapitulace!H8</f>
      </c>
      <c>
        <f>O118/100*H118</f>
      </c>
    </row>
    <row r="119" spans="4:4" ht="165.75">
      <c r="D119" s="15" t="s">
        <v>328</v>
      </c>
    </row>
    <row r="120" spans="1:16" ht="12.75">
      <c r="A120" s="7">
        <v>49</v>
      </c>
      <c s="7" t="s">
        <v>329</v>
      </c>
      <c s="7" t="s">
        <v>44</v>
      </c>
      <c s="7" t="s">
        <v>330</v>
      </c>
      <c s="7" t="s">
        <v>116</v>
      </c>
      <c s="10">
        <v>91.7</v>
      </c>
      <c s="14"/>
      <c s="13">
        <f>ROUND((G120*F120),2)</f>
      </c>
      <c r="O120">
        <f>rekapitulace!H8</f>
      </c>
      <c>
        <f>O120/100*H120</f>
      </c>
    </row>
    <row r="121" spans="4:4" ht="89.25">
      <c r="D121" s="15" t="s">
        <v>331</v>
      </c>
    </row>
    <row r="122" spans="1:16" ht="12.75">
      <c r="A122" s="7">
        <v>50</v>
      </c>
      <c s="7" t="s">
        <v>332</v>
      </c>
      <c s="7" t="s">
        <v>44</v>
      </c>
      <c s="7" t="s">
        <v>333</v>
      </c>
      <c s="7" t="s">
        <v>116</v>
      </c>
      <c s="10">
        <v>183.4</v>
      </c>
      <c s="14"/>
      <c s="13">
        <f>ROUND((G122*F122),2)</f>
      </c>
      <c r="O122">
        <f>rekapitulace!H8</f>
      </c>
      <c>
        <f>O122/100*H122</f>
      </c>
    </row>
    <row r="123" spans="4:4" ht="165.75">
      <c r="D123" s="15" t="s">
        <v>334</v>
      </c>
    </row>
    <row r="124" spans="1:16" ht="12.75">
      <c r="A124" s="7">
        <v>51</v>
      </c>
      <c s="7" t="s">
        <v>335</v>
      </c>
      <c s="7" t="s">
        <v>44</v>
      </c>
      <c s="7" t="s">
        <v>336</v>
      </c>
      <c s="7" t="s">
        <v>116</v>
      </c>
      <c s="10">
        <v>91.7</v>
      </c>
      <c s="14"/>
      <c s="13">
        <f>ROUND((G124*F124),2)</f>
      </c>
      <c r="O124">
        <f>rekapitulace!H8</f>
      </c>
      <c>
        <f>O124/100*H124</f>
      </c>
    </row>
    <row r="125" spans="4:4" ht="102">
      <c r="D125" s="15" t="s">
        <v>337</v>
      </c>
    </row>
    <row r="126" spans="1:16" ht="12.75">
      <c r="A126" s="7">
        <v>52</v>
      </c>
      <c s="7" t="s">
        <v>338</v>
      </c>
      <c s="7" t="s">
        <v>44</v>
      </c>
      <c s="7" t="s">
        <v>339</v>
      </c>
      <c s="7" t="s">
        <v>116</v>
      </c>
      <c s="10">
        <v>91.7</v>
      </c>
      <c s="14"/>
      <c s="13">
        <f>ROUND((G126*F126),2)</f>
      </c>
      <c r="O126">
        <f>rekapitulace!H8</f>
      </c>
      <c>
        <f>O126/100*H126</f>
      </c>
    </row>
    <row r="127" spans="4:4" ht="102">
      <c r="D127" s="15" t="s">
        <v>340</v>
      </c>
    </row>
    <row r="128" spans="1:16" ht="12.75">
      <c r="A128" s="7">
        <v>53</v>
      </c>
      <c s="7" t="s">
        <v>341</v>
      </c>
      <c s="7" t="s">
        <v>44</v>
      </c>
      <c s="7" t="s">
        <v>342</v>
      </c>
      <c s="7" t="s">
        <v>116</v>
      </c>
      <c s="10">
        <v>91.7</v>
      </c>
      <c s="14"/>
      <c s="13">
        <f>ROUND((G128*F128),2)</f>
      </c>
      <c r="O128">
        <f>rekapitulace!H8</f>
      </c>
      <c>
        <f>O128/100*H128</f>
      </c>
    </row>
    <row r="129" spans="4:4" ht="102">
      <c r="D129" s="15" t="s">
        <v>343</v>
      </c>
    </row>
    <row r="130" spans="1:16" ht="12.75" customHeight="1">
      <c r="A130" s="16"/>
      <c s="16"/>
      <c s="16" t="s">
        <v>138</v>
      </c>
      <c s="16" t="s">
        <v>137</v>
      </c>
      <c s="16"/>
      <c s="16"/>
      <c s="16"/>
      <c s="16">
        <f>SUM(H90:H129)</f>
      </c>
      <c r="P130">
        <f>ROUND(SUM(P90:P129),2)</f>
      </c>
    </row>
    <row r="132" spans="1:16" ht="12.75" customHeight="1">
      <c r="A132" s="16"/>
      <c s="16"/>
      <c s="16"/>
      <c s="16" t="s">
        <v>78</v>
      </c>
      <c s="16"/>
      <c s="16"/>
      <c s="16"/>
      <c s="16">
        <f>+H20+H57+H64+H87+H130</f>
      </c>
      <c r="P132">
        <f>+P20+P57+P64+P87+P130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344</v>
      </c>
      <c s="5" t="s">
        <v>345</v>
      </c>
      <c s="5"/>
    </row>
    <row r="6" spans="1:5" ht="12.75" customHeight="1">
      <c r="A6" t="s">
        <v>17</v>
      </c>
      <c r="C6" s="5" t="s">
        <v>346</v>
      </c>
      <c s="5" t="s">
        <v>345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82</v>
      </c>
      <c s="7" t="s">
        <v>44</v>
      </c>
      <c s="7" t="s">
        <v>194</v>
      </c>
      <c s="7" t="s">
        <v>84</v>
      </c>
      <c s="10">
        <v>220.628</v>
      </c>
      <c s="14"/>
      <c s="13">
        <f>ROUND((G12*F12),2)</f>
      </c>
      <c r="O12">
        <f>rekapitulace!H8</f>
      </c>
      <c>
        <f>O12/100*H12</f>
      </c>
    </row>
    <row r="13" spans="4:4" ht="191.25">
      <c r="D13" s="15" t="s">
        <v>347</v>
      </c>
    </row>
    <row r="14" spans="1:16" ht="12.75">
      <c r="A14" s="7">
        <v>2</v>
      </c>
      <c s="7" t="s">
        <v>82</v>
      </c>
      <c s="7" t="s">
        <v>49</v>
      </c>
      <c s="7" t="s">
        <v>196</v>
      </c>
      <c s="7" t="s">
        <v>84</v>
      </c>
      <c s="10">
        <v>215.896</v>
      </c>
      <c s="14"/>
      <c s="13">
        <f>ROUND((G14*F14),2)</f>
      </c>
      <c r="O14">
        <f>rekapitulace!H8</f>
      </c>
      <c>
        <f>O14/100*H14</f>
      </c>
    </row>
    <row r="15" spans="4:4" ht="216.75">
      <c r="D15" s="15" t="s">
        <v>348</v>
      </c>
    </row>
    <row r="16" spans="1:16" ht="12.75">
      <c r="A16" s="7">
        <v>3</v>
      </c>
      <c s="7" t="s">
        <v>198</v>
      </c>
      <c s="7" t="s">
        <v>44</v>
      </c>
      <c s="7" t="s">
        <v>199</v>
      </c>
      <c s="7" t="s">
        <v>109</v>
      </c>
      <c s="10">
        <v>145.47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349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99</v>
      </c>
      <c s="9"/>
      <c s="11"/>
      <c s="9"/>
      <c s="11"/>
    </row>
    <row r="21" spans="1:16" ht="12.75">
      <c r="A21" s="7">
        <v>4</v>
      </c>
      <c s="7" t="s">
        <v>204</v>
      </c>
      <c s="7" t="s">
        <v>44</v>
      </c>
      <c s="7" t="s">
        <v>205</v>
      </c>
      <c s="7" t="s">
        <v>109</v>
      </c>
      <c s="10">
        <v>44.44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350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109</v>
      </c>
      <c s="10">
        <v>9.964</v>
      </c>
      <c s="14"/>
      <c s="13">
        <f>ROUND((G23*F23),2)</f>
      </c>
      <c r="O23">
        <f>rekapitulace!H8</f>
      </c>
      <c>
        <f>O23/100*H23</f>
      </c>
    </row>
    <row r="24" spans="4:4" ht="63.75">
      <c r="D24" s="15" t="s">
        <v>353</v>
      </c>
    </row>
    <row r="25" spans="1:16" ht="12.75">
      <c r="A25" s="7">
        <v>6</v>
      </c>
      <c s="7" t="s">
        <v>207</v>
      </c>
      <c s="7" t="s">
        <v>44</v>
      </c>
      <c s="7" t="s">
        <v>208</v>
      </c>
      <c s="7" t="s">
        <v>109</v>
      </c>
      <c s="10">
        <v>61.9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354</v>
      </c>
    </row>
    <row r="27" spans="1:16" ht="12.75">
      <c r="A27" s="7">
        <v>7</v>
      </c>
      <c s="7" t="s">
        <v>111</v>
      </c>
      <c s="7" t="s">
        <v>44</v>
      </c>
      <c s="7" t="s">
        <v>112</v>
      </c>
      <c s="7" t="s">
        <v>109</v>
      </c>
      <c s="10">
        <v>31.968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355</v>
      </c>
    </row>
    <row r="29" spans="1:16" ht="12.75">
      <c r="A29" s="7">
        <v>8</v>
      </c>
      <c s="7" t="s">
        <v>210</v>
      </c>
      <c s="7" t="s">
        <v>44</v>
      </c>
      <c s="7" t="s">
        <v>211</v>
      </c>
      <c s="7" t="s">
        <v>109</v>
      </c>
      <c s="10">
        <v>66.44</v>
      </c>
      <c s="14"/>
      <c s="13">
        <f>ROUND((G29*F29),2)</f>
      </c>
      <c r="O29">
        <f>rekapitulace!H8</f>
      </c>
      <c>
        <f>O29/100*H29</f>
      </c>
    </row>
    <row r="30" spans="4:4" ht="216.75">
      <c r="D30" s="15" t="s">
        <v>356</v>
      </c>
    </row>
    <row r="31" spans="1:16" ht="12.75">
      <c r="A31" s="7">
        <v>9</v>
      </c>
      <c s="7" t="s">
        <v>357</v>
      </c>
      <c s="7" t="s">
        <v>44</v>
      </c>
      <c s="7" t="s">
        <v>358</v>
      </c>
      <c s="7" t="s">
        <v>116</v>
      </c>
      <c s="10">
        <v>144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359</v>
      </c>
    </row>
    <row r="33" spans="1:16" ht="12.75">
      <c r="A33" s="7">
        <v>10</v>
      </c>
      <c s="7" t="s">
        <v>213</v>
      </c>
      <c s="7" t="s">
        <v>44</v>
      </c>
      <c s="7" t="s">
        <v>214</v>
      </c>
      <c s="7" t="s">
        <v>109</v>
      </c>
      <c s="10">
        <v>71.72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360</v>
      </c>
    </row>
    <row r="35" spans="1:16" ht="12.75">
      <c r="A35" s="7">
        <v>11</v>
      </c>
      <c s="7" t="s">
        <v>216</v>
      </c>
      <c s="7" t="s">
        <v>90</v>
      </c>
      <c s="7" t="s">
        <v>221</v>
      </c>
      <c s="7" t="s">
        <v>109</v>
      </c>
      <c s="10">
        <v>145.47</v>
      </c>
      <c s="14"/>
      <c s="13">
        <f>ROUND((G35*F35),2)</f>
      </c>
      <c r="O35">
        <f>rekapitulace!H8</f>
      </c>
      <c>
        <f>O35/100*H35</f>
      </c>
    </row>
    <row r="36" spans="4:4" ht="127.5">
      <c r="D36" s="15" t="s">
        <v>361</v>
      </c>
    </row>
    <row r="37" spans="1:16" ht="12.75">
      <c r="A37" s="7">
        <v>12</v>
      </c>
      <c s="7" t="s">
        <v>127</v>
      </c>
      <c s="7" t="s">
        <v>44</v>
      </c>
      <c s="7" t="s">
        <v>128</v>
      </c>
      <c s="7" t="s">
        <v>109</v>
      </c>
      <c s="10">
        <v>71.72</v>
      </c>
      <c s="14"/>
      <c s="13">
        <f>ROUND((G37*F37),2)</f>
      </c>
      <c r="O37">
        <f>rekapitulace!H8</f>
      </c>
      <c>
        <f>O37/100*H37</f>
      </c>
    </row>
    <row r="38" spans="4:4" ht="102">
      <c r="D38" s="15" t="s">
        <v>362</v>
      </c>
    </row>
    <row r="39" spans="1:16" ht="12.75">
      <c r="A39" s="7">
        <v>13</v>
      </c>
      <c s="7" t="s">
        <v>363</v>
      </c>
      <c s="7" t="s">
        <v>44</v>
      </c>
      <c s="7" t="s">
        <v>364</v>
      </c>
      <c s="7" t="s">
        <v>109</v>
      </c>
      <c s="10">
        <v>69.15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365</v>
      </c>
    </row>
    <row r="41" spans="1:16" ht="12.75">
      <c r="A41" s="7">
        <v>14</v>
      </c>
      <c s="7" t="s">
        <v>230</v>
      </c>
      <c s="7" t="s">
        <v>44</v>
      </c>
      <c s="7" t="s">
        <v>231</v>
      </c>
      <c s="7" t="s">
        <v>109</v>
      </c>
      <c s="10">
        <v>76.32</v>
      </c>
      <c s="14"/>
      <c s="13">
        <f>ROUND((G41*F41),2)</f>
      </c>
      <c r="O41">
        <f>rekapitulace!H8</f>
      </c>
      <c>
        <f>O41/100*H41</f>
      </c>
    </row>
    <row r="42" spans="4:4" ht="191.25">
      <c r="D42" s="15" t="s">
        <v>366</v>
      </c>
    </row>
    <row r="43" spans="1:16" ht="12.75">
      <c r="A43" s="7">
        <v>15</v>
      </c>
      <c s="7" t="s">
        <v>233</v>
      </c>
      <c s="7" t="s">
        <v>44</v>
      </c>
      <c s="7" t="s">
        <v>234</v>
      </c>
      <c s="7" t="s">
        <v>102</v>
      </c>
      <c s="10">
        <v>138.3</v>
      </c>
      <c s="14"/>
      <c s="13">
        <f>ROUND((G43*F43),2)</f>
      </c>
      <c r="O43">
        <f>rekapitulace!H8</f>
      </c>
      <c>
        <f>O43/100*H43</f>
      </c>
    </row>
    <row r="44" spans="4:4" ht="63.75">
      <c r="D44" s="15" t="s">
        <v>367</v>
      </c>
    </row>
    <row r="45" spans="1:16" ht="12.75" customHeight="1">
      <c r="A45" s="16"/>
      <c s="16"/>
      <c s="16" t="s">
        <v>24</v>
      </c>
      <c s="16" t="s">
        <v>99</v>
      </c>
      <c s="16"/>
      <c s="16"/>
      <c s="16"/>
      <c s="16">
        <f>SUM(H21:H44)</f>
      </c>
      <c r="P45">
        <f>ROUND(SUM(P21:P44),2)</f>
      </c>
    </row>
    <row r="47" spans="1:8" ht="12.75" customHeight="1">
      <c r="A47" s="9"/>
      <c s="9"/>
      <c s="9" t="s">
        <v>34</v>
      </c>
      <c s="9" t="s">
        <v>133</v>
      </c>
      <c s="9"/>
      <c s="11"/>
      <c s="9"/>
      <c s="11"/>
    </row>
    <row r="48" spans="1:16" ht="12.75">
      <c r="A48" s="7">
        <v>16</v>
      </c>
      <c s="7" t="s">
        <v>368</v>
      </c>
      <c s="7" t="s">
        <v>44</v>
      </c>
      <c s="7" t="s">
        <v>369</v>
      </c>
      <c s="7" t="s">
        <v>102</v>
      </c>
      <c s="10">
        <v>50.6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370</v>
      </c>
    </row>
    <row r="50" spans="1:16" ht="12.75">
      <c r="A50" s="7">
        <v>17</v>
      </c>
      <c s="7" t="s">
        <v>371</v>
      </c>
      <c s="7" t="s">
        <v>44</v>
      </c>
      <c s="7" t="s">
        <v>372</v>
      </c>
      <c s="7" t="s">
        <v>116</v>
      </c>
      <c s="10">
        <v>22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373</v>
      </c>
    </row>
    <row r="52" spans="1:16" ht="12.75" customHeight="1">
      <c r="A52" s="16"/>
      <c s="16"/>
      <c s="16" t="s">
        <v>34</v>
      </c>
      <c s="16" t="s">
        <v>133</v>
      </c>
      <c s="16"/>
      <c s="16"/>
      <c s="16"/>
      <c s="16">
        <f>SUM(H48:H51)</f>
      </c>
      <c r="P52">
        <f>ROUND(SUM(P48:P51),2)</f>
      </c>
    </row>
    <row r="54" spans="1:8" ht="12.75" customHeight="1">
      <c r="A54" s="9"/>
      <c s="9"/>
      <c s="9" t="s">
        <v>36</v>
      </c>
      <c s="9" t="s">
        <v>374</v>
      </c>
      <c s="9"/>
      <c s="11"/>
      <c s="9"/>
      <c s="11"/>
    </row>
    <row r="55" spans="1:16" ht="12.75">
      <c r="A55" s="7">
        <v>18</v>
      </c>
      <c s="7" t="s">
        <v>375</v>
      </c>
      <c s="7" t="s">
        <v>44</v>
      </c>
      <c s="7" t="s">
        <v>376</v>
      </c>
      <c s="7" t="s">
        <v>109</v>
      </c>
      <c s="10">
        <v>52.4</v>
      </c>
      <c s="14"/>
      <c s="13">
        <f>ROUND((G55*F55),2)</f>
      </c>
      <c r="O55">
        <f>rekapitulace!H8</f>
      </c>
      <c>
        <f>O55/100*H55</f>
      </c>
    </row>
    <row r="56" spans="4:4" ht="102">
      <c r="D56" s="15" t="s">
        <v>377</v>
      </c>
    </row>
    <row r="57" spans="1:16" ht="12.75" customHeight="1">
      <c r="A57" s="16"/>
      <c s="16"/>
      <c s="16" t="s">
        <v>36</v>
      </c>
      <c s="16" t="s">
        <v>374</v>
      </c>
      <c s="16"/>
      <c s="16"/>
      <c s="16"/>
      <c s="16">
        <f>SUM(H55:H56)</f>
      </c>
      <c r="P57">
        <f>ROUND(SUM(P55:P56),2)</f>
      </c>
    </row>
    <row r="59" spans="1:8" ht="12.75" customHeight="1">
      <c r="A59" s="9"/>
      <c s="9"/>
      <c s="9" t="s">
        <v>37</v>
      </c>
      <c s="9" t="s">
        <v>257</v>
      </c>
      <c s="9"/>
      <c s="11"/>
      <c s="9"/>
      <c s="11"/>
    </row>
    <row r="60" spans="1:16" ht="12.75">
      <c r="A60" s="7">
        <v>19</v>
      </c>
      <c s="7" t="s">
        <v>258</v>
      </c>
      <c s="7" t="s">
        <v>44</v>
      </c>
      <c s="7" t="s">
        <v>259</v>
      </c>
      <c s="7" t="s">
        <v>109</v>
      </c>
      <c s="10">
        <v>18.4</v>
      </c>
      <c s="14"/>
      <c s="13">
        <f>ROUND((G60*F60),2)</f>
      </c>
      <c r="O60">
        <f>rekapitulace!H8</f>
      </c>
      <c>
        <f>O60/100*H60</f>
      </c>
    </row>
    <row r="61" spans="4:4" ht="63.75">
      <c r="D61" s="15" t="s">
        <v>378</v>
      </c>
    </row>
    <row r="62" spans="1:16" ht="12.75">
      <c r="A62" s="7">
        <v>20</v>
      </c>
      <c s="7" t="s">
        <v>261</v>
      </c>
      <c s="7" t="s">
        <v>44</v>
      </c>
      <c s="7" t="s">
        <v>262</v>
      </c>
      <c s="7" t="s">
        <v>109</v>
      </c>
      <c s="10">
        <v>36.1</v>
      </c>
      <c s="14"/>
      <c s="13">
        <f>ROUND((G62*F62),2)</f>
      </c>
      <c r="O62">
        <f>rekapitulace!H8</f>
      </c>
      <c>
        <f>O62/100*H62</f>
      </c>
    </row>
    <row r="63" spans="4:4" ht="51">
      <c r="D63" s="15" t="s">
        <v>379</v>
      </c>
    </row>
    <row r="64" spans="1:16" ht="12.75">
      <c r="A64" s="7">
        <v>21</v>
      </c>
      <c s="7" t="s">
        <v>267</v>
      </c>
      <c s="7" t="s">
        <v>44</v>
      </c>
      <c s="7" t="s">
        <v>380</v>
      </c>
      <c s="7" t="s">
        <v>102</v>
      </c>
      <c s="10">
        <v>97.4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381</v>
      </c>
    </row>
    <row r="66" spans="1:16" ht="12.75">
      <c r="A66" s="7">
        <v>22</v>
      </c>
      <c s="7" t="s">
        <v>270</v>
      </c>
      <c s="7" t="s">
        <v>44</v>
      </c>
      <c s="7" t="s">
        <v>271</v>
      </c>
      <c s="7" t="s">
        <v>102</v>
      </c>
      <c s="10">
        <v>367.7</v>
      </c>
      <c s="14"/>
      <c s="13">
        <f>ROUND((G66*F66),2)</f>
      </c>
      <c r="O66">
        <f>rekapitulace!H8</f>
      </c>
      <c>
        <f>O66/100*H66</f>
      </c>
    </row>
    <row r="67" spans="4:4" ht="204">
      <c r="D67" s="15" t="s">
        <v>382</v>
      </c>
    </row>
    <row r="68" spans="1:16" ht="12.75">
      <c r="A68" s="7">
        <v>23</v>
      </c>
      <c s="7" t="s">
        <v>383</v>
      </c>
      <c s="7" t="s">
        <v>44</v>
      </c>
      <c s="7" t="s">
        <v>384</v>
      </c>
      <c s="7" t="s">
        <v>102</v>
      </c>
      <c s="10">
        <v>122.2</v>
      </c>
      <c s="14"/>
      <c s="13">
        <f>ROUND((G68*F68),2)</f>
      </c>
      <c r="O68">
        <f>rekapitulace!H8</f>
      </c>
      <c>
        <f>O68/100*H68</f>
      </c>
    </row>
    <row r="69" spans="4:4" ht="63.75">
      <c r="D69" s="15" t="s">
        <v>385</v>
      </c>
    </row>
    <row r="70" spans="1:16" ht="12.75">
      <c r="A70" s="7">
        <v>24</v>
      </c>
      <c s="7" t="s">
        <v>386</v>
      </c>
      <c s="7" t="s">
        <v>44</v>
      </c>
      <c s="7" t="s">
        <v>387</v>
      </c>
      <c s="7" t="s">
        <v>102</v>
      </c>
      <c s="10">
        <v>97.4</v>
      </c>
      <c s="14"/>
      <c s="13">
        <f>ROUND((G70*F70),2)</f>
      </c>
      <c r="O70">
        <f>rekapitulace!H8</f>
      </c>
      <c>
        <f>O70/100*H70</f>
      </c>
    </row>
    <row r="71" spans="4:4" ht="51">
      <c r="D71" s="15" t="s">
        <v>388</v>
      </c>
    </row>
    <row r="72" spans="1:16" ht="12.75">
      <c r="A72" s="7">
        <v>25</v>
      </c>
      <c s="7" t="s">
        <v>389</v>
      </c>
      <c s="7" t="s">
        <v>44</v>
      </c>
      <c s="7" t="s">
        <v>390</v>
      </c>
      <c s="7" t="s">
        <v>102</v>
      </c>
      <c s="10">
        <v>109.5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391</v>
      </c>
    </row>
    <row r="74" spans="1:16" ht="12.75">
      <c r="A74" s="7">
        <v>26</v>
      </c>
      <c s="7" t="s">
        <v>279</v>
      </c>
      <c s="7" t="s">
        <v>44</v>
      </c>
      <c s="7" t="s">
        <v>392</v>
      </c>
      <c s="7" t="s">
        <v>102</v>
      </c>
      <c s="10">
        <v>136</v>
      </c>
      <c s="14"/>
      <c s="13">
        <f>ROUND((G74*F74),2)</f>
      </c>
      <c r="O74">
        <f>rekapitulace!H8</f>
      </c>
      <c>
        <f>O74/100*H74</f>
      </c>
    </row>
    <row r="75" spans="4:4" ht="63.75">
      <c r="D75" s="15" t="s">
        <v>393</v>
      </c>
    </row>
    <row r="76" spans="1:16" ht="12.75">
      <c r="A76" s="7">
        <v>27</v>
      </c>
      <c s="7" t="s">
        <v>282</v>
      </c>
      <c s="7" t="s">
        <v>44</v>
      </c>
      <c s="7" t="s">
        <v>283</v>
      </c>
      <c s="7" t="s">
        <v>102</v>
      </c>
      <c s="10">
        <v>97.4</v>
      </c>
      <c s="14"/>
      <c s="13">
        <f>ROUND((G76*F76),2)</f>
      </c>
      <c r="O76">
        <f>rekapitulace!H8</f>
      </c>
      <c>
        <f>O76/100*H76</f>
      </c>
    </row>
    <row r="77" spans="4:4" ht="63.75">
      <c r="D77" s="15" t="s">
        <v>394</v>
      </c>
    </row>
    <row r="78" spans="1:16" ht="12.75">
      <c r="A78" s="7">
        <v>28</v>
      </c>
      <c s="7" t="s">
        <v>285</v>
      </c>
      <c s="7" t="s">
        <v>44</v>
      </c>
      <c s="7" t="s">
        <v>286</v>
      </c>
      <c s="7" t="s">
        <v>102</v>
      </c>
      <c s="10">
        <v>136</v>
      </c>
      <c s="14"/>
      <c s="13">
        <f>ROUND((G78*F78),2)</f>
      </c>
      <c r="O78">
        <f>rekapitulace!H8</f>
      </c>
      <c>
        <f>O78/100*H78</f>
      </c>
    </row>
    <row r="79" spans="4:4" ht="51">
      <c r="D79" s="15" t="s">
        <v>395</v>
      </c>
    </row>
    <row r="80" spans="1:16" ht="12.75" customHeight="1">
      <c r="A80" s="16"/>
      <c s="16"/>
      <c s="16" t="s">
        <v>37</v>
      </c>
      <c s="16" t="s">
        <v>257</v>
      </c>
      <c s="16"/>
      <c s="16"/>
      <c s="16"/>
      <c s="16">
        <f>SUM(H60:H79)</f>
      </c>
      <c r="P80">
        <f>ROUND(SUM(P60:P79),2)</f>
      </c>
    </row>
    <row r="82" spans="1:8" ht="12.75" customHeight="1">
      <c r="A82" s="9"/>
      <c s="9"/>
      <c s="9" t="s">
        <v>138</v>
      </c>
      <c s="9" t="s">
        <v>137</v>
      </c>
      <c s="9"/>
      <c s="11"/>
      <c s="9"/>
      <c s="11"/>
    </row>
    <row r="83" spans="1:16" ht="12.75">
      <c r="A83" s="7">
        <v>29</v>
      </c>
      <c s="7" t="s">
        <v>151</v>
      </c>
      <c s="7" t="s">
        <v>44</v>
      </c>
      <c s="7" t="s">
        <v>396</v>
      </c>
      <c s="7" t="s">
        <v>116</v>
      </c>
      <c s="10">
        <v>124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397</v>
      </c>
    </row>
    <row r="85" spans="1:16" ht="12.75">
      <c r="A85" s="7">
        <v>30</v>
      </c>
      <c s="7" t="s">
        <v>398</v>
      </c>
      <c s="7" t="s">
        <v>44</v>
      </c>
      <c s="7" t="s">
        <v>399</v>
      </c>
      <c s="7" t="s">
        <v>116</v>
      </c>
      <c s="10">
        <v>172</v>
      </c>
      <c s="14"/>
      <c s="13">
        <f>ROUND((G85*F85),2)</f>
      </c>
      <c r="O85">
        <f>rekapitulace!H8</f>
      </c>
      <c>
        <f>O85/100*H85</f>
      </c>
    </row>
    <row r="86" spans="4:4" ht="76.5">
      <c r="D86" s="15" t="s">
        <v>400</v>
      </c>
    </row>
    <row r="87" spans="1:16" ht="12.75">
      <c r="A87" s="7">
        <v>31</v>
      </c>
      <c s="7" t="s">
        <v>297</v>
      </c>
      <c s="7" t="s">
        <v>44</v>
      </c>
      <c s="7" t="s">
        <v>298</v>
      </c>
      <c s="7" t="s">
        <v>62</v>
      </c>
      <c s="10">
        <v>6</v>
      </c>
      <c s="14"/>
      <c s="13">
        <f>ROUND((G87*F87),2)</f>
      </c>
      <c r="O87">
        <f>rekapitulace!H8</f>
      </c>
      <c>
        <f>O87/100*H87</f>
      </c>
    </row>
    <row r="88" spans="4:4" ht="38.25">
      <c r="D88" s="15" t="s">
        <v>401</v>
      </c>
    </row>
    <row r="89" spans="1:16" ht="12.75">
      <c r="A89" s="7">
        <v>32</v>
      </c>
      <c s="7" t="s">
        <v>402</v>
      </c>
      <c s="7" t="s">
        <v>44</v>
      </c>
      <c s="7" t="s">
        <v>403</v>
      </c>
      <c s="7" t="s">
        <v>116</v>
      </c>
      <c s="10">
        <v>144</v>
      </c>
      <c s="14"/>
      <c s="13">
        <f>ROUND((G89*F89),2)</f>
      </c>
      <c r="O89">
        <f>rekapitulace!H8</f>
      </c>
      <c>
        <f>O89/100*H89</f>
      </c>
    </row>
    <row r="90" spans="4:4" ht="89.25">
      <c r="D90" s="15" t="s">
        <v>359</v>
      </c>
    </row>
    <row r="91" spans="1:16" ht="12.75">
      <c r="A91" s="7">
        <v>33</v>
      </c>
      <c s="7" t="s">
        <v>404</v>
      </c>
      <c s="7" t="s">
        <v>44</v>
      </c>
      <c s="7" t="s">
        <v>405</v>
      </c>
      <c s="7" t="s">
        <v>116</v>
      </c>
      <c s="10">
        <v>22</v>
      </c>
      <c s="14"/>
      <c s="13">
        <f>ROUND((G91*F91),2)</f>
      </c>
      <c r="O91">
        <f>rekapitulace!H8</f>
      </c>
      <c>
        <f>O91/100*H91</f>
      </c>
    </row>
    <row r="92" spans="4:4" ht="51">
      <c r="D92" s="15" t="s">
        <v>406</v>
      </c>
    </row>
    <row r="93" spans="1:16" ht="12.75" customHeight="1">
      <c r="A93" s="16"/>
      <c s="16"/>
      <c s="16" t="s">
        <v>138</v>
      </c>
      <c s="16" t="s">
        <v>137</v>
      </c>
      <c s="16"/>
      <c s="16"/>
      <c s="16"/>
      <c s="16">
        <f>SUM(H83:H92)</f>
      </c>
      <c r="P93">
        <f>ROUND(SUM(P83:P92),2)</f>
      </c>
    </row>
    <row r="95" spans="1:16" ht="12.75" customHeight="1">
      <c r="A95" s="16"/>
      <c s="16"/>
      <c s="16"/>
      <c s="16" t="s">
        <v>78</v>
      </c>
      <c s="16"/>
      <c s="16"/>
      <c s="16"/>
      <c s="16">
        <f>+H18+H45+H52+H57+H80+H93</f>
      </c>
      <c r="P95">
        <f>+P18+P45+P52+P57+P80+P93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407</v>
      </c>
      <c s="5" t="s">
        <v>408</v>
      </c>
      <c s="5"/>
    </row>
    <row r="6" spans="1:5" ht="12.75" customHeight="1">
      <c r="A6" t="s">
        <v>17</v>
      </c>
      <c r="C6" s="5" t="s">
        <v>409</v>
      </c>
      <c s="5" t="s">
        <v>408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82</v>
      </c>
      <c s="7" t="s">
        <v>44</v>
      </c>
      <c s="7" t="s">
        <v>194</v>
      </c>
      <c s="7" t="s">
        <v>84</v>
      </c>
      <c s="10">
        <v>44.46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410</v>
      </c>
    </row>
    <row r="14" spans="1:16" ht="12.75">
      <c r="A14" s="7">
        <v>2</v>
      </c>
      <c s="7" t="s">
        <v>411</v>
      </c>
      <c s="7" t="s">
        <v>44</v>
      </c>
      <c s="7" t="s">
        <v>412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55</v>
      </c>
    </row>
    <row r="16" spans="1:16" ht="12.75">
      <c r="A16" s="7">
        <v>3</v>
      </c>
      <c s="7" t="s">
        <v>413</v>
      </c>
      <c s="7" t="s">
        <v>44</v>
      </c>
      <c s="7" t="s">
        <v>414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47</v>
      </c>
    </row>
    <row r="18" spans="1:16" ht="12.75">
      <c r="A18" s="7">
        <v>4</v>
      </c>
      <c s="7" t="s">
        <v>48</v>
      </c>
      <c s="7" t="s">
        <v>44</v>
      </c>
      <c s="7" t="s">
        <v>415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99</v>
      </c>
      <c s="9"/>
      <c s="11"/>
      <c s="9"/>
      <c s="11"/>
    </row>
    <row r="23" spans="1:16" ht="12.75">
      <c r="A23" s="7">
        <v>5</v>
      </c>
      <c s="7" t="s">
        <v>223</v>
      </c>
      <c s="7" t="s">
        <v>44</v>
      </c>
      <c s="7" t="s">
        <v>224</v>
      </c>
      <c s="7" t="s">
        <v>109</v>
      </c>
      <c s="10">
        <v>23.4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416</v>
      </c>
    </row>
    <row r="25" spans="1:16" ht="12.75" customHeight="1">
      <c r="A25" s="16"/>
      <c s="16"/>
      <c s="16" t="s">
        <v>24</v>
      </c>
      <c s="16" t="s">
        <v>99</v>
      </c>
      <c s="16"/>
      <c s="16"/>
      <c s="16"/>
      <c s="16">
        <f>SUM(H23:H24)</f>
      </c>
      <c r="P25">
        <f>ROUND(SUM(P23:P24),2)</f>
      </c>
    </row>
    <row r="27" spans="1:8" ht="12.75" customHeight="1">
      <c r="A27" s="9"/>
      <c s="9"/>
      <c s="9" t="s">
        <v>37</v>
      </c>
      <c s="9" t="s">
        <v>257</v>
      </c>
      <c s="9"/>
      <c s="11"/>
      <c s="9"/>
      <c s="11"/>
    </row>
    <row r="28" spans="1:16" ht="12.75">
      <c r="A28" s="7">
        <v>6</v>
      </c>
      <c s="7" t="s">
        <v>264</v>
      </c>
      <c s="7" t="s">
        <v>44</v>
      </c>
      <c s="7" t="s">
        <v>265</v>
      </c>
      <c s="7" t="s">
        <v>102</v>
      </c>
      <c s="10">
        <v>156</v>
      </c>
      <c s="14"/>
      <c s="13">
        <f>ROUND((G28*F28),2)</f>
      </c>
      <c r="O28">
        <f>rekapitulace!H8</f>
      </c>
      <c>
        <f>O28/100*H28</f>
      </c>
    </row>
    <row r="29" spans="4:4" ht="114.75">
      <c r="D29" s="15" t="s">
        <v>417</v>
      </c>
    </row>
    <row r="30" spans="1:16" ht="12.75" customHeight="1">
      <c r="A30" s="16"/>
      <c s="16"/>
      <c s="16" t="s">
        <v>37</v>
      </c>
      <c s="16" t="s">
        <v>257</v>
      </c>
      <c s="16"/>
      <c s="16"/>
      <c s="16"/>
      <c s="16">
        <f>SUM(H28:H29)</f>
      </c>
      <c r="P30">
        <f>ROUND(SUM(P28:P29),2)</f>
      </c>
    </row>
    <row r="32" spans="1:8" ht="12.75" customHeight="1">
      <c r="A32" s="9"/>
      <c s="9"/>
      <c s="9" t="s">
        <v>138</v>
      </c>
      <c s="9" t="s">
        <v>137</v>
      </c>
      <c s="9"/>
      <c s="11"/>
      <c s="9"/>
      <c s="11"/>
    </row>
    <row r="33" spans="1:16" ht="12.75">
      <c r="A33" s="7">
        <v>7</v>
      </c>
      <c s="7" t="s">
        <v>142</v>
      </c>
      <c s="7" t="s">
        <v>44</v>
      </c>
      <c s="7" t="s">
        <v>418</v>
      </c>
      <c s="7" t="s">
        <v>116</v>
      </c>
      <c s="10">
        <v>104</v>
      </c>
      <c s="14"/>
      <c s="13">
        <f>ROUND((G33*F33),2)</f>
      </c>
      <c r="O33">
        <f>rekapitulace!H8</f>
      </c>
      <c>
        <f>O33/100*H33</f>
      </c>
    </row>
    <row r="34" spans="4:4" ht="102">
      <c r="D34" s="15" t="s">
        <v>419</v>
      </c>
    </row>
    <row r="35" spans="1:16" ht="12.75">
      <c r="A35" s="7">
        <v>8</v>
      </c>
      <c s="7" t="s">
        <v>145</v>
      </c>
      <c s="7" t="s">
        <v>44</v>
      </c>
      <c s="7" t="s">
        <v>420</v>
      </c>
      <c s="7" t="s">
        <v>116</v>
      </c>
      <c s="10">
        <v>104</v>
      </c>
      <c s="14"/>
      <c s="13">
        <f>ROUND((G35*F35),2)</f>
      </c>
      <c r="O35">
        <f>rekapitulace!H8</f>
      </c>
      <c>
        <f>O35/100*H35</f>
      </c>
    </row>
    <row r="36" spans="4:4" ht="153">
      <c r="D36" s="15" t="s">
        <v>421</v>
      </c>
    </row>
    <row r="37" spans="1:16" ht="12.75">
      <c r="A37" s="7">
        <v>9</v>
      </c>
      <c s="7" t="s">
        <v>422</v>
      </c>
      <c s="7" t="s">
        <v>44</v>
      </c>
      <c s="7" t="s">
        <v>423</v>
      </c>
      <c s="7" t="s">
        <v>116</v>
      </c>
      <c s="10">
        <v>96</v>
      </c>
      <c s="14"/>
      <c s="13">
        <f>ROUND((G37*F37),2)</f>
      </c>
      <c r="O37">
        <f>rekapitulace!H8</f>
      </c>
      <c>
        <f>O37/100*H37</f>
      </c>
    </row>
    <row r="38" spans="4:4" ht="114.75">
      <c r="D38" s="15" t="s">
        <v>424</v>
      </c>
    </row>
    <row r="39" spans="1:16" ht="12.75">
      <c r="A39" s="7">
        <v>10</v>
      </c>
      <c s="7" t="s">
        <v>425</v>
      </c>
      <c s="7" t="s">
        <v>44</v>
      </c>
      <c s="7" t="s">
        <v>426</v>
      </c>
      <c s="7" t="s">
        <v>116</v>
      </c>
      <c s="10">
        <v>96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427</v>
      </c>
    </row>
    <row r="41" spans="1:16" ht="12.75">
      <c r="A41" s="7">
        <v>11</v>
      </c>
      <c s="7" t="s">
        <v>428</v>
      </c>
      <c s="7" t="s">
        <v>44</v>
      </c>
      <c s="7" t="s">
        <v>429</v>
      </c>
      <c s="7" t="s">
        <v>430</v>
      </c>
      <c s="10">
        <v>19488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431</v>
      </c>
    </row>
    <row r="43" spans="1:16" ht="12.75">
      <c r="A43" s="7">
        <v>12</v>
      </c>
      <c s="7" t="s">
        <v>432</v>
      </c>
      <c s="7" t="s">
        <v>44</v>
      </c>
      <c s="7" t="s">
        <v>433</v>
      </c>
      <c s="7" t="s">
        <v>116</v>
      </c>
      <c s="10">
        <v>172</v>
      </c>
      <c s="14"/>
      <c s="13">
        <f>ROUND((G43*F43),2)</f>
      </c>
      <c r="O43">
        <f>rekapitulace!H8</f>
      </c>
      <c>
        <f>O43/100*H43</f>
      </c>
    </row>
    <row r="44" spans="4:4" ht="89.25">
      <c r="D44" s="15" t="s">
        <v>434</v>
      </c>
    </row>
    <row r="45" spans="1:16" ht="12.75">
      <c r="A45" s="7">
        <v>13</v>
      </c>
      <c s="7" t="s">
        <v>435</v>
      </c>
      <c s="7" t="s">
        <v>44</v>
      </c>
      <c s="7" t="s">
        <v>436</v>
      </c>
      <c s="7" t="s">
        <v>116</v>
      </c>
      <c s="10">
        <v>172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437</v>
      </c>
    </row>
    <row r="47" spans="1:16" ht="12.75">
      <c r="A47" s="7">
        <v>14</v>
      </c>
      <c s="7" t="s">
        <v>438</v>
      </c>
      <c s="7" t="s">
        <v>44</v>
      </c>
      <c s="7" t="s">
        <v>439</v>
      </c>
      <c s="7" t="s">
        <v>62</v>
      </c>
      <c s="10">
        <v>17</v>
      </c>
      <c s="14"/>
      <c s="13">
        <f>ROUND((G47*F47),2)</f>
      </c>
      <c r="O47">
        <f>rekapitulace!H8</f>
      </c>
      <c>
        <f>O47/100*H47</f>
      </c>
    </row>
    <row r="48" spans="4:4" ht="114.75">
      <c r="D48" s="15" t="s">
        <v>440</v>
      </c>
    </row>
    <row r="49" spans="1:16" ht="12.75" customHeight="1">
      <c r="A49" s="16"/>
      <c s="16"/>
      <c s="16" t="s">
        <v>138</v>
      </c>
      <c s="16" t="s">
        <v>137</v>
      </c>
      <c s="16"/>
      <c s="16"/>
      <c s="16"/>
      <c s="16">
        <f>SUM(H33:H48)</f>
      </c>
      <c r="P49">
        <f>ROUND(SUM(P33:P48),2)</f>
      </c>
    </row>
    <row r="51" spans="1:16" ht="12.75" customHeight="1">
      <c r="A51" s="16"/>
      <c s="16"/>
      <c s="16"/>
      <c s="16" t="s">
        <v>78</v>
      </c>
      <c s="16"/>
      <c s="16"/>
      <c s="16"/>
      <c s="16">
        <f>+H20+H25+H30+H49</f>
      </c>
      <c r="P51">
        <f>+P20+P25+P30+P49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443</v>
      </c>
      <c s="5" t="s">
        <v>442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138</v>
      </c>
      <c s="9" t="s">
        <v>137</v>
      </c>
      <c s="9"/>
      <c s="11"/>
      <c s="9"/>
      <c s="11"/>
    </row>
    <row r="12" spans="1:16" ht="12.75">
      <c r="A12" s="7">
        <v>1</v>
      </c>
      <c s="7" t="s">
        <v>317</v>
      </c>
      <c s="7" t="s">
        <v>44</v>
      </c>
      <c s="7" t="s">
        <v>318</v>
      </c>
      <c s="7" t="s">
        <v>102</v>
      </c>
      <c s="10">
        <v>42</v>
      </c>
      <c s="14"/>
      <c s="13">
        <f>ROUND((G12*F12),2)</f>
      </c>
      <c r="O12">
        <f>rekapitulace!H8</f>
      </c>
      <c>
        <f>O12/100*H12</f>
      </c>
    </row>
    <row r="13" spans="4:4" ht="165.75">
      <c r="D13" s="15" t="s">
        <v>444</v>
      </c>
    </row>
    <row r="14" spans="1:16" ht="12.75">
      <c r="A14" s="7">
        <v>2</v>
      </c>
      <c s="7" t="s">
        <v>323</v>
      </c>
      <c s="7" t="s">
        <v>44</v>
      </c>
      <c s="7" t="s">
        <v>324</v>
      </c>
      <c s="7" t="s">
        <v>102</v>
      </c>
      <c s="10">
        <v>6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445</v>
      </c>
    </row>
    <row r="16" spans="1:16" ht="12.75">
      <c r="A16" s="7">
        <v>3</v>
      </c>
      <c s="7" t="s">
        <v>326</v>
      </c>
      <c s="7" t="s">
        <v>44</v>
      </c>
      <c s="7" t="s">
        <v>327</v>
      </c>
      <c s="7" t="s">
        <v>102</v>
      </c>
      <c s="10">
        <v>36</v>
      </c>
      <c s="14"/>
      <c s="13">
        <f>ROUND((G16*F16),2)</f>
      </c>
      <c r="O16">
        <f>rekapitulace!H8</f>
      </c>
      <c>
        <f>O16/100*H16</f>
      </c>
    </row>
    <row r="17" spans="4:4" ht="51">
      <c r="D17" s="15" t="s">
        <v>446</v>
      </c>
    </row>
    <row r="18" spans="1:16" ht="12.75">
      <c r="A18" s="7">
        <v>4</v>
      </c>
      <c s="7" t="s">
        <v>447</v>
      </c>
      <c s="7" t="s">
        <v>44</v>
      </c>
      <c s="7" t="s">
        <v>448</v>
      </c>
      <c s="7" t="s">
        <v>62</v>
      </c>
      <c s="10">
        <v>8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449</v>
      </c>
    </row>
    <row r="20" spans="1:16" ht="12.75" customHeight="1">
      <c r="A20" s="16"/>
      <c s="16"/>
      <c s="16" t="s">
        <v>138</v>
      </c>
      <c s="16" t="s">
        <v>137</v>
      </c>
      <c s="16"/>
      <c s="16"/>
      <c s="16"/>
      <c s="16">
        <f>SUM(H12:H19)</f>
      </c>
      <c r="P20">
        <f>ROUND(SUM(P12:P19),2)</f>
      </c>
    </row>
    <row r="22" spans="1:16" ht="12.75" customHeight="1">
      <c r="A22" s="16"/>
      <c s="16"/>
      <c s="16"/>
      <c s="16" t="s">
        <v>78</v>
      </c>
      <c s="16"/>
      <c s="16"/>
      <c s="16"/>
      <c s="16">
        <f>+H20</f>
      </c>
      <c r="P22">
        <f>+P20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450</v>
      </c>
      <c s="5" t="s">
        <v>451</v>
      </c>
      <c s="5"/>
    </row>
    <row r="6" spans="1:5" ht="12.75" customHeight="1">
      <c r="A6" t="s">
        <v>17</v>
      </c>
      <c r="C6" s="5" t="s">
        <v>452</v>
      </c>
      <c s="5" t="s">
        <v>451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82</v>
      </c>
      <c s="7" t="s">
        <v>44</v>
      </c>
      <c s="7" t="s">
        <v>194</v>
      </c>
      <c s="7" t="s">
        <v>84</v>
      </c>
      <c s="10">
        <v>5026.068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453</v>
      </c>
    </row>
    <row r="14" spans="1:16" ht="12.75">
      <c r="A14" s="7">
        <v>2</v>
      </c>
      <c s="7" t="s">
        <v>198</v>
      </c>
      <c s="7" t="s">
        <v>44</v>
      </c>
      <c s="7" t="s">
        <v>199</v>
      </c>
      <c s="7" t="s">
        <v>109</v>
      </c>
      <c s="10">
        <v>3187.349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454</v>
      </c>
    </row>
    <row r="16" spans="1:16" ht="12.75">
      <c r="A16" s="7">
        <v>3</v>
      </c>
      <c s="7" t="s">
        <v>201</v>
      </c>
      <c s="7" t="s">
        <v>44</v>
      </c>
      <c s="7" t="s">
        <v>202</v>
      </c>
      <c s="7" t="s">
        <v>109</v>
      </c>
      <c s="10">
        <v>34.467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455</v>
      </c>
    </row>
    <row r="18" spans="1:16" ht="12.75">
      <c r="A18" s="7">
        <v>4</v>
      </c>
      <c s="7" t="s">
        <v>456</v>
      </c>
      <c s="7" t="s">
        <v>44</v>
      </c>
      <c s="7" t="s">
        <v>457</v>
      </c>
      <c s="7" t="s">
        <v>62</v>
      </c>
      <c s="10">
        <v>4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106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99</v>
      </c>
      <c s="9"/>
      <c s="11"/>
      <c s="9"/>
      <c s="11"/>
    </row>
    <row r="23" spans="1:16" ht="12.75">
      <c r="A23" s="7">
        <v>5</v>
      </c>
      <c s="7" t="s">
        <v>216</v>
      </c>
      <c s="7" t="s">
        <v>49</v>
      </c>
      <c s="7" t="s">
        <v>217</v>
      </c>
      <c s="7" t="s">
        <v>109</v>
      </c>
      <c s="10">
        <v>36.467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458</v>
      </c>
    </row>
    <row r="25" spans="1:16" ht="12.75">
      <c r="A25" s="7">
        <v>6</v>
      </c>
      <c s="7" t="s">
        <v>216</v>
      </c>
      <c s="7" t="s">
        <v>51</v>
      </c>
      <c s="7" t="s">
        <v>219</v>
      </c>
      <c s="7" t="s">
        <v>109</v>
      </c>
      <c s="10">
        <v>2774.797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459</v>
      </c>
    </row>
    <row r="27" spans="1:16" ht="12.75">
      <c r="A27" s="7">
        <v>7</v>
      </c>
      <c s="7" t="s">
        <v>216</v>
      </c>
      <c s="7" t="s">
        <v>90</v>
      </c>
      <c s="7" t="s">
        <v>221</v>
      </c>
      <c s="7" t="s">
        <v>109</v>
      </c>
      <c s="10">
        <v>3187.349</v>
      </c>
      <c s="14"/>
      <c s="13">
        <f>ROUND((G27*F27),2)</f>
      </c>
      <c r="O27">
        <f>rekapitulace!H8</f>
      </c>
      <c>
        <f>O27/100*H27</f>
      </c>
    </row>
    <row r="28" spans="4:4" ht="204">
      <c r="D28" s="15" t="s">
        <v>460</v>
      </c>
    </row>
    <row r="29" spans="1:16" ht="12.75">
      <c r="A29" s="7">
        <v>8</v>
      </c>
      <c s="7" t="s">
        <v>461</v>
      </c>
      <c s="7" t="s">
        <v>44</v>
      </c>
      <c s="7" t="s">
        <v>462</v>
      </c>
      <c s="7" t="s">
        <v>109</v>
      </c>
      <c s="10">
        <v>2774.797</v>
      </c>
      <c s="14"/>
      <c s="13">
        <f>ROUND((G29*F29),2)</f>
      </c>
      <c r="O29">
        <f>rekapitulace!H8</f>
      </c>
      <c>
        <f>O29/100*H29</f>
      </c>
    </row>
    <row r="30" spans="4:4" ht="140.25">
      <c r="D30" s="15" t="s">
        <v>463</v>
      </c>
    </row>
    <row r="31" spans="1:16" ht="12.75">
      <c r="A31" s="7">
        <v>9</v>
      </c>
      <c s="7" t="s">
        <v>121</v>
      </c>
      <c s="7" t="s">
        <v>44</v>
      </c>
      <c s="7" t="s">
        <v>122</v>
      </c>
      <c s="7" t="s">
        <v>109</v>
      </c>
      <c s="10">
        <v>2645.299</v>
      </c>
      <c s="14"/>
      <c s="13">
        <f>ROUND((G31*F31),2)</f>
      </c>
      <c r="O31">
        <f>rekapitulace!H8</f>
      </c>
      <c>
        <f>O31/100*H31</f>
      </c>
    </row>
    <row r="32" spans="4:4" ht="318.75">
      <c r="D32" s="15" t="s">
        <v>464</v>
      </c>
    </row>
    <row r="33" spans="1:16" ht="12.75">
      <c r="A33" s="7">
        <v>10</v>
      </c>
      <c s="7" t="s">
        <v>124</v>
      </c>
      <c s="7" t="s">
        <v>44</v>
      </c>
      <c s="7" t="s">
        <v>125</v>
      </c>
      <c s="7" t="s">
        <v>109</v>
      </c>
      <c s="10">
        <v>1763.532</v>
      </c>
      <c s="14"/>
      <c s="13">
        <f>ROUND((G33*F33),2)</f>
      </c>
      <c r="O33">
        <f>rekapitulace!H8</f>
      </c>
      <c>
        <f>O33/100*H33</f>
      </c>
    </row>
    <row r="34" spans="4:4" ht="318.75">
      <c r="D34" s="15" t="s">
        <v>465</v>
      </c>
    </row>
    <row r="35" spans="1:16" ht="12.75">
      <c r="A35" s="7">
        <v>11</v>
      </c>
      <c s="7" t="s">
        <v>127</v>
      </c>
      <c s="7" t="s">
        <v>44</v>
      </c>
      <c s="7" t="s">
        <v>128</v>
      </c>
      <c s="7" t="s">
        <v>109</v>
      </c>
      <c s="10">
        <v>4408.831</v>
      </c>
      <c s="14"/>
      <c s="13">
        <f>ROUND((G35*F35),2)</f>
      </c>
      <c r="O35">
        <f>rekapitulace!H8</f>
      </c>
      <c>
        <f>O35/100*H35</f>
      </c>
    </row>
    <row r="36" spans="4:4" ht="140.25">
      <c r="D36" s="15" t="s">
        <v>466</v>
      </c>
    </row>
    <row r="37" spans="1:16" ht="12.75">
      <c r="A37" s="7">
        <v>12</v>
      </c>
      <c s="7" t="s">
        <v>467</v>
      </c>
      <c s="7" t="s">
        <v>44</v>
      </c>
      <c s="7" t="s">
        <v>468</v>
      </c>
      <c s="7" t="s">
        <v>109</v>
      </c>
      <c s="10">
        <v>5955.246</v>
      </c>
      <c s="14"/>
      <c s="13">
        <f>ROUND((G37*F37),2)</f>
      </c>
      <c r="O37">
        <f>rekapitulace!H8</f>
      </c>
      <c>
        <f>O37/100*H37</f>
      </c>
    </row>
    <row r="38" spans="4:4" ht="409.5">
      <c r="D38" s="15" t="s">
        <v>469</v>
      </c>
    </row>
    <row r="39" spans="1:16" ht="12.75">
      <c r="A39" s="7">
        <v>13</v>
      </c>
      <c s="7" t="s">
        <v>470</v>
      </c>
      <c s="7" t="s">
        <v>44</v>
      </c>
      <c s="7" t="s">
        <v>471</v>
      </c>
      <c s="7" t="s">
        <v>109</v>
      </c>
      <c s="10">
        <v>6.9</v>
      </c>
      <c s="14"/>
      <c s="13">
        <f>ROUND((G39*F39),2)</f>
      </c>
      <c r="O39">
        <f>rekapitulace!H8</f>
      </c>
      <c>
        <f>O39/100*H39</f>
      </c>
    </row>
    <row r="40" spans="4:4" ht="267.75">
      <c r="D40" s="15" t="s">
        <v>472</v>
      </c>
    </row>
    <row r="41" spans="1:16" ht="12.75">
      <c r="A41" s="7">
        <v>14</v>
      </c>
      <c s="7" t="s">
        <v>473</v>
      </c>
      <c s="7" t="s">
        <v>44</v>
      </c>
      <c s="7" t="s">
        <v>474</v>
      </c>
      <c s="7" t="s">
        <v>109</v>
      </c>
      <c s="10">
        <v>381.44</v>
      </c>
      <c s="14"/>
      <c s="13">
        <f>ROUND((G41*F41),2)</f>
      </c>
      <c r="O41">
        <f>rekapitulace!H8</f>
      </c>
      <c>
        <f>O41/100*H41</f>
      </c>
    </row>
    <row r="42" spans="4:4" ht="204">
      <c r="D42" s="15" t="s">
        <v>475</v>
      </c>
    </row>
    <row r="43" spans="1:16" ht="12.75">
      <c r="A43" s="7">
        <v>15</v>
      </c>
      <c s="7" t="s">
        <v>236</v>
      </c>
      <c s="7" t="s">
        <v>44</v>
      </c>
      <c s="7" t="s">
        <v>237</v>
      </c>
      <c s="7" t="s">
        <v>109</v>
      </c>
      <c s="10">
        <v>36.467</v>
      </c>
      <c s="14"/>
      <c s="13">
        <f>ROUND((G43*F43),2)</f>
      </c>
      <c r="O43">
        <f>rekapitulace!H8</f>
      </c>
      <c>
        <f>O43/100*H43</f>
      </c>
    </row>
    <row r="44" spans="4:4" ht="216.75">
      <c r="D44" s="15" t="s">
        <v>476</v>
      </c>
    </row>
    <row r="45" spans="1:16" ht="12.75">
      <c r="A45" s="7">
        <v>16</v>
      </c>
      <c s="7" t="s">
        <v>477</v>
      </c>
      <c s="7" t="s">
        <v>44</v>
      </c>
      <c s="7" t="s">
        <v>478</v>
      </c>
      <c s="7" t="s">
        <v>102</v>
      </c>
      <c s="10">
        <v>243.108</v>
      </c>
      <c s="14"/>
      <c s="13">
        <f>ROUND((G45*F45),2)</f>
      </c>
      <c r="O45">
        <f>rekapitulace!H8</f>
      </c>
      <c>
        <f>O45/100*H45</f>
      </c>
    </row>
    <row r="46" spans="4:4" ht="191.25">
      <c r="D46" s="15" t="s">
        <v>479</v>
      </c>
    </row>
    <row r="47" spans="1:16" ht="12.75" customHeight="1">
      <c r="A47" s="16"/>
      <c s="16"/>
      <c s="16" t="s">
        <v>24</v>
      </c>
      <c s="16" t="s">
        <v>99</v>
      </c>
      <c s="16"/>
      <c s="16"/>
      <c s="16"/>
      <c s="16">
        <f>SUM(H23:H46)</f>
      </c>
      <c r="P47">
        <f>ROUND(SUM(P23:P46),2)</f>
      </c>
    </row>
    <row r="49" spans="1:8" ht="12.75" customHeight="1">
      <c r="A49" s="9"/>
      <c s="9"/>
      <c s="9" t="s">
        <v>34</v>
      </c>
      <c s="9" t="s">
        <v>133</v>
      </c>
      <c s="9"/>
      <c s="11"/>
      <c s="9"/>
      <c s="11"/>
    </row>
    <row r="50" spans="1:16" ht="12.75">
      <c r="A50" s="7">
        <v>17</v>
      </c>
      <c s="7" t="s">
        <v>480</v>
      </c>
      <c s="7" t="s">
        <v>44</v>
      </c>
      <c s="7" t="s">
        <v>481</v>
      </c>
      <c s="7" t="s">
        <v>109</v>
      </c>
      <c s="10">
        <v>2.232</v>
      </c>
      <c s="14"/>
      <c s="13">
        <f>ROUND((G50*F50),2)</f>
      </c>
      <c r="O50">
        <f>rekapitulace!H8</f>
      </c>
      <c>
        <f>O50/100*H50</f>
      </c>
    </row>
    <row r="51" spans="4:4" ht="127.5">
      <c r="D51" s="15" t="s">
        <v>482</v>
      </c>
    </row>
    <row r="52" spans="1:16" ht="12.75">
      <c r="A52" s="7">
        <v>18</v>
      </c>
      <c s="7" t="s">
        <v>483</v>
      </c>
      <c s="7" t="s">
        <v>44</v>
      </c>
      <c s="7" t="s">
        <v>484</v>
      </c>
      <c s="7" t="s">
        <v>109</v>
      </c>
      <c s="10">
        <v>0.774</v>
      </c>
      <c s="14"/>
      <c s="13">
        <f>ROUND((G52*F52),2)</f>
      </c>
      <c r="O52">
        <f>rekapitulace!H8</f>
      </c>
      <c>
        <f>O52/100*H52</f>
      </c>
    </row>
    <row r="53" spans="4:4" ht="216.75">
      <c r="D53" s="15" t="s">
        <v>485</v>
      </c>
    </row>
    <row r="54" spans="1:16" ht="12.75">
      <c r="A54" s="7">
        <v>19</v>
      </c>
      <c s="7" t="s">
        <v>134</v>
      </c>
      <c s="7" t="s">
        <v>44</v>
      </c>
      <c s="7" t="s">
        <v>486</v>
      </c>
      <c s="7" t="s">
        <v>102</v>
      </c>
      <c s="10">
        <v>352.8</v>
      </c>
      <c s="14"/>
      <c s="13">
        <f>ROUND((G54*F54),2)</f>
      </c>
      <c r="O54">
        <f>rekapitulace!H8</f>
      </c>
      <c>
        <f>O54/100*H54</f>
      </c>
    </row>
    <row r="55" spans="4:4" ht="191.25">
      <c r="D55" s="15" t="s">
        <v>487</v>
      </c>
    </row>
    <row r="56" spans="1:16" ht="12.75">
      <c r="A56" s="7">
        <v>20</v>
      </c>
      <c s="7" t="s">
        <v>488</v>
      </c>
      <c s="7" t="s">
        <v>44</v>
      </c>
      <c s="7" t="s">
        <v>489</v>
      </c>
      <c s="7" t="s">
        <v>102</v>
      </c>
      <c s="10">
        <v>251.65</v>
      </c>
      <c s="14"/>
      <c s="13">
        <f>ROUND((G56*F56),2)</f>
      </c>
      <c r="O56">
        <f>rekapitulace!H8</f>
      </c>
      <c>
        <f>O56/100*H56</f>
      </c>
    </row>
    <row r="57" spans="4:4" ht="204">
      <c r="D57" s="15" t="s">
        <v>490</v>
      </c>
    </row>
    <row r="58" spans="1:16" ht="12.75">
      <c r="A58" s="7">
        <v>21</v>
      </c>
      <c s="7" t="s">
        <v>491</v>
      </c>
      <c s="7" t="s">
        <v>44</v>
      </c>
      <c s="7" t="s">
        <v>492</v>
      </c>
      <c s="7" t="s">
        <v>109</v>
      </c>
      <c s="10">
        <v>133.86</v>
      </c>
      <c s="14"/>
      <c s="13">
        <f>ROUND((G58*F58),2)</f>
      </c>
      <c r="O58">
        <f>rekapitulace!H8</f>
      </c>
      <c>
        <f>O58/100*H58</f>
      </c>
    </row>
    <row r="59" spans="4:4" ht="165.75">
      <c r="D59" s="15" t="s">
        <v>493</v>
      </c>
    </row>
    <row r="60" spans="1:16" ht="12.75">
      <c r="A60" s="7">
        <v>22</v>
      </c>
      <c s="7" t="s">
        <v>494</v>
      </c>
      <c s="7" t="s">
        <v>44</v>
      </c>
      <c s="7" t="s">
        <v>495</v>
      </c>
      <c s="7" t="s">
        <v>109</v>
      </c>
      <c s="10">
        <v>261.596</v>
      </c>
      <c s="14"/>
      <c s="13">
        <f>ROUND((G60*F60),2)</f>
      </c>
      <c r="O60">
        <f>rekapitulace!H8</f>
      </c>
      <c>
        <f>O60/100*H60</f>
      </c>
    </row>
    <row r="61" spans="4:4" ht="204">
      <c r="D61" s="15" t="s">
        <v>496</v>
      </c>
    </row>
    <row r="62" spans="1:16" ht="12.75">
      <c r="A62" s="7">
        <v>23</v>
      </c>
      <c s="7" t="s">
        <v>497</v>
      </c>
      <c s="7" t="s">
        <v>44</v>
      </c>
      <c s="7" t="s">
        <v>498</v>
      </c>
      <c s="7" t="s">
        <v>84</v>
      </c>
      <c s="10">
        <v>36.963</v>
      </c>
      <c s="14"/>
      <c s="13">
        <f>ROUND((G62*F62),2)</f>
      </c>
      <c r="O62">
        <f>rekapitulace!H8</f>
      </c>
      <c>
        <f>O62/100*H62</f>
      </c>
    </row>
    <row r="63" spans="4:4" ht="178.5">
      <c r="D63" s="15" t="s">
        <v>499</v>
      </c>
    </row>
    <row r="64" spans="1:16" ht="12.75">
      <c r="A64" s="7">
        <v>24</v>
      </c>
      <c s="7" t="s">
        <v>500</v>
      </c>
      <c s="7" t="s">
        <v>44</v>
      </c>
      <c s="7" t="s">
        <v>501</v>
      </c>
      <c s="7" t="s">
        <v>102</v>
      </c>
      <c s="10">
        <v>379.2</v>
      </c>
      <c s="14"/>
      <c s="13">
        <f>ROUND((G64*F64),2)</f>
      </c>
      <c r="O64">
        <f>rekapitulace!H8</f>
      </c>
      <c>
        <f>O64/100*H64</f>
      </c>
    </row>
    <row r="65" spans="4:4" ht="178.5">
      <c r="D65" s="15" t="s">
        <v>502</v>
      </c>
    </row>
    <row r="66" spans="1:16" ht="12.75" customHeight="1">
      <c r="A66" s="16"/>
      <c s="16"/>
      <c s="16" t="s">
        <v>34</v>
      </c>
      <c s="16" t="s">
        <v>133</v>
      </c>
      <c s="16"/>
      <c s="16"/>
      <c s="16"/>
      <c s="16">
        <f>SUM(H50:H65)</f>
      </c>
      <c r="P66">
        <f>ROUND(SUM(P50:P65),2)</f>
      </c>
    </row>
    <row r="68" spans="1:8" ht="12.75" customHeight="1">
      <c r="A68" s="9"/>
      <c s="9"/>
      <c s="9" t="s">
        <v>35</v>
      </c>
      <c s="9" t="s">
        <v>503</v>
      </c>
      <c s="9"/>
      <c s="11"/>
      <c s="9"/>
      <c s="11"/>
    </row>
    <row r="69" spans="1:16" ht="12.75">
      <c r="A69" s="7">
        <v>25</v>
      </c>
      <c s="7" t="s">
        <v>504</v>
      </c>
      <c s="7" t="s">
        <v>44</v>
      </c>
      <c s="7" t="s">
        <v>505</v>
      </c>
      <c s="7" t="s">
        <v>506</v>
      </c>
      <c s="10">
        <v>900</v>
      </c>
      <c s="14"/>
      <c s="13">
        <f>ROUND((G69*F69),2)</f>
      </c>
      <c r="O69">
        <f>rekapitulace!H8</f>
      </c>
      <c>
        <f>O69/100*H69</f>
      </c>
    </row>
    <row r="70" spans="4:4" ht="51">
      <c r="D70" s="15" t="s">
        <v>507</v>
      </c>
    </row>
    <row r="71" spans="1:16" ht="12.75">
      <c r="A71" s="7">
        <v>26</v>
      </c>
      <c s="7" t="s">
        <v>508</v>
      </c>
      <c s="7" t="s">
        <v>44</v>
      </c>
      <c s="7" t="s">
        <v>509</v>
      </c>
      <c s="7" t="s">
        <v>109</v>
      </c>
      <c s="10">
        <v>120.197</v>
      </c>
      <c s="14"/>
      <c s="13">
        <f>ROUND((G71*F71),2)</f>
      </c>
      <c r="O71">
        <f>rekapitulace!H8</f>
      </c>
      <c>
        <f>O71/100*H71</f>
      </c>
    </row>
    <row r="72" spans="4:4" ht="140.25">
      <c r="D72" s="15" t="s">
        <v>510</v>
      </c>
    </row>
    <row r="73" spans="1:16" ht="12.75">
      <c r="A73" s="7">
        <v>27</v>
      </c>
      <c s="7" t="s">
        <v>511</v>
      </c>
      <c s="7" t="s">
        <v>44</v>
      </c>
      <c s="7" t="s">
        <v>512</v>
      </c>
      <c s="7" t="s">
        <v>84</v>
      </c>
      <c s="10">
        <v>18.038</v>
      </c>
      <c s="14"/>
      <c s="13">
        <f>ROUND((G73*F73),2)</f>
      </c>
      <c r="O73">
        <f>rekapitulace!H8</f>
      </c>
      <c>
        <f>O73/100*H73</f>
      </c>
    </row>
    <row r="74" spans="4:4" ht="140.25">
      <c r="D74" s="15" t="s">
        <v>513</v>
      </c>
    </row>
    <row r="75" spans="1:16" ht="12.75">
      <c r="A75" s="7">
        <v>28</v>
      </c>
      <c s="7" t="s">
        <v>514</v>
      </c>
      <c s="7" t="s">
        <v>44</v>
      </c>
      <c s="7" t="s">
        <v>515</v>
      </c>
      <c s="7" t="s">
        <v>109</v>
      </c>
      <c s="10">
        <v>183</v>
      </c>
      <c s="14"/>
      <c s="13">
        <f>ROUND((G75*F75),2)</f>
      </c>
      <c r="O75">
        <f>rekapitulace!H8</f>
      </c>
      <c>
        <f>O75/100*H75</f>
      </c>
    </row>
    <row r="76" spans="4:4" ht="140.25">
      <c r="D76" s="15" t="s">
        <v>516</v>
      </c>
    </row>
    <row r="77" spans="1:16" ht="12.75">
      <c r="A77" s="7">
        <v>29</v>
      </c>
      <c s="7" t="s">
        <v>517</v>
      </c>
      <c s="7" t="s">
        <v>44</v>
      </c>
      <c s="7" t="s">
        <v>518</v>
      </c>
      <c s="7" t="s">
        <v>109</v>
      </c>
      <c s="10">
        <v>750.328</v>
      </c>
      <c s="14"/>
      <c s="13">
        <f>ROUND((G77*F77),2)</f>
      </c>
      <c r="O77">
        <f>rekapitulace!H8</f>
      </c>
      <c>
        <f>O77/100*H77</f>
      </c>
    </row>
    <row r="78" spans="4:4" ht="409.5">
      <c r="D78" s="15" t="s">
        <v>519</v>
      </c>
    </row>
    <row r="79" spans="1:16" ht="12.75">
      <c r="A79" s="7">
        <v>30</v>
      </c>
      <c s="7" t="s">
        <v>520</v>
      </c>
      <c s="7" t="s">
        <v>44</v>
      </c>
      <c s="7" t="s">
        <v>521</v>
      </c>
      <c s="7" t="s">
        <v>84</v>
      </c>
      <c s="10">
        <v>117.676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522</v>
      </c>
    </row>
    <row r="81" spans="1:16" ht="12.75">
      <c r="A81" s="7">
        <v>31</v>
      </c>
      <c s="7" t="s">
        <v>523</v>
      </c>
      <c s="7" t="s">
        <v>44</v>
      </c>
      <c s="7" t="s">
        <v>524</v>
      </c>
      <c s="7" t="s">
        <v>109</v>
      </c>
      <c s="10">
        <v>33.222</v>
      </c>
      <c s="14"/>
      <c s="13">
        <f>ROUND((G81*F81),2)</f>
      </c>
      <c r="O81">
        <f>rekapitulace!H8</f>
      </c>
      <c>
        <f>O81/100*H81</f>
      </c>
    </row>
    <row r="82" spans="4:4" ht="51">
      <c r="D82" s="15" t="s">
        <v>525</v>
      </c>
    </row>
    <row r="83" spans="1:16" ht="12.75">
      <c r="A83" s="7">
        <v>32</v>
      </c>
      <c s="7" t="s">
        <v>526</v>
      </c>
      <c s="7" t="s">
        <v>44</v>
      </c>
      <c s="7" t="s">
        <v>527</v>
      </c>
      <c s="7" t="s">
        <v>84</v>
      </c>
      <c s="10">
        <v>5.086</v>
      </c>
      <c s="14"/>
      <c s="13">
        <f>ROUND((G83*F83),2)</f>
      </c>
      <c r="O83">
        <f>rekapitulace!H8</f>
      </c>
      <c>
        <f>O83/100*H83</f>
      </c>
    </row>
    <row r="84" spans="4:4" ht="51">
      <c r="D84" s="15" t="s">
        <v>528</v>
      </c>
    </row>
    <row r="85" spans="1:16" ht="12.75" customHeight="1">
      <c r="A85" s="16"/>
      <c s="16"/>
      <c s="16" t="s">
        <v>35</v>
      </c>
      <c s="16" t="s">
        <v>503</v>
      </c>
      <c s="16"/>
      <c s="16"/>
      <c s="16"/>
      <c s="16">
        <f>SUM(H69:H84)</f>
      </c>
      <c r="P85">
        <f>ROUND(SUM(P69:P84),2)</f>
      </c>
    </row>
    <row r="87" spans="1:8" ht="12.75" customHeight="1">
      <c r="A87" s="9"/>
      <c s="9"/>
      <c s="9" t="s">
        <v>36</v>
      </c>
      <c s="9" t="s">
        <v>374</v>
      </c>
      <c s="9"/>
      <c s="11"/>
      <c s="9"/>
      <c s="11"/>
    </row>
    <row r="88" spans="1:16" ht="12.75">
      <c r="A88" s="7">
        <v>33</v>
      </c>
      <c s="7" t="s">
        <v>529</v>
      </c>
      <c s="7" t="s">
        <v>44</v>
      </c>
      <c s="7" t="s">
        <v>530</v>
      </c>
      <c s="7" t="s">
        <v>109</v>
      </c>
      <c s="10">
        <v>58.75</v>
      </c>
      <c s="14"/>
      <c s="13">
        <f>ROUND((G88*F88),2)</f>
      </c>
      <c r="O88">
        <f>rekapitulace!H8</f>
      </c>
      <c>
        <f>O88/100*H88</f>
      </c>
    </row>
    <row r="89" spans="4:4" ht="140.25">
      <c r="D89" s="15" t="s">
        <v>531</v>
      </c>
    </row>
    <row r="90" spans="1:16" ht="12.75">
      <c r="A90" s="7">
        <v>34</v>
      </c>
      <c s="7" t="s">
        <v>532</v>
      </c>
      <c s="7" t="s">
        <v>44</v>
      </c>
      <c s="7" t="s">
        <v>533</v>
      </c>
      <c s="7" t="s">
        <v>84</v>
      </c>
      <c s="10">
        <v>8.206</v>
      </c>
      <c s="14"/>
      <c s="13">
        <f>ROUND((G90*F90),2)</f>
      </c>
      <c r="O90">
        <f>rekapitulace!H8</f>
      </c>
      <c>
        <f>O90/100*H90</f>
      </c>
    </row>
    <row r="91" spans="4:4" ht="51">
      <c r="D91" s="15" t="s">
        <v>534</v>
      </c>
    </row>
    <row r="92" spans="1:16" ht="12.75">
      <c r="A92" s="7">
        <v>35</v>
      </c>
      <c s="7" t="s">
        <v>535</v>
      </c>
      <c s="7" t="s">
        <v>44</v>
      </c>
      <c s="7" t="s">
        <v>536</v>
      </c>
      <c s="7" t="s">
        <v>102</v>
      </c>
      <c s="10">
        <v>875</v>
      </c>
      <c s="14"/>
      <c s="13">
        <f>ROUND((G92*F92),2)</f>
      </c>
      <c r="O92">
        <f>rekapitulace!H8</f>
      </c>
      <c>
        <f>O92/100*H92</f>
      </c>
    </row>
    <row r="93" spans="4:4" ht="51">
      <c r="D93" s="15" t="s">
        <v>537</v>
      </c>
    </row>
    <row r="94" spans="1:16" ht="12.75">
      <c r="A94" s="7">
        <v>36</v>
      </c>
      <c s="7" t="s">
        <v>538</v>
      </c>
      <c s="7" t="s">
        <v>44</v>
      </c>
      <c s="7" t="s">
        <v>539</v>
      </c>
      <c s="7" t="s">
        <v>62</v>
      </c>
      <c s="10">
        <v>4</v>
      </c>
      <c s="14"/>
      <c s="13">
        <f>ROUND((G94*F94),2)</f>
      </c>
      <c r="O94">
        <f>rekapitulace!H8</f>
      </c>
      <c>
        <f>O94/100*H94</f>
      </c>
    </row>
    <row r="95" spans="4:4" ht="114.75">
      <c r="D95" s="15" t="s">
        <v>540</v>
      </c>
    </row>
    <row r="96" spans="1:16" ht="12.75">
      <c r="A96" s="7">
        <v>37</v>
      </c>
      <c s="7" t="s">
        <v>541</v>
      </c>
      <c s="7" t="s">
        <v>44</v>
      </c>
      <c s="7" t="s">
        <v>542</v>
      </c>
      <c s="7" t="s">
        <v>109</v>
      </c>
      <c s="10">
        <v>7.41</v>
      </c>
      <c s="14"/>
      <c s="13">
        <f>ROUND((G96*F96),2)</f>
      </c>
      <c r="O96">
        <f>rekapitulace!H8</f>
      </c>
      <c>
        <f>O96/100*H96</f>
      </c>
    </row>
    <row r="97" spans="4:4" ht="191.25">
      <c r="D97" s="15" t="s">
        <v>543</v>
      </c>
    </row>
    <row r="98" spans="1:16" ht="12.75">
      <c r="A98" s="7">
        <v>38</v>
      </c>
      <c s="7" t="s">
        <v>544</v>
      </c>
      <c s="7" t="s">
        <v>44</v>
      </c>
      <c s="7" t="s">
        <v>545</v>
      </c>
      <c s="7" t="s">
        <v>109</v>
      </c>
      <c s="10">
        <v>4.996</v>
      </c>
      <c s="14"/>
      <c s="13">
        <f>ROUND((G98*F98),2)</f>
      </c>
      <c r="O98">
        <f>rekapitulace!H8</f>
      </c>
      <c>
        <f>O98/100*H98</f>
      </c>
    </row>
    <row r="99" spans="4:4" ht="165.75">
      <c r="D99" s="15" t="s">
        <v>546</v>
      </c>
    </row>
    <row r="100" spans="1:16" ht="12.75">
      <c r="A100" s="7">
        <v>39</v>
      </c>
      <c s="7" t="s">
        <v>547</v>
      </c>
      <c s="7" t="s">
        <v>44</v>
      </c>
      <c s="7" t="s">
        <v>548</v>
      </c>
      <c s="7" t="s">
        <v>109</v>
      </c>
      <c s="10">
        <v>221.957</v>
      </c>
      <c s="14"/>
      <c s="13">
        <f>ROUND((G100*F100),2)</f>
      </c>
      <c r="O100">
        <f>rekapitulace!H8</f>
      </c>
      <c>
        <f>O100/100*H100</f>
      </c>
    </row>
    <row r="101" spans="4:4" ht="409.5">
      <c r="D101" s="15" t="s">
        <v>549</v>
      </c>
    </row>
    <row r="102" spans="1:16" ht="12.75">
      <c r="A102" s="7">
        <v>40</v>
      </c>
      <c s="7" t="s">
        <v>550</v>
      </c>
      <c s="7" t="s">
        <v>44</v>
      </c>
      <c s="7" t="s">
        <v>551</v>
      </c>
      <c s="7" t="s">
        <v>109</v>
      </c>
      <c s="10">
        <v>216.318</v>
      </c>
      <c s="14"/>
      <c s="13">
        <f>ROUND((G102*F102),2)</f>
      </c>
      <c r="O102">
        <f>rekapitulace!H8</f>
      </c>
      <c>
        <f>O102/100*H102</f>
      </c>
    </row>
    <row r="103" spans="4:4" ht="255">
      <c r="D103" s="15" t="s">
        <v>552</v>
      </c>
    </row>
    <row r="104" spans="1:16" ht="12.75">
      <c r="A104" s="7">
        <v>41</v>
      </c>
      <c s="7" t="s">
        <v>553</v>
      </c>
      <c s="7" t="s">
        <v>44</v>
      </c>
      <c s="7" t="s">
        <v>554</v>
      </c>
      <c s="7" t="s">
        <v>109</v>
      </c>
      <c s="10">
        <v>20.07</v>
      </c>
      <c s="14"/>
      <c s="13">
        <f>ROUND((G104*F104),2)</f>
      </c>
      <c r="O104">
        <f>rekapitulace!H8</f>
      </c>
      <c>
        <f>O104/100*H104</f>
      </c>
    </row>
    <row r="105" spans="4:4" ht="409.5">
      <c r="D105" s="15" t="s">
        <v>555</v>
      </c>
    </row>
    <row r="106" spans="1:16" ht="12.75">
      <c r="A106" s="7">
        <v>42</v>
      </c>
      <c s="7" t="s">
        <v>556</v>
      </c>
      <c s="7" t="s">
        <v>44</v>
      </c>
      <c s="7" t="s">
        <v>557</v>
      </c>
      <c s="7" t="s">
        <v>109</v>
      </c>
      <c s="10">
        <v>113.76</v>
      </c>
      <c s="14"/>
      <c s="13">
        <f>ROUND((G106*F106),2)</f>
      </c>
      <c r="O106">
        <f>rekapitulace!H8</f>
      </c>
      <c>
        <f>O106/100*H106</f>
      </c>
    </row>
    <row r="107" spans="4:4" ht="114.75">
      <c r="D107" s="15" t="s">
        <v>558</v>
      </c>
    </row>
    <row r="108" spans="1:16" ht="12.75">
      <c r="A108" s="7">
        <v>43</v>
      </c>
      <c s="7" t="s">
        <v>559</v>
      </c>
      <c s="7" t="s">
        <v>44</v>
      </c>
      <c s="7" t="s">
        <v>560</v>
      </c>
      <c s="7" t="s">
        <v>109</v>
      </c>
      <c s="10">
        <v>26.76</v>
      </c>
      <c s="14"/>
      <c s="13">
        <f>ROUND((G108*F108),2)</f>
      </c>
      <c r="O108">
        <f>rekapitulace!H8</f>
      </c>
      <c>
        <f>O108/100*H108</f>
      </c>
    </row>
    <row r="109" spans="4:4" ht="408">
      <c r="D109" s="15" t="s">
        <v>561</v>
      </c>
    </row>
    <row r="110" spans="1:16" ht="12.75" customHeight="1">
      <c r="A110" s="16"/>
      <c s="16"/>
      <c s="16" t="s">
        <v>36</v>
      </c>
      <c s="16" t="s">
        <v>374</v>
      </c>
      <c s="16"/>
      <c s="16"/>
      <c s="16"/>
      <c s="16">
        <f>SUM(H88:H109)</f>
      </c>
      <c r="P110">
        <f>ROUND(SUM(P88:P109),2)</f>
      </c>
    </row>
    <row r="112" spans="1:8" ht="12.75" customHeight="1">
      <c r="A112" s="9"/>
      <c s="9"/>
      <c s="9" t="s">
        <v>37</v>
      </c>
      <c s="9" t="s">
        <v>257</v>
      </c>
      <c s="9"/>
      <c s="11"/>
      <c s="9"/>
      <c s="11"/>
    </row>
    <row r="113" spans="1:16" ht="12.75">
      <c r="A113" s="7">
        <v>44</v>
      </c>
      <c s="7" t="s">
        <v>270</v>
      </c>
      <c s="7" t="s">
        <v>44</v>
      </c>
      <c s="7" t="s">
        <v>271</v>
      </c>
      <c s="7" t="s">
        <v>102</v>
      </c>
      <c s="10">
        <v>1291.176</v>
      </c>
      <c s="14"/>
      <c s="13">
        <f>ROUND((G113*F113),2)</f>
      </c>
      <c r="O113">
        <f>rekapitulace!H8</f>
      </c>
      <c>
        <f>O113/100*H113</f>
      </c>
    </row>
    <row r="114" spans="4:4" ht="76.5">
      <c r="D114" s="15" t="s">
        <v>562</v>
      </c>
    </row>
    <row r="115" spans="1:16" ht="12.75">
      <c r="A115" s="7">
        <v>45</v>
      </c>
      <c s="7" t="s">
        <v>563</v>
      </c>
      <c s="7" t="s">
        <v>44</v>
      </c>
      <c s="7" t="s">
        <v>564</v>
      </c>
      <c s="7" t="s">
        <v>102</v>
      </c>
      <c s="10">
        <v>645.588</v>
      </c>
      <c s="14"/>
      <c s="13">
        <f>ROUND((G115*F115),2)</f>
      </c>
      <c r="O115">
        <f>rekapitulace!H8</f>
      </c>
      <c>
        <f>O115/100*H115</f>
      </c>
    </row>
    <row r="116" spans="4:4" ht="63.75">
      <c r="D116" s="15" t="s">
        <v>565</v>
      </c>
    </row>
    <row r="117" spans="1:16" ht="12.75">
      <c r="A117" s="7">
        <v>46</v>
      </c>
      <c s="7" t="s">
        <v>279</v>
      </c>
      <c s="7" t="s">
        <v>44</v>
      </c>
      <c s="7" t="s">
        <v>392</v>
      </c>
      <c s="7" t="s">
        <v>102</v>
      </c>
      <c s="10">
        <v>645.588</v>
      </c>
      <c s="14"/>
      <c s="13">
        <f>ROUND((G117*F117),2)</f>
      </c>
      <c r="O117">
        <f>rekapitulace!H8</f>
      </c>
      <c>
        <f>O117/100*H117</f>
      </c>
    </row>
    <row r="118" spans="4:4" ht="63.75">
      <c r="D118" s="15" t="s">
        <v>565</v>
      </c>
    </row>
    <row r="119" spans="1:16" ht="12.75">
      <c r="A119" s="7">
        <v>47</v>
      </c>
      <c s="7" t="s">
        <v>566</v>
      </c>
      <c s="7" t="s">
        <v>44</v>
      </c>
      <c s="7" t="s">
        <v>567</v>
      </c>
      <c s="7" t="s">
        <v>109</v>
      </c>
      <c s="10">
        <v>4.131</v>
      </c>
      <c s="14"/>
      <c s="13">
        <f>ROUND((G119*F119),2)</f>
      </c>
      <c r="O119">
        <f>rekapitulace!H8</f>
      </c>
      <c>
        <f>O119/100*H119</f>
      </c>
    </row>
    <row r="120" spans="4:4" ht="267.75">
      <c r="D120" s="15" t="s">
        <v>568</v>
      </c>
    </row>
    <row r="121" spans="1:16" ht="12.75">
      <c r="A121" s="7">
        <v>48</v>
      </c>
      <c s="7" t="s">
        <v>569</v>
      </c>
      <c s="7" t="s">
        <v>44</v>
      </c>
      <c s="7" t="s">
        <v>570</v>
      </c>
      <c s="7" t="s">
        <v>102</v>
      </c>
      <c s="10">
        <v>756.959</v>
      </c>
      <c s="14"/>
      <c s="13">
        <f>ROUND((G121*F121),2)</f>
      </c>
      <c r="O121">
        <f>rekapitulace!H8</f>
      </c>
      <c>
        <f>O121/100*H121</f>
      </c>
    </row>
    <row r="122" spans="4:4" ht="102">
      <c r="D122" s="15" t="s">
        <v>571</v>
      </c>
    </row>
    <row r="123" spans="1:16" ht="12.75">
      <c r="A123" s="7">
        <v>49</v>
      </c>
      <c s="7" t="s">
        <v>285</v>
      </c>
      <c s="7" t="s">
        <v>44</v>
      </c>
      <c s="7" t="s">
        <v>286</v>
      </c>
      <c s="7" t="s">
        <v>102</v>
      </c>
      <c s="10">
        <v>645.588</v>
      </c>
      <c s="14"/>
      <c s="13">
        <f>ROUND((G123*F123),2)</f>
      </c>
      <c r="O123">
        <f>rekapitulace!H8</f>
      </c>
      <c>
        <f>O123/100*H123</f>
      </c>
    </row>
    <row r="124" spans="4:4" ht="51">
      <c r="D124" s="15" t="s">
        <v>572</v>
      </c>
    </row>
    <row r="125" spans="1:16" ht="12.75" customHeight="1">
      <c r="A125" s="16"/>
      <c s="16"/>
      <c s="16" t="s">
        <v>37</v>
      </c>
      <c s="16" t="s">
        <v>257</v>
      </c>
      <c s="16"/>
      <c s="16"/>
      <c s="16"/>
      <c s="16">
        <f>SUM(H113:H124)</f>
      </c>
      <c r="P125">
        <f>ROUND(SUM(P113:P124),2)</f>
      </c>
    </row>
    <row r="127" spans="1:8" ht="12.75" customHeight="1">
      <c r="A127" s="9"/>
      <c s="9"/>
      <c s="9" t="s">
        <v>38</v>
      </c>
      <c s="9" t="s">
        <v>573</v>
      </c>
      <c s="9"/>
      <c s="11"/>
      <c s="9"/>
      <c s="11"/>
    </row>
    <row r="128" spans="1:16" ht="12.75">
      <c r="A128" s="7">
        <v>50</v>
      </c>
      <c s="7" t="s">
        <v>574</v>
      </c>
      <c s="7" t="s">
        <v>44</v>
      </c>
      <c s="7" t="s">
        <v>575</v>
      </c>
      <c s="7" t="s">
        <v>102</v>
      </c>
      <c s="10">
        <v>259.216</v>
      </c>
      <c s="14"/>
      <c s="13">
        <f>ROUND((G128*F128),2)</f>
      </c>
      <c r="O128">
        <f>rekapitulace!H8</f>
      </c>
      <c>
        <f>O128/100*H128</f>
      </c>
    </row>
    <row r="129" spans="4:4" ht="153">
      <c r="D129" s="15" t="s">
        <v>576</v>
      </c>
    </row>
    <row r="130" spans="1:16" ht="12.75" customHeight="1">
      <c r="A130" s="16"/>
      <c s="16"/>
      <c s="16" t="s">
        <v>38</v>
      </c>
      <c s="16" t="s">
        <v>573</v>
      </c>
      <c s="16"/>
      <c s="16"/>
      <c s="16"/>
      <c s="16">
        <f>SUM(H128:H129)</f>
      </c>
      <c r="P130">
        <f>ROUND(SUM(P128:P129),2)</f>
      </c>
    </row>
    <row r="132" spans="1:8" ht="12.75" customHeight="1">
      <c r="A132" s="9"/>
      <c s="9"/>
      <c s="9" t="s">
        <v>39</v>
      </c>
      <c s="9" t="s">
        <v>577</v>
      </c>
      <c s="9"/>
      <c s="11"/>
      <c s="9"/>
      <c s="11"/>
    </row>
    <row r="133" spans="1:16" ht="12.75">
      <c r="A133" s="7">
        <v>51</v>
      </c>
      <c s="7" t="s">
        <v>578</v>
      </c>
      <c s="7" t="s">
        <v>44</v>
      </c>
      <c s="7" t="s">
        <v>579</v>
      </c>
      <c s="7" t="s">
        <v>102</v>
      </c>
      <c s="10">
        <v>972.93</v>
      </c>
      <c s="14"/>
      <c s="13">
        <f>ROUND((G133*F133),2)</f>
      </c>
      <c r="O133">
        <f>rekapitulace!H8</f>
      </c>
      <c>
        <f>O133/100*H133</f>
      </c>
    </row>
    <row r="134" spans="4:4" ht="63.75">
      <c r="D134" s="15" t="s">
        <v>580</v>
      </c>
    </row>
    <row r="135" spans="1:16" ht="12.75">
      <c r="A135" s="7">
        <v>52</v>
      </c>
      <c s="7" t="s">
        <v>581</v>
      </c>
      <c s="7" t="s">
        <v>44</v>
      </c>
      <c s="7" t="s">
        <v>582</v>
      </c>
      <c s="7" t="s">
        <v>102</v>
      </c>
      <c s="10">
        <v>222.082</v>
      </c>
      <c s="14"/>
      <c s="13">
        <f>ROUND((G135*F135),2)</f>
      </c>
      <c r="O135">
        <f>rekapitulace!H8</f>
      </c>
      <c>
        <f>O135/100*H135</f>
      </c>
    </row>
    <row r="136" spans="4:4" ht="165.75">
      <c r="D136" s="15" t="s">
        <v>583</v>
      </c>
    </row>
    <row r="137" spans="1:16" ht="12.75">
      <c r="A137" s="7">
        <v>53</v>
      </c>
      <c s="7" t="s">
        <v>584</v>
      </c>
      <c s="7" t="s">
        <v>44</v>
      </c>
      <c s="7" t="s">
        <v>585</v>
      </c>
      <c s="7" t="s">
        <v>102</v>
      </c>
      <c s="10">
        <v>315.2</v>
      </c>
      <c s="14"/>
      <c s="13">
        <f>ROUND((G137*F137),2)</f>
      </c>
      <c r="O137">
        <f>rekapitulace!H8</f>
      </c>
      <c>
        <f>O137/100*H137</f>
      </c>
    </row>
    <row r="138" spans="4:4" ht="191.25">
      <c r="D138" s="15" t="s">
        <v>586</v>
      </c>
    </row>
    <row r="139" spans="1:16" ht="12.75">
      <c r="A139" s="7">
        <v>54</v>
      </c>
      <c s="7" t="s">
        <v>587</v>
      </c>
      <c s="7" t="s">
        <v>44</v>
      </c>
      <c s="7" t="s">
        <v>588</v>
      </c>
      <c s="7" t="s">
        <v>102</v>
      </c>
      <c s="10">
        <v>124.72</v>
      </c>
      <c s="14"/>
      <c s="13">
        <f>ROUND((G139*F139),2)</f>
      </c>
      <c r="O139">
        <f>rekapitulace!H8</f>
      </c>
      <c>
        <f>O139/100*H139</f>
      </c>
    </row>
    <row r="140" spans="4:4" ht="280.5">
      <c r="D140" s="15" t="s">
        <v>589</v>
      </c>
    </row>
    <row r="141" spans="1:16" ht="12.75">
      <c r="A141" s="7">
        <v>55</v>
      </c>
      <c s="7" t="s">
        <v>590</v>
      </c>
      <c s="7" t="s">
        <v>44</v>
      </c>
      <c s="7" t="s">
        <v>591</v>
      </c>
      <c s="7" t="s">
        <v>102</v>
      </c>
      <c s="10">
        <v>45.102</v>
      </c>
      <c s="14"/>
      <c s="13">
        <f>ROUND((G141*F141),2)</f>
      </c>
      <c r="O141">
        <f>rekapitulace!H8</f>
      </c>
      <c>
        <f>O141/100*H141</f>
      </c>
    </row>
    <row r="142" spans="4:4" ht="51">
      <c r="D142" s="15" t="s">
        <v>592</v>
      </c>
    </row>
    <row r="143" spans="1:16" ht="12.75">
      <c r="A143" s="7">
        <v>56</v>
      </c>
      <c s="7" t="s">
        <v>593</v>
      </c>
      <c s="7" t="s">
        <v>44</v>
      </c>
      <c s="7" t="s">
        <v>594</v>
      </c>
      <c s="7" t="s">
        <v>102</v>
      </c>
      <c s="10">
        <v>226.05</v>
      </c>
      <c s="14"/>
      <c s="13">
        <f>ROUND((G143*F143),2)</f>
      </c>
      <c r="O143">
        <f>rekapitulace!H8</f>
      </c>
      <c>
        <f>O143/100*H143</f>
      </c>
    </row>
    <row r="144" spans="4:4" ht="216.75">
      <c r="D144" s="15" t="s">
        <v>595</v>
      </c>
    </row>
    <row r="145" spans="1:16" ht="12.75" customHeight="1">
      <c r="A145" s="16"/>
      <c s="16"/>
      <c s="16" t="s">
        <v>39</v>
      </c>
      <c s="16" t="s">
        <v>577</v>
      </c>
      <c s="16"/>
      <c s="16"/>
      <c s="16"/>
      <c s="16">
        <f>SUM(H133:H144)</f>
      </c>
      <c r="P145">
        <f>ROUND(SUM(P133:P144),2)</f>
      </c>
    </row>
    <row r="147" spans="1:8" ht="12.75" customHeight="1">
      <c r="A147" s="9"/>
      <c s="9"/>
      <c s="9" t="s">
        <v>40</v>
      </c>
      <c s="9" t="s">
        <v>596</v>
      </c>
      <c s="9"/>
      <c s="11"/>
      <c s="9"/>
      <c s="11"/>
    </row>
    <row r="148" spans="1:16" ht="12.75">
      <c r="A148" s="7">
        <v>57</v>
      </c>
      <c s="7" t="s">
        <v>597</v>
      </c>
      <c s="7" t="s">
        <v>44</v>
      </c>
      <c s="7" t="s">
        <v>598</v>
      </c>
      <c s="7" t="s">
        <v>116</v>
      </c>
      <c s="10">
        <v>103.8</v>
      </c>
      <c s="14"/>
      <c s="13">
        <f>ROUND((G148*F148),2)</f>
      </c>
      <c r="O148">
        <f>rekapitulace!H8</f>
      </c>
      <c>
        <f>O148/100*H148</f>
      </c>
    </row>
    <row r="149" spans="4:4" ht="63.75">
      <c r="D149" s="15" t="s">
        <v>599</v>
      </c>
    </row>
    <row r="150" spans="1:16" ht="12.75">
      <c r="A150" s="7">
        <v>58</v>
      </c>
      <c s="7" t="s">
        <v>600</v>
      </c>
      <c s="7" t="s">
        <v>44</v>
      </c>
      <c s="7" t="s">
        <v>601</v>
      </c>
      <c s="7" t="s">
        <v>116</v>
      </c>
      <c s="10">
        <v>31.88</v>
      </c>
      <c s="14"/>
      <c s="13">
        <f>ROUND((G150*F150),2)</f>
      </c>
      <c r="O150">
        <f>rekapitulace!H8</f>
      </c>
      <c>
        <f>O150/100*H150</f>
      </c>
    </row>
    <row r="151" spans="4:4" ht="153">
      <c r="D151" s="15" t="s">
        <v>602</v>
      </c>
    </row>
    <row r="152" spans="1:16" ht="12.75">
      <c r="A152" s="7">
        <v>59</v>
      </c>
      <c s="7" t="s">
        <v>603</v>
      </c>
      <c s="7" t="s">
        <v>44</v>
      </c>
      <c s="7" t="s">
        <v>604</v>
      </c>
      <c s="7" t="s">
        <v>116</v>
      </c>
      <c s="10">
        <v>348.68</v>
      </c>
      <c s="14"/>
      <c s="13">
        <f>ROUND((G152*F152),2)</f>
      </c>
      <c r="O152">
        <f>rekapitulace!H8</f>
      </c>
      <c>
        <f>O152/100*H152</f>
      </c>
    </row>
    <row r="153" spans="4:4" ht="165.75">
      <c r="D153" s="15" t="s">
        <v>605</v>
      </c>
    </row>
    <row r="154" spans="1:16" ht="12.75">
      <c r="A154" s="7">
        <v>60</v>
      </c>
      <c s="7" t="s">
        <v>606</v>
      </c>
      <c s="7" t="s">
        <v>44</v>
      </c>
      <c s="7" t="s">
        <v>607</v>
      </c>
      <c s="7" t="s">
        <v>62</v>
      </c>
      <c s="10">
        <v>2</v>
      </c>
      <c s="14"/>
      <c s="13">
        <f>ROUND((G154*F154),2)</f>
      </c>
      <c r="O154">
        <f>rekapitulace!H8</f>
      </c>
      <c>
        <f>O154/100*H154</f>
      </c>
    </row>
    <row r="155" spans="4:4" ht="38.25">
      <c r="D155" s="15" t="s">
        <v>608</v>
      </c>
    </row>
    <row r="156" spans="1:16" ht="12.75" customHeight="1">
      <c r="A156" s="16"/>
      <c s="16"/>
      <c s="16" t="s">
        <v>40</v>
      </c>
      <c s="16" t="s">
        <v>609</v>
      </c>
      <c s="16"/>
      <c s="16"/>
      <c s="16"/>
      <c s="16">
        <f>SUM(H148:H155)</f>
      </c>
      <c r="P156">
        <f>ROUND(SUM(P148:P155),2)</f>
      </c>
    </row>
    <row r="158" spans="1:8" ht="12.75" customHeight="1">
      <c r="A158" s="9"/>
      <c s="9"/>
      <c s="9" t="s">
        <v>138</v>
      </c>
      <c s="9" t="s">
        <v>137</v>
      </c>
      <c s="9"/>
      <c s="11"/>
      <c s="9"/>
      <c s="11"/>
    </row>
    <row r="159" spans="1:16" ht="12.75">
      <c r="A159" s="7">
        <v>61</v>
      </c>
      <c s="7" t="s">
        <v>610</v>
      </c>
      <c s="7" t="s">
        <v>44</v>
      </c>
      <c s="7" t="s">
        <v>611</v>
      </c>
      <c s="7" t="s">
        <v>116</v>
      </c>
      <c s="10">
        <v>58.9</v>
      </c>
      <c s="14"/>
      <c s="13">
        <f>ROUND((G159*F159),2)</f>
      </c>
      <c r="O159">
        <f>rekapitulace!H8</f>
      </c>
      <c>
        <f>O159/100*H159</f>
      </c>
    </row>
    <row r="160" spans="4:4" ht="140.25">
      <c r="D160" s="15" t="s">
        <v>612</v>
      </c>
    </row>
    <row r="161" spans="1:16" ht="12.75">
      <c r="A161" s="7">
        <v>62</v>
      </c>
      <c s="7" t="s">
        <v>613</v>
      </c>
      <c s="7" t="s">
        <v>44</v>
      </c>
      <c s="7" t="s">
        <v>614</v>
      </c>
      <c s="7" t="s">
        <v>116</v>
      </c>
      <c s="10">
        <v>150.4</v>
      </c>
      <c s="14"/>
      <c s="13">
        <f>ROUND((G161*F161),2)</f>
      </c>
      <c r="O161">
        <f>rekapitulace!H8</f>
      </c>
      <c>
        <f>O161/100*H161</f>
      </c>
    </row>
    <row r="162" spans="4:4" ht="140.25">
      <c r="D162" s="15" t="s">
        <v>615</v>
      </c>
    </row>
    <row r="163" spans="1:16" ht="12.75">
      <c r="A163" s="7">
        <v>63</v>
      </c>
      <c s="7" t="s">
        <v>616</v>
      </c>
      <c s="7" t="s">
        <v>44</v>
      </c>
      <c s="7" t="s">
        <v>617</v>
      </c>
      <c s="7" t="s">
        <v>116</v>
      </c>
      <c s="10">
        <v>174.4</v>
      </c>
      <c s="14"/>
      <c s="13">
        <f>ROUND((G163*F163),2)</f>
      </c>
      <c r="O163">
        <f>rekapitulace!H8</f>
      </c>
      <c>
        <f>O163/100*H163</f>
      </c>
    </row>
    <row r="164" spans="4:4" ht="165.75">
      <c r="D164" s="15" t="s">
        <v>618</v>
      </c>
    </row>
    <row r="165" spans="1:16" ht="12.75">
      <c r="A165" s="7">
        <v>64</v>
      </c>
      <c s="7" t="s">
        <v>619</v>
      </c>
      <c s="7" t="s">
        <v>44</v>
      </c>
      <c s="7" t="s">
        <v>620</v>
      </c>
      <c s="7" t="s">
        <v>62</v>
      </c>
      <c s="10">
        <v>8</v>
      </c>
      <c s="14"/>
      <c s="13">
        <f>ROUND((G165*F165),2)</f>
      </c>
      <c r="O165">
        <f>rekapitulace!H8</f>
      </c>
      <c>
        <f>O165/100*H165</f>
      </c>
    </row>
    <row r="166" spans="4:4" ht="114.75">
      <c r="D166" s="15" t="s">
        <v>621</v>
      </c>
    </row>
    <row r="167" spans="1:16" ht="12.75">
      <c r="A167" s="7">
        <v>65</v>
      </c>
      <c s="7" t="s">
        <v>297</v>
      </c>
      <c s="7" t="s">
        <v>44</v>
      </c>
      <c s="7" t="s">
        <v>298</v>
      </c>
      <c s="7" t="s">
        <v>62</v>
      </c>
      <c s="10">
        <v>4</v>
      </c>
      <c s="14"/>
      <c s="13">
        <f>ROUND((G167*F167),2)</f>
      </c>
      <c r="O167">
        <f>rekapitulace!H8</f>
      </c>
      <c>
        <f>O167/100*H167</f>
      </c>
    </row>
    <row r="168" spans="4:4" ht="25.5">
      <c r="D168" s="15" t="s">
        <v>106</v>
      </c>
    </row>
    <row r="169" spans="1:16" ht="12.75">
      <c r="A169" s="7">
        <v>66</v>
      </c>
      <c s="7" t="s">
        <v>622</v>
      </c>
      <c s="7" t="s">
        <v>44</v>
      </c>
      <c s="7" t="s">
        <v>623</v>
      </c>
      <c s="7" t="s">
        <v>62</v>
      </c>
      <c s="10">
        <v>20</v>
      </c>
      <c s="14"/>
      <c s="13">
        <f>ROUND((G169*F169),2)</f>
      </c>
      <c r="O169">
        <f>rekapitulace!H8</f>
      </c>
      <c>
        <f>O169/100*H169</f>
      </c>
    </row>
    <row r="170" spans="4:4" ht="127.5">
      <c r="D170" s="15" t="s">
        <v>624</v>
      </c>
    </row>
    <row r="171" spans="1:16" ht="12.75">
      <c r="A171" s="7">
        <v>67</v>
      </c>
      <c s="7" t="s">
        <v>313</v>
      </c>
      <c s="7" t="s">
        <v>44</v>
      </c>
      <c s="7" t="s">
        <v>314</v>
      </c>
      <c s="7" t="s">
        <v>62</v>
      </c>
      <c s="10">
        <v>2</v>
      </c>
      <c s="14"/>
      <c s="13">
        <f>ROUND((G171*F171),2)</f>
      </c>
      <c r="O171">
        <f>rekapitulace!H8</f>
      </c>
      <c>
        <f>O171/100*H171</f>
      </c>
    </row>
    <row r="172" spans="4:4" ht="63.75">
      <c r="D172" s="15" t="s">
        <v>625</v>
      </c>
    </row>
    <row r="173" spans="1:16" ht="12.75">
      <c r="A173" s="7">
        <v>68</v>
      </c>
      <c s="7" t="s">
        <v>626</v>
      </c>
      <c s="7" t="s">
        <v>44</v>
      </c>
      <c s="7" t="s">
        <v>627</v>
      </c>
      <c s="7" t="s">
        <v>62</v>
      </c>
      <c s="10">
        <v>2</v>
      </c>
      <c s="14"/>
      <c s="13">
        <f>ROUND((G173*F173),2)</f>
      </c>
      <c r="O173">
        <f>rekapitulace!H8</f>
      </c>
      <c>
        <f>O173/100*H173</f>
      </c>
    </row>
    <row r="174" spans="4:4" ht="102">
      <c r="D174" s="15" t="s">
        <v>628</v>
      </c>
    </row>
    <row r="175" spans="1:16" ht="12.75">
      <c r="A175" s="7">
        <v>69</v>
      </c>
      <c s="7" t="s">
        <v>629</v>
      </c>
      <c s="7" t="s">
        <v>44</v>
      </c>
      <c s="7" t="s">
        <v>630</v>
      </c>
      <c s="7" t="s">
        <v>62</v>
      </c>
      <c s="10">
        <v>2</v>
      </c>
      <c s="14"/>
      <c s="13">
        <f>ROUND((G175*F175),2)</f>
      </c>
      <c r="O175">
        <f>rekapitulace!H8</f>
      </c>
      <c>
        <f>O175/100*H175</f>
      </c>
    </row>
    <row r="176" spans="4:4" ht="63.75">
      <c r="D176" s="15" t="s">
        <v>631</v>
      </c>
    </row>
    <row r="177" spans="1:16" ht="12.75">
      <c r="A177" s="7">
        <v>70</v>
      </c>
      <c s="7" t="s">
        <v>632</v>
      </c>
      <c s="7" t="s">
        <v>44</v>
      </c>
      <c s="7" t="s">
        <v>633</v>
      </c>
      <c s="7" t="s">
        <v>62</v>
      </c>
      <c s="10">
        <v>2</v>
      </c>
      <c s="14"/>
      <c s="13">
        <f>ROUND((G177*F177),2)</f>
      </c>
      <c r="O177">
        <f>rekapitulace!H8</f>
      </c>
      <c>
        <f>O177/100*H177</f>
      </c>
    </row>
    <row r="178" spans="4:4" ht="102">
      <c r="D178" s="15" t="s">
        <v>628</v>
      </c>
    </row>
    <row r="179" spans="1:16" ht="12.75">
      <c r="A179" s="7">
        <v>71</v>
      </c>
      <c s="7" t="s">
        <v>634</v>
      </c>
      <c s="7" t="s">
        <v>44</v>
      </c>
      <c s="7" t="s">
        <v>635</v>
      </c>
      <c s="7" t="s">
        <v>116</v>
      </c>
      <c s="10">
        <v>95.8</v>
      </c>
      <c s="14"/>
      <c s="13">
        <f>ROUND((G179*F179),2)</f>
      </c>
      <c r="O179">
        <f>rekapitulace!H8</f>
      </c>
      <c>
        <f>O179/100*H179</f>
      </c>
    </row>
    <row r="180" spans="4:4" ht="229.5">
      <c r="D180" s="15" t="s">
        <v>636</v>
      </c>
    </row>
    <row r="181" spans="1:16" ht="12.75">
      <c r="A181" s="7">
        <v>72</v>
      </c>
      <c s="7" t="s">
        <v>637</v>
      </c>
      <c s="7" t="s">
        <v>44</v>
      </c>
      <c s="7" t="s">
        <v>638</v>
      </c>
      <c s="7" t="s">
        <v>116</v>
      </c>
      <c s="10">
        <v>20</v>
      </c>
      <c s="14"/>
      <c s="13">
        <f>ROUND((G181*F181),2)</f>
      </c>
      <c r="O181">
        <f>rekapitulace!H8</f>
      </c>
      <c>
        <f>O181/100*H181</f>
      </c>
    </row>
    <row r="182" spans="4:4" ht="114.75">
      <c r="D182" s="15" t="s">
        <v>639</v>
      </c>
    </row>
    <row r="183" spans="1:16" ht="12.75">
      <c r="A183" s="7">
        <v>73</v>
      </c>
      <c s="7" t="s">
        <v>640</v>
      </c>
      <c s="7" t="s">
        <v>44</v>
      </c>
      <c s="7" t="s">
        <v>641</v>
      </c>
      <c s="7" t="s">
        <v>116</v>
      </c>
      <c s="10">
        <v>150.34</v>
      </c>
      <c s="14"/>
      <c s="13">
        <f>ROUND((G183*F183),2)</f>
      </c>
      <c r="O183">
        <f>rekapitulace!H8</f>
      </c>
      <c>
        <f>O183/100*H183</f>
      </c>
    </row>
    <row r="184" spans="4:4" ht="114.75">
      <c r="D184" s="15" t="s">
        <v>642</v>
      </c>
    </row>
    <row r="185" spans="1:16" ht="12.75">
      <c r="A185" s="7">
        <v>74</v>
      </c>
      <c s="7" t="s">
        <v>341</v>
      </c>
      <c s="7" t="s">
        <v>44</v>
      </c>
      <c s="7" t="s">
        <v>342</v>
      </c>
      <c s="7" t="s">
        <v>116</v>
      </c>
      <c s="10">
        <v>150.34</v>
      </c>
      <c s="14"/>
      <c s="13">
        <f>ROUND((G185*F185),2)</f>
      </c>
      <c r="O185">
        <f>rekapitulace!H8</f>
      </c>
      <c>
        <f>O185/100*H185</f>
      </c>
    </row>
    <row r="186" spans="4:4" ht="114.75">
      <c r="D186" s="15" t="s">
        <v>643</v>
      </c>
    </row>
    <row r="187" spans="1:16" ht="12.75">
      <c r="A187" s="7">
        <v>75</v>
      </c>
      <c s="7" t="s">
        <v>644</v>
      </c>
      <c s="7" t="s">
        <v>44</v>
      </c>
      <c s="7" t="s">
        <v>645</v>
      </c>
      <c s="7" t="s">
        <v>116</v>
      </c>
      <c s="10">
        <v>150.34</v>
      </c>
      <c s="14"/>
      <c s="13">
        <f>ROUND((G187*F187),2)</f>
      </c>
      <c r="O187">
        <f>rekapitulace!H8</f>
      </c>
      <c>
        <f>O187/100*H187</f>
      </c>
    </row>
    <row r="188" spans="4:4" ht="76.5">
      <c r="D188" s="15" t="s">
        <v>646</v>
      </c>
    </row>
    <row r="189" spans="1:16" ht="12.75">
      <c r="A189" s="7">
        <v>76</v>
      </c>
      <c s="7" t="s">
        <v>647</v>
      </c>
      <c s="7" t="s">
        <v>44</v>
      </c>
      <c s="7" t="s">
        <v>648</v>
      </c>
      <c s="7" t="s">
        <v>116</v>
      </c>
      <c s="10">
        <v>37.26</v>
      </c>
      <c s="14"/>
      <c s="13">
        <f>ROUND((G189*F189),2)</f>
      </c>
      <c r="O189">
        <f>rekapitulace!H8</f>
      </c>
      <c>
        <f>O189/100*H189</f>
      </c>
    </row>
    <row r="190" spans="4:4" ht="114.75">
      <c r="D190" s="15" t="s">
        <v>649</v>
      </c>
    </row>
    <row r="191" spans="1:16" ht="12.75">
      <c r="A191" s="7">
        <v>77</v>
      </c>
      <c s="7" t="s">
        <v>650</v>
      </c>
      <c s="7" t="s">
        <v>44</v>
      </c>
      <c s="7" t="s">
        <v>651</v>
      </c>
      <c s="7" t="s">
        <v>62</v>
      </c>
      <c s="10">
        <v>1</v>
      </c>
      <c s="14"/>
      <c s="13">
        <f>ROUND((G191*F191),2)</f>
      </c>
      <c r="O191">
        <f>rekapitulace!H8</f>
      </c>
      <c>
        <f>O191/100*H191</f>
      </c>
    </row>
    <row r="192" spans="4:4" ht="25.5">
      <c r="D192" s="15" t="s">
        <v>652</v>
      </c>
    </row>
    <row r="193" spans="1:16" ht="12.75">
      <c r="A193" s="7">
        <v>78</v>
      </c>
      <c s="7" t="s">
        <v>653</v>
      </c>
      <c s="7" t="s">
        <v>44</v>
      </c>
      <c s="7" t="s">
        <v>654</v>
      </c>
      <c s="7" t="s">
        <v>62</v>
      </c>
      <c s="10">
        <v>1</v>
      </c>
      <c s="14"/>
      <c s="13">
        <f>ROUND((G193*F193),2)</f>
      </c>
      <c r="O193">
        <f>rekapitulace!H8</f>
      </c>
      <c>
        <f>O193/100*H193</f>
      </c>
    </row>
    <row r="194" spans="4:4" ht="25.5">
      <c r="D194" s="15" t="s">
        <v>652</v>
      </c>
    </row>
    <row r="195" spans="1:16" ht="12.75">
      <c r="A195" s="7">
        <v>79</v>
      </c>
      <c s="7" t="s">
        <v>655</v>
      </c>
      <c s="7" t="s">
        <v>44</v>
      </c>
      <c s="7" t="s">
        <v>656</v>
      </c>
      <c s="7" t="s">
        <v>116</v>
      </c>
      <c s="10">
        <v>115.8</v>
      </c>
      <c s="14"/>
      <c s="13">
        <f>ROUND((G195*F195),2)</f>
      </c>
      <c r="O195">
        <f>rekapitulace!H8</f>
      </c>
      <c>
        <f>O195/100*H195</f>
      </c>
    </row>
    <row r="196" spans="4:4" ht="153">
      <c r="D196" s="15" t="s">
        <v>657</v>
      </c>
    </row>
    <row r="197" spans="1:16" ht="12.75">
      <c r="A197" s="7">
        <v>80</v>
      </c>
      <c s="7" t="s">
        <v>658</v>
      </c>
      <c s="7" t="s">
        <v>44</v>
      </c>
      <c s="7" t="s">
        <v>659</v>
      </c>
      <c s="7" t="s">
        <v>102</v>
      </c>
      <c s="10">
        <v>6</v>
      </c>
      <c s="14"/>
      <c s="13">
        <f>ROUND((G197*F197),2)</f>
      </c>
      <c r="O197">
        <f>rekapitulace!H8</f>
      </c>
      <c>
        <f>O197/100*H197</f>
      </c>
    </row>
    <row r="198" spans="4:4" ht="153">
      <c r="D198" s="15" t="s">
        <v>660</v>
      </c>
    </row>
    <row r="199" spans="1:16" ht="12.75">
      <c r="A199" s="7">
        <v>81</v>
      </c>
      <c s="7" t="s">
        <v>661</v>
      </c>
      <c s="7" t="s">
        <v>44</v>
      </c>
      <c s="7" t="s">
        <v>662</v>
      </c>
      <c s="7" t="s">
        <v>62</v>
      </c>
      <c s="10">
        <v>6</v>
      </c>
      <c s="14"/>
      <c s="13">
        <f>ROUND((G199*F199),2)</f>
      </c>
      <c r="O199">
        <f>rekapitulace!H8</f>
      </c>
      <c>
        <f>O199/100*H199</f>
      </c>
    </row>
    <row r="200" spans="4:4" ht="25.5">
      <c r="D200" s="15" t="s">
        <v>663</v>
      </c>
    </row>
    <row r="201" spans="1:16" ht="12.75">
      <c r="A201" s="7">
        <v>82</v>
      </c>
      <c s="7" t="s">
        <v>664</v>
      </c>
      <c s="7" t="s">
        <v>44</v>
      </c>
      <c s="7" t="s">
        <v>665</v>
      </c>
      <c s="7" t="s">
        <v>62</v>
      </c>
      <c s="10">
        <v>14</v>
      </c>
      <c s="14"/>
      <c s="13">
        <f>ROUND((G201*F201),2)</f>
      </c>
      <c r="O201">
        <f>rekapitulace!H8</f>
      </c>
      <c>
        <f>O201/100*H201</f>
      </c>
    </row>
    <row r="202" spans="4:4" ht="25.5">
      <c r="D202" s="15" t="s">
        <v>666</v>
      </c>
    </row>
    <row r="203" spans="1:16" ht="12.75" customHeight="1">
      <c r="A203" s="16"/>
      <c s="16"/>
      <c s="16" t="s">
        <v>138</v>
      </c>
      <c s="16" t="s">
        <v>137</v>
      </c>
      <c s="16"/>
      <c s="16"/>
      <c s="16"/>
      <c s="16">
        <f>SUM(H159:H202)</f>
      </c>
      <c r="P203">
        <f>ROUND(SUM(P159:P202),2)</f>
      </c>
    </row>
    <row r="205" spans="1:16" ht="12.75" customHeight="1">
      <c r="A205" s="16"/>
      <c s="16"/>
      <c s="16"/>
      <c s="16" t="s">
        <v>78</v>
      </c>
      <c s="16"/>
      <c s="16"/>
      <c s="16"/>
      <c s="16">
        <f>+H20+H47+H66+H85+H110+H125+H130+H145+H156+H203</f>
      </c>
      <c r="P205">
        <f>+P20+P47+P66+P85+P110+P125+P130+P145+P156+P203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667</v>
      </c>
      <c s="5" t="s">
        <v>668</v>
      </c>
      <c s="5"/>
    </row>
    <row r="6" spans="1:5" ht="12.75" customHeight="1">
      <c r="A6" t="s">
        <v>17</v>
      </c>
      <c r="C6" s="5" t="s">
        <v>669</v>
      </c>
      <c s="5" t="s">
        <v>668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82</v>
      </c>
      <c s="7" t="s">
        <v>44</v>
      </c>
      <c s="7" t="s">
        <v>194</v>
      </c>
      <c s="7" t="s">
        <v>84</v>
      </c>
      <c s="10">
        <v>25.08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670</v>
      </c>
    </row>
    <row r="14" spans="1:16" ht="12.75">
      <c r="A14" s="7">
        <v>2</v>
      </c>
      <c s="7" t="s">
        <v>82</v>
      </c>
      <c s="7" t="s">
        <v>49</v>
      </c>
      <c s="7" t="s">
        <v>671</v>
      </c>
      <c s="7" t="s">
        <v>84</v>
      </c>
      <c s="10">
        <v>0.032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672</v>
      </c>
    </row>
    <row r="16" spans="1:16" ht="12.75">
      <c r="A16" s="7">
        <v>3</v>
      </c>
      <c s="7" t="s">
        <v>673</v>
      </c>
      <c s="7" t="s">
        <v>44</v>
      </c>
      <c s="7" t="s">
        <v>674</v>
      </c>
      <c s="7" t="s">
        <v>84</v>
      </c>
      <c s="10">
        <v>0.045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675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99</v>
      </c>
      <c s="9"/>
      <c s="11"/>
      <c s="9"/>
      <c s="11"/>
    </row>
    <row r="21" spans="1:16" ht="12.75">
      <c r="A21" s="7">
        <v>4</v>
      </c>
      <c s="7" t="s">
        <v>676</v>
      </c>
      <c s="7" t="s">
        <v>44</v>
      </c>
      <c s="7" t="s">
        <v>677</v>
      </c>
      <c s="7" t="s">
        <v>109</v>
      </c>
      <c s="10">
        <v>19.8</v>
      </c>
      <c s="14"/>
      <c s="13">
        <f>ROUND((G21*F21),2)</f>
      </c>
      <c r="O21">
        <f>rekapitulace!H8</f>
      </c>
      <c>
        <f>O21/100*H21</f>
      </c>
    </row>
    <row r="22" spans="4:4" ht="51">
      <c r="D22" s="15" t="s">
        <v>678</v>
      </c>
    </row>
    <row r="23" spans="1:16" ht="12.75">
      <c r="A23" s="7">
        <v>5</v>
      </c>
      <c s="7" t="s">
        <v>127</v>
      </c>
      <c s="7" t="s">
        <v>44</v>
      </c>
      <c s="7" t="s">
        <v>128</v>
      </c>
      <c s="7" t="s">
        <v>109</v>
      </c>
      <c s="10">
        <v>13.2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679</v>
      </c>
    </row>
    <row r="25" spans="1:16" ht="12.75">
      <c r="A25" s="7">
        <v>6</v>
      </c>
      <c s="7" t="s">
        <v>467</v>
      </c>
      <c s="7" t="s">
        <v>44</v>
      </c>
      <c s="7" t="s">
        <v>468</v>
      </c>
      <c s="7" t="s">
        <v>109</v>
      </c>
      <c s="10">
        <v>6.6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680</v>
      </c>
    </row>
    <row r="27" spans="1:16" ht="12.75">
      <c r="A27" s="7">
        <v>7</v>
      </c>
      <c s="7" t="s">
        <v>473</v>
      </c>
      <c s="7" t="s">
        <v>44</v>
      </c>
      <c s="7" t="s">
        <v>474</v>
      </c>
      <c s="7" t="s">
        <v>109</v>
      </c>
      <c s="10">
        <v>10.5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681</v>
      </c>
    </row>
    <row r="29" spans="1:16" ht="12.75">
      <c r="A29" s="7">
        <v>8</v>
      </c>
      <c s="7" t="s">
        <v>682</v>
      </c>
      <c s="7" t="s">
        <v>44</v>
      </c>
      <c s="7" t="s">
        <v>683</v>
      </c>
      <c s="7" t="s">
        <v>102</v>
      </c>
      <c s="10">
        <v>35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684</v>
      </c>
    </row>
    <row r="31" spans="1:16" ht="12.75" customHeight="1">
      <c r="A31" s="16"/>
      <c s="16"/>
      <c s="16" t="s">
        <v>24</v>
      </c>
      <c s="16" t="s">
        <v>99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374</v>
      </c>
      <c s="9"/>
      <c s="11"/>
      <c s="9"/>
      <c s="11"/>
    </row>
    <row r="34" spans="1:16" ht="12.75">
      <c r="A34" s="7">
        <v>9</v>
      </c>
      <c s="7" t="s">
        <v>556</v>
      </c>
      <c s="7" t="s">
        <v>44</v>
      </c>
      <c s="7" t="s">
        <v>557</v>
      </c>
      <c s="7" t="s">
        <v>109</v>
      </c>
      <c s="10">
        <v>3.5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685</v>
      </c>
    </row>
    <row r="36" spans="1:16" ht="12.75" customHeight="1">
      <c r="A36" s="16"/>
      <c s="16"/>
      <c s="16" t="s">
        <v>36</v>
      </c>
      <c s="16" t="s">
        <v>374</v>
      </c>
      <c s="16"/>
      <c s="16"/>
      <c s="16"/>
      <c s="16">
        <f>SUM(H34:H35)</f>
      </c>
      <c r="P36">
        <f>ROUND(SUM(P34:P35),2)</f>
      </c>
    </row>
    <row r="38" spans="1:8" ht="12.75" customHeight="1">
      <c r="A38" s="9"/>
      <c s="9"/>
      <c s="9" t="s">
        <v>39</v>
      </c>
      <c s="9" t="s">
        <v>577</v>
      </c>
      <c s="9"/>
      <c s="11"/>
      <c s="9"/>
      <c s="11"/>
    </row>
    <row r="39" spans="1:16" ht="12.75">
      <c r="A39" s="7">
        <v>10</v>
      </c>
      <c s="7" t="s">
        <v>686</v>
      </c>
      <c s="7" t="s">
        <v>44</v>
      </c>
      <c s="7" t="s">
        <v>687</v>
      </c>
      <c s="7" t="s">
        <v>62</v>
      </c>
      <c s="10">
        <v>6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663</v>
      </c>
    </row>
    <row r="41" spans="1:16" ht="12.75">
      <c r="A41" s="7">
        <v>11</v>
      </c>
      <c s="7" t="s">
        <v>688</v>
      </c>
      <c s="7" t="s">
        <v>44</v>
      </c>
      <c s="7" t="s">
        <v>689</v>
      </c>
      <c s="7" t="s">
        <v>116</v>
      </c>
      <c s="10">
        <v>140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690</v>
      </c>
    </row>
    <row r="43" spans="1:16" ht="12.75">
      <c r="A43" s="7">
        <v>12</v>
      </c>
      <c s="7" t="s">
        <v>691</v>
      </c>
      <c s="7" t="s">
        <v>44</v>
      </c>
      <c s="7" t="s">
        <v>692</v>
      </c>
      <c s="7" t="s">
        <v>62</v>
      </c>
      <c s="10">
        <v>6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663</v>
      </c>
    </row>
    <row r="45" spans="1:16" ht="12.75">
      <c r="A45" s="7">
        <v>13</v>
      </c>
      <c s="7" t="s">
        <v>693</v>
      </c>
      <c s="7" t="s">
        <v>44</v>
      </c>
      <c s="7" t="s">
        <v>694</v>
      </c>
      <c s="7" t="s">
        <v>62</v>
      </c>
      <c s="10">
        <v>12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305</v>
      </c>
    </row>
    <row r="47" spans="1:16" ht="12.75">
      <c r="A47" s="7">
        <v>14</v>
      </c>
      <c s="7" t="s">
        <v>695</v>
      </c>
      <c s="7" t="s">
        <v>44</v>
      </c>
      <c s="7" t="s">
        <v>696</v>
      </c>
      <c s="7" t="s">
        <v>116</v>
      </c>
      <c s="10">
        <v>70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697</v>
      </c>
    </row>
    <row r="49" spans="1:16" ht="12.75">
      <c r="A49" s="7">
        <v>15</v>
      </c>
      <c s="7" t="s">
        <v>698</v>
      </c>
      <c s="7" t="s">
        <v>44</v>
      </c>
      <c s="7" t="s">
        <v>699</v>
      </c>
      <c s="7" t="s">
        <v>116</v>
      </c>
      <c s="10">
        <v>70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697</v>
      </c>
    </row>
    <row r="51" spans="1:16" ht="12.75">
      <c r="A51" s="7">
        <v>16</v>
      </c>
      <c s="7" t="s">
        <v>700</v>
      </c>
      <c s="7" t="s">
        <v>44</v>
      </c>
      <c s="7" t="s">
        <v>701</v>
      </c>
      <c s="7" t="s">
        <v>62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315</v>
      </c>
    </row>
    <row r="53" spans="1:16" ht="12.75">
      <c r="A53" s="7">
        <v>17</v>
      </c>
      <c s="7" t="s">
        <v>702</v>
      </c>
      <c s="7" t="s">
        <v>44</v>
      </c>
      <c s="7" t="s">
        <v>703</v>
      </c>
      <c s="7" t="s">
        <v>116</v>
      </c>
      <c s="10">
        <v>70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697</v>
      </c>
    </row>
    <row r="55" spans="1:16" ht="12.75">
      <c r="A55" s="7">
        <v>18</v>
      </c>
      <c s="7" t="s">
        <v>704</v>
      </c>
      <c s="7" t="s">
        <v>44</v>
      </c>
      <c s="7" t="s">
        <v>705</v>
      </c>
      <c s="7" t="s">
        <v>706</v>
      </c>
      <c s="10">
        <v>1.526</v>
      </c>
      <c s="14"/>
      <c s="13">
        <f>ROUND((G55*F55),2)</f>
      </c>
      <c r="O55">
        <f>rekapitulace!H8</f>
      </c>
      <c>
        <f>O55/100*H55</f>
      </c>
    </row>
    <row r="56" spans="4:4" ht="140.25">
      <c r="D56" s="15" t="s">
        <v>707</v>
      </c>
    </row>
    <row r="57" spans="1:16" ht="12.75">
      <c r="A57" s="7">
        <v>19</v>
      </c>
      <c s="7" t="s">
        <v>708</v>
      </c>
      <c s="7" t="s">
        <v>44</v>
      </c>
      <c s="7" t="s">
        <v>709</v>
      </c>
      <c s="7" t="s">
        <v>62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652</v>
      </c>
    </row>
    <row r="59" spans="1:16" ht="12.75">
      <c r="A59" s="7">
        <v>20</v>
      </c>
      <c s="7" t="s">
        <v>710</v>
      </c>
      <c s="7" t="s">
        <v>44</v>
      </c>
      <c s="7" t="s">
        <v>711</v>
      </c>
      <c s="7" t="s">
        <v>712</v>
      </c>
      <c s="10">
        <v>12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713</v>
      </c>
    </row>
    <row r="61" spans="1:16" ht="12.75">
      <c r="A61" s="7">
        <v>21</v>
      </c>
      <c s="7" t="s">
        <v>714</v>
      </c>
      <c s="7" t="s">
        <v>44</v>
      </c>
      <c s="7" t="s">
        <v>715</v>
      </c>
      <c s="7" t="s">
        <v>716</v>
      </c>
      <c s="10">
        <v>25.2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717</v>
      </c>
    </row>
    <row r="63" spans="1:16" ht="12.75">
      <c r="A63" s="7">
        <v>22</v>
      </c>
      <c s="7" t="s">
        <v>718</v>
      </c>
      <c s="7" t="s">
        <v>44</v>
      </c>
      <c s="7" t="s">
        <v>719</v>
      </c>
      <c s="7" t="s">
        <v>116</v>
      </c>
      <c s="10">
        <v>350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720</v>
      </c>
    </row>
    <row r="65" spans="1:16" ht="12.75">
      <c r="A65" s="7">
        <v>23</v>
      </c>
      <c s="7" t="s">
        <v>721</v>
      </c>
      <c s="7" t="s">
        <v>44</v>
      </c>
      <c s="7" t="s">
        <v>722</v>
      </c>
      <c s="7" t="s">
        <v>116</v>
      </c>
      <c s="10">
        <v>350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720</v>
      </c>
    </row>
    <row r="67" spans="1:16" ht="12.75">
      <c r="A67" s="7">
        <v>24</v>
      </c>
      <c s="7" t="s">
        <v>723</v>
      </c>
      <c s="7" t="s">
        <v>44</v>
      </c>
      <c s="7" t="s">
        <v>724</v>
      </c>
      <c s="7" t="s">
        <v>116</v>
      </c>
      <c s="10">
        <v>350</v>
      </c>
      <c s="14"/>
      <c s="13">
        <f>ROUND((G67*F67),2)</f>
      </c>
      <c r="O67">
        <f>rekapitulace!H8</f>
      </c>
      <c>
        <f>O67/100*H67</f>
      </c>
    </row>
    <row r="68" spans="4:4" ht="89.25">
      <c r="D68" s="15" t="s">
        <v>725</v>
      </c>
    </row>
    <row r="69" spans="1:16" ht="12.75">
      <c r="A69" s="7">
        <v>25</v>
      </c>
      <c s="7" t="s">
        <v>726</v>
      </c>
      <c s="7" t="s">
        <v>44</v>
      </c>
      <c s="7" t="s">
        <v>727</v>
      </c>
      <c s="7" t="s">
        <v>728</v>
      </c>
      <c s="10">
        <v>5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729</v>
      </c>
    </row>
    <row r="71" spans="1:16" ht="12.75">
      <c r="A71" s="7">
        <v>26</v>
      </c>
      <c s="7" t="s">
        <v>730</v>
      </c>
      <c s="7" t="s">
        <v>44</v>
      </c>
      <c s="7" t="s">
        <v>731</v>
      </c>
      <c s="7" t="s">
        <v>116</v>
      </c>
      <c s="10">
        <v>350</v>
      </c>
      <c s="14"/>
      <c s="13">
        <f>ROUND((G71*F71),2)</f>
      </c>
      <c r="O71">
        <f>rekapitulace!H8</f>
      </c>
      <c>
        <f>O71/100*H71</f>
      </c>
    </row>
    <row r="72" spans="4:4" ht="38.25">
      <c r="D72" s="15" t="s">
        <v>732</v>
      </c>
    </row>
    <row r="73" spans="1:16" ht="12.75">
      <c r="A73" s="7">
        <v>27</v>
      </c>
      <c s="7" t="s">
        <v>733</v>
      </c>
      <c s="7" t="s">
        <v>44</v>
      </c>
      <c s="7" t="s">
        <v>734</v>
      </c>
      <c s="7" t="s">
        <v>62</v>
      </c>
      <c s="10">
        <v>10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735</v>
      </c>
    </row>
    <row r="75" spans="1:16" ht="12.75">
      <c r="A75" s="7">
        <v>28</v>
      </c>
      <c s="7" t="s">
        <v>736</v>
      </c>
      <c s="7" t="s">
        <v>44</v>
      </c>
      <c s="7" t="s">
        <v>737</v>
      </c>
      <c s="7" t="s">
        <v>62</v>
      </c>
      <c s="10">
        <v>10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735</v>
      </c>
    </row>
    <row r="77" spans="1:16" ht="12.75">
      <c r="A77" s="7">
        <v>29</v>
      </c>
      <c s="7" t="s">
        <v>738</v>
      </c>
      <c s="7" t="s">
        <v>44</v>
      </c>
      <c s="7" t="s">
        <v>739</v>
      </c>
      <c s="7" t="s">
        <v>740</v>
      </c>
      <c s="10">
        <v>240</v>
      </c>
      <c s="14"/>
      <c s="13">
        <f>ROUND((G77*F77),2)</f>
      </c>
      <c r="O77">
        <f>rekapitulace!H8</f>
      </c>
      <c>
        <f>O77/100*H77</f>
      </c>
    </row>
    <row r="78" spans="4:4" ht="38.25">
      <c r="D78" s="15" t="s">
        <v>741</v>
      </c>
    </row>
    <row r="79" spans="1:16" ht="12.75">
      <c r="A79" s="7">
        <v>30</v>
      </c>
      <c s="7" t="s">
        <v>742</v>
      </c>
      <c s="7" t="s">
        <v>44</v>
      </c>
      <c s="7" t="s">
        <v>743</v>
      </c>
      <c s="7" t="s">
        <v>116</v>
      </c>
      <c s="10">
        <v>420</v>
      </c>
      <c s="14"/>
      <c s="13">
        <f>ROUND((G79*F79),2)</f>
      </c>
      <c r="O79">
        <f>rekapitulace!H8</f>
      </c>
      <c>
        <f>O79/100*H79</f>
      </c>
    </row>
    <row r="80" spans="4:4" ht="38.25">
      <c r="D80" s="15" t="s">
        <v>744</v>
      </c>
    </row>
    <row r="81" spans="1:16" ht="12.75" customHeight="1">
      <c r="A81" s="16"/>
      <c s="16"/>
      <c s="16" t="s">
        <v>39</v>
      </c>
      <c s="16" t="s">
        <v>577</v>
      </c>
      <c s="16"/>
      <c s="16"/>
      <c s="16"/>
      <c s="16">
        <f>SUM(H39:H80)</f>
      </c>
      <c r="P81">
        <f>ROUND(SUM(P39:P80),2)</f>
      </c>
    </row>
    <row r="83" spans="1:8" ht="12.75" customHeight="1">
      <c r="A83" s="9"/>
      <c s="9"/>
      <c s="9" t="s">
        <v>40</v>
      </c>
      <c s="9" t="s">
        <v>596</v>
      </c>
      <c s="9"/>
      <c s="11"/>
      <c s="9"/>
      <c s="11"/>
    </row>
    <row r="84" spans="1:16" ht="12.75">
      <c r="A84" s="7">
        <v>31</v>
      </c>
      <c s="7" t="s">
        <v>603</v>
      </c>
      <c s="7" t="s">
        <v>44</v>
      </c>
      <c s="7" t="s">
        <v>745</v>
      </c>
      <c s="7" t="s">
        <v>116</v>
      </c>
      <c s="10">
        <v>70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697</v>
      </c>
    </row>
    <row r="86" spans="1:16" ht="12.75" customHeight="1">
      <c r="A86" s="16"/>
      <c s="16"/>
      <c s="16" t="s">
        <v>40</v>
      </c>
      <c s="16" t="s">
        <v>609</v>
      </c>
      <c s="16"/>
      <c s="16"/>
      <c s="16"/>
      <c s="16">
        <f>SUM(H84:H85)</f>
      </c>
      <c r="P86">
        <f>ROUND(SUM(P84:P85),2)</f>
      </c>
    </row>
    <row r="88" spans="1:16" ht="12.75" customHeight="1">
      <c r="A88" s="16"/>
      <c s="16"/>
      <c s="16"/>
      <c s="16" t="s">
        <v>78</v>
      </c>
      <c s="16"/>
      <c s="16"/>
      <c s="16"/>
      <c s="16">
        <f>+H18+H31+H36+H81+H86</f>
      </c>
      <c r="P88">
        <f>+P18+P31+P36+P81+P86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