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ichal.nemec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2" sheetId="4" r:id="rId4"/>
    <sheet name="SO 185" sheetId="5" r:id="rId5"/>
  </sheets>
  <definedNames/>
  <calcPr/>
  <webPublishing/>
</workbook>
</file>

<file path=xl/sharedStrings.xml><?xml version="1.0" encoding="utf-8"?>
<sst xmlns="http://schemas.openxmlformats.org/spreadsheetml/2006/main" count="2743" uniqueCount="793">
  <si>
    <t>Firma: Advisia,s.r.o.</t>
  </si>
  <si>
    <t>Rekapitulace ceny</t>
  </si>
  <si>
    <t>Stavba: 20_004 - III/12573 Sobočice - Zásmuky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</si>
  <si>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</si>
  <si>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</si>
  <si>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</si>
  <si>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</si>
  <si>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</si>
  <si>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</si>
  <si>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</si>
  <si>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</si>
  <si>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</si>
  <si>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</si>
  <si>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</si>
  <si>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</si>
  <si>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20_004</t>
  </si>
  <si>
    <t>III/12573 Sobočice - Zásmuky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</si>
  <si>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</si>
  <si>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</si>
  <si>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</si>
  <si>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</si>
  <si>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</si>
  <si>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</si>
  <si>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</si>
  <si>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</si>
  <si>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</si>
  <si>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</si>
  <si>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</si>
  <si>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</si>
  <si>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</si>
  <si>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</si>
  <si>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</si>
  <si>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</si>
  <si>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</si>
  <si>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</si>
  <si>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</si>
  <si>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</si>
  <si>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</si>
  <si>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</si>
  <si>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</si>
  <si>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</si>
  <si>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</si>
  <si>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</si>
  <si>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</si>
  <si>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</si>
  <si>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</si>
  <si>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</si>
  <si>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</si>
  <si>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02811</t>
  </si>
  <si>
    <t/>
  </si>
  <si>
    <t>PRŮZKUMNÉ PRÁCE GEOTECHNICKÉ NA POVRCHU</t>
  </si>
  <si>
    <t>KPL</t>
  </si>
  <si>
    <t>2024_OTSKP</t>
  </si>
  <si>
    <t>PP</t>
  </si>
  <si>
    <t>Doplňující inženýrsko geologický průzkum, zpracování průkazních zkoušek, posouzení základové spáry u propustků geologem. Platí pro všechny SO. 
Zahrnuje veškeré náklady spojené s objednatelem požadovanými zařízeními.</t>
  </si>
  <si>
    <t>VV</t>
  </si>
  <si>
    <t>TS</t>
  </si>
  <si>
    <t>zahrnuje veškeré náklady spojené s objednatelem požadovanými pracemi</t>
  </si>
  <si>
    <t>02821</t>
  </si>
  <si>
    <t>PRŮZKUMNÉ PRÁCE ARCHEOLOGICKÉ NA POVRCHU</t>
  </si>
  <si>
    <t>Průzkumné archeologické práce před začátkem stavby.</t>
  </si>
  <si>
    <t>029113</t>
  </si>
  <si>
    <t>OSTATNÍ POŽADAVKY - GEODETICKÉ ZAMĚŘENÍ - CELKY</t>
  </si>
  <si>
    <t>KUS</t>
  </si>
  <si>
    <t>Geodetická činnost v průběhu provádění stavebních prací (geodet zhotovitele stavby) včetně vytyčení stavby, obvodu staveniště a skutečného zjištění průběhu inženýrských sítí. Součástí je vybudování potřebné vytyčovací sítě. 
1) Věškerá nutná zaměření k realizaci díla (např. zaměření stavby před výstavbou, vytčení stavby, obvodu staveniště,...) a k uvedení stavby do úžívání a předání dokončeného díla.  
2) Zaměření skutečného provedení díla ke kolaudaci stavby</t>
  </si>
  <si>
    <t>02940</t>
  </si>
  <si>
    <t>OSTATNÍ POŽADAVKY - VYPRACOVÁNÍ DOKUMENTACE</t>
  </si>
  <si>
    <t>Havarijní plán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</si>
  <si>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</si>
  <si>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</si>
  <si>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
Dokumentace bude zpracována pro všechny objekty. Jejím předmětem je dokumentace všech zhotovovaných a pomocných konstrukcí a prací nutných ke stavbě objektu. 
Součástí je předání dokumentace v tištěné podobě a předání v elektonické podobě (rozsah a uspořádání odpovídající podobě tištěné) v uzavřeném (PDF) a otevřeném formátu (DWG, XLS, DOC, apod.)</t>
  </si>
  <si>
    <t>02944</t>
  </si>
  <si>
    <t>OSTAT POŽADAVKY - DOKUMENTACE SKUTEČ PROVEDENÍ V DIGIT FORMĚ</t>
  </si>
  <si>
    <t>Dokumentace skutečného provedení stavby ve smyslu § 125 odst. 6 stavebního zákona, dle kap. 18 Směrnice pro dokumentaci staveb pozemních komunikací (SDS PK) (7/2022). Součástí je předání dokumentace v tištěné podobě a předání v digitální podobě (rozsah a uspořádání odpovídající podobě tištěné) v uzavřeném (PDF) a otevřeném formátu (DWG, XLS, DOC, apod.).</t>
  </si>
  <si>
    <t>7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</si>
  <si>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</si>
  <si>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</si>
  <si>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
a inženýrských sítí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</si>
  <si>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</si>
  <si>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</si>
  <si>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02946</t>
  </si>
  <si>
    <t>OSTAT POŽADAVKY - FOTODOKUMENTACE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</si>
  <si>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</si>
  <si>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02990</t>
  </si>
  <si>
    <t>OSTATNÍ POŽADAVKY - INFORMAČNÍ TABULE</t>
  </si>
  <si>
    <t>Informační tabule (billboard) - předpoklad 2 kusy 
Dodávka, montáž a následná demontáž včetně odvozu informační tabule (bilboardu). Bude odsouhlasena s investorem stavby (rozměry, vzhled, obsah, umístění). Jedná se o kompletní provedení, včetně údržby po celou dobu stavby. 
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zahájením realizace stavby. Dodavatel si zajistí veškerá potřebná povolení k umístění informační tabule.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</si>
  <si>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</si>
  <si>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</si>
  <si>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ZAŘÍZENÍ STAVENIŠTĚ - ZŘÍZENÍ, PROVOZ, DEMONTÁŽ</t>
  </si>
  <si>
    <t>Kompletní zařízení staveniště pro celou stavbu včetně zajištění potřebných povolení a rozhodnutí.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</si>
  <si>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</si>
  <si>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</si>
  <si>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</si>
  <si>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Ochrana všech pozemních i nadzemních vedení v místě stavby, vč. vytýčení a vyznačení; Předpokládá se rozsah dotčených inženýrských sítí dle průvodní a technické zprávy, vč. domovních přípojek, aj. vč. případné provizorní podpěrné konstrukce; vč. příp. přesunu na provizorní konstrukci a následného přesunu na původní pozice, vč. chrániček, vytýčení trasy, projednání se správcem.</t>
  </si>
  <si>
    <t>zahrnuje objednatelem povolené náklady na požadovaná zařízení zhotovitele</t>
  </si>
  <si>
    <t>12</t>
  </si>
  <si>
    <t>R01</t>
  </si>
  <si>
    <t>KOMPLETNÍ PRÁCE SOUVISEJÍCÍ SE ZAJIŠTĚNÍM BOZP NA STAVBĚ</t>
  </si>
  <si>
    <t>SO 101</t>
  </si>
  <si>
    <t>Silnice III/12537</t>
  </si>
  <si>
    <t>014102</t>
  </si>
  <si>
    <t>POPLATKY ZA SKLÁDKU</t>
  </si>
  <si>
    <t>T</t>
  </si>
  <si>
    <t>Poplatky za uložení zeminy - skládka dle zadávacích podmínek v režii dodavatele s poplatkem a evidencí.</t>
  </si>
  <si>
    <t>SEJMUTÍ DRNU, pol. 11130 * tl. 0,15 m * 1,6 t/m3: 1317,36*0,15*1,6=316,166 [A] 
ČIŠTĚNÍ PŘÍKOPŮ OD NÁNOSU, pol. 12931; 0,1 m3/m * 1,6 t/m3: 710*0,1*1,6=113,600 [B] 
přebytek vykopané zeminy na skládku (1 m3=1,9 T): 3726*1,9=7 079,400 [C] 
Celkem: A+B+C=7 509,166 [D]</t>
  </si>
  <si>
    <t>zahrnuje veškeré poplatky provozovateli skládky související s uložením odpadu na skládce.</t>
  </si>
  <si>
    <t>014112</t>
  </si>
  <si>
    <t>POPLATKY ZA SKLÁDKU TYP S-IO (INERTNÍ ODPAD)</t>
  </si>
  <si>
    <t>Poplatky za uložení stavebních sutí a kamene - skládka dle zadávacích podmínek v režii dodavatele s poplatkem a evidencí.</t>
  </si>
  <si>
    <t>ODSTRANĚNÍ KRYTU ZPEVNĚNÝCH PLOCH S CEMENTOVÝM POJIVEM, pol. 11314 * 2,5 t/m3: 27,4*2,5=68,500 [A] 
ODSTRANĚNÍ PODKLADU ZPEVNĚNÝCH PLOCH S ASFALT POJIVEM, pol. 11333 * 1,8 t/m3: 230,220*1,8=414,396 [B] 
ODSTRAN KRYTU ZPEVNĚNÝCH PLOCH S ASFALT POJIVEM VČET PODKLADU, pol. 11343 * 2,0 t/m3: 13,395*2=26,790 [C] 
ODSTRAN KRYTU ZPEVNĚNÝCH PLOCH Z BETONU VČET PODKLADU, pol. 11345 * 2,2 t/m3: 9,3*2,2=20,460 [D] 
ODSTRANĚNÍ KRYTU ZPEVNĚNÝCH PLOCH ZE SILNIČ DÍLCŮ (PANELŮ) VČET PODKL, pol. 11346 * 2,4 t/m3: 41,4*2,4=99,360 [E] 
ODSTRAN KRYTU ZPEVNĚNÝCH PLOCH Z DLAŽEB KOSTEK VČET PODKL, pol. 11347 * 2,4 t/m3: 97,175*2,4=233,220 [F] 
ODSTRANĚNÍ KRYTU ZPEVNĚNÝCH PLOCH Z DLAŽDIC VČETNĚ PODKLADU, pol. 11348 * 2,4 t/m3: 20,3*2,4=48,720 [G] 
ODSTRANĚNÍ ZÁHONOVÝCH OBRUBNÍKŮ, pol. 11351 * 0,03 t/m: 42*0,03=1,260 [H] 
ODSTRANĚNÍ CHODNÍKOVÝCH A SILNIČNÍCH OBRUBNÍKŮ BETONOVÝCH, pol. 11352 * 0,08 t/m: 220*0,08=17,600 [I] 
ODSTRAN DLAŽEB VODNÍCH KORYT Z BETON DÍLCŮ VČET PODKLADU, pol. 11411 * 2,4 t/m3: 0,6*2,4=1,440 [J] 
BOURÁNÍ KONSTRUKCÍ ZE ŽELEZOBETONU, pol. 96616 * 2,5 t/m3: 2,835*2,5=7,088 [K] 
BOURÁNÍ PROPUSTŮ Z TRUB DN DO 300MM, pol. 966345 * 0,2 t/m: 10*0,2=2,000 [L] 
BOURÁNÍ PROPUSTŮ Z TRUB DN DO 500MM, pol. 966357 * 0,32 t/m: 46,8*0,32=14,976 [M] 
VYBOURÁNÍ ULIČNÍCH VPUSTÍ KOMPLETNÍCH, pol. 96687 * 0,5 t/ks: 15*0,5=7,500 [N] 
VYBOURÁNÍ KANALIZAČ ŠACHET KOMPLETNÍCH, pol. 96688 * 1,0 t/ks: 3*1=3,000 [O] 
VYBOURÁNÍ POTRUBÍ DN DO 400MM KANALIZAČ, pol. 969246 * 0,32 t/m: 258*0,32=82,560 [P] 
VYBOURÁNÍ POTRUBÍ DN DO 600MM KANALIZAČ, pol. 969258 * 0,57 t/m: 350*0,57=199,500 [Q] 
Celkem: A+B+C+D+E+F+G+H+I+J+K+L+M+N+O+P+Q=1 248,370 [R]</t>
  </si>
  <si>
    <t>014211</t>
  </si>
  <si>
    <t>POPLATKY ZA ZEMNÍK - ORNICE</t>
  </si>
  <si>
    <t>M3</t>
  </si>
  <si>
    <t>Pořízení (nákup) ornice, 0,15 *(pol.18222 + pol. 18232).</t>
  </si>
  <si>
    <t>(4986+1140)*0,15=918,900 [A]</t>
  </si>
  <si>
    <t>zahrnuje veškeré poplatky majiteli zemníku související s nákupem zeminy (nikoliv s otvírkou zemníku)</t>
  </si>
  <si>
    <t>015111</t>
  </si>
  <si>
    <t>POPLATKY ZA LIKVIDACI ODPADŮ NEKONTAMINOVANÝCH - 17 05 04  VYTĚŽENÉ ZEMINY A HORNINY -  I. TŘÍDA TĚŽITELNOSTI</t>
  </si>
  <si>
    <t>ODSTRANĚNÍ PODKLADŮ ZPEVNĚNÝCH PLOCH Z KAMENIVA NESTMELENÉHO, pol. 11332 * 2,0 t/m3</t>
  </si>
  <si>
    <t>1706,975*2=3 413,950 [A]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</si>
  <si>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</si>
  <si>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</si>
  <si>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</si>
  <si>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ODSTRANĚNÍ KRYTU ZPEVNĚNÝCH PLOCH S ASFALTOVÝM POJIVEM, pol. 11313 * 2,2 t/m3</t>
  </si>
  <si>
    <t>197,18*2,2=433,796 [A]</t>
  </si>
  <si>
    <t>Zemní práce</t>
  </si>
  <si>
    <t>11130</t>
  </si>
  <si>
    <t>SEJMUTÍ DRNU</t>
  </si>
  <si>
    <t>M2</t>
  </si>
  <si>
    <t>sejmutí drnu v ploše, předpokládaná tloušťka 0,15 m: 2732*0,15=409,800 [A] 
sejmutí drnu ve svahu, předpokládaná tloušťka 0,15 m: 5042*0,15*1,2=907,560 [B] 
Celkem: A+B=1 317,360 [C]</t>
  </si>
  <si>
    <t>včetně vodorovné dopravy  a uložení na skládku</t>
  </si>
  <si>
    <t>11203</t>
  </si>
  <si>
    <t>KÁCENÍ STROMŮ D KMENE PŘES 0,9M S ODSTRAN PAŘEZŮ</t>
  </si>
  <si>
    <t>Kácení stromů s obvodem kmene nad 80 cm, ve výšce 1,3 m nad zemí (je nutné povolení ke kácení). 
Vč. odstranění pařezů. Zhotovitel v ceně zohlední možnost zpětného využití materiálu na stavbě.</t>
  </si>
  <si>
    <t>10=10,000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</si>
  <si>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</si>
  <si>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11204</t>
  </si>
  <si>
    <t>KÁCENÍ STROMŮ D KMENE DO 0,3M S ODSTRANĚNÍM PAŘEZŮ</t>
  </si>
  <si>
    <t>Kácení stromů s obvodem kmene do 80 cm, ve výšce 1,3 m nad zemí (není nutné povolení ke kácení) 
Vč. odstranění pařezů. Zhotovitel v ceně zohlední možnost zpětného využití materiálu na stavbě.</t>
  </si>
  <si>
    <t>13=13,000 [A]</t>
  </si>
  <si>
    <t>11313</t>
  </si>
  <si>
    <t>ODSTRANĚNÍ KRYTU ZPEVNĚNÝCH PLOCH S ASFALTOVÝM POJIVEM</t>
  </si>
  <si>
    <t>Odvoz k recyklaci. Odvozná vzdálnost v režii zhotovitele.</t>
  </si>
  <si>
    <t>vozovka - bourání krytu, úsek 4,700-4,951, AB tl. 0,05 m: 2136*0,05=106,800 [A] 
vozovka - bourání krytu, úsek 5,116-5,527, AB tl. 0,045 m: 1704*0,045=76,680 [B] 
vozovka - bourání krytu, úsek 5,982-6,000, (odhad) AB tl. 0,1 m: 137*0,1=13,700 [C] 
Celkem: A+B+C=197,180 [D]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</si>
  <si>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</si>
  <si>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11314</t>
  </si>
  <si>
    <t>ODSTRANĚNÍ KRYTU ZPEVNĚNÝCH PLOCH S CEMENTOVÝM POJIVEM</t>
  </si>
  <si>
    <t>Odvoz k recyklaci. Odvozná vzdálnost v režii zhotovitele. 
vozovka - bourání podkladu</t>
  </si>
  <si>
    <t>úsek 5,982-6,000, odhad SC tl. 0,2 m: 137*0,2=27,400 [A]</t>
  </si>
  <si>
    <t>11317</t>
  </si>
  <si>
    <t>ODSTRAN KRYTU ZPEVNĚNÝCH PLOCH Z DLAŽEB KOSTEK</t>
  </si>
  <si>
    <t>Vyzískaná kamenná dlažba bude předána Investorovi na místo, které si určí. Naložení a odvoz je v režii Zhotovitele.</t>
  </si>
  <si>
    <t>kamenná dlažba vozovky z úseku 4,951-5,116, tl. 0,1 m: 853*0,1=85,300 [A] 
kamenná dlažba vozovky z úseku 5,527-5,982, tl. 0,1 m: 2905*0,1=290,500 [B] 
Celkem: A+B=375,800 [C]</t>
  </si>
  <si>
    <t>11332</t>
  </si>
  <si>
    <t>ODSTRANĚNÍ PODKLADŮ ZPEVNĚNÝCH PLOCH Z KAMENIVA NESTMELENÉHO</t>
  </si>
  <si>
    <t>Včetně odvozu na skládku v režii objednatele, nebo využití do AZ.</t>
  </si>
  <si>
    <t>vozovka - úsek 4,700-4,951, ŠD tl. 0,12 m; 2136*0,12=256,320 [A] 
vozovka - úsek 4,951-5,116, písek, ŠD, štět tl. 0,30 m; 853*0,3=255,900 [B] 
vozovka - úsek 5,116-5,527, ŠD tl. 0,20 m; 1704*0,2=340,800 [C] 
vozovka - úsek 5,527-5,982, písek, ŠD tl. 0,25 m; 2905*0,25=726,250 [D] 
vozovka - úsek 5,982-6,000, (odhad) ŠD tl. 0,2 m: 137* 0,2=27,400 [E] 
sjezdy, tl. 0,15 m: 251,1*0,15=37,665 [F] 
sjezdy, tl. 0,13 m: 208,8*0,3=62,640 [G] 
Celkem: A+B+C+D+E+F+G=1 706,975 [H]</t>
  </si>
  <si>
    <t>13</t>
  </si>
  <si>
    <t>11333</t>
  </si>
  <si>
    <t>ODSTRANĚNÍ PODKLADU ZPEVNĚNÝCH PLOCH S ASFALT POJIVEM</t>
  </si>
  <si>
    <t>vozovka - bourání podkladu, úsek 4,700-4,951, PM tl. 0,08 m: 2136*0,08=170,880 [A] 
vozovka - bourání podkladu, úsek 5,116-5,527, PM tl. 0,03 m: 1704*0,03=51,120 [B] 
vozovka - bourání podkladu, úsek 5,982-6,000, odhad ACP tl. 0,06 m: 137*0,06=8,220 [C] 
Celkem: A+B+C=230,220 [D]</t>
  </si>
  <si>
    <t>14</t>
  </si>
  <si>
    <t>11343</t>
  </si>
  <si>
    <t>ODSTRAN KRYTU ZPEVNĚNÝCH PLOCH S ASFALT POJIVEM VČET PODKLADU</t>
  </si>
  <si>
    <t>Odstranění krytu, včetně podkladu, s asfaltovým pojivem. 
Odvoz k recyklaci. Odvozná vzdálnost v režii zhotovitele.</t>
  </si>
  <si>
    <t>sjezd v km 4,84673 vpravo, tl. 0,3 m: 33*0,3=9,900 [A] 
sjezd v km 5,91834 vpravo, tl. 0,3 m: 11,65*0,3=3,495 [B] 
Celkem: A+B=13,395 [C]</t>
  </si>
  <si>
    <t>15</t>
  </si>
  <si>
    <t>11345</t>
  </si>
  <si>
    <t>ODSTRAN KRYTU ZPEVNĚNÝCH PLOCH Z BETONU VČET PODKLADU</t>
  </si>
  <si>
    <t>Odstranění krytu, včetně podkladu, z betonu. 
Odvoz k recyklaci. Odvozná vzdálnost v režii zhotovitele.</t>
  </si>
  <si>
    <t>sjezd v km 5,04348 vlevo, tl. 0,3 m: 8*0,3=2,400 [A] 
sjezd v km 5,16041 vlevo, tl. 0,3 m: 18*0,3=5,400 [B] 
plocha za sjezdem v km 5,66990 vlevo, tl. 0,3 m: 5*0,3=1,500 [C] 
Celkem: A+B+C=9,300 [D]</t>
  </si>
  <si>
    <t>16</t>
  </si>
  <si>
    <t>11346</t>
  </si>
  <si>
    <t>ODSTRANĚNÍ KRYTU ZPEVNĚNÝCH PLOCH ZE SILNIČ DÍLCŮ (PANELŮ) VČET PODKL</t>
  </si>
  <si>
    <t>panelová cesta v km 4,72 vpravo, tl. 0,3 m (panely nabídnout k převzetí vlastníkovi pozemku): 131*0,3=39,300 [A] 
panelový sjezd v km 5,63528 vlevo, tl. 0,3 m  (panely nabídnout k převzetí vlastníkovi sjezdu): 7*0,3=2,100 [B] 
Celkem: A+B=41,400 [C]</t>
  </si>
  <si>
    <t>17</t>
  </si>
  <si>
    <t>11347</t>
  </si>
  <si>
    <t>ODSTRAN KRYTU ZPEVNĚNÝCH PLOCH Z DLAŽEB KOSTEK VČET PODKL</t>
  </si>
  <si>
    <t>Odstranění krytu, včetně podkladu, z dlažebních kostek (mimo komunikace) 
Vyzískaná kamenná i betonová dlažba bude použita k opětovnému odláždění sjezdů. 
Případný přebytek kamenné dlažby bude předán investorovi na místo, které si určí a bude investorem odprodán. 
Případný přebytek betonové dlažby bude odvezen a předán k recyklaci. 
Naložení a odvoz vyzískané dlažby a podkladních vrstev je v režii Zhotovitele.</t>
  </si>
  <si>
    <t>sjezd v km 4,78616 vlevo (kamenná i betonová dlažba budou použity pro zpětné odláždění sjezdu), tl. 0,3 m: 50*0,3=15,000 [A] 
sjezd v km 4,86573 vlevo (dlažba bude použita pro zpětné odláždění sjezdu), tl. 0,3 m: 15*0,3=4,500 [B] 
sjezd v km 5,07003 vpravo (dlažba bude použita pro zpětné odláždění sjezdu), tl. 0,3 m: 16*0,3=4,800 [C] 
sjezd v km 5,66990 vlevo (dlažba bude použita pro zpětné odláždění sjezdu), tl. 0,3 m: 25*0,3=7,500 [D] 
plocha před schodištěm v km 5,7 vlevo (betonová dlažba bude použita pro zpětné odláždění sjezdu), tl. 0,3 m: 15*0,3=4,500 [E] 
schodiště v km 5,707 vlevo (betonová dlažba bude použita pro zpětné odláždění schodiště), tl. 0,3 m: 5,5*0,3=1,650 [F] 
sjezd v km 5,73233 vlevo (kamenná dlažba bude použita pro zpětné odláždění sjezdu), tl. 0,3 m: 25*0,3=7,500 [G] 
sjezd v km 5,76682 vlevo (kamenná dlažba bude použita pro zpětné odláždění sjezdu), tl. 0,3 m: 27*0,3=8,100 [H] 
sjezd v km 5,78847 vlevo, tl. 0,3 m: 5*0,3=1,500 [I] 
chodník v km 5,78 - 5,86 vlevo (betonová dlažba bude použita pro zpětné odláždění chodníku), tl. 0,25 m: 136,5*0,25=34,125 [J] 
sjezd v km 5,90446 vlevo, tl. 0,3 m: 8,35*0,3=2,505 [K] 
sjezd v km 5,94608 vpravo (kamenná dlažba bude použita pro zpětné odláždění sjezdu), tl. 0,3 m: 15,65*0,3=4,695 [L] 
vchod v km 5,96 vpravo, tl. 0,25 m: 3,2*0,25=0,800 [M] 
Celkem: A+B+C+D+E+F+G+H+I+J+K+L+M=97,175 [N]</t>
  </si>
  <si>
    <t>18</t>
  </si>
  <si>
    <t>11348</t>
  </si>
  <si>
    <t>ODSTRANĚNÍ KRYTU ZPEVNĚNÝCH PLOCH Z DLAŽDIC VČETNĚ PODKLADU</t>
  </si>
  <si>
    <t>Odstranění krytu včetně podkladu z dlaždic. 
Odvoz k recyklaci. Odvozná vzdálnost v režii zhotovitele.</t>
  </si>
  <si>
    <t>sjezd v km 4,91435 vpravo, tl. 0,25 m: 2*0,25=0,500 [A] 
plocha autobusové zastávky v km 5,01 vpravo, tl. 0,25 m: 7,2*0,25=1,800 [B] 
plocha mezi sjezdy v km 5,63528 a 5,64990 (ztravňovací tvárnice předat vlastníkovi pozemku parc.č. 536/7), tl. 0,25 m: 20*0,25=5,000 [C] 
plocha mezi sjezdy v km 5,64990 a 5,66990 (ztravňovací tvárnice předat vlastníkovi pozemku parc.č. 536/7), tl. 0,25 m: 22*0,25=5,500 [D] 
plocha za sjezdem v km 5,66990 (ztravňovací tvárnice předat vlastníkovi pozemku parc.č. 536/7), tl. 0,25 m: 30*0,25=7,500 [E] 
Celkem: A+B+C+D+E=20,300 [F]</t>
  </si>
  <si>
    <t>19</t>
  </si>
  <si>
    <t>11351</t>
  </si>
  <si>
    <t>ODSTRANĚNÍ ZÁHONOVÝCH OBRUBNÍKŮ</t>
  </si>
  <si>
    <t>M</t>
  </si>
  <si>
    <t>Odstranění záhonových obrub betonových, včetně betonového lože. Odvozová vzdálenost v režii zhotovitele.</t>
  </si>
  <si>
    <t>42=42,000 [A]</t>
  </si>
  <si>
    <t>20</t>
  </si>
  <si>
    <t>11352</t>
  </si>
  <si>
    <t>ODSTRANĚNÍ CHODNÍKOVÝCH A SILNIČNÍCH OBRUBNÍKŮ BETONOVÝCH</t>
  </si>
  <si>
    <t>Odstranění silničních obrub betonových, včetně betonového lože. Odvozová vzdálenost v režii zhotovitele.</t>
  </si>
  <si>
    <t>220=220,000 [A]</t>
  </si>
  <si>
    <t>21</t>
  </si>
  <si>
    <t>11354</t>
  </si>
  <si>
    <t>ODSTRANĚNÍ OBRUB Z KRAJNÍKŮ</t>
  </si>
  <si>
    <t>Odstranění obrub z krajníků, včetně betonového lože. 
Vyzískané kamenné krajníky budou předány investorovi na místo, které si určí a budou investorem odprodány. 
Naložení a odvoz vyzískaných krajníků je v režii Zhotovitele.</t>
  </si>
  <si>
    <t>152=152,000 [A]</t>
  </si>
  <si>
    <t>22</t>
  </si>
  <si>
    <t>11372</t>
  </si>
  <si>
    <t>FRÉZOVÁNÍ ZPEVNĚNÝCH PLOCH ASFALTOVÝCH</t>
  </si>
  <si>
    <t>Frézování v místě sjezdů a napojení křižovatek, tl. 0,05 m. 
Poplatek za skládku není uvažován. Vyfrézovaný materiál povinně odkupuje Zhotovitel.</t>
  </si>
  <si>
    <t>65*0,05=3,250 [A]</t>
  </si>
  <si>
    <t>23</t>
  </si>
  <si>
    <t>113763</t>
  </si>
  <si>
    <t>FRÉZOVÁNÍ DRÁŽKY PRŮŘEZU DO 300MM2 V ASFALTOVÉ VOZOVCE</t>
  </si>
  <si>
    <t>frézování drážky 12 x 25 mm podél obrub: 790=790,000 [A] 
frézování drážky 12 x 25 mm podél žlabů: 265=265,000 [B] 
Celkem: A+B=1 055,000 [C]</t>
  </si>
  <si>
    <t>Položka zahrnuje veškerou manipulaci s vybouranou sutí a s vybouranými hmotami vč. uložení na skládku.</t>
  </si>
  <si>
    <t>24</t>
  </si>
  <si>
    <t>11411</t>
  </si>
  <si>
    <t>ODSTRAN DLAŽEB VODNÍCH KORYT Z BETON DÍLCŮ VČET PODKLADU</t>
  </si>
  <si>
    <t>žlab v km 5,878 vpravo 0,6 / 5 / 0,2 (š/d/h) 
0,6*5*0,2=0,600 [A]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</si>
  <si>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</si>
  <si>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25</t>
  </si>
  <si>
    <t>12273B</t>
  </si>
  <si>
    <t>ODKOPÁVKY A PROKOPÁVKY OBECNÉ TŘ. I - DOPRAVA</t>
  </si>
  <si>
    <t>M3KM</t>
  </si>
  <si>
    <t>odvoz přebytku vykopané zeminy na skládku do 20 km</t>
  </si>
  <si>
    <t>20*3726=74 520,000 [A]</t>
  </si>
  <si>
    <t>Položka zahrnuje samostatnou dopravu zeminy. Množství se určí jako součin kubatutry [m3] a požadované vzdálenosti [km].</t>
  </si>
  <si>
    <t>26</t>
  </si>
  <si>
    <t>12373</t>
  </si>
  <si>
    <t>ODKOP PRO SPOD STAVBU SILNIC A ŽELEZNIC TŘ. I</t>
  </si>
  <si>
    <t>Výkopy (určeno z příčných řezů). Odvozná vzdálnost v režii zhotovitele.</t>
  </si>
  <si>
    <t>2600=2 600,000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</si>
  <si>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</si>
  <si>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27</t>
  </si>
  <si>
    <t>12573</t>
  </si>
  <si>
    <t>VYKOPÁVKY ZE ZEMNÍKŮ A SKLÁDEK TŘ. I</t>
  </si>
  <si>
    <t>Vykopání a dovoz ornice ze zemníku. Odvozná vzdálnost v režii zhotovitele.</t>
  </si>
  <si>
    <t>0,15 *(pol. 18222 + pol. 18232) 
(4986+1140)*0,15=918,900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</si>
  <si>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</si>
  <si>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28</t>
  </si>
  <si>
    <t>12931</t>
  </si>
  <si>
    <t>ČIŠTĚNÍ PŘÍKOPŮ OD NÁNOSU DO 0,25M3/M</t>
  </si>
  <si>
    <t>předpoklad 0,1 m3/m</t>
  </si>
  <si>
    <t>710=710,000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</si>
  <si>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</si>
  <si>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29</t>
  </si>
  <si>
    <t>13273</t>
  </si>
  <si>
    <t>HLOUBENÍ RÝH ŠÍŘ DO 2M PAŽ I NEPAŽ TŘ. I</t>
  </si>
  <si>
    <t>Odvozná vzdálnost v režii zhotovitele.</t>
  </si>
  <si>
    <t>Rýhy pro propustky, betonové základy propustků a betonové prahy odláždění z lomového kamene: 173,36=173,360 [A] 
Rýhy pro přípojky ÚV (Š x H x Délka přípojek ÚV z pol. 87434): 1*1,15*21,019=24,172 [B] 
Rýhy pro obnovované odvodnění DN 400 (Š x H x Délka z pol. 82446): 1,15*0,8*262=241,040 [C] 
Rýhy pro obnovované odvodnění DN 600 (Š x H x Délka z pol. 82458): 1,4*0,9*362=456,120 [D] 
Rýhy pro propojení od ÚV 20 až k vyústění do příkopu v km 5,14 vpravo (Š x H x Délka propojení z pol. 87434): 1*0,5*153=76,500 [E] 
Rýhy pro dešťové svody (Š x H x Délka okapových svodů z pol. 87434): 1*1,15*14=16,100 [F] 
Celkem: A+B+C+D+E+F=987,292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</si>
  <si>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</si>
  <si>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30</t>
  </si>
  <si>
    <t>13373</t>
  </si>
  <si>
    <t>HLOUBENÍ ŠACHET ZAPAŽ I NEPAŽ TŘ. I</t>
  </si>
  <si>
    <t>výkop pro nové ÚV (Š x D x H x počet kusů z pol. 89712): 1,2*1,2*1*22=31,680 [A] 
výkop pro nové HV (Š x D x H x počet kusů z pol. 89722): 2,1*1,5*1,75*1=5,513 [B] 
Celkem: A+B=37,193 [C]</t>
  </si>
  <si>
    <t>31</t>
  </si>
  <si>
    <t>171101</t>
  </si>
  <si>
    <t>ULOŽENÍ SYPANINY DO NÁSYPŮ SE ZHUTNĚNÍM DO 95% PS</t>
  </si>
  <si>
    <t>Možnost využítí materiálu z položky 11332 se souhlasem TDI.</t>
  </si>
  <si>
    <t>násypy (určeno z příčných řezů) 
200=200,000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</si>
  <si>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</si>
  <si>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32</t>
  </si>
  <si>
    <t>17180</t>
  </si>
  <si>
    <t>ULOŽENÍ SYPANINY DO NÁSYPŮ Z NAKUPOVANÝCH MATERIÁLŮ</t>
  </si>
  <si>
    <t>Násyp v aktivní zóně s hutněním na 100% PS. Vhodný materiál pro aktivní zónu podle ČSN 73 6133. SW (písek), GW (štěrk), G-F (štěrk s příměsí jemnozrnné zeminy).</t>
  </si>
  <si>
    <t>násyp aktivní zóny z nakupovaných materiálů (určeno z příčných řezů): 120=120,000 [A] 
násyp nad propustkem v km 4,73500: 3,6=3,600 [B] 
Celkem: A+B=123,600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</si>
  <si>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</si>
  <si>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33</t>
  </si>
  <si>
    <t>173103</t>
  </si>
  <si>
    <t>ZEMNÍ KRAJNICE A DOSYPÁVKY SE ZHUT DO 100% PS</t>
  </si>
  <si>
    <t>Vhodný materiál násypu podle ČSN 73 6133. SW (písek), GW (štěrk), G-F (štěrk s příměsí jemnozrnné zeminy), S-F (písek s příměsí jemnozrnné zeminy). 
Při použití štěrkových zemin (GW, G-F) je hutnění na 97% PS. Při použití písčitých zemin (SW, S-F) je hutnění na 95% PS.</t>
  </si>
  <si>
    <t>zemní krajnice (určeno z příčných řezů): 110=110,000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</si>
  <si>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</si>
  <si>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34</t>
  </si>
  <si>
    <t>17411</t>
  </si>
  <si>
    <t>ZÁSYP JAM A RÝH ZEMINOU SE ZHUTNĚNÍM</t>
  </si>
  <si>
    <t>zásyp jam kolem nových ÚV: 26,453=26,453 [A] 
zához rýh přípojek nových ÚV: 12,221=12,221 [B] 
zához rýh pro dešťové svody: 8,840=8,840 [C] 
zához pro obnovované odvodnění DN 400: 1,987=1,987 [D] 
zához pro obnovované odvodnění DN 600: 4,581=4,581 [E] 
zásyp jámy kolem HV: 2,97=2,970 [F] 
Celkem: A+B+C+D+E+F=57,052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</si>
  <si>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</si>
  <si>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35</t>
  </si>
  <si>
    <t>17451</t>
  </si>
  <si>
    <t>ZÁSYP JAM A RÝH ZE ZEMIN NEPROPUSTNÝCH</t>
  </si>
  <si>
    <t>Zásyp kolem základových prahů propustků. Zemina obsahující více jak 20 % jemných částic (propadu sítem 0,01 mm), pokud je lze zpracovat a řádně zhutnit při přirozené vlhkosti. Zhutnění nejméně 100 % PS.</t>
  </si>
  <si>
    <t>(výkop pro základy z pol. 13273 - objem základů) 
podélný v km 4,700 vpravo: 1,680=1,680 [A] 
příčný v km 4,735: 1,680=1,680 [B] 
podélný v km 4,748 vpravo: 1,680=1,680 [C] 
podélný v km 5,258 vlevo: 1,680=1,680 [D] 
podélný v km 5,521 vlevo: 1,680=1,680 [E] 
podélný v km 5,521 vpravo: 1,680=1,680 [F] 
podélný v km 5,841 vpravo: 1,680=1,680 [G] 
podélný v km 5,871 vpravo: 1,680=1,680 [H] 
Celkem: A+B+C+D+E+F+G+H=13,440 [I]</t>
  </si>
  <si>
    <t>36</t>
  </si>
  <si>
    <t>17581</t>
  </si>
  <si>
    <t>OBSYP POTRUBÍ A OBJEKTŮ Z NAKUPOVANÝCH MATERIÁLŮ</t>
  </si>
  <si>
    <t>propustky - hutněný boční a krycí obsyp z kvalitního nesoudržného materiálu (písek, štěrkopísek nebo drcený lomový kámen), velikost zrna 0–16 mm, hutněný po vrstvách do 15 cm na 95% PS, ve volném terénu na 92%, do výšky alespoň 30 cm nad potrubí: 75,199=75,199 [A] 
přípojky ÚV - obsyp potrubí z lomové drti fr. 4/8 do výšky 0,3 m nad vrch potrubí: 8,798=8,798 [B] 
přípojky okapových svodů (odhad) - hutněný boční a krycí obsyp z písku, ŠP, nebo jemné drti hutněný po vrstvách do 15 cm NA 95 % PS, ve volném terénu na 92 %, do výšky alespoň 30 cm nad potrubí: 5,86=5,860 [C] 
obnovované odvodnění DN 400, hutněný boční a krycí obsyp z písku, ŠP, nebo jemné drti hutněný po vrstvách do 15 cm NA 95 % PS, ve volném terénu na 92 %, do výšky alespoň 30 cm nad potrubí: 154,689=154,689 [D] 
obnovované odvodnění DN 600, hutněný boční a krycí obsyp z písku, ŠP, nebo jemné drti hutněný po vrstvách do 15 cm NA 95 % PS, ve volném terénu na 92 %, do výšky alespoň 30 cm nad potrubí: 309,635=309,635 [E] 
propojení od ÚV 20 až k vyústění do příkopu v km 5,14  vpravo, hutněný boční a krycí obsyp z písku, ŠP, nebo jemné drti hutněný po vrstvách do 15 cm NA 95 % PS, ve volném terénu na 92 %, do výšky alespoň 30 cm nad potrubí: 64,043=64,043 [F] 
Celkem: A+B+C+D+E+F=618,224 [G]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</si>
  <si>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</si>
  <si>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37</t>
  </si>
  <si>
    <t>18120</t>
  </si>
  <si>
    <t>ÚPRAVA PLÁNĚ SE ZHUTNĚNÍM V HORNINĚ TŘ. II</t>
  </si>
  <si>
    <t>Edef2 min. 45 MPa, vč. zkoušek zhutnění, plocha konstrukce vozovky z pol. 56334 + zvýšená vozovka z kamenné dlažby z pol. 58211 + plocha panelové cesty z pol. 58303: 10350+50+125=10 525,000 [A] 
Edef2 min. 30 MPa, vč. zkoušek zhutnění, plocha parkovacích stání z pol. 582612: 125,5=125,500 [B] 
Celkem: A+B=10 650,500 [C]</t>
  </si>
  <si>
    <t>položka zahrnuje úpravu pláně včetně vyrovnání výškových rozdílů. Míru zhutnění určuje projekt.</t>
  </si>
  <si>
    <t>38</t>
  </si>
  <si>
    <t>18214</t>
  </si>
  <si>
    <t>ÚPRAVA POVRCHŮ SROVNÁNÍM ÚZEMÍ V TL DO 0,25M</t>
  </si>
  <si>
    <t>pol. 18222 + pol. 18232. 
4986+1140=6 126,000 [A]</t>
  </si>
  <si>
    <t>položka zahrnuje srovnání výškových rozdílů terénu</t>
  </si>
  <si>
    <t>39</t>
  </si>
  <si>
    <t>18222</t>
  </si>
  <si>
    <t>ROZPROSTŘENÍ ORNICE VE SVAHU V TL DO 0,15M</t>
  </si>
  <si>
    <t>ohumusování ve svahu, tl. 0,15 m</t>
  </si>
  <si>
    <t>4155*1,2=4 986,000 [A]</t>
  </si>
  <si>
    <t>položka zahrnuje: 
nutné přemístění ornice z dočasných skládek vzdálených do 50m 
rozprostření ornice v předepsané tloušťce ve svahu přes 1:5</t>
  </si>
  <si>
    <t>40</t>
  </si>
  <si>
    <t>18232</t>
  </si>
  <si>
    <t>ROZPROSTŘENÍ ORNICE V ROVINĚ V TL DO 0,15M</t>
  </si>
  <si>
    <t>ohumusování v rovině, tl. 0,15 m</t>
  </si>
  <si>
    <t>1140=1 140,000 [A]</t>
  </si>
  <si>
    <t>položka zahrnuje: 
nutné přemístění ornice z dočasných skládek vzdálených do 50m 
rozprostření ornice v předepsané tloušťce v rovině a ve svahu do 1:5</t>
  </si>
  <si>
    <t>41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</si>
  <si>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</si>
  <si>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</si>
  <si>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</si>
  <si>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42</t>
  </si>
  <si>
    <t>18247</t>
  </si>
  <si>
    <t>OŠETŘOVÁNÍ TRÁVNÍKU</t>
  </si>
  <si>
    <t>Zahrnuje pokosení se shrabáním, naložení shrabků na dopravní prostředek, s odvozem a se složením, to vše bez ohledu na sklon terénu 
zahrnuje nutné zalití a hnojení</t>
  </si>
  <si>
    <t>43</t>
  </si>
  <si>
    <t>18481</t>
  </si>
  <si>
    <t>OCHRANA STROMŮ BEDNĚNÍM</t>
  </si>
  <si>
    <t>Ochrana stávajících stromů v průběhu výstavby.</t>
  </si>
  <si>
    <t>36*0,5*4*2=144,000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</si>
  <si>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</si>
  <si>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</si>
  <si>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44</t>
  </si>
  <si>
    <t>21197</t>
  </si>
  <si>
    <t>OPLÁŠTĚNÍ ODVODŇOVACÍCH ŽEBER Z GEOTEXTILIE</t>
  </si>
  <si>
    <t>Opláštění trativodu geotextilií s funkcí separační a filtrační. Plošná hmotnost 300 g/m2. Propustnost vody kolmo k rovině min. 10 l.m2.s</t>
  </si>
  <si>
    <t>Délka trativodu z pol. 212036 * 2,3 m 
965*2,3=2 219,500 [A]</t>
  </si>
  <si>
    <t>položka zahrnuje dodávku předepsané geotextilie, mimostaveništní a vnitrostaveništní dopravu a její uložení včetně potřebných přesahů (nezapočítávají se do výměry)</t>
  </si>
  <si>
    <t>45</t>
  </si>
  <si>
    <t>212036</t>
  </si>
  <si>
    <t>TRATIVODY KOMPLET Z TRUB NEKOV DN DO 150MM, RÝHA TŘ II</t>
  </si>
  <si>
    <t>trativod HDPE nebo PP, SN8, DN 150 mm, obsyp HDK 16/32, ČSN 13285, uložen do lože z ŠP fr. 0-8 tl. 0,10 m dle TKP 3 čl. 3.3.2, 95 % PS</t>
  </si>
  <si>
    <t>160+72+158+84+27+54+64+54+77+109+98+8=965,000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</si>
  <si>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</si>
  <si>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46</t>
  </si>
  <si>
    <t>215663</t>
  </si>
  <si>
    <t>ÚPRAVA PODLOŽÍ HYDRAULICKÝMI POJIVY DO 2% HL DO 0,5M</t>
  </si>
  <si>
    <t>Zlepšení aktivní zóny hydraulickým pojivem do hloubky 0,4 m, míra zhutnění 100 % PS, 
Tato úprava bude prováděna pouze se souhlasem TDI na základě zatěžovací zkoušky. Druh a množství pojiva bude stanoveno laboratně na základě odebraných vzorků v průběhu vyýstavby.</t>
  </si>
  <si>
    <t>plocha z pol. 18120. 
10525=10 525,000 [A]</t>
  </si>
  <si>
    <t>položka zahrnuje zafrézování předepsaného množství hydraulického pojiva do podloží do hloubky do 0,5m, zhutnění 
druh hydraulického pojiva stanoví zadávací dokumentace</t>
  </si>
  <si>
    <t>Vodorovné konstrukce</t>
  </si>
  <si>
    <t>47</t>
  </si>
  <si>
    <t>45152</t>
  </si>
  <si>
    <t>PODKLADNÍ A VÝPLŇOVÉ VRSTVY Z KAMENIVA DRCENÉHO</t>
  </si>
  <si>
    <t>podklad pod propustkem, ŠP fr. 0-8, tl. 0,15 m: 18,990=18,990 [A] 
podklad pro dlažbu z lomového kamene, ŠP, tl. 0,1 m: 10,275=10,275 [B] 
podklad pod přípojky ÚV - lože z lomové drti fr. 4/8, tl. 150 mm: 3,153=3,153 [C] 
podklad pod přípojky okapových svodů (odhad), ŠP, tl. 0,1 m: 1,4=1,400 [D] 
podklad pod obnovované odvodnění DN 400, ŠP, tl. 0,28 m: 84,364=84,364 [E] 
podklad pod obnovované odvodnění DN 600, ŠP, tl. 0,28 m: 141,904=141,904 [F] 
podklad pod propojení od ÚV 20 až k vyústění do příkopu v km 5,14  vpravo, ŠP, tl. 0,1 m: 15,3=15,300 [G] 
Celkem: A+B+C+D+E+F+G=275,386 [H]</t>
  </si>
  <si>
    <t>položka zahrnuje dodávku předepsaného kameniva, mimostaveništní a vnitrostaveništní dopravu a jeho uložení 
není-li v zadávací dokumentaci uvedeno jinak, jedná se o nakupovaný materiál</t>
  </si>
  <si>
    <t>48</t>
  </si>
  <si>
    <t>465512</t>
  </si>
  <si>
    <t>DLAŽBY Z LOMOVÉHO KAMENE NA MC</t>
  </si>
  <si>
    <t>Opevnění svahů příkopů a čelů propustků. 
Přírodní kámen- vyvřelá hornina, min. tl.200 mm, pevnost v tlaku min. 50 MPa, nasákavost &lt;1,5%, součinitel odolnosti proti mrazu 0,75, uložení do bet. lože C25/30 nXF3 tl. 100 mm, hloubkové spárování cementovou maltou M25-XF3.</t>
  </si>
  <si>
    <t>podélný v km 4,700 vpravo: 3,060=3,060 [A] 
příčný v km 4,735: 2,790=2,790 [B] 
podélný v km 4,748 vpravo: 2,880=2,880 [C] 
výtok v km 4,75 vlevo: 1,260=1,260 [D] 
výtok v km 5,14 vpravo:0,900=0,900 [E] 
podélný v km 5,258 vlevo: 1,944=1,944 [F] 
podélný v km 5,521 vlevo: 3,240=3,240 [G] 
podélný v km 5,521 vpravo: 3,240=3,240 [H] 
vtok v km 5,62 vlevo: 1,620=1,620 [I] 
podélný v km 5,841 vpravo: 2,232=2,232 [J] 
podélný v km 5,871 vpravo: 7,524=7,524 [K] 
Celkem: A+B+C+D+E+F+G+H+I+J+K=30,690 [L]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</si>
  <si>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</si>
  <si>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49</t>
  </si>
  <si>
    <t>467314</t>
  </si>
  <si>
    <t>STUPNĚ A PRAHY VODNÍCH KORYT Z PROSTÉHO BETONU C25/30</t>
  </si>
  <si>
    <t>Základové pasy propustku a stabilizační prahy na vtoku a výtoku z bet. C25/30 nXF3.</t>
  </si>
  <si>
    <t>podélný v km 4,700 vpravo: 2,210=2,210 [A] 
příčný v km 4,735: 3,056=3,056 [B] 
podélný v km 4,748 vpravo: 2,210=2,210 [C] 
výtok v km 4,75 vlevo: 0,288=0,288 [D] 
výtok v km 5,14 vpravo: 0,270=0,270 [E] 
podélný v km 5,258 vlevo: 2,210=2,210 [F] 
podélný v km 5,521 vlevo: 2,210=2,210 [G] 
podélný v km 5,521 vpravo: 2,210=2,210 [H] 
vtok v km 5,62 vlevo: 0,432=0,432 [I] 
podélný v km 5,841 vpravo: 2,210=2,210 [J] 
podélný v km 5,871 vpravo: 2,210=2,210 [K] 
Celkem: A+B+C+D+E+F+G+H+I+J+K=19,516 [L]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</si>
  <si>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</si>
  <si>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Komunikace</t>
  </si>
  <si>
    <t>50</t>
  </si>
  <si>
    <t>56313</t>
  </si>
  <si>
    <t>VOZOVKOVÉ VRSTVY Z MECHANICKY ZPEVNĚNÉHO KAMENIVA TL. DO 150MM</t>
  </si>
  <si>
    <t>Zvýšená vozovka z kamenné dlažby - MZK tl. 150 mm.</t>
  </si>
  <si>
    <t>plocha zvýšené vozovky z pol. 58212 
50=50,000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</si>
  <si>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</si>
  <si>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51</t>
  </si>
  <si>
    <t>56333</t>
  </si>
  <si>
    <t>VOZOVKOVÉ VRSTVY ZE ŠTĚRKODRTI TL. DO 150MM</t>
  </si>
  <si>
    <t>konstrukce vozovky - horní podkladní vrstva ŠDA 0/63 podle ČSN EN 13285, tl. 150 mm: 8920=8 920,000 [A] 
zvýšená vozovka z kamenné dlažby - ŠDB 0/63 podle ČSN EN 13285., plocha zvýšené vozovky z pol. 58212: 50=50,000 [B] 
sjezd v km 5,63528 vlevo - ŠDB 0/63 podle ČSN EN 13285. tl. 150 mm. plocha z pol. 56364: 388,5=388,500 [C] 
chodníky, schodiště k č.p. 407 a vstup k č.p. 235, v obci Zásmuky s povrchem z dlažby betonové - ŠDB 0/63 podle ČSN EN 13285. tl. 150 mm. plocha z pol. 582611: 100=100,000 [D] 
konstrukce panelové vozovky - ŠDB 0/63 podle ČSN EN 13285. tl. 150 mm, 2x plocha z pol. 58303: 250=250,000 [E] 
Celkem: A+B+C+D+E=9 708,500 [F]</t>
  </si>
  <si>
    <t>52</t>
  </si>
  <si>
    <t>56334</t>
  </si>
  <si>
    <t>VOZOVKOVÉ VRSTVY ZE ŠTĚRKODRTI TL. DO 200MM</t>
  </si>
  <si>
    <t>Konstrukce vozovky - spodní podkladní vrstva ŠDA 0/63 podle ČSN EN 13285.  tl. min. 150 mm: 10350=10 350,000 [A] 
plochy parkovacích stání - ŠDB 0/63 podle ČSN EN 13285. tl. 200 mm. Plocha parkovacích stání z pol. 582612: 125,5=125,500 [B] 
Celkem: A+B=10 475,500 [C]</t>
  </si>
  <si>
    <t>53</t>
  </si>
  <si>
    <t>56363</t>
  </si>
  <si>
    <t>VOZOVKOVÉ VRSTVY Z RECYKLOVANÉHO MATERIÁLU TL DO 150MM</t>
  </si>
  <si>
    <t>sjezdy s nestmeleným povrchem - povrch z R-mat: 340=340,000 [A] 
sjezdy s povrchem betonovým - povrch z CBIII, tl. 150 mm. Plocha z pol. 581134: 20=20,000 [B] 
sjezdy s povrchem z dlažby kamenné z drobných kostek - ŠDB tl. 150 mm. Plocha z pol. 58221: 93=93,000 [C] 
Celkem: A+B+C=453,000 [D]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</si>
  <si>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</si>
  <si>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54</t>
  </si>
  <si>
    <t>56364</t>
  </si>
  <si>
    <t>VOZOVKOVÉ VRSTVY Z RECYKLOVANÉHO MATERIÁLU TL DO 200MM</t>
  </si>
  <si>
    <t>sjezd v km 5,63528 vlevo - povrch z R-mat tl. 180 mm: 50=50,000 [A] 
sjezdy s povrchem z dlažby betonové - R-mat. tl. 200 mm. Plocha sjezdů z pol. 582612 + 58261B: 338,5=338,500 [B] 
Celkem: A+B=388,500 [C]</t>
  </si>
  <si>
    <t>55</t>
  </si>
  <si>
    <t>56930</t>
  </si>
  <si>
    <t>ZPEVNĚNÍ KRAJNIC ZE ŠTĚRKODRTI</t>
  </si>
  <si>
    <t>ŠD fr. 0/32, tl. 0,15 m. Možnost narhradit ŠD Recyklátem.</t>
  </si>
  <si>
    <t>1205*0,15=180,750 [A]</t>
  </si>
  <si>
    <t>- dodání kameniva předepsané kvality a zrnitosti 
- rozprostření a zhutnění vrstvy v předepsané tloušťce 
- zřízení vrstvy bez rozlišení šířky, pokládání vrstvy po etapách</t>
  </si>
  <si>
    <t>56</t>
  </si>
  <si>
    <t>572123</t>
  </si>
  <si>
    <t>INFILTRAČNÍ POSTŘIK Z EMULZE DO 1,0KG/M2</t>
  </si>
  <si>
    <t>konstrukce vozovky - infiltrační postřik, PI-C, 0,6 kg/m2 na vrstvě ŠD,</t>
  </si>
  <si>
    <t>Plocha konstrukce vozovky z pol. 8981 
8920=8 920,000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</si>
  <si>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</si>
  <si>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</t>
  </si>
  <si>
    <t>572213</t>
  </si>
  <si>
    <t>SPOJOVACÍ POSTŘIK Z EMULZE DO 0,5KG/M2</t>
  </si>
  <si>
    <t>konstrukce vozovky - spojovací postřik, PS-C, 0,35 kg/m2 na vrstvě ACL. Plocha z pol. 574C66: 8110=8 110,000 [A] 
konstrukce vozovky - spojovací postřik, PS-C, 0,35 kg/m2 na vrstvě ACP. Plocha z pol. 574E46: 8220=8 220,000 [B] 
Celkem: A+B=16 330,000 [C]</t>
  </si>
  <si>
    <t>58</t>
  </si>
  <si>
    <t>574A33</t>
  </si>
  <si>
    <t>ASFALTOVÝ BETON PRO OBRUSNÉ VRSTVY ACO 11 TL. 40MM</t>
  </si>
  <si>
    <t>konstrukce vozovky - asfaltový beton, ACO 11, 40 mm</t>
  </si>
  <si>
    <t>8010=8 010,000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</si>
  <si>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</si>
  <si>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59</t>
  </si>
  <si>
    <t>574C56</t>
  </si>
  <si>
    <t>ASFALTOVÝ BETON PRO LOŽNÍ VRSTVY ACL 16+, 16S TL. 60MM</t>
  </si>
  <si>
    <t>Konstrukce vozovky - asfaltový beton, ACL 16+, 60 mm</t>
  </si>
  <si>
    <t>8110=8 110,000 [A]</t>
  </si>
  <si>
    <t>60</t>
  </si>
  <si>
    <t>574E46</t>
  </si>
  <si>
    <t>ASFALTOVÝ BETON PRO PODKLADNÍ VRSTVY ACP 16+, 16S TL. 50MM</t>
  </si>
  <si>
    <t>Konstrukce vozovky - asfaltový beton, ACP 16+, 50 mm</t>
  </si>
  <si>
    <t>8220=8 220,000 [A]</t>
  </si>
  <si>
    <t>61</t>
  </si>
  <si>
    <t>57621</t>
  </si>
  <si>
    <t>POSYP KAMENIVEM DRCENÝM 5KG/M2</t>
  </si>
  <si>
    <t>Posyp kamenivem HDK frakce 2/4, 3,0 kg/m2 na infiltrační postřik na vrstvě ŠD,</t>
  </si>
  <si>
    <t>plocha z pol. 572123 
8920=8 920,000 [A]</t>
  </si>
  <si>
    <t>- dodání kameniva předepsané kvality a zrnitosti 
- posyp předepsaným množstvím</t>
  </si>
  <si>
    <t>62</t>
  </si>
  <si>
    <t>581134</t>
  </si>
  <si>
    <t>CEMENTOBETONOVÝ KRYT JEDNOVRSTVÝ NEVYZTUŽENÝ TŘ.III TL. DO 150MM</t>
  </si>
  <si>
    <t>sjezdy s povrchem betonovým - povrch z CBIII, tl. 150 mm</t>
  </si>
  <si>
    <t>20=20,000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</si>
  <si>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</si>
  <si>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63</t>
  </si>
  <si>
    <t>58211</t>
  </si>
  <si>
    <t>DLÁŽDĚNÉ KRYTY Z VELKÝCH KOSTEK DO LOŽE Z KAMENIVA</t>
  </si>
  <si>
    <t>Spáry mezi kostkami budou vyplněny drobným kamenivem. Se souhlasem TDI a Investora lze použít původní vybouranou dlažbu.</t>
  </si>
  <si>
    <t>sjezd v km 4,78616 vlevo, do lože 40 mm z fr. 4-8. 20=20,000 [A] 
sjezd v km 5,07 vpravo, do lože 40 mm z fr. 4-8. 17=17,000 [B] 
Celkem: A+B=37,000 [C]</t>
  </si>
  <si>
    <t>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</si>
  <si>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64</t>
  </si>
  <si>
    <t>58212</t>
  </si>
  <si>
    <t>DLÁŽDĚNÉ KRYTY Z VELKÝCH KOSTEK DO LOŽE Z MC</t>
  </si>
  <si>
    <t>Zvýšená vozovka z kamenné dlažby tl. 160 mm, do lože z C20/25 n XF3 tl. 50 mm. Spáry mezi kostkami budou vyplněny maltou ve formě kalu nebo zálivky, nebo suchou směsí drobného kameniva s cementem.</t>
  </si>
  <si>
    <t>50=50,000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</si>
  <si>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</si>
  <si>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65</t>
  </si>
  <si>
    <t>58221</t>
  </si>
  <si>
    <t>DLÁŽDĚNÉ KRYTY Z DROBNÝCH KOSTEK DO LOŽE Z KAMENIVA</t>
  </si>
  <si>
    <t>do lože tl. 40 mm, se souhlasem TDI a Investora lze použít původní vybouranou dlažbu.</t>
  </si>
  <si>
    <t>sjezd v km 5,73233 vlevo: 26=26,000 [A] 
sjezd v km 5,76682 vlevo: 35=35,000 [B] 
sjezd v km 5,94608 vpravo: 32=32,000 [C] 
Celkem: A+B+C=93,000 [D]</t>
  </si>
  <si>
    <t>66</t>
  </si>
  <si>
    <t>582611</t>
  </si>
  <si>
    <t>KRYTY Z BETON DLAŽDIC SE ZÁMKEM ŠEDÝCH TL 60MM DO LOŽE Z KAM</t>
  </si>
  <si>
    <t>Zámková dlažba z vibrolisovaného betonu, barva šedá, tl. 60 mm do štěrkopískového lože tl. 30 mm. 
Se souhlasem TDI a Investora lze využít nepoškozenou dlažbu z pol. 11347.</t>
  </si>
  <si>
    <t>schodiště k č.p. 407 a vstup k č.p. 235, a oprava chodníku nad opravovaným odvodněním před novými RD v obci Zásmuky: 
100=100,000 [A]</t>
  </si>
  <si>
    <t>67</t>
  </si>
  <si>
    <t>582612</t>
  </si>
  <si>
    <t>KRYTY Z BETON DLAŽDIC SE ZÁMKEM ŠEDÝCH TL 80MM DO LOŽE Z KAM</t>
  </si>
  <si>
    <t>Zámková dlažba z vibrolisovaného betonu, barva šedá, tl. 80 mm do štěrkopískového lože tl. 40 mm. 
Se souhlasem TDI a Investora lze využít nepoškozenou dlažbu z pol. 11347.</t>
  </si>
  <si>
    <t>sjezdy s povrchem z dlažby - povrch z bet. dlažby, tl. 80 mm: 322=322,000 [A] 
parkovací stání - povrch z bet. dlažby, tl. 80 mm: 125,5=125,500 [B] 
Celkem: A+B=447,500 [C]</t>
  </si>
  <si>
    <t>68</t>
  </si>
  <si>
    <t>58261B</t>
  </si>
  <si>
    <t>KRYTY Z BETON DLAŽDIC SE ZÁMKEM BAREV RELIÉF TL 80MM DO LOŽE Z KAM</t>
  </si>
  <si>
    <t>Zámková dlažba z vibrolisovaného betonu, barva červená, tl. 80 mm do štěrkopískového lože tl. 40 mm.</t>
  </si>
  <si>
    <t>reliéfní dlažba červená na sjezdech, tl. 80 mm: 16,5=16,500 [A]</t>
  </si>
  <si>
    <t>69</t>
  </si>
  <si>
    <t>58303</t>
  </si>
  <si>
    <t>KRYT ZE SINIČNÍCH DÍLCŮ (PANELŮ) TL 210MM</t>
  </si>
  <si>
    <t>Panelová vozovka sjezdu v km 4,74788 vpravo, včetně dobetonování v místech napojení.</t>
  </si>
  <si>
    <t>125=125,000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</si>
  <si>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</si>
  <si>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70</t>
  </si>
  <si>
    <t>58402</t>
  </si>
  <si>
    <t>VOZOVKOVÉ KRYTY Z VEGETAČNÍCH DÍLCŮ DO LOŽE Z KAM TL PŘES 100MM</t>
  </si>
  <si>
    <t>Podklad z ŠD tl. 100 mm, výplň spar vegetační dlažby ŠD 4/8.</t>
  </si>
  <si>
    <t>plochy z vegetačních dílců: 53,2=53,200 [A]</t>
  </si>
  <si>
    <t>Přidružená stavební výroba</t>
  </si>
  <si>
    <t>71</t>
  </si>
  <si>
    <t>711117</t>
  </si>
  <si>
    <t>IZOLACE BĚŽNÝCH KONSTRUKCÍ PROTI ZEMNÍ VLHKOSTI Z PE FÓLIÍ</t>
  </si>
  <si>
    <t>Nopová folie HDPE u budov a plotů</t>
  </si>
  <si>
    <t>v km 4,93 - 5,04. 2 m2 na 1 m délky: 104*2=208,000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</si>
  <si>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</si>
  <si>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</si>
  <si>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72</t>
  </si>
  <si>
    <t>82446</t>
  </si>
  <si>
    <t>POTRUBÍ Z TRUB ŽELEZOBETONOVÝCH DN DO 400MM</t>
  </si>
  <si>
    <t>Nové potrubí DN 400 mm.</t>
  </si>
  <si>
    <t>160+102=262,000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</si>
  <si>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</si>
  <si>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73</t>
  </si>
  <si>
    <t>82458</t>
  </si>
  <si>
    <t>POTRUBÍ Z TRUB ŽELEZOBETONOVÝCH DN DO 600MM</t>
  </si>
  <si>
    <t>Nové potrubí DN 600 mm.</t>
  </si>
  <si>
    <t>362=362,000 [A]</t>
  </si>
  <si>
    <t>74</t>
  </si>
  <si>
    <t>86745</t>
  </si>
  <si>
    <t>CHRÁNIČKY Z TRUB OCELOVÝCH PODÉLNĚ PŮLENÝCH DN DO 300MM</t>
  </si>
  <si>
    <t>chránička půlená ocelová DN 300 (ochrana vodovodu)</t>
  </si>
  <si>
    <t>34=34,000 [A]</t>
  </si>
  <si>
    <t>položky pro zhotovení potrubí platí bez ohledu na sklon.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</si>
  <si>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75</t>
  </si>
  <si>
    <t>86757</t>
  </si>
  <si>
    <t>CHRÁNIČKY Z TRUB OCELOVÝCH PODÉLNĚ PŮLENÝCH DN DO 500MM</t>
  </si>
  <si>
    <t>chránička půlená ocelová DN 500 (ochrana plynovodu)</t>
  </si>
  <si>
    <t>7+7=14,000 [A]</t>
  </si>
  <si>
    <t>76</t>
  </si>
  <si>
    <t>87434</t>
  </si>
  <si>
    <t>POTRUBÍ Z TRUB PLASTOVÝCH ODPADNÍCH DN DO 200MM</t>
  </si>
  <si>
    <t>přípojky ÚV - délka přípojek Ú.V. včetně vyústění, nebo napojení: 21,019=21,019 [A] 
přípojky okapových svodů, včetně napojení - délka (odhad): 14=14,000 [B] 
propojení od ÚV 20 až k vyústění do příkopu v km 5,14  vpravo, včetně vyústění a napojení na ÚV: 153=153,000 [C] 
Celkem: A+B+C=188,019 [D]</t>
  </si>
  <si>
    <t>77</t>
  </si>
  <si>
    <t>87733</t>
  </si>
  <si>
    <t>CHRÁNIČKY PŮLENÉ Z TRUB PLAST DN DO 150MM</t>
  </si>
  <si>
    <t>chránička půlená PE DN 150 (ochrana sdělovacích kabelů CETIN): 7=7,000 [A] 
chránička půlená PE DN 150 (ochrana NN kabelů ČEZ): 45+7+7+25+50+7=141,000 [B] 
Celkem: A+B=148,000 [C]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</si>
  <si>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</si>
  <si>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78</t>
  </si>
  <si>
    <t>894171</t>
  </si>
  <si>
    <t>ŠACHTY KANALIZAČ Z BETON DÍLCŮ NA POTRUBÍ DN DO 1000MM</t>
  </si>
  <si>
    <t>Nové kanalizační šachty ze skruží, s betonovým poklpem (ve vozovce D400, jinak B125), podkladní beton C 12/15 tl. 0,1 m</t>
  </si>
  <si>
    <t>17=17,000 [A]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</si>
  <si>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</si>
  <si>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79</t>
  </si>
  <si>
    <t>89712</t>
  </si>
  <si>
    <t>VPUSŤ KANALIZAČNÍ ULIČNÍ KOMPLETNÍ Z BETONOVÝCH DÍLCŮ</t>
  </si>
  <si>
    <t>Litinová mříž třídy D400, kalový koš, podkladní beton C12/15 tl. 100 mm.</t>
  </si>
  <si>
    <t>22=22,000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</si>
  <si>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</si>
  <si>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80</t>
  </si>
  <si>
    <t>89722</t>
  </si>
  <si>
    <t>VPUSŤ KANALIZAČNÍ HORSKÁ KOMPLETNÍ Z BETON DÍLCŮ</t>
  </si>
  <si>
    <t>nová HV 1500*900 mm, hloubka do 1,5 m, včetně dodávky armatur (rám + 2 ks mříže pro třídu zatížení min. B125), podkladní beton C 12/15 tl. 0,1 m</t>
  </si>
  <si>
    <t>1=1,000 [A]</t>
  </si>
  <si>
    <t>81</t>
  </si>
  <si>
    <t>89921</t>
  </si>
  <si>
    <t>VÝŠKOVÁ ÚPRAVA POKLOPŮ</t>
  </si>
  <si>
    <t>27=27,000 [A]</t>
  </si>
  <si>
    <t>- položka výškové úpravy zahrnuje všechny nutné práce a materiály pro zvýšení nebo snížení zařízení (včetně nutné úpravy stávajícího povrchu vozovky nebo chodníku).</t>
  </si>
  <si>
    <t>82</t>
  </si>
  <si>
    <t>89922</t>
  </si>
  <si>
    <t>VÝŠKOVÁ ÚPRAVA MŘÍŽÍ</t>
  </si>
  <si>
    <t>83</t>
  </si>
  <si>
    <t>89923</t>
  </si>
  <si>
    <t>VÝŠKOVÁ ÚPRAVA KRYCÍCH HRNCŮ</t>
  </si>
  <si>
    <t>16=16,000 [A]</t>
  </si>
  <si>
    <t>84</t>
  </si>
  <si>
    <t>899642</t>
  </si>
  <si>
    <t>ZKOUŠKA VODOTĚSNOSTI POTRUBÍ DN DO 200MM</t>
  </si>
  <si>
    <t>přípojky ÚV - zkouška vodotěsnosti: 21,019=21,019 [A] 
přípojky okapových svodů - zkouška vodotěsnosti: 14=14,000 [B] 
propojení od ÚV 20 až k vyústění do příkopu v km 5,14  vpravo - zkouška vodotěsnosti: 153=153,000 [C] 
Celkem: A+B+C=188,019 [D]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</si>
  <si>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</si>
  <si>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85</t>
  </si>
  <si>
    <t>899662</t>
  </si>
  <si>
    <t>ZKOUŠKA VODOTĚSNOSTI POTRUBÍ DN DO 400MM</t>
  </si>
  <si>
    <t>obnovované odvodnění DN 400</t>
  </si>
  <si>
    <t>262=262,000 [A]</t>
  </si>
  <si>
    <t>86</t>
  </si>
  <si>
    <t>899672</t>
  </si>
  <si>
    <t>ZKOUŠKA VODOTĚSNOSTI POTRUBÍ DN DO 600MM</t>
  </si>
  <si>
    <t>obnovované odvodnění DN 600</t>
  </si>
  <si>
    <t>87</t>
  </si>
  <si>
    <t>89980</t>
  </si>
  <si>
    <t>TELEVIZNÍ PROHLÍDKA POTRUBÍ</t>
  </si>
  <si>
    <t>812=812,000 [A]</t>
  </si>
  <si>
    <t>položka zahrnuje prohlídku potrubí televizní kamerou, záznam prohlídky na nosičích DVD a vyhotovení závěrečného písemného protokolu</t>
  </si>
  <si>
    <t>88</t>
  </si>
  <si>
    <t>899901</t>
  </si>
  <si>
    <t>PŘEPOJENÍ PŘÍPOJEK</t>
  </si>
  <si>
    <t>Přepojení přípojek u výměny stávajících ÚV za nové.</t>
  </si>
  <si>
    <t>15=15,000 [A]</t>
  </si>
  <si>
    <t>položka zahrnuje řez na potrubí, dodání a osazení příslušných tvarovek a armatur</t>
  </si>
  <si>
    <t>Ostatní konstrukce a práce</t>
  </si>
  <si>
    <t>89</t>
  </si>
  <si>
    <t>91228</t>
  </si>
  <si>
    <t>SMĚROVÉ SLOUPKY Z PLAST HMOT VČETNĚ ODRAZNÉHO PÁSKU</t>
  </si>
  <si>
    <t>směrové sloupky  Z11a: 34=34,000 [A] 
směrové sloupky Z11b: 29=29,000 [B] 
směrové sloupky červené kulaté Z11g: 2=2,000 [C] 
Celkem: A+B+C=65,000 [D]</t>
  </si>
  <si>
    <t>položka zahrnuje: 
- dodání a osazení sloupku včetně nutných zemních prací 
- vnitrostaveništní a mimostaveništní doprava 
- odrazky plastové nebo z retroreflexní fólie</t>
  </si>
  <si>
    <t>90</t>
  </si>
  <si>
    <t>91297</t>
  </si>
  <si>
    <t>DOPRAVNÍ ZRCADLO</t>
  </si>
  <si>
    <t>2=2,000 [A]</t>
  </si>
  <si>
    <t>položka zahrnuje: 
- dodání a osazení zrcadla včetně nutných zemních prací 
- předepsaná povrchová úprava 
- vnitrostaveništní a mimostaveništní doprava 
- odrazky plastové nebo z retroreflexní fólie.</t>
  </si>
  <si>
    <t>91</t>
  </si>
  <si>
    <t>914161</t>
  </si>
  <si>
    <t>DOPRAVNÍ ZNAČKY ZÁKLADNÍ VELIKOSTI HLINÍKOVÉ FÓLIE TŘ 1 - DODÁVKA A MONTÁŽ</t>
  </si>
  <si>
    <t>značky obnovované: 
B1: 1=1,000 [A] 
E13: 1=1,000 [B] 
IS3a: 3=3,000 [C] 
IS3b: 3=3,000 [D] 
IS3c: 2=2,000 [E] 
IZ4a: 2=2,000 [F] 
IZ4b: 2=2,000 [G] 
P3: 1=1,000 [H] 
P2: 2=2,000 [I] 
P6: 1=1,000 [J] 
P4: 2=2,000 [K] 
značky nové: 
P2: 4=4,000 [M] 
IZ4b: 2=2,000 [N] 
E2b: 6=6,000 [O] 
P6: 2=2,000 [P] 
P8: 1=1,000 [Q] 
P7: 1=1,000 [R] 
IZ4a: 2=2,000 [S] 
DZ kulaté: 1=1,000 [T] 
P4: 1=1,000 [U] 
IS3a: 1=1,000 [V] 
IS3c: 1=1,000 [W] 
Celkem: A+B+C+D+E+F+G+H+I+J+K+M+N+O+P+Q+R+S+T+U+V+W=42,000 [X]</t>
  </si>
  <si>
    <t>položka zahrnuje: 
- dodávku a montáž značek v požadovaném provedení</t>
  </si>
  <si>
    <t>92</t>
  </si>
  <si>
    <t>914163</t>
  </si>
  <si>
    <t>DOPRAVNÍ ZNAČKY ZÁKLADNÍ VELIKOSTI HLINÍKOVÉ FÓLIE TŘ 1 - DEMONTÁŽ</t>
  </si>
  <si>
    <t>Demontované značení bude předáno investorovi a uloženo na místo dle jeho určení.</t>
  </si>
  <si>
    <t>Značky rušené: 
E2b: 2=2,000 [A] 
IS3a: 1=1,000 [B] 
IS3c: 1=1,000 [C] 
IZ4a: 1=1,000 [D] 
IZ4b: 1=1,000 [E] 
P1: 2=2,000 [F] 
P4: 2=2,000 [G] 
Značky obnovované: 
dopravní zrcadlo: 1=1,000 [S] 
B1: 1=1,000 [H] 
E13: 1=1,000 [I] 
IS3a: 3=3,000 [J] 
IS3b: 3=3,000 [K] 
IS3c: 2=2,000 [L] 
IZ4a: 2=2,000 [M] 
IZ4b: 2=2,000 [N] 
P3: 1=1,000 [O] 
P2: 2=2,000 [P] 
P6: 1=1,000 [Q] 
P4: 2=2,000 [R] 
Celkem: A+B+C+D+E+F+G+S+H+I+J+K+L+M+N+O+P+Q+R=31,000 [T]</t>
  </si>
  <si>
    <t>Položka zahrnuje odstranění, demontáž a odklizení materiálu s odvozem na předepsané místo</t>
  </si>
  <si>
    <t>93</t>
  </si>
  <si>
    <t>914461</t>
  </si>
  <si>
    <t>DOPRAVNÍ ZNAČKY 100X150CM HLINÍKOVÉ FÓLIE TŘ 1 - DODÁVKA A MONTÁŽ</t>
  </si>
  <si>
    <t>značky obnovované 100 x 150 cm</t>
  </si>
  <si>
    <t>IZ8a: 1=1,000 [A] 
IZ8b: 1=1,000 [B] 
Celkem: A+B=2,000 [C]</t>
  </si>
  <si>
    <t>94</t>
  </si>
  <si>
    <t>914463</t>
  </si>
  <si>
    <t>DOPRAVNÍ ZNAČKY 100X150CM HLINÍKOVÉ FÓLIE TŘ 1 - DEMONTÁŽ</t>
  </si>
  <si>
    <t>95</t>
  </si>
  <si>
    <t>914913</t>
  </si>
  <si>
    <t>SLOUPKY A STOJKY DZ Z OCEL TRUBEK ZABETON DEMONTÁŽ</t>
  </si>
  <si>
    <t>25=25,000 [A]</t>
  </si>
  <si>
    <t>96</t>
  </si>
  <si>
    <t>914931</t>
  </si>
  <si>
    <t>SLOUPKY A STOJKY DZ Z HLINÍK TRUBEK ZABETON DOD A MONTÁŽ</t>
  </si>
  <si>
    <t>včetně protikorozní ochrany (PKO) a patky z betonu C 16/20 XF2</t>
  </si>
  <si>
    <t>33=33,000 [A]</t>
  </si>
  <si>
    <t>položka zahrnuje: 
- sloupky a upevňovací zařízení včetně jejich osazení (betonová patka, zemní práce)</t>
  </si>
  <si>
    <t>97</t>
  </si>
  <si>
    <t>915111</t>
  </si>
  <si>
    <t>VODOROVNÉ DOPRAVNÍ ZNAČENÍ BARVOU HLADKÉ - DODÁVKA A POKLÁDKA</t>
  </si>
  <si>
    <t>V2b (1,5/1,5/0,25): 100*0,25/2=12,500 [A] 
V4 (0,125): 2577*0,125=322,125 [B] 
V10d (0,5/0,5/0,25): 24*0,25/2=3,000 [C] 
Celkem: A+B+C=337,625 [D]</t>
  </si>
  <si>
    <t>položka zahrnuje: 
- dodání a pokládku nátěrového materiálu (měří se pouze natíraná plocha) 
- předznačení a reflexní úpravu</t>
  </si>
  <si>
    <t>98</t>
  </si>
  <si>
    <t>915221</t>
  </si>
  <si>
    <t>VODOR DOPRAV ZNAČ PLASTEM STRUKTURÁLNÍ NEHLUČNÉ - DOD A POKLÁDKA</t>
  </si>
  <si>
    <t>99</t>
  </si>
  <si>
    <t>917212</t>
  </si>
  <si>
    <t>ZÁHONOVÉ OBRUBY Z BETONOVÝCH OBRUBNÍKŮ ŠÍŘ 80MM</t>
  </si>
  <si>
    <t>Záhonová obruba, do betonového lože s opěrou z betonu C25/30n XF1.</t>
  </si>
  <si>
    <t>Položka zahrnuje: 
dodání a pokládku betonových obrubníků o rozměrech předepsaných zadávací dokumentací 
betonové lože i boční betonovou opěrku.</t>
  </si>
  <si>
    <t>100</t>
  </si>
  <si>
    <t>917224</t>
  </si>
  <si>
    <t>SILNIČNÍ A CHODNÍKOVÉ OBRUBY Z BETONOVÝCH OBRUBNÍKŮ ŠÍŘ 150MM</t>
  </si>
  <si>
    <t>Do betonového lože s opěrou z betonu C25/30n XF1.</t>
  </si>
  <si>
    <t>nové silniční obruby nášlap +0cm: 125=125,000 [A] 
nové silniční obruby nášlap +2cm: 26=26,000 [B] 
nové silniční obruby nášlap +5cm: 280=280,000 [C] 
nové silniční obruby nášlap +15cm: 376=376,000 [D] 
nové silniční obruby, přechodový kus: 28=28,000 [E] 
Celkem: A+B+C+D+E=835,000 [F]</t>
  </si>
  <si>
    <t>101</t>
  </si>
  <si>
    <t>91726</t>
  </si>
  <si>
    <t>KO OBRUBNÍKY BETONOVÉ</t>
  </si>
  <si>
    <t>Nové silniční obruby betonové šikmé 0,3 x 0,3 m, výška nášlapu 0,08 m, do betonového lože s opěrou z betonu C25/30n XF1.</t>
  </si>
  <si>
    <t>30=30,000 [A]</t>
  </si>
  <si>
    <t>102</t>
  </si>
  <si>
    <t>9183B3</t>
  </si>
  <si>
    <t>PROPUSTY Z TRUB DN 400MM PLASTOVÝCH</t>
  </si>
  <si>
    <t>Nový trubní propustek DN 400 mm, korugované, PP, SN16, šikmé seříznutí.</t>
  </si>
  <si>
    <t>podélný v km 5,841 vpravo: 10=10,000 [A] 
podélný v km 5,871 vpravo: 10=10,000 [B] 
Celkem: A+B=20,000 [C]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</si>
  <si>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</si>
  <si>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103</t>
  </si>
  <si>
    <t>9183D3</t>
  </si>
  <si>
    <t>PROPUSTY Z TRUB DN 600MM PLASTOVÝCH</t>
  </si>
  <si>
    <t>Nový trubní propustek DN 600 mm, korugované, PP, SN16, šikmé seříznutí.</t>
  </si>
  <si>
    <t>podélný v km 4,700 vpravo: 12=12,000 [A] 
příčný v km 4,735: 11=11,000 [B] 
podélný v km 4,748 vpravo: 11=11,000 [C] 
podélný v km 5,2581 vlevo: 11=11,000 [D] 
podélný v km 5,521 vlevo: 13,7=13,700 [E] 
podélný v km 5,521 vpravo: 13,7=13,700 [F] 
Celkem: A+B+C+D+E+F=72,400 [G]</t>
  </si>
  <si>
    <t>104</t>
  </si>
  <si>
    <t>919111</t>
  </si>
  <si>
    <t>ŘEZÁNÍ ASFALTOVÉHO KRYTU VOZOVEK TL DO 50MM</t>
  </si>
  <si>
    <t>svislé zaříznutí stávající konstrukce v místech napojení nové konstrukce vozovky na stávající konstrukci</t>
  </si>
  <si>
    <t>86=86,000 [A]</t>
  </si>
  <si>
    <t>položka zahrnuje řezání vozovkové vrstvy v předepsané tloušťce, včetně spotřeby vody</t>
  </si>
  <si>
    <t>105</t>
  </si>
  <si>
    <t>931326</t>
  </si>
  <si>
    <t>TĚSNĚNÍ DILATAČ SPAR ASF ZÁLIVKOU MODIFIK PRŮŘ DO 800MM2</t>
  </si>
  <si>
    <t>Asfaltová zálivka podél obrub, žlabů a u napojení nové konstrukce vozovky na stávající konstrukci. 
Boční stěny komůrky budou opatřeny adhezním nátěrem.</t>
  </si>
  <si>
    <t>pol. 919111 + pol. 113763 
86+105=191,000 [A]</t>
  </si>
  <si>
    <t>položka zahrnuje dodávku a osazení předepsaného materiálu, očištění ploch spáry před úpravou, očištění okolí spáry po úpravě 
nezahrnuje těsnící profil</t>
  </si>
  <si>
    <t>106</t>
  </si>
  <si>
    <t>935812</t>
  </si>
  <si>
    <t>ŽLABY A RIGOLY DLÁŽDĚNÉ Z KOSTEK DROBNÝCH DO BETONU TL 100MM</t>
  </si>
  <si>
    <t>odvodňovací rigol š. 0,5 m, dlážděný z drobné kamenné kostky do betonového lože z C25/30n XF3, spárování cementovou maltou M25-XF3.</t>
  </si>
  <si>
    <t>268*0,5=134,000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</si>
  <si>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úpravu napojení a ukončení 
- vnitrostaveništní i mimostaveništní dopravu 
- měří se vydlážděná plocha.</t>
  </si>
  <si>
    <t>107</t>
  </si>
  <si>
    <t>96616</t>
  </si>
  <si>
    <t>BOURÁNÍ KONSTRUKCÍ ZE ŽELEZOBETONU</t>
  </si>
  <si>
    <t>Bourání betonových čel stávajících propustků. Odvozná vzdálnost v režii zhotovitele.</t>
  </si>
  <si>
    <t>v km 5,521 vlevo: 0,3*1,5*1,5+0,3*1,7*1,5=1,440 [A] 
v km 5,521 vpravo: 0,3*1,6*1,5+0,3*1,5*1,5=1,395 [B] 
Celkem: A+B=2,835 [C]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</si>
  <si>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</si>
  <si>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108</t>
  </si>
  <si>
    <t>966345</t>
  </si>
  <si>
    <t>BOURÁNÍ PROPUSTŮ Z TRUB DN DO 300MM</t>
  </si>
  <si>
    <t>bourání stávajícího příčného trubního propustku DN 300 mm v km 4,735: 10=10,000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</si>
  <si>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</si>
  <si>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109</t>
  </si>
  <si>
    <t>966357</t>
  </si>
  <si>
    <t>BOURÁNÍ PROPUSTŮ Z TRUB DN DO 500MM</t>
  </si>
  <si>
    <t>Bourání stávajícího podélného trubního propustku DN 400 mm. Odvozná vzdálnost v režii zhotovitele.</t>
  </si>
  <si>
    <t>v km 4,748 vpravo: 17,8=17,800 [A] 
v km 5,258 vlevo: 8=8,000 [B] 
v km 5,521 vlevo: 10,5=10,500 [C] 
v km 5,521 vpravo: 10,5=10,500 [D] 
Celkem: A+B+C+D=46,800 [E]</t>
  </si>
  <si>
    <t>110</t>
  </si>
  <si>
    <t>96687</t>
  </si>
  <si>
    <t>VYBOURÁNÍ ULIČNÍCH VPUSTÍ KOMPLETNÍCH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</si>
  <si>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</si>
  <si>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111</t>
  </si>
  <si>
    <t>96688</t>
  </si>
  <si>
    <t>VYBOURÁNÍ KANALIZAČ ŠACHET KOMPLETNÍCH</t>
  </si>
  <si>
    <t>Vybourání šachet na stávajícím zatrubněném odvodnění. 
Odvoz k recyklaci. Odvozná vzdálnost v režii zhotovitele.</t>
  </si>
  <si>
    <t>3=3,000 [A]</t>
  </si>
  <si>
    <t>112</t>
  </si>
  <si>
    <t>969246</t>
  </si>
  <si>
    <t>VYBOURÁNÍ POTRUBÍ DN DO 400MM KANALIZAČ</t>
  </si>
  <si>
    <t>vybourání stávajícího zatrubnění DN 400 v km 4,756 - 4,916 vlevo: 156=156,000 [A] 
vybourání stávajícího zatrubnění DN 400 v km 5,880 - 5,980 vpravo: 102=102,000 [B] 
Celkem: A+B=258,000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</si>
  <si>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</si>
  <si>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113</t>
  </si>
  <si>
    <t>969258</t>
  </si>
  <si>
    <t>VYBOURÁNÍ POTRUBÍ DN DO 600MM KANALIZAČ</t>
  </si>
  <si>
    <t>Odvoz k recyklaci. Odvozná vzdálnost v režii zhotovitele. 
Potrubí, které je před pozemky parc. č. 536/7, 535/10, 535/9 a 535/6 bude, v případě výměny stávajícího odvodňovacího potrubí, toto stávající potrubí předáno vlastníkům přilehlých pozemků (na základě jejich požadavku).</t>
  </si>
  <si>
    <t>vybourání stávajícího zatrubnění DN 600 v km 5,631 - 5,980 vlevo: 350=350,000 [A]</t>
  </si>
  <si>
    <t>SO 102</t>
  </si>
  <si>
    <t>Nástupiště a chodníky</t>
  </si>
  <si>
    <t>SEJMUTÍ DRNU, pol. 11130 * tl. 0,15 m * 1,6 t/m3: 59,1*0,15*1,6=14,184 [A] 
přebytek vykopané zeminy na skládku (1 m3=1,9 T): 38*1,9=72,200 [B] 
Celkem: A+B=86,384 [C]</t>
  </si>
  <si>
    <t>ODSTRAN KRYTU ZPEVNĚNÝCH PLOCH Z DLAŽEB KOSTEK VČET PODKL, pol. 11347 * 2,4 t/m3: 53,863*2,4=129,271 [A] 
ODSTRANĚNÍ CHODNÍKOVÝCH A SILNIČNÍCH OBRUBNÍKŮ BETONOVÝCH, pol. 11352 * 0,08 t/m: 23*0,08=1,840 [B] 
Celkem: A+B=131,111 [C]</t>
  </si>
  <si>
    <t>Pořízení (nákup) ornice,</t>
  </si>
  <si>
    <t>0,15 *(pol.18222 + pol. 18232). 
(10,8+146)*0,15=23,520 [A]</t>
  </si>
  <si>
    <t>12,5*2=25,000 [A]</t>
  </si>
  <si>
    <t>sejmutí drnu v ploše, předpokládaná tloušťka 0,15 m: 346*0,15=51,900 [A] 
sejmutí drnu ve svahu, předpokládaná tloušťka 0,15 m: 40*0,15*1,2=7,200 [B] 
Celkem: A+B=59,100 [C]</t>
  </si>
  <si>
    <t>plocha pod budoucím chodníkem v km 5,87 vlevo, tl. 0,25 m: 25*0,25=6,250 [A] 
plocha pod budoucím chodníkem v km 5,98 vlevo, tl. 0,25 m: 25*0,25=6,250 [B] 
Celkem: A+B=12,500 [C]</t>
  </si>
  <si>
    <t>chodník v km 5,865 vlevo (betonová dlažba bude použita pro zpětné odláždění chodníku, včetně dlažby pro nevidomé), tl. 0,25 m: 18,6*0,25=4,650 [A] 
chodník v km 5,91 - 5,94 vlevo (kamenné bloky), tl. 0,25 m: 70*0,25=17,500 [B] 
chodník před napojením na I/3 vpravo (betonová dlažba bude použita pro zpětné odláždění chodníku), tl. 0,25 m: 30,8*0,25=7,700 [C] 
chodník před napojením na I/3 vlevo (betonová dlažba bude použita pro zpětné odláždění chodníku), tl. 0,25 m: (10,7+43,35)*0,25=13,513 [D] 
pojížděný chodník před napojením na I/3 vlevo (betonová dlažba bude použita pro zpětné odláždění chodníku), tl. 0,3 m: 35*0,3=10,500 [E] 
Celkem: A+B+C+D+E=53,863 [F]</t>
  </si>
  <si>
    <t>23=23,000 [A]</t>
  </si>
  <si>
    <t>72=72,000 [A]</t>
  </si>
  <si>
    <t>Odvoz přebytku vykopané zeminy na skládku do 20 km.</t>
  </si>
  <si>
    <t>20*38=760,000 [A]</t>
  </si>
  <si>
    <t>Vykopání a dovoz ornice ze zemníku, Odvozná vzdálnost v režii zhotovitele.</t>
  </si>
  <si>
    <t>0,15 *(pol. 18222 + pol. 18232) 
(10,8+146)*0,15=23,520 [A]</t>
  </si>
  <si>
    <t>výkop pro propustek v km 5,871 vpravo: 18,5*1,5*1=27,750 [A] 
výkop pro betonové prahy (základy) propustku v km 5,871 vpravo: 1*1=1,000 [B] 
výkop pro betonové prahy (odláždění) propustku v km 5,871 vpravo: 0,3*0,6*2=0,360 [C] 
Celkem: A+B+C=29,110 [D]</t>
  </si>
  <si>
    <t>násypy (určeno z příčných řezů): 40=40,000 [A]</t>
  </si>
  <si>
    <t>výkop pro základy z pol. 13273 - objem základů 
1,1*1-1*0,5*1=0,600 [A]</t>
  </si>
  <si>
    <t>Hutněný boční a krycí obsyp z kvalitního nesoudržného materiálu (písek, štěrkopísek nebo drcený lomový kámen), velikost zrna 0–16 mm, hutněný po vrstvách do 15 cm na 95% PS, ve volném terénu na 92%, do výšky alespoň 30 cm nad potrubí.</t>
  </si>
  <si>
    <t>20,202=20,202 [A]</t>
  </si>
  <si>
    <t>chodníky a nástupiště, Edef2 min. 30 MPa, vč. zkoušek zhutnění.</t>
  </si>
  <si>
    <t>sjezdy s povrchem z dlažby z pol. 582612 + 58261B + 58261A + 582611 + 582614. 
64+14+18+370+18,2=484,200 [A]</t>
  </si>
  <si>
    <t>pol. 18222 + pol. 18232. 
10,8+146=156,800 [A]</t>
  </si>
  <si>
    <t>9*1,2=10,800 [A]</t>
  </si>
  <si>
    <t>146=146,000 [A]</t>
  </si>
  <si>
    <t>Svislé konstrukce</t>
  </si>
  <si>
    <t>327115</t>
  </si>
  <si>
    <t>ZDI OPĚR, ZÁRUB, NÁBŘEŽ Z DÍLCŮ BETON DO C30/37</t>
  </si>
  <si>
    <t>Palisáda u nástupiště autobusové zastávky v km 5,11 vlevo, palisády výšky 0,8 m. uloženo do lože z betonu C25/30n XF1. Palisády budou kotveny do 1/3 celkové výšky.</t>
  </si>
  <si>
    <t>0,2*16*0,8=2,560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</si>
  <si>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</si>
  <si>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451314</t>
  </si>
  <si>
    <t>PODKLADNÍ A VÝPLŇOVÉ VRSTVY Z PROSTÉHO BETONU C25/30</t>
  </si>
  <si>
    <t>podkladní beton a obetonování liniového žlabu, beton C 25/30</t>
  </si>
  <si>
    <t>0,15 * délka žlabu z pol. 93541 
0,15*5,8=0,870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</si>
  <si>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</si>
  <si>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podklad pod propustkem, ŠP fr. 0-8, tl. 0,15 m: (18,5-1)*1,5*0,15=3,938 [A] 
podklad pro dlažbu z lomového kamene, ŠP, tl. 0,1 m: 0,1*1,2*(4,5+3)=0,900 [B] 
Celkem: A+B=4,838 [C]</t>
  </si>
  <si>
    <t>0,3*1,2*(4,5+3)=2,700 [A]</t>
  </si>
  <si>
    <t>0,6*0,3*2=0,360 [A] 
0,5*1*1=0,500 [B] 
Celkem: A+B=0,860 [C]</t>
  </si>
  <si>
    <t>chodníky, nástupiště - ŠDB 0/63 podle ČSN EN 13285.</t>
  </si>
  <si>
    <t>pol. 582611 + 582614 + 58261A. 
18+370+18,2=406,200 [A]</t>
  </si>
  <si>
    <t>sjezdy s povrchem z dlažby betonové - R-mat. tl. 200 mm</t>
  </si>
  <si>
    <t>Plocha sjezdů z pol. 582612 + 58261B 
64+14=78,000 [A]</t>
  </si>
  <si>
    <t>chodníky, nástupiště - povrch z bet. dlažby 
Zámková dlažba z vibrolisovaného betonu, barva šedá, tl. 60 mm do štěrkopískového lože tl. 30 mm. 
Se souhlasem TDI a vlastníka sjezdu Lze využít nepoškozenou dlažbu z pol. 11347.</t>
  </si>
  <si>
    <t>370=370,000 [A]</t>
  </si>
  <si>
    <t>sjezdy s povrchem z betonové. dlažby 
Zámková dlažba z vibrolisovaného betonu, barva šedá, tl. 80 mm do štěrkopískového lože tl. 40 mm. 
Se souhlasem TDI a vlastníka sjezdu Lze využít nepoškozenou dlažbu z pol. 11347.</t>
  </si>
  <si>
    <t>64=64,000 [A]</t>
  </si>
  <si>
    <t>582614</t>
  </si>
  <si>
    <t>KRYTY Z BETON DLAŽDIC SE ZÁMKEM BAREV TL 60MM DO LOŽE Z KAM</t>
  </si>
  <si>
    <t>kontrastní pás u nástupní hrany nástupiště - povrch z bet. dlažby 
Zámková dlažba z vibrolisovaného betonu, barva červená, tl. 60 mm do štěrkopískového lože tl. 30 mm.</t>
  </si>
  <si>
    <t>4*0,35*13=18,200 [A]</t>
  </si>
  <si>
    <t>58261A</t>
  </si>
  <si>
    <t>KRYTY Z BETON DLAŽDIC SE ZÁMKEM BAREV RELIÉF TL 60MM DO LOŽE Z KAM</t>
  </si>
  <si>
    <t>reliéfní dlažba červená u chodníků 
Zámková dlažba z vibrolisovaného betonu, barva červená, tl. 60 mm do štěrkopískového lože tl. 30 mm.</t>
  </si>
  <si>
    <t>18=18,000 [A]</t>
  </si>
  <si>
    <t>reliéfní dlažba červená na sjezdech 
Zámková dlažba z vibrolisovaného betonu, barva červená, tl. 80 mm do štěrkopískového lože tl. 40 mm.</t>
  </si>
  <si>
    <t>14=14,000 [A]</t>
  </si>
  <si>
    <t>Nopová folie HDPE u budov, 0,5 m2 na 1 m délky, včetně ukončovací lišty dl. 70 m.</t>
  </si>
  <si>
    <t>70*0,5=35,000 [A]</t>
  </si>
  <si>
    <t>6=6,000 [A]</t>
  </si>
  <si>
    <t>IJ4b: 4=4,000 [A]</t>
  </si>
  <si>
    <t>IJ4a: 2=2,000 [A]</t>
  </si>
  <si>
    <t>4=4,000 [A]</t>
  </si>
  <si>
    <t>V11a BUS čáryy: 184*0,125=23,000 [A] 
V11a BUS písmena: 7,8=7,800 [B] 
Celkem: A+B=30,800 [C]</t>
  </si>
  <si>
    <t>91552</t>
  </si>
  <si>
    <t>VODOR DOPRAV ZNAČ - PÍSMENA</t>
  </si>
  <si>
    <t>nápis BUS</t>
  </si>
  <si>
    <t>6*4=24,000 [A]</t>
  </si>
  <si>
    <t>položka zahrnuje: 
- dodání a pokládku nátěrového materiálu 
- předznačení a reflexní úpravu</t>
  </si>
  <si>
    <t>210=210,000 [A]</t>
  </si>
  <si>
    <t>nové silniční obruby nášlap +2 cm: 50=50,000 [A] 
nové silniční obruby nášlap +15 cm: 100=100,000 [B] 
nové silniční obruby, přechodový kus: 15=15,000 [C] 
Celkem: A+B+C=165,000 [D]</t>
  </si>
  <si>
    <t>91725</t>
  </si>
  <si>
    <t>NÁSTUPIŠTNÍ OBRUBNÍKY BETONOVÉ</t>
  </si>
  <si>
    <t>Zastávková (Kasselská) obruba betonová, včetně přechodových dílů, do betonového lože s opěrou z betonu C25/30n XF1.</t>
  </si>
  <si>
    <t>15*4=60,000 [A]</t>
  </si>
  <si>
    <t>9181B4</t>
  </si>
  <si>
    <t>ČELA PROPUSTU Z TRUB DN DO 400MM Z BETONU DO C 25/30</t>
  </si>
  <si>
    <t>kolmé čelo propustku z betonu C 25/30 XF3.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</si>
  <si>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</si>
  <si>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nový trubní propustek DN 400 mm, korugované, PP, SN16, na výtoku šikmé seříznutí.</t>
  </si>
  <si>
    <t>18,5=18,500 [A]</t>
  </si>
  <si>
    <t>91R</t>
  </si>
  <si>
    <t>OPRAVA STÁVAJÍCÍHO OPLOCENÍ</t>
  </si>
  <si>
    <t>Oprava oplocení u nástupiště autobusové zastávky v km 5,11 vlevo. Čerpáno se souhlasem TDI.</t>
  </si>
  <si>
    <t>92R</t>
  </si>
  <si>
    <t>PŘESUN PŘÍSTŘEŠKU AUTOBUSOVÉ ZASTÁVKY</t>
  </si>
  <si>
    <t>Demontáž, přesun a opětovná montáž přístřešku autobusové zastávky v Sobočicích. Přesun ze stávající polohy v km 5,02 vpravo. Nová poloha je na novém nástupišti v km 4,825 vpravo. Včetně zemních prací a základů pro přístřešek v novém umístění.</t>
  </si>
  <si>
    <t>93541</t>
  </si>
  <si>
    <t>ŽLABY Z DÍLCŮ Z POLYMERBETONU SVĚTLÉ ŠÍŘKY DO 100MM VČETNĚ MŘÍŽÍ</t>
  </si>
  <si>
    <t>Źlaby v chodníku pro odvod vody z okapů. Mříž litinová B125.</t>
  </si>
  <si>
    <t>2,5+3,3=5,800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</si>
  <si>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</si>
  <si>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SO 185</t>
  </si>
  <si>
    <t>Dopravně inženýrská opatření (DIO)</t>
  </si>
  <si>
    <t>01R</t>
  </si>
  <si>
    <t>OPRAVA OBJÍZDNÝCH TRAS</t>
  </si>
  <si>
    <t>Opravy objízdných tras. Čerpání se souhlasem TDI.</t>
  </si>
  <si>
    <t>02720</t>
  </si>
  <si>
    <t>POMOC PRÁCE ZŘÍZ NEBO ZAJIŠŤ REGULACI A OCHRANU DOPRAVY</t>
  </si>
  <si>
    <t>Passport objízdných tras před a po stavbě. Posouzení úseků, které se zhoršily vlivem objízdné trasy.  
Čerpání pouze na přímý příkaz TDI.</t>
  </si>
  <si>
    <t>zahrnuje veškeré náklady spojené s objednatelem požadovanými zařízeními</t>
  </si>
  <si>
    <t>03720</t>
  </si>
  <si>
    <t>POMOC PRÁCE ZAJIŠŤ NEBO ZŘÍZ REGULACI A OCHRANU DOPRAVY</t>
  </si>
  <si>
    <t>Položka zahrnuje dopravně inženýrská opatření v průběhu celé stavby (dle schváleného plánu ZOV, DIO a vyjádření DI PČR), zahrnuje pronájem dopravního znační - tzn. osazení, přesuny a odvoz provizorního dopravního značení po dobu jednotlivých etap zhotovitele - tzn. celé stavby. Zahrnuje dočasné dopravní značení, semafory, dopravní zařízení (např citybloky, provizorní betonová a ocelová svodidla, světelné výstražné zařízení atd.) oplocení a všechny související práce po dobu trvání celé stavby. Zahrnuje přesun betonových svodidel a úpravu DZ ve všech etapách výstavby, vč. bet.sv. u mostů. Součástí položky je i údržba a péče o dopravně inženýrská opatření v průběhu celé stavby. 
Součástí položky je návrh DIO včetně jeho projednání a zajištění DIR. 
Pro celou stavbu.  
Položka bude čerpána se souhlasem investora a TDI.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</si>
</sst>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98</v>
      </c>
      <c s="20" t="s">
        <v>99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688</v>
      </c>
      <c s="20" t="s">
        <v>689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781</v>
      </c>
      <c s="20" t="s">
        <v>782</v>
      </c>
      <c s="21">
        <f>'SO 185'!I3</f>
      </c>
      <c s="21">
        <f>'SO 185'!O2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5" t="s">
        <v>53</v>
      </c>
      <c r="E10" s="36" t="s">
        <v>54</v>
      </c>
    </row>
    <row r="11" spans="1:5" ht="12.75">
      <c r="A11" s="37" t="s">
        <v>55</v>
      </c>
      <c r="E11" s="38" t="s">
        <v>49</v>
      </c>
    </row>
    <row r="12" spans="1:5" ht="12.75">
      <c r="A12" t="s">
        <v>56</v>
      </c>
      <c r="E12" s="36" t="s">
        <v>57</v>
      </c>
    </row>
    <row r="13" spans="1:16" ht="12.75">
      <c r="A13" s="25" t="s">
        <v>47</v>
      </c>
      <c s="29" t="s">
        <v>23</v>
      </c>
      <c s="29" t="s">
        <v>58</v>
      </c>
      <c s="25" t="s">
        <v>49</v>
      </c>
      <c s="30" t="s">
        <v>59</v>
      </c>
      <c s="31" t="s">
        <v>51</v>
      </c>
      <c s="32">
        <v>1</v>
      </c>
      <c s="33">
        <v>0</v>
      </c>
      <c s="34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5" t="s">
        <v>53</v>
      </c>
      <c r="E14" s="36" t="s">
        <v>60</v>
      </c>
    </row>
    <row r="15" spans="1:5" ht="12.75">
      <c r="A15" s="37" t="s">
        <v>55</v>
      </c>
      <c r="E15" s="38" t="s">
        <v>49</v>
      </c>
    </row>
    <row r="16" spans="1:5" ht="12.75">
      <c r="A16" t="s">
        <v>56</v>
      </c>
      <c r="E16" s="36" t="s">
        <v>57</v>
      </c>
    </row>
    <row r="17" spans="1:16" ht="12.75">
      <c r="A17" s="25" t="s">
        <v>47</v>
      </c>
      <c s="29" t="s">
        <v>22</v>
      </c>
      <c s="29" t="s">
        <v>61</v>
      </c>
      <c s="25" t="s">
        <v>49</v>
      </c>
      <c s="30" t="s">
        <v>62</v>
      </c>
      <c s="31" t="s">
        <v>63</v>
      </c>
      <c s="32">
        <v>1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89.25">
      <c r="A18" s="35" t="s">
        <v>53</v>
      </c>
      <c r="E18" s="36" t="s">
        <v>64</v>
      </c>
    </row>
    <row r="19" spans="1:5" ht="12.75">
      <c r="A19" s="37" t="s">
        <v>55</v>
      </c>
      <c r="E19" s="38" t="s">
        <v>49</v>
      </c>
    </row>
    <row r="20" spans="1:5" ht="12.75">
      <c r="A20" t="s">
        <v>56</v>
      </c>
      <c r="E20" s="36" t="s">
        <v>57</v>
      </c>
    </row>
    <row r="21" spans="1:16" ht="12.75">
      <c r="A21" s="25" t="s">
        <v>47</v>
      </c>
      <c s="29" t="s">
        <v>33</v>
      </c>
      <c s="29" t="s">
        <v>65</v>
      </c>
      <c s="25" t="s">
        <v>49</v>
      </c>
      <c s="30" t="s">
        <v>66</v>
      </c>
      <c s="31" t="s">
        <v>51</v>
      </c>
      <c s="32">
        <v>1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5" t="s">
        <v>53</v>
      </c>
      <c r="E22" s="36" t="s">
        <v>67</v>
      </c>
    </row>
    <row r="23" spans="1:5" ht="12.75">
      <c r="A23" s="37" t="s">
        <v>55</v>
      </c>
      <c r="E23" s="38" t="s">
        <v>49</v>
      </c>
    </row>
    <row r="24" spans="1:5" ht="12.75">
      <c r="A24" t="s">
        <v>56</v>
      </c>
      <c r="E24" s="36" t="s">
        <v>57</v>
      </c>
    </row>
    <row r="25" spans="1:16" ht="12.75">
      <c r="A25" s="25" t="s">
        <v>47</v>
      </c>
      <c s="29" t="s">
        <v>35</v>
      </c>
      <c s="29" t="s">
        <v>68</v>
      </c>
      <c s="25" t="s">
        <v>49</v>
      </c>
      <c s="30" t="s">
        <v>69</v>
      </c>
      <c s="31" t="s">
        <v>51</v>
      </c>
      <c s="32">
        <v>1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114.75">
      <c r="A26" s="35" t="s">
        <v>53</v>
      </c>
      <c r="E26" s="36" t="s">
        <v>70</v>
      </c>
    </row>
    <row r="27" spans="1:5" ht="12.75">
      <c r="A27" s="37" t="s">
        <v>55</v>
      </c>
      <c r="E27" s="38" t="s">
        <v>49</v>
      </c>
    </row>
    <row r="28" spans="1:5" ht="12.75">
      <c r="A28" t="s">
        <v>56</v>
      </c>
      <c r="E28" s="36" t="s">
        <v>57</v>
      </c>
    </row>
    <row r="29" spans="1:16" ht="12.75">
      <c r="A29" s="25" t="s">
        <v>47</v>
      </c>
      <c s="29" t="s">
        <v>37</v>
      </c>
      <c s="29" t="s">
        <v>71</v>
      </c>
      <c s="25" t="s">
        <v>49</v>
      </c>
      <c s="30" t="s">
        <v>72</v>
      </c>
      <c s="31" t="s">
        <v>51</v>
      </c>
      <c s="32">
        <v>1</v>
      </c>
      <c s="33">
        <v>0</v>
      </c>
      <c s="34">
        <f>ROUND(ROUND(H29,2)*ROUND(G29,3),2)</f>
      </c>
      <c s="31" t="s">
        <v>52</v>
      </c>
      <c r="O29">
        <f>(I29*21)/100</f>
      </c>
      <c t="s">
        <v>23</v>
      </c>
    </row>
    <row r="30" spans="1:5" ht="63.75">
      <c r="A30" s="35" t="s">
        <v>53</v>
      </c>
      <c r="E30" s="36" t="s">
        <v>73</v>
      </c>
    </row>
    <row r="31" spans="1:5" ht="12.75">
      <c r="A31" s="37" t="s">
        <v>55</v>
      </c>
      <c r="E31" s="38" t="s">
        <v>49</v>
      </c>
    </row>
    <row r="32" spans="1:5" ht="12.75">
      <c r="A32" t="s">
        <v>56</v>
      </c>
      <c r="E32" s="36" t="s">
        <v>57</v>
      </c>
    </row>
    <row r="33" spans="1:16" ht="12.75">
      <c r="A33" s="25" t="s">
        <v>47</v>
      </c>
      <c s="29" t="s">
        <v>74</v>
      </c>
      <c s="29" t="s">
        <v>75</v>
      </c>
      <c s="25" t="s">
        <v>49</v>
      </c>
      <c s="30" t="s">
        <v>76</v>
      </c>
      <c s="31" t="s">
        <v>51</v>
      </c>
      <c s="32">
        <v>1</v>
      </c>
      <c s="33">
        <v>0</v>
      </c>
      <c s="34">
        <f>ROUND(ROUND(H33,2)*ROUND(G33,3),2)</f>
      </c>
      <c s="31" t="s">
        <v>52</v>
      </c>
      <c r="O33">
        <f>(I33*21)/100</f>
      </c>
      <c t="s">
        <v>23</v>
      </c>
    </row>
    <row r="34" spans="1:5" ht="89.25">
      <c r="A34" s="35" t="s">
        <v>53</v>
      </c>
      <c r="E34" s="36" t="s">
        <v>77</v>
      </c>
    </row>
    <row r="35" spans="1:5" ht="12.75">
      <c r="A35" s="37" t="s">
        <v>55</v>
      </c>
      <c r="E35" s="38" t="s">
        <v>49</v>
      </c>
    </row>
    <row r="36" spans="1:5" ht="76.5">
      <c r="A36" t="s">
        <v>56</v>
      </c>
      <c r="E36" s="36" t="s">
        <v>78</v>
      </c>
    </row>
    <row r="37" spans="1:16" ht="12.75">
      <c r="A37" s="25" t="s">
        <v>47</v>
      </c>
      <c s="29" t="s">
        <v>79</v>
      </c>
      <c s="29" t="s">
        <v>80</v>
      </c>
      <c s="25" t="s">
        <v>49</v>
      </c>
      <c s="30" t="s">
        <v>81</v>
      </c>
      <c s="31" t="s">
        <v>51</v>
      </c>
      <c s="32">
        <v>1</v>
      </c>
      <c s="33">
        <v>0</v>
      </c>
      <c s="34">
        <f>ROUND(ROUND(H37,2)*ROUND(G37,3),2)</f>
      </c>
      <c s="31" t="s">
        <v>52</v>
      </c>
      <c r="O37">
        <f>(I37*21)/100</f>
      </c>
      <c t="s">
        <v>23</v>
      </c>
    </row>
    <row r="38" spans="1:5" ht="12.75">
      <c r="A38" s="35" t="s">
        <v>53</v>
      </c>
      <c r="E38" s="36" t="s">
        <v>49</v>
      </c>
    </row>
    <row r="39" spans="1:5" ht="12.75">
      <c r="A39" s="37" t="s">
        <v>55</v>
      </c>
      <c r="E39" s="38" t="s">
        <v>49</v>
      </c>
    </row>
    <row r="40" spans="1:5" ht="63.75">
      <c r="A40" t="s">
        <v>56</v>
      </c>
      <c r="E40" s="36" t="s">
        <v>82</v>
      </c>
    </row>
    <row r="41" spans="1:16" ht="12.75">
      <c r="A41" s="25" t="s">
        <v>47</v>
      </c>
      <c s="29" t="s">
        <v>40</v>
      </c>
      <c s="29" t="s">
        <v>83</v>
      </c>
      <c s="25" t="s">
        <v>49</v>
      </c>
      <c s="30" t="s">
        <v>84</v>
      </c>
      <c s="31" t="s">
        <v>51</v>
      </c>
      <c s="32">
        <v>1</v>
      </c>
      <c s="33">
        <v>0</v>
      </c>
      <c s="34">
        <f>ROUND(ROUND(H41,2)*ROUND(G41,3),2)</f>
      </c>
      <c s="31" t="s">
        <v>52</v>
      </c>
      <c r="O41">
        <f>(I41*21)/100</f>
      </c>
      <c t="s">
        <v>23</v>
      </c>
    </row>
    <row r="42" spans="1:5" ht="127.5">
      <c r="A42" s="35" t="s">
        <v>53</v>
      </c>
      <c r="E42" s="36" t="s">
        <v>85</v>
      </c>
    </row>
    <row r="43" spans="1:5" ht="12.75">
      <c r="A43" s="37" t="s">
        <v>55</v>
      </c>
      <c r="E43" s="38" t="s">
        <v>49</v>
      </c>
    </row>
    <row r="44" spans="1:5" ht="89.25">
      <c r="A44" t="s">
        <v>56</v>
      </c>
      <c r="E44" s="36" t="s">
        <v>86</v>
      </c>
    </row>
    <row r="45" spans="1:16" ht="12.75">
      <c r="A45" s="25" t="s">
        <v>47</v>
      </c>
      <c s="29" t="s">
        <v>42</v>
      </c>
      <c s="29" t="s">
        <v>87</v>
      </c>
      <c s="25" t="s">
        <v>49</v>
      </c>
      <c s="30" t="s">
        <v>88</v>
      </c>
      <c s="31" t="s">
        <v>51</v>
      </c>
      <c s="32">
        <v>1</v>
      </c>
      <c s="33">
        <v>0</v>
      </c>
      <c s="34">
        <f>ROUND(ROUND(H45,2)*ROUND(G45,3),2)</f>
      </c>
      <c s="31" t="s">
        <v>52</v>
      </c>
      <c r="O45">
        <f>(I45*21)/100</f>
      </c>
      <c t="s">
        <v>23</v>
      </c>
    </row>
    <row r="46" spans="1:5" ht="178.5">
      <c r="A46" s="35" t="s">
        <v>53</v>
      </c>
      <c r="E46" s="36" t="s">
        <v>89</v>
      </c>
    </row>
    <row r="47" spans="1:5" ht="12.75">
      <c r="A47" s="37" t="s">
        <v>55</v>
      </c>
      <c r="E47" s="38" t="s">
        <v>49</v>
      </c>
    </row>
    <row r="48" spans="1:5" ht="25.5">
      <c r="A48" t="s">
        <v>56</v>
      </c>
      <c r="E48" s="36" t="s">
        <v>90</v>
      </c>
    </row>
    <row r="49" spans="1:16" ht="12.75">
      <c r="A49" s="25" t="s">
        <v>47</v>
      </c>
      <c s="29" t="s">
        <v>44</v>
      </c>
      <c s="29" t="s">
        <v>91</v>
      </c>
      <c s="25" t="s">
        <v>49</v>
      </c>
      <c s="30" t="s">
        <v>92</v>
      </c>
      <c s="31" t="s">
        <v>51</v>
      </c>
      <c s="32">
        <v>1</v>
      </c>
      <c s="33">
        <v>0</v>
      </c>
      <c s="34">
        <f>ROUND(ROUND(H49,2)*ROUND(G49,3),2)</f>
      </c>
      <c s="31" t="s">
        <v>52</v>
      </c>
      <c r="O49">
        <f>(I49*21)/100</f>
      </c>
      <c t="s">
        <v>23</v>
      </c>
    </row>
    <row r="50" spans="1:5" ht="63.75">
      <c r="A50" s="35" t="s">
        <v>53</v>
      </c>
      <c r="E50" s="36" t="s">
        <v>93</v>
      </c>
    </row>
    <row r="51" spans="1:5" ht="12.75">
      <c r="A51" s="37" t="s">
        <v>55</v>
      </c>
      <c r="E51" s="38" t="s">
        <v>49</v>
      </c>
    </row>
    <row r="52" spans="1:5" ht="12.75">
      <c r="A52" t="s">
        <v>56</v>
      </c>
      <c r="E52" s="36" t="s">
        <v>94</v>
      </c>
    </row>
    <row r="53" spans="1:16" ht="12.75">
      <c r="A53" s="25" t="s">
        <v>47</v>
      </c>
      <c s="29" t="s">
        <v>95</v>
      </c>
      <c s="29" t="s">
        <v>96</v>
      </c>
      <c s="25" t="s">
        <v>49</v>
      </c>
      <c s="30" t="s">
        <v>97</v>
      </c>
      <c s="31" t="s">
        <v>51</v>
      </c>
      <c s="32">
        <v>1</v>
      </c>
      <c s="33">
        <v>0</v>
      </c>
      <c s="34">
        <f>ROUND(ROUND(H53,2)*ROUND(G53,3),2)</f>
      </c>
      <c s="31" t="s">
        <v>52</v>
      </c>
      <c r="O53">
        <f>(I53*21)/100</f>
      </c>
      <c t="s">
        <v>23</v>
      </c>
    </row>
    <row r="54" spans="1:5" ht="12.75">
      <c r="A54" s="35" t="s">
        <v>53</v>
      </c>
      <c r="E54" s="36" t="s">
        <v>49</v>
      </c>
    </row>
    <row r="55" spans="1:5" ht="12.75">
      <c r="A55" s="37" t="s">
        <v>55</v>
      </c>
      <c r="E55" s="38" t="s">
        <v>49</v>
      </c>
    </row>
    <row r="56" spans="1:5" ht="12.75">
      <c r="A56" t="s">
        <v>56</v>
      </c>
      <c r="E56" s="36" t="s">
        <v>49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0+O8+O29+O182+O195+O208+O293+O298+O367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</v>
      </c>
      <c s="39">
        <f>0+I8+I29+I182+I195+I208+I293+I298+I367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98</v>
      </c>
      <c s="6"/>
      <c s="18" t="s">
        <v>99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47</v>
      </c>
      <c s="29" t="s">
        <v>29</v>
      </c>
      <c s="29" t="s">
        <v>100</v>
      </c>
      <c s="25" t="s">
        <v>49</v>
      </c>
      <c s="30" t="s">
        <v>101</v>
      </c>
      <c s="31" t="s">
        <v>102</v>
      </c>
      <c s="32">
        <v>7509.166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5" t="s">
        <v>53</v>
      </c>
      <c r="E10" s="36" t="s">
        <v>103</v>
      </c>
    </row>
    <row r="11" spans="1:5" ht="63.75">
      <c r="A11" s="37" t="s">
        <v>55</v>
      </c>
      <c r="E11" s="38" t="s">
        <v>104</v>
      </c>
    </row>
    <row r="12" spans="1:5" ht="25.5">
      <c r="A12" t="s">
        <v>56</v>
      </c>
      <c r="E12" s="36" t="s">
        <v>105</v>
      </c>
    </row>
    <row r="13" spans="1:16" ht="12.75">
      <c r="A13" s="25" t="s">
        <v>47</v>
      </c>
      <c s="29" t="s">
        <v>23</v>
      </c>
      <c s="29" t="s">
        <v>106</v>
      </c>
      <c s="25" t="s">
        <v>49</v>
      </c>
      <c s="30" t="s">
        <v>107</v>
      </c>
      <c s="31" t="s">
        <v>102</v>
      </c>
      <c s="32">
        <v>1248.37</v>
      </c>
      <c s="33">
        <v>0</v>
      </c>
      <c s="34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5" t="s">
        <v>53</v>
      </c>
      <c r="E14" s="36" t="s">
        <v>108</v>
      </c>
    </row>
    <row r="15" spans="1:5" ht="409.5">
      <c r="A15" s="37" t="s">
        <v>55</v>
      </c>
      <c r="E15" s="38" t="s">
        <v>109</v>
      </c>
    </row>
    <row r="16" spans="1:5" ht="25.5">
      <c r="A16" t="s">
        <v>56</v>
      </c>
      <c r="E16" s="36" t="s">
        <v>105</v>
      </c>
    </row>
    <row r="17" spans="1:16" ht="12.75">
      <c r="A17" s="25" t="s">
        <v>47</v>
      </c>
      <c s="29" t="s">
        <v>22</v>
      </c>
      <c s="29" t="s">
        <v>110</v>
      </c>
      <c s="25" t="s">
        <v>49</v>
      </c>
      <c s="30" t="s">
        <v>111</v>
      </c>
      <c s="31" t="s">
        <v>112</v>
      </c>
      <c s="32">
        <v>918.9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5" t="s">
        <v>53</v>
      </c>
      <c r="E18" s="36" t="s">
        <v>113</v>
      </c>
    </row>
    <row r="19" spans="1:5" ht="12.75">
      <c r="A19" s="37" t="s">
        <v>55</v>
      </c>
      <c r="E19" s="38" t="s">
        <v>114</v>
      </c>
    </row>
    <row r="20" spans="1:5" ht="25.5">
      <c r="A20" t="s">
        <v>56</v>
      </c>
      <c r="E20" s="36" t="s">
        <v>115</v>
      </c>
    </row>
    <row r="21" spans="1:16" ht="25.5">
      <c r="A21" s="25" t="s">
        <v>47</v>
      </c>
      <c s="29" t="s">
        <v>33</v>
      </c>
      <c s="29" t="s">
        <v>116</v>
      </c>
      <c s="25" t="s">
        <v>49</v>
      </c>
      <c s="30" t="s">
        <v>117</v>
      </c>
      <c s="31" t="s">
        <v>102</v>
      </c>
      <c s="32">
        <v>3413.95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5" t="s">
        <v>53</v>
      </c>
      <c r="E22" s="36" t="s">
        <v>118</v>
      </c>
    </row>
    <row r="23" spans="1:5" ht="12.75">
      <c r="A23" s="37" t="s">
        <v>55</v>
      </c>
      <c r="E23" s="38" t="s">
        <v>119</v>
      </c>
    </row>
    <row r="24" spans="1:5" ht="140.25">
      <c r="A24" t="s">
        <v>56</v>
      </c>
      <c r="E24" s="36" t="s">
        <v>120</v>
      </c>
    </row>
    <row r="25" spans="1:16" ht="25.5">
      <c r="A25" s="25" t="s">
        <v>47</v>
      </c>
      <c s="29" t="s">
        <v>35</v>
      </c>
      <c s="29" t="s">
        <v>121</v>
      </c>
      <c s="25" t="s">
        <v>49</v>
      </c>
      <c s="30" t="s">
        <v>122</v>
      </c>
      <c s="31" t="s">
        <v>102</v>
      </c>
      <c s="32">
        <v>433.796</v>
      </c>
      <c s="33">
        <v>0</v>
      </c>
      <c s="34">
        <f>ROUND(ROUND(H25,2)*ROUND(G25,3),2)</f>
      </c>
      <c s="31" t="s">
        <v>52</v>
      </c>
      <c r="O25">
        <f>(I25*21)/100</f>
      </c>
      <c t="s">
        <v>23</v>
      </c>
    </row>
    <row r="26" spans="1:5" ht="25.5">
      <c r="A26" s="35" t="s">
        <v>53</v>
      </c>
      <c r="E26" s="36" t="s">
        <v>123</v>
      </c>
    </row>
    <row r="27" spans="1:5" ht="12.75">
      <c r="A27" s="37" t="s">
        <v>55</v>
      </c>
      <c r="E27" s="38" t="s">
        <v>124</v>
      </c>
    </row>
    <row r="28" spans="1:5" ht="140.25">
      <c r="A28" t="s">
        <v>56</v>
      </c>
      <c r="E28" s="36" t="s">
        <v>120</v>
      </c>
    </row>
    <row r="29" spans="1:18" ht="12.75" customHeight="1">
      <c r="A29" s="6" t="s">
        <v>45</v>
      </c>
      <c s="6"/>
      <c s="41" t="s">
        <v>29</v>
      </c>
      <c s="6"/>
      <c s="27" t="s">
        <v>125</v>
      </c>
      <c s="6"/>
      <c s="6"/>
      <c s="6"/>
      <c s="42">
        <f>0+Q29</f>
      </c>
      <c s="6"/>
      <c r="O29">
        <f>0+R29</f>
      </c>
      <c r="Q29">
        <f>0+I30+I34+I38+I42+I46+I50+I54+I58+I62+I66+I70+I74+I78+I82+I86+I90+I94+I98+I102+I106+I110+I114+I118+I122+I126+I130+I134+I138+I142+I146+I150+I154+I158+I162+I166+I170+I174+I178</f>
      </c>
      <c>
        <f>0+O30+O34+O38+O42+O46+O50+O54+O58+O62+O66+O70+O74+O78+O82+O86+O90+O94+O98+O102+O106+O110+O114+O118+O122+O126+O130+O134+O138+O142+O146+O150+O154+O158+O162+O166+O170+O174+O178</f>
      </c>
    </row>
    <row r="30" spans="1:16" ht="12.75">
      <c r="A30" s="25" t="s">
        <v>47</v>
      </c>
      <c s="29" t="s">
        <v>37</v>
      </c>
      <c s="29" t="s">
        <v>126</v>
      </c>
      <c s="25" t="s">
        <v>49</v>
      </c>
      <c s="30" t="s">
        <v>127</v>
      </c>
      <c s="31" t="s">
        <v>128</v>
      </c>
      <c s="32">
        <v>1317.36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75">
      <c r="A31" s="35" t="s">
        <v>53</v>
      </c>
      <c r="E31" s="36" t="s">
        <v>49</v>
      </c>
    </row>
    <row r="32" spans="1:5" ht="38.25">
      <c r="A32" s="37" t="s">
        <v>55</v>
      </c>
      <c r="E32" s="38" t="s">
        <v>129</v>
      </c>
    </row>
    <row r="33" spans="1:5" ht="12.75">
      <c r="A33" t="s">
        <v>56</v>
      </c>
      <c r="E33" s="36" t="s">
        <v>130</v>
      </c>
    </row>
    <row r="34" spans="1:16" ht="12.75">
      <c r="A34" s="25" t="s">
        <v>47</v>
      </c>
      <c s="29" t="s">
        <v>74</v>
      </c>
      <c s="29" t="s">
        <v>131</v>
      </c>
      <c s="25" t="s">
        <v>49</v>
      </c>
      <c s="30" t="s">
        <v>132</v>
      </c>
      <c s="31" t="s">
        <v>63</v>
      </c>
      <c s="32">
        <v>10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5" t="s">
        <v>53</v>
      </c>
      <c r="E35" s="36" t="s">
        <v>133</v>
      </c>
    </row>
    <row r="36" spans="1:5" ht="12.75">
      <c r="A36" s="37" t="s">
        <v>55</v>
      </c>
      <c r="E36" s="38" t="s">
        <v>134</v>
      </c>
    </row>
    <row r="37" spans="1:5" ht="165.75">
      <c r="A37" t="s">
        <v>56</v>
      </c>
      <c r="E37" s="36" t="s">
        <v>135</v>
      </c>
    </row>
    <row r="38" spans="1:16" ht="12.75">
      <c r="A38" s="25" t="s">
        <v>47</v>
      </c>
      <c s="29" t="s">
        <v>79</v>
      </c>
      <c s="29" t="s">
        <v>136</v>
      </c>
      <c s="25" t="s">
        <v>49</v>
      </c>
      <c s="30" t="s">
        <v>137</v>
      </c>
      <c s="31" t="s">
        <v>63</v>
      </c>
      <c s="32">
        <v>13</v>
      </c>
      <c s="33">
        <v>0</v>
      </c>
      <c s="34">
        <f>ROUND(ROUND(H38,2)*ROUND(G38,3),2)</f>
      </c>
      <c s="31" t="s">
        <v>52</v>
      </c>
      <c r="O38">
        <f>(I38*21)/100</f>
      </c>
      <c t="s">
        <v>23</v>
      </c>
    </row>
    <row r="39" spans="1:5" ht="51">
      <c r="A39" s="35" t="s">
        <v>53</v>
      </c>
      <c r="E39" s="36" t="s">
        <v>138</v>
      </c>
    </row>
    <row r="40" spans="1:5" ht="12.75">
      <c r="A40" s="37" t="s">
        <v>55</v>
      </c>
      <c r="E40" s="38" t="s">
        <v>139</v>
      </c>
    </row>
    <row r="41" spans="1:5" ht="165.75">
      <c r="A41" t="s">
        <v>56</v>
      </c>
      <c r="E41" s="36" t="s">
        <v>135</v>
      </c>
    </row>
    <row r="42" spans="1:16" ht="12.75">
      <c r="A42" s="25" t="s">
        <v>47</v>
      </c>
      <c s="29" t="s">
        <v>40</v>
      </c>
      <c s="29" t="s">
        <v>140</v>
      </c>
      <c s="25" t="s">
        <v>49</v>
      </c>
      <c s="30" t="s">
        <v>141</v>
      </c>
      <c s="31" t="s">
        <v>112</v>
      </c>
      <c s="32">
        <v>197.18</v>
      </c>
      <c s="33">
        <v>0</v>
      </c>
      <c s="34">
        <f>ROUND(ROUND(H42,2)*ROUND(G42,3),2)</f>
      </c>
      <c s="31" t="s">
        <v>52</v>
      </c>
      <c r="O42">
        <f>(I42*21)/100</f>
      </c>
      <c t="s">
        <v>23</v>
      </c>
    </row>
    <row r="43" spans="1:5" ht="12.75">
      <c r="A43" s="35" t="s">
        <v>53</v>
      </c>
      <c r="E43" s="36" t="s">
        <v>142</v>
      </c>
    </row>
    <row r="44" spans="1:5" ht="63.75">
      <c r="A44" s="37" t="s">
        <v>55</v>
      </c>
      <c r="E44" s="38" t="s">
        <v>143</v>
      </c>
    </row>
    <row r="45" spans="1:5" ht="63.75">
      <c r="A45" t="s">
        <v>56</v>
      </c>
      <c r="E45" s="36" t="s">
        <v>144</v>
      </c>
    </row>
    <row r="46" spans="1:16" ht="12.75">
      <c r="A46" s="25" t="s">
        <v>47</v>
      </c>
      <c s="29" t="s">
        <v>42</v>
      </c>
      <c s="29" t="s">
        <v>145</v>
      </c>
      <c s="25" t="s">
        <v>49</v>
      </c>
      <c s="30" t="s">
        <v>146</v>
      </c>
      <c s="31" t="s">
        <v>112</v>
      </c>
      <c s="32">
        <v>27.4</v>
      </c>
      <c s="33">
        <v>0</v>
      </c>
      <c s="34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5" t="s">
        <v>53</v>
      </c>
      <c r="E47" s="36" t="s">
        <v>147</v>
      </c>
    </row>
    <row r="48" spans="1:5" ht="12.75">
      <c r="A48" s="37" t="s">
        <v>55</v>
      </c>
      <c r="E48" s="38" t="s">
        <v>148</v>
      </c>
    </row>
    <row r="49" spans="1:5" ht="63.75">
      <c r="A49" t="s">
        <v>56</v>
      </c>
      <c r="E49" s="36" t="s">
        <v>144</v>
      </c>
    </row>
    <row r="50" spans="1:16" ht="12.75">
      <c r="A50" s="25" t="s">
        <v>47</v>
      </c>
      <c s="29" t="s">
        <v>44</v>
      </c>
      <c s="29" t="s">
        <v>149</v>
      </c>
      <c s="25" t="s">
        <v>49</v>
      </c>
      <c s="30" t="s">
        <v>150</v>
      </c>
      <c s="31" t="s">
        <v>112</v>
      </c>
      <c s="32">
        <v>375.8</v>
      </c>
      <c s="33">
        <v>0</v>
      </c>
      <c s="34">
        <f>ROUND(ROUND(H50,2)*ROUND(G50,3),2)</f>
      </c>
      <c s="31" t="s">
        <v>52</v>
      </c>
      <c r="O50">
        <f>(I50*21)/100</f>
      </c>
      <c t="s">
        <v>23</v>
      </c>
    </row>
    <row r="51" spans="1:5" ht="25.5">
      <c r="A51" s="35" t="s">
        <v>53</v>
      </c>
      <c r="E51" s="36" t="s">
        <v>151</v>
      </c>
    </row>
    <row r="52" spans="1:5" ht="38.25">
      <c r="A52" s="37" t="s">
        <v>55</v>
      </c>
      <c r="E52" s="38" t="s">
        <v>152</v>
      </c>
    </row>
    <row r="53" spans="1:5" ht="63.75">
      <c r="A53" t="s">
        <v>56</v>
      </c>
      <c r="E53" s="36" t="s">
        <v>144</v>
      </c>
    </row>
    <row r="54" spans="1:16" ht="25.5">
      <c r="A54" s="25" t="s">
        <v>47</v>
      </c>
      <c s="29" t="s">
        <v>95</v>
      </c>
      <c s="29" t="s">
        <v>153</v>
      </c>
      <c s="25" t="s">
        <v>49</v>
      </c>
      <c s="30" t="s">
        <v>154</v>
      </c>
      <c s="31" t="s">
        <v>112</v>
      </c>
      <c s="32">
        <v>1706.975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12.75">
      <c r="A55" s="35" t="s">
        <v>53</v>
      </c>
      <c r="E55" s="36" t="s">
        <v>155</v>
      </c>
    </row>
    <row r="56" spans="1:5" ht="102">
      <c r="A56" s="37" t="s">
        <v>55</v>
      </c>
      <c r="E56" s="38" t="s">
        <v>156</v>
      </c>
    </row>
    <row r="57" spans="1:5" ht="63.75">
      <c r="A57" t="s">
        <v>56</v>
      </c>
      <c r="E57" s="36" t="s">
        <v>144</v>
      </c>
    </row>
    <row r="58" spans="1:16" ht="12.75">
      <c r="A58" s="25" t="s">
        <v>47</v>
      </c>
      <c s="29" t="s">
        <v>157</v>
      </c>
      <c s="29" t="s">
        <v>158</v>
      </c>
      <c s="25" t="s">
        <v>49</v>
      </c>
      <c s="30" t="s">
        <v>159</v>
      </c>
      <c s="31" t="s">
        <v>112</v>
      </c>
      <c s="32">
        <v>230.22</v>
      </c>
      <c s="33">
        <v>0</v>
      </c>
      <c s="34">
        <f>ROUND(ROUND(H58,2)*ROUND(G58,3),2)</f>
      </c>
      <c s="31" t="s">
        <v>52</v>
      </c>
      <c r="O58">
        <f>(I58*21)/100</f>
      </c>
      <c t="s">
        <v>23</v>
      </c>
    </row>
    <row r="59" spans="1:5" ht="12.75">
      <c r="A59" s="35" t="s">
        <v>53</v>
      </c>
      <c r="E59" s="36" t="s">
        <v>142</v>
      </c>
    </row>
    <row r="60" spans="1:5" ht="89.25">
      <c r="A60" s="37" t="s">
        <v>55</v>
      </c>
      <c r="E60" s="38" t="s">
        <v>160</v>
      </c>
    </row>
    <row r="61" spans="1:5" ht="63.75">
      <c r="A61" t="s">
        <v>56</v>
      </c>
      <c r="E61" s="36" t="s">
        <v>144</v>
      </c>
    </row>
    <row r="62" spans="1:16" ht="12.75">
      <c r="A62" s="25" t="s">
        <v>47</v>
      </c>
      <c s="29" t="s">
        <v>161</v>
      </c>
      <c s="29" t="s">
        <v>162</v>
      </c>
      <c s="25" t="s">
        <v>49</v>
      </c>
      <c s="30" t="s">
        <v>163</v>
      </c>
      <c s="31" t="s">
        <v>112</v>
      </c>
      <c s="32">
        <v>13.395</v>
      </c>
      <c s="33">
        <v>0</v>
      </c>
      <c s="34">
        <f>ROUND(ROUND(H62,2)*ROUND(G62,3),2)</f>
      </c>
      <c s="31" t="s">
        <v>52</v>
      </c>
      <c r="O62">
        <f>(I62*21)/100</f>
      </c>
      <c t="s">
        <v>23</v>
      </c>
    </row>
    <row r="63" spans="1:5" ht="25.5">
      <c r="A63" s="35" t="s">
        <v>53</v>
      </c>
      <c r="E63" s="36" t="s">
        <v>164</v>
      </c>
    </row>
    <row r="64" spans="1:5" ht="38.25">
      <c r="A64" s="37" t="s">
        <v>55</v>
      </c>
      <c r="E64" s="38" t="s">
        <v>165</v>
      </c>
    </row>
    <row r="65" spans="1:5" ht="63.75">
      <c r="A65" t="s">
        <v>56</v>
      </c>
      <c r="E65" s="36" t="s">
        <v>144</v>
      </c>
    </row>
    <row r="66" spans="1:16" ht="12.75">
      <c r="A66" s="25" t="s">
        <v>47</v>
      </c>
      <c s="29" t="s">
        <v>166</v>
      </c>
      <c s="29" t="s">
        <v>167</v>
      </c>
      <c s="25" t="s">
        <v>49</v>
      </c>
      <c s="30" t="s">
        <v>168</v>
      </c>
      <c s="31" t="s">
        <v>112</v>
      </c>
      <c s="32">
        <v>9.3</v>
      </c>
      <c s="33">
        <v>0</v>
      </c>
      <c s="34">
        <f>ROUND(ROUND(H66,2)*ROUND(G66,3),2)</f>
      </c>
      <c s="31" t="s">
        <v>52</v>
      </c>
      <c r="O66">
        <f>(I66*21)/100</f>
      </c>
      <c t="s">
        <v>23</v>
      </c>
    </row>
    <row r="67" spans="1:5" ht="25.5">
      <c r="A67" s="35" t="s">
        <v>53</v>
      </c>
      <c r="E67" s="36" t="s">
        <v>169</v>
      </c>
    </row>
    <row r="68" spans="1:5" ht="51">
      <c r="A68" s="37" t="s">
        <v>55</v>
      </c>
      <c r="E68" s="38" t="s">
        <v>170</v>
      </c>
    </row>
    <row r="69" spans="1:5" ht="63.75">
      <c r="A69" t="s">
        <v>56</v>
      </c>
      <c r="E69" s="36" t="s">
        <v>144</v>
      </c>
    </row>
    <row r="70" spans="1:16" ht="25.5">
      <c r="A70" s="25" t="s">
        <v>47</v>
      </c>
      <c s="29" t="s">
        <v>171</v>
      </c>
      <c s="29" t="s">
        <v>172</v>
      </c>
      <c s="25" t="s">
        <v>49</v>
      </c>
      <c s="30" t="s">
        <v>173</v>
      </c>
      <c s="31" t="s">
        <v>112</v>
      </c>
      <c s="32">
        <v>41.4</v>
      </c>
      <c s="33">
        <v>0</v>
      </c>
      <c s="34">
        <f>ROUND(ROUND(H70,2)*ROUND(G70,3),2)</f>
      </c>
      <c s="31" t="s">
        <v>52</v>
      </c>
      <c r="O70">
        <f>(I70*21)/100</f>
      </c>
      <c t="s">
        <v>23</v>
      </c>
    </row>
    <row r="71" spans="1:5" ht="12.75">
      <c r="A71" s="35" t="s">
        <v>53</v>
      </c>
      <c r="E71" s="36" t="s">
        <v>142</v>
      </c>
    </row>
    <row r="72" spans="1:5" ht="63.75">
      <c r="A72" s="37" t="s">
        <v>55</v>
      </c>
      <c r="E72" s="38" t="s">
        <v>174</v>
      </c>
    </row>
    <row r="73" spans="1:5" ht="63.75">
      <c r="A73" t="s">
        <v>56</v>
      </c>
      <c r="E73" s="36" t="s">
        <v>144</v>
      </c>
    </row>
    <row r="74" spans="1:16" ht="12.75">
      <c r="A74" s="25" t="s">
        <v>47</v>
      </c>
      <c s="29" t="s">
        <v>175</v>
      </c>
      <c s="29" t="s">
        <v>176</v>
      </c>
      <c s="25" t="s">
        <v>49</v>
      </c>
      <c s="30" t="s">
        <v>177</v>
      </c>
      <c s="31" t="s">
        <v>112</v>
      </c>
      <c s="32">
        <v>97.175</v>
      </c>
      <c s="33">
        <v>0</v>
      </c>
      <c s="34">
        <f>ROUND(ROUND(H74,2)*ROUND(G74,3),2)</f>
      </c>
      <c s="31" t="s">
        <v>52</v>
      </c>
      <c r="O74">
        <f>(I74*21)/100</f>
      </c>
      <c t="s">
        <v>23</v>
      </c>
    </row>
    <row r="75" spans="1:5" ht="89.25">
      <c r="A75" s="35" t="s">
        <v>53</v>
      </c>
      <c r="E75" s="36" t="s">
        <v>178</v>
      </c>
    </row>
    <row r="76" spans="1:5" ht="306">
      <c r="A76" s="37" t="s">
        <v>55</v>
      </c>
      <c r="E76" s="38" t="s">
        <v>179</v>
      </c>
    </row>
    <row r="77" spans="1:5" ht="63.75">
      <c r="A77" t="s">
        <v>56</v>
      </c>
      <c r="E77" s="36" t="s">
        <v>144</v>
      </c>
    </row>
    <row r="78" spans="1:16" ht="12.75">
      <c r="A78" s="25" t="s">
        <v>47</v>
      </c>
      <c s="29" t="s">
        <v>180</v>
      </c>
      <c s="29" t="s">
        <v>181</v>
      </c>
      <c s="25" t="s">
        <v>49</v>
      </c>
      <c s="30" t="s">
        <v>182</v>
      </c>
      <c s="31" t="s">
        <v>112</v>
      </c>
      <c s="32">
        <v>20.3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25.5">
      <c r="A79" s="35" t="s">
        <v>53</v>
      </c>
      <c r="E79" s="36" t="s">
        <v>183</v>
      </c>
    </row>
    <row r="80" spans="1:5" ht="114.75">
      <c r="A80" s="37" t="s">
        <v>55</v>
      </c>
      <c r="E80" s="38" t="s">
        <v>184</v>
      </c>
    </row>
    <row r="81" spans="1:5" ht="63.75">
      <c r="A81" t="s">
        <v>56</v>
      </c>
      <c r="E81" s="36" t="s">
        <v>144</v>
      </c>
    </row>
    <row r="82" spans="1:16" ht="12.75">
      <c r="A82" s="25" t="s">
        <v>47</v>
      </c>
      <c s="29" t="s">
        <v>185</v>
      </c>
      <c s="29" t="s">
        <v>186</v>
      </c>
      <c s="25" t="s">
        <v>49</v>
      </c>
      <c s="30" t="s">
        <v>187</v>
      </c>
      <c s="31" t="s">
        <v>188</v>
      </c>
      <c s="32">
        <v>42</v>
      </c>
      <c s="33">
        <v>0</v>
      </c>
      <c s="34">
        <f>ROUND(ROUND(H82,2)*ROUND(G82,3),2)</f>
      </c>
      <c s="31" t="s">
        <v>52</v>
      </c>
      <c r="O82">
        <f>(I82*21)/100</f>
      </c>
      <c t="s">
        <v>23</v>
      </c>
    </row>
    <row r="83" spans="1:5" ht="25.5">
      <c r="A83" s="35" t="s">
        <v>53</v>
      </c>
      <c r="E83" s="36" t="s">
        <v>189</v>
      </c>
    </row>
    <row r="84" spans="1:5" ht="12.75">
      <c r="A84" s="37" t="s">
        <v>55</v>
      </c>
      <c r="E84" s="38" t="s">
        <v>190</v>
      </c>
    </row>
    <row r="85" spans="1:5" ht="63.75">
      <c r="A85" t="s">
        <v>56</v>
      </c>
      <c r="E85" s="36" t="s">
        <v>144</v>
      </c>
    </row>
    <row r="86" spans="1:16" ht="12.75">
      <c r="A86" s="25" t="s">
        <v>47</v>
      </c>
      <c s="29" t="s">
        <v>191</v>
      </c>
      <c s="29" t="s">
        <v>192</v>
      </c>
      <c s="25" t="s">
        <v>49</v>
      </c>
      <c s="30" t="s">
        <v>193</v>
      </c>
      <c s="31" t="s">
        <v>188</v>
      </c>
      <c s="32">
        <v>220</v>
      </c>
      <c s="33">
        <v>0</v>
      </c>
      <c s="34">
        <f>ROUND(ROUND(H86,2)*ROUND(G86,3),2)</f>
      </c>
      <c s="31" t="s">
        <v>52</v>
      </c>
      <c r="O86">
        <f>(I86*21)/100</f>
      </c>
      <c t="s">
        <v>23</v>
      </c>
    </row>
    <row r="87" spans="1:5" ht="25.5">
      <c r="A87" s="35" t="s">
        <v>53</v>
      </c>
      <c r="E87" s="36" t="s">
        <v>194</v>
      </c>
    </row>
    <row r="88" spans="1:5" ht="12.75">
      <c r="A88" s="37" t="s">
        <v>55</v>
      </c>
      <c r="E88" s="38" t="s">
        <v>195</v>
      </c>
    </row>
    <row r="89" spans="1:5" ht="63.75">
      <c r="A89" t="s">
        <v>56</v>
      </c>
      <c r="E89" s="36" t="s">
        <v>144</v>
      </c>
    </row>
    <row r="90" spans="1:16" ht="12.75">
      <c r="A90" s="25" t="s">
        <v>47</v>
      </c>
      <c s="29" t="s">
        <v>196</v>
      </c>
      <c s="29" t="s">
        <v>197</v>
      </c>
      <c s="25" t="s">
        <v>49</v>
      </c>
      <c s="30" t="s">
        <v>198</v>
      </c>
      <c s="31" t="s">
        <v>188</v>
      </c>
      <c s="32">
        <v>152</v>
      </c>
      <c s="33">
        <v>0</v>
      </c>
      <c s="34">
        <f>ROUND(ROUND(H90,2)*ROUND(G90,3),2)</f>
      </c>
      <c s="31" t="s">
        <v>52</v>
      </c>
      <c r="O90">
        <f>(I90*21)/100</f>
      </c>
      <c t="s">
        <v>23</v>
      </c>
    </row>
    <row r="91" spans="1:5" ht="51">
      <c r="A91" s="35" t="s">
        <v>53</v>
      </c>
      <c r="E91" s="36" t="s">
        <v>199</v>
      </c>
    </row>
    <row r="92" spans="1:5" ht="12.75">
      <c r="A92" s="37" t="s">
        <v>55</v>
      </c>
      <c r="E92" s="38" t="s">
        <v>200</v>
      </c>
    </row>
    <row r="93" spans="1:5" ht="63.75">
      <c r="A93" t="s">
        <v>56</v>
      </c>
      <c r="E93" s="36" t="s">
        <v>144</v>
      </c>
    </row>
    <row r="94" spans="1:16" ht="12.75">
      <c r="A94" s="25" t="s">
        <v>47</v>
      </c>
      <c s="29" t="s">
        <v>201</v>
      </c>
      <c s="29" t="s">
        <v>202</v>
      </c>
      <c s="25" t="s">
        <v>49</v>
      </c>
      <c s="30" t="s">
        <v>203</v>
      </c>
      <c s="31" t="s">
        <v>112</v>
      </c>
      <c s="32">
        <v>3.25</v>
      </c>
      <c s="33">
        <v>0</v>
      </c>
      <c s="34">
        <f>ROUND(ROUND(H94,2)*ROUND(G94,3),2)</f>
      </c>
      <c s="31" t="s">
        <v>52</v>
      </c>
      <c r="O94">
        <f>(I94*21)/100</f>
      </c>
      <c t="s">
        <v>23</v>
      </c>
    </row>
    <row r="95" spans="1:5" ht="38.25">
      <c r="A95" s="35" t="s">
        <v>53</v>
      </c>
      <c r="E95" s="36" t="s">
        <v>204</v>
      </c>
    </row>
    <row r="96" spans="1:5" ht="12.75">
      <c r="A96" s="37" t="s">
        <v>55</v>
      </c>
      <c r="E96" s="38" t="s">
        <v>205</v>
      </c>
    </row>
    <row r="97" spans="1:5" ht="63.75">
      <c r="A97" t="s">
        <v>56</v>
      </c>
      <c r="E97" s="36" t="s">
        <v>144</v>
      </c>
    </row>
    <row r="98" spans="1:16" ht="12.75">
      <c r="A98" s="25" t="s">
        <v>47</v>
      </c>
      <c s="29" t="s">
        <v>206</v>
      </c>
      <c s="29" t="s">
        <v>207</v>
      </c>
      <c s="25" t="s">
        <v>49</v>
      </c>
      <c s="30" t="s">
        <v>208</v>
      </c>
      <c s="31" t="s">
        <v>188</v>
      </c>
      <c s="32">
        <v>1055</v>
      </c>
      <c s="33">
        <v>0</v>
      </c>
      <c s="34">
        <f>ROUND(ROUND(H98,2)*ROUND(G98,3),2)</f>
      </c>
      <c s="31" t="s">
        <v>52</v>
      </c>
      <c r="O98">
        <f>(I98*21)/100</f>
      </c>
      <c t="s">
        <v>23</v>
      </c>
    </row>
    <row r="99" spans="1:5" ht="12.75">
      <c r="A99" s="35" t="s">
        <v>53</v>
      </c>
      <c r="E99" s="36" t="s">
        <v>49</v>
      </c>
    </row>
    <row r="100" spans="1:5" ht="38.25">
      <c r="A100" s="37" t="s">
        <v>55</v>
      </c>
      <c r="E100" s="38" t="s">
        <v>209</v>
      </c>
    </row>
    <row r="101" spans="1:5" ht="25.5">
      <c r="A101" t="s">
        <v>56</v>
      </c>
      <c r="E101" s="36" t="s">
        <v>210</v>
      </c>
    </row>
    <row r="102" spans="1:16" ht="12.75">
      <c r="A102" s="25" t="s">
        <v>47</v>
      </c>
      <c s="29" t="s">
        <v>211</v>
      </c>
      <c s="29" t="s">
        <v>212</v>
      </c>
      <c s="25" t="s">
        <v>49</v>
      </c>
      <c s="30" t="s">
        <v>213</v>
      </c>
      <c s="31" t="s">
        <v>112</v>
      </c>
      <c s="32">
        <v>0.6</v>
      </c>
      <c s="33">
        <v>0</v>
      </c>
      <c s="34">
        <f>ROUND(ROUND(H102,2)*ROUND(G102,3),2)</f>
      </c>
      <c s="31" t="s">
        <v>52</v>
      </c>
      <c r="O102">
        <f>(I102*21)/100</f>
      </c>
      <c t="s">
        <v>23</v>
      </c>
    </row>
    <row r="103" spans="1:5" ht="12.75">
      <c r="A103" s="35" t="s">
        <v>53</v>
      </c>
      <c r="E103" s="36" t="s">
        <v>142</v>
      </c>
    </row>
    <row r="104" spans="1:5" ht="25.5">
      <c r="A104" s="37" t="s">
        <v>55</v>
      </c>
      <c r="E104" s="38" t="s">
        <v>214</v>
      </c>
    </row>
    <row r="105" spans="1:5" ht="76.5">
      <c r="A105" t="s">
        <v>56</v>
      </c>
      <c r="E105" s="36" t="s">
        <v>215</v>
      </c>
    </row>
    <row r="106" spans="1:16" ht="12.75">
      <c r="A106" s="25" t="s">
        <v>47</v>
      </c>
      <c s="29" t="s">
        <v>216</v>
      </c>
      <c s="29" t="s">
        <v>217</v>
      </c>
      <c s="25" t="s">
        <v>49</v>
      </c>
      <c s="30" t="s">
        <v>218</v>
      </c>
      <c s="31" t="s">
        <v>219</v>
      </c>
      <c s="32">
        <v>74520</v>
      </c>
      <c s="33">
        <v>0</v>
      </c>
      <c s="34">
        <f>ROUND(ROUND(H106,2)*ROUND(G106,3),2)</f>
      </c>
      <c s="31" t="s">
        <v>52</v>
      </c>
      <c r="O106">
        <f>(I106*21)/100</f>
      </c>
      <c t="s">
        <v>23</v>
      </c>
    </row>
    <row r="107" spans="1:5" ht="12.75">
      <c r="A107" s="35" t="s">
        <v>53</v>
      </c>
      <c r="E107" s="36" t="s">
        <v>220</v>
      </c>
    </row>
    <row r="108" spans="1:5" ht="12.75">
      <c r="A108" s="37" t="s">
        <v>55</v>
      </c>
      <c r="E108" s="38" t="s">
        <v>221</v>
      </c>
    </row>
    <row r="109" spans="1:5" ht="25.5">
      <c r="A109" t="s">
        <v>56</v>
      </c>
      <c r="E109" s="36" t="s">
        <v>222</v>
      </c>
    </row>
    <row r="110" spans="1:16" ht="12.75">
      <c r="A110" s="25" t="s">
        <v>47</v>
      </c>
      <c s="29" t="s">
        <v>223</v>
      </c>
      <c s="29" t="s">
        <v>224</v>
      </c>
      <c s="25" t="s">
        <v>49</v>
      </c>
      <c s="30" t="s">
        <v>225</v>
      </c>
      <c s="31" t="s">
        <v>112</v>
      </c>
      <c s="32">
        <v>2600</v>
      </c>
      <c s="33">
        <v>0</v>
      </c>
      <c s="34">
        <f>ROUND(ROUND(H110,2)*ROUND(G110,3),2)</f>
      </c>
      <c s="31" t="s">
        <v>52</v>
      </c>
      <c r="O110">
        <f>(I110*21)/100</f>
      </c>
      <c t="s">
        <v>23</v>
      </c>
    </row>
    <row r="111" spans="1:5" ht="12.75">
      <c r="A111" s="35" t="s">
        <v>53</v>
      </c>
      <c r="E111" s="36" t="s">
        <v>226</v>
      </c>
    </row>
    <row r="112" spans="1:5" ht="12.75">
      <c r="A112" s="37" t="s">
        <v>55</v>
      </c>
      <c r="E112" s="38" t="s">
        <v>227</v>
      </c>
    </row>
    <row r="113" spans="1:5" ht="369.75">
      <c r="A113" t="s">
        <v>56</v>
      </c>
      <c r="E113" s="36" t="s">
        <v>228</v>
      </c>
    </row>
    <row r="114" spans="1:16" ht="12.75">
      <c r="A114" s="25" t="s">
        <v>47</v>
      </c>
      <c s="29" t="s">
        <v>229</v>
      </c>
      <c s="29" t="s">
        <v>230</v>
      </c>
      <c s="25" t="s">
        <v>49</v>
      </c>
      <c s="30" t="s">
        <v>231</v>
      </c>
      <c s="31" t="s">
        <v>112</v>
      </c>
      <c s="32">
        <v>918.9</v>
      </c>
      <c s="33">
        <v>0</v>
      </c>
      <c s="34">
        <f>ROUND(ROUND(H114,2)*ROUND(G114,3),2)</f>
      </c>
      <c s="31" t="s">
        <v>52</v>
      </c>
      <c r="O114">
        <f>(I114*21)/100</f>
      </c>
      <c t="s">
        <v>23</v>
      </c>
    </row>
    <row r="115" spans="1:5" ht="12.75">
      <c r="A115" s="35" t="s">
        <v>53</v>
      </c>
      <c r="E115" s="36" t="s">
        <v>232</v>
      </c>
    </row>
    <row r="116" spans="1:5" ht="25.5">
      <c r="A116" s="37" t="s">
        <v>55</v>
      </c>
      <c r="E116" s="38" t="s">
        <v>233</v>
      </c>
    </row>
    <row r="117" spans="1:5" ht="306">
      <c r="A117" t="s">
        <v>56</v>
      </c>
      <c r="E117" s="36" t="s">
        <v>234</v>
      </c>
    </row>
    <row r="118" spans="1:16" ht="12.75">
      <c r="A118" s="25" t="s">
        <v>47</v>
      </c>
      <c s="29" t="s">
        <v>235</v>
      </c>
      <c s="29" t="s">
        <v>236</v>
      </c>
      <c s="25" t="s">
        <v>49</v>
      </c>
      <c s="30" t="s">
        <v>237</v>
      </c>
      <c s="31" t="s">
        <v>188</v>
      </c>
      <c s="32">
        <v>710</v>
      </c>
      <c s="33">
        <v>0</v>
      </c>
      <c s="34">
        <f>ROUND(ROUND(H118,2)*ROUND(G118,3),2)</f>
      </c>
      <c s="31" t="s">
        <v>52</v>
      </c>
      <c r="O118">
        <f>(I118*21)/100</f>
      </c>
      <c t="s">
        <v>23</v>
      </c>
    </row>
    <row r="119" spans="1:5" ht="12.75">
      <c r="A119" s="35" t="s">
        <v>53</v>
      </c>
      <c r="E119" s="36" t="s">
        <v>238</v>
      </c>
    </row>
    <row r="120" spans="1:5" ht="12.75">
      <c r="A120" s="37" t="s">
        <v>55</v>
      </c>
      <c r="E120" s="38" t="s">
        <v>239</v>
      </c>
    </row>
    <row r="121" spans="1:5" ht="63.75">
      <c r="A121" t="s">
        <v>56</v>
      </c>
      <c r="E121" s="36" t="s">
        <v>240</v>
      </c>
    </row>
    <row r="122" spans="1:16" ht="12.75">
      <c r="A122" s="25" t="s">
        <v>47</v>
      </c>
      <c s="29" t="s">
        <v>241</v>
      </c>
      <c s="29" t="s">
        <v>242</v>
      </c>
      <c s="25" t="s">
        <v>49</v>
      </c>
      <c s="30" t="s">
        <v>243</v>
      </c>
      <c s="31" t="s">
        <v>112</v>
      </c>
      <c s="32">
        <v>987.292</v>
      </c>
      <c s="33">
        <v>0</v>
      </c>
      <c s="34">
        <f>ROUND(ROUND(H122,2)*ROUND(G122,3),2)</f>
      </c>
      <c s="31" t="s">
        <v>52</v>
      </c>
      <c r="O122">
        <f>(I122*21)/100</f>
      </c>
      <c t="s">
        <v>23</v>
      </c>
    </row>
    <row r="123" spans="1:5" ht="12.75">
      <c r="A123" s="35" t="s">
        <v>53</v>
      </c>
      <c r="E123" s="36" t="s">
        <v>244</v>
      </c>
    </row>
    <row r="124" spans="1:5" ht="165.75">
      <c r="A124" s="37" t="s">
        <v>55</v>
      </c>
      <c r="E124" s="38" t="s">
        <v>245</v>
      </c>
    </row>
    <row r="125" spans="1:5" ht="318.75">
      <c r="A125" t="s">
        <v>56</v>
      </c>
      <c r="E125" s="36" t="s">
        <v>246</v>
      </c>
    </row>
    <row r="126" spans="1:16" ht="12.75">
      <c r="A126" s="25" t="s">
        <v>47</v>
      </c>
      <c s="29" t="s">
        <v>247</v>
      </c>
      <c s="29" t="s">
        <v>248</v>
      </c>
      <c s="25" t="s">
        <v>49</v>
      </c>
      <c s="30" t="s">
        <v>249</v>
      </c>
      <c s="31" t="s">
        <v>112</v>
      </c>
      <c s="32">
        <v>37.193</v>
      </c>
      <c s="33">
        <v>0</v>
      </c>
      <c s="34">
        <f>ROUND(ROUND(H126,2)*ROUND(G126,3),2)</f>
      </c>
      <c s="31" t="s">
        <v>52</v>
      </c>
      <c r="O126">
        <f>(I126*21)/100</f>
      </c>
      <c t="s">
        <v>23</v>
      </c>
    </row>
    <row r="127" spans="1:5" ht="12.75">
      <c r="A127" s="35" t="s">
        <v>53</v>
      </c>
      <c r="E127" s="36" t="s">
        <v>244</v>
      </c>
    </row>
    <row r="128" spans="1:5" ht="38.25">
      <c r="A128" s="37" t="s">
        <v>55</v>
      </c>
      <c r="E128" s="38" t="s">
        <v>250</v>
      </c>
    </row>
    <row r="129" spans="1:5" ht="318.75">
      <c r="A129" t="s">
        <v>56</v>
      </c>
      <c r="E129" s="36" t="s">
        <v>246</v>
      </c>
    </row>
    <row r="130" spans="1:16" ht="12.75">
      <c r="A130" s="25" t="s">
        <v>47</v>
      </c>
      <c s="29" t="s">
        <v>251</v>
      </c>
      <c s="29" t="s">
        <v>252</v>
      </c>
      <c s="25" t="s">
        <v>49</v>
      </c>
      <c s="30" t="s">
        <v>253</v>
      </c>
      <c s="31" t="s">
        <v>112</v>
      </c>
      <c s="32">
        <v>200</v>
      </c>
      <c s="33">
        <v>0</v>
      </c>
      <c s="34">
        <f>ROUND(ROUND(H130,2)*ROUND(G130,3),2)</f>
      </c>
      <c s="31" t="s">
        <v>52</v>
      </c>
      <c r="O130">
        <f>(I130*21)/100</f>
      </c>
      <c t="s">
        <v>23</v>
      </c>
    </row>
    <row r="131" spans="1:5" ht="12.75">
      <c r="A131" s="35" t="s">
        <v>53</v>
      </c>
      <c r="E131" s="36" t="s">
        <v>254</v>
      </c>
    </row>
    <row r="132" spans="1:5" ht="25.5">
      <c r="A132" s="37" t="s">
        <v>55</v>
      </c>
      <c r="E132" s="38" t="s">
        <v>255</v>
      </c>
    </row>
    <row r="133" spans="1:5" ht="267.75">
      <c r="A133" t="s">
        <v>56</v>
      </c>
      <c r="E133" s="36" t="s">
        <v>256</v>
      </c>
    </row>
    <row r="134" spans="1:16" ht="12.75">
      <c r="A134" s="25" t="s">
        <v>47</v>
      </c>
      <c s="29" t="s">
        <v>257</v>
      </c>
      <c s="29" t="s">
        <v>258</v>
      </c>
      <c s="25" t="s">
        <v>49</v>
      </c>
      <c s="30" t="s">
        <v>259</v>
      </c>
      <c s="31" t="s">
        <v>112</v>
      </c>
      <c s="32">
        <v>123.6</v>
      </c>
      <c s="33">
        <v>0</v>
      </c>
      <c s="34">
        <f>ROUND(ROUND(H134,2)*ROUND(G134,3),2)</f>
      </c>
      <c s="31" t="s">
        <v>52</v>
      </c>
      <c r="O134">
        <f>(I134*21)/100</f>
      </c>
      <c t="s">
        <v>23</v>
      </c>
    </row>
    <row r="135" spans="1:5" ht="38.25">
      <c r="A135" s="35" t="s">
        <v>53</v>
      </c>
      <c r="E135" s="36" t="s">
        <v>260</v>
      </c>
    </row>
    <row r="136" spans="1:5" ht="51">
      <c r="A136" s="37" t="s">
        <v>55</v>
      </c>
      <c r="E136" s="38" t="s">
        <v>261</v>
      </c>
    </row>
    <row r="137" spans="1:5" ht="280.5">
      <c r="A137" t="s">
        <v>56</v>
      </c>
      <c r="E137" s="36" t="s">
        <v>262</v>
      </c>
    </row>
    <row r="138" spans="1:16" ht="12.75">
      <c r="A138" s="25" t="s">
        <v>47</v>
      </c>
      <c s="29" t="s">
        <v>263</v>
      </c>
      <c s="29" t="s">
        <v>264</v>
      </c>
      <c s="25" t="s">
        <v>49</v>
      </c>
      <c s="30" t="s">
        <v>265</v>
      </c>
      <c s="31" t="s">
        <v>112</v>
      </c>
      <c s="32">
        <v>110</v>
      </c>
      <c s="33">
        <v>0</v>
      </c>
      <c s="34">
        <f>ROUND(ROUND(H138,2)*ROUND(G138,3),2)</f>
      </c>
      <c s="31" t="s">
        <v>52</v>
      </c>
      <c r="O138">
        <f>(I138*21)/100</f>
      </c>
      <c t="s">
        <v>23</v>
      </c>
    </row>
    <row r="139" spans="1:5" ht="51">
      <c r="A139" s="35" t="s">
        <v>53</v>
      </c>
      <c r="E139" s="36" t="s">
        <v>266</v>
      </c>
    </row>
    <row r="140" spans="1:5" ht="12.75">
      <c r="A140" s="37" t="s">
        <v>55</v>
      </c>
      <c r="E140" s="38" t="s">
        <v>267</v>
      </c>
    </row>
    <row r="141" spans="1:5" ht="242.25">
      <c r="A141" t="s">
        <v>56</v>
      </c>
      <c r="E141" s="36" t="s">
        <v>268</v>
      </c>
    </row>
    <row r="142" spans="1:16" ht="12.75">
      <c r="A142" s="25" t="s">
        <v>47</v>
      </c>
      <c s="29" t="s">
        <v>269</v>
      </c>
      <c s="29" t="s">
        <v>270</v>
      </c>
      <c s="25" t="s">
        <v>49</v>
      </c>
      <c s="30" t="s">
        <v>271</v>
      </c>
      <c s="31" t="s">
        <v>112</v>
      </c>
      <c s="32">
        <v>57.052</v>
      </c>
      <c s="33">
        <v>0</v>
      </c>
      <c s="34">
        <f>ROUND(ROUND(H142,2)*ROUND(G142,3),2)</f>
      </c>
      <c s="31" t="s">
        <v>52</v>
      </c>
      <c r="O142">
        <f>(I142*21)/100</f>
      </c>
      <c t="s">
        <v>23</v>
      </c>
    </row>
    <row r="143" spans="1:5" ht="12.75">
      <c r="A143" s="35" t="s">
        <v>53</v>
      </c>
      <c r="E143" s="36" t="s">
        <v>49</v>
      </c>
    </row>
    <row r="144" spans="1:5" ht="89.25">
      <c r="A144" s="37" t="s">
        <v>55</v>
      </c>
      <c r="E144" s="38" t="s">
        <v>272</v>
      </c>
    </row>
    <row r="145" spans="1:5" ht="229.5">
      <c r="A145" t="s">
        <v>56</v>
      </c>
      <c r="E145" s="36" t="s">
        <v>273</v>
      </c>
    </row>
    <row r="146" spans="1:16" ht="12.75">
      <c r="A146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112</v>
      </c>
      <c s="32">
        <v>13.44</v>
      </c>
      <c s="33">
        <v>0</v>
      </c>
      <c s="34">
        <f>ROUND(ROUND(H146,2)*ROUND(G146,3),2)</f>
      </c>
      <c s="31" t="s">
        <v>52</v>
      </c>
      <c r="O146">
        <f>(I146*21)/100</f>
      </c>
      <c t="s">
        <v>23</v>
      </c>
    </row>
    <row r="147" spans="1:5" ht="38.25">
      <c r="A147" s="35" t="s">
        <v>53</v>
      </c>
      <c r="E147" s="36" t="s">
        <v>277</v>
      </c>
    </row>
    <row r="148" spans="1:5" ht="127.5">
      <c r="A148" s="37" t="s">
        <v>55</v>
      </c>
      <c r="E148" s="38" t="s">
        <v>278</v>
      </c>
    </row>
    <row r="149" spans="1:5" ht="229.5">
      <c r="A149" t="s">
        <v>56</v>
      </c>
      <c r="E149" s="36" t="s">
        <v>273</v>
      </c>
    </row>
    <row r="150" spans="1:16" ht="12.75">
      <c r="A150" s="25" t="s">
        <v>47</v>
      </c>
      <c s="29" t="s">
        <v>279</v>
      </c>
      <c s="29" t="s">
        <v>280</v>
      </c>
      <c s="25" t="s">
        <v>49</v>
      </c>
      <c s="30" t="s">
        <v>281</v>
      </c>
      <c s="31" t="s">
        <v>112</v>
      </c>
      <c s="32">
        <v>618.224</v>
      </c>
      <c s="33">
        <v>0</v>
      </c>
      <c s="34">
        <f>ROUND(ROUND(H150,2)*ROUND(G150,3),2)</f>
      </c>
      <c s="31" t="s">
        <v>52</v>
      </c>
      <c r="O150">
        <f>(I150*21)/100</f>
      </c>
      <c t="s">
        <v>23</v>
      </c>
    </row>
    <row r="151" spans="1:5" ht="12.75">
      <c r="A151" s="35" t="s">
        <v>53</v>
      </c>
      <c r="E151" s="36" t="s">
        <v>49</v>
      </c>
    </row>
    <row r="152" spans="1:5" ht="255">
      <c r="A152" s="37" t="s">
        <v>55</v>
      </c>
      <c r="E152" s="38" t="s">
        <v>282</v>
      </c>
    </row>
    <row r="153" spans="1:5" ht="293.25">
      <c r="A153" t="s">
        <v>56</v>
      </c>
      <c r="E153" s="36" t="s">
        <v>283</v>
      </c>
    </row>
    <row r="154" spans="1:16" ht="12.75">
      <c r="A154" s="25" t="s">
        <v>47</v>
      </c>
      <c s="29" t="s">
        <v>284</v>
      </c>
      <c s="29" t="s">
        <v>285</v>
      </c>
      <c s="25" t="s">
        <v>49</v>
      </c>
      <c s="30" t="s">
        <v>286</v>
      </c>
      <c s="31" t="s">
        <v>128</v>
      </c>
      <c s="32">
        <v>10650.5</v>
      </c>
      <c s="33">
        <v>0</v>
      </c>
      <c s="34">
        <f>ROUND(ROUND(H154,2)*ROUND(G154,3),2)</f>
      </c>
      <c s="31" t="s">
        <v>52</v>
      </c>
      <c r="O154">
        <f>(I154*21)/100</f>
      </c>
      <c t="s">
        <v>23</v>
      </c>
    </row>
    <row r="155" spans="1:5" ht="12.75">
      <c r="A155" s="35" t="s">
        <v>53</v>
      </c>
      <c r="E155" s="36" t="s">
        <v>49</v>
      </c>
    </row>
    <row r="156" spans="1:5" ht="76.5">
      <c r="A156" s="37" t="s">
        <v>55</v>
      </c>
      <c r="E156" s="38" t="s">
        <v>287</v>
      </c>
    </row>
    <row r="157" spans="1:5" ht="25.5">
      <c r="A157" t="s">
        <v>56</v>
      </c>
      <c r="E157" s="36" t="s">
        <v>288</v>
      </c>
    </row>
    <row r="158" spans="1:16" ht="12.75">
      <c r="A158" s="25" t="s">
        <v>47</v>
      </c>
      <c s="29" t="s">
        <v>289</v>
      </c>
      <c s="29" t="s">
        <v>290</v>
      </c>
      <c s="25" t="s">
        <v>49</v>
      </c>
      <c s="30" t="s">
        <v>291</v>
      </c>
      <c s="31" t="s">
        <v>128</v>
      </c>
      <c s="32">
        <v>6126</v>
      </c>
      <c s="33">
        <v>0</v>
      </c>
      <c s="34">
        <f>ROUND(ROUND(H158,2)*ROUND(G158,3),2)</f>
      </c>
      <c s="31" t="s">
        <v>52</v>
      </c>
      <c r="O158">
        <f>(I158*21)/100</f>
      </c>
      <c t="s">
        <v>23</v>
      </c>
    </row>
    <row r="159" spans="1:5" ht="12.75">
      <c r="A159" s="35" t="s">
        <v>53</v>
      </c>
      <c r="E159" s="36" t="s">
        <v>49</v>
      </c>
    </row>
    <row r="160" spans="1:5" ht="25.5">
      <c r="A160" s="37" t="s">
        <v>55</v>
      </c>
      <c r="E160" s="38" t="s">
        <v>292</v>
      </c>
    </row>
    <row r="161" spans="1:5" ht="12.75">
      <c r="A161" t="s">
        <v>56</v>
      </c>
      <c r="E161" s="36" t="s">
        <v>293</v>
      </c>
    </row>
    <row r="162" spans="1:16" ht="12.75">
      <c r="A162" s="25" t="s">
        <v>47</v>
      </c>
      <c s="29" t="s">
        <v>294</v>
      </c>
      <c s="29" t="s">
        <v>295</v>
      </c>
      <c s="25" t="s">
        <v>49</v>
      </c>
      <c s="30" t="s">
        <v>296</v>
      </c>
      <c s="31" t="s">
        <v>128</v>
      </c>
      <c s="32">
        <v>4986</v>
      </c>
      <c s="33">
        <v>0</v>
      </c>
      <c s="34">
        <f>ROUND(ROUND(H162,2)*ROUND(G162,3),2)</f>
      </c>
      <c s="31" t="s">
        <v>52</v>
      </c>
      <c r="O162">
        <f>(I162*21)/100</f>
      </c>
      <c t="s">
        <v>23</v>
      </c>
    </row>
    <row r="163" spans="1:5" ht="12.75">
      <c r="A163" s="35" t="s">
        <v>53</v>
      </c>
      <c r="E163" s="36" t="s">
        <v>297</v>
      </c>
    </row>
    <row r="164" spans="1:5" ht="12.75">
      <c r="A164" s="37" t="s">
        <v>55</v>
      </c>
      <c r="E164" s="38" t="s">
        <v>298</v>
      </c>
    </row>
    <row r="165" spans="1:5" ht="38.25">
      <c r="A165" t="s">
        <v>56</v>
      </c>
      <c r="E165" s="36" t="s">
        <v>299</v>
      </c>
    </row>
    <row r="166" spans="1:16" ht="12.75">
      <c r="A166" s="25" t="s">
        <v>47</v>
      </c>
      <c s="29" t="s">
        <v>300</v>
      </c>
      <c s="29" t="s">
        <v>301</v>
      </c>
      <c s="25" t="s">
        <v>49</v>
      </c>
      <c s="30" t="s">
        <v>302</v>
      </c>
      <c s="31" t="s">
        <v>128</v>
      </c>
      <c s="32">
        <v>1140</v>
      </c>
      <c s="33">
        <v>0</v>
      </c>
      <c s="34">
        <f>ROUND(ROUND(H166,2)*ROUND(G166,3),2)</f>
      </c>
      <c s="31" t="s">
        <v>52</v>
      </c>
      <c r="O166">
        <f>(I166*21)/100</f>
      </c>
      <c t="s">
        <v>23</v>
      </c>
    </row>
    <row r="167" spans="1:5" ht="12.75">
      <c r="A167" s="35" t="s">
        <v>53</v>
      </c>
      <c r="E167" s="36" t="s">
        <v>303</v>
      </c>
    </row>
    <row r="168" spans="1:5" ht="12.75">
      <c r="A168" s="37" t="s">
        <v>55</v>
      </c>
      <c r="E168" s="38" t="s">
        <v>304</v>
      </c>
    </row>
    <row r="169" spans="1:5" ht="38.25">
      <c r="A169" t="s">
        <v>56</v>
      </c>
      <c r="E169" s="36" t="s">
        <v>305</v>
      </c>
    </row>
    <row r="170" spans="1:16" ht="12.75">
      <c r="A170" s="25" t="s">
        <v>47</v>
      </c>
      <c s="29" t="s">
        <v>306</v>
      </c>
      <c s="29" t="s">
        <v>307</v>
      </c>
      <c s="25" t="s">
        <v>49</v>
      </c>
      <c s="30" t="s">
        <v>308</v>
      </c>
      <c s="31" t="s">
        <v>128</v>
      </c>
      <c s="32">
        <v>6126</v>
      </c>
      <c s="33">
        <v>0</v>
      </c>
      <c s="34">
        <f>ROUND(ROUND(H170,2)*ROUND(G170,3),2)</f>
      </c>
      <c s="31" t="s">
        <v>52</v>
      </c>
      <c r="O170">
        <f>(I170*21)/100</f>
      </c>
      <c t="s">
        <v>23</v>
      </c>
    </row>
    <row r="171" spans="1:5" ht="12.75">
      <c r="A171" s="35" t="s">
        <v>53</v>
      </c>
      <c r="E171" s="36" t="s">
        <v>49</v>
      </c>
    </row>
    <row r="172" spans="1:5" ht="25.5">
      <c r="A172" s="37" t="s">
        <v>55</v>
      </c>
      <c r="E172" s="38" t="s">
        <v>292</v>
      </c>
    </row>
    <row r="173" spans="1:5" ht="25.5">
      <c r="A173" t="s">
        <v>56</v>
      </c>
      <c r="E173" s="36" t="s">
        <v>309</v>
      </c>
    </row>
    <row r="174" spans="1:16" ht="12.75">
      <c r="A174" s="25" t="s">
        <v>47</v>
      </c>
      <c s="29" t="s">
        <v>310</v>
      </c>
      <c s="29" t="s">
        <v>311</v>
      </c>
      <c s="25" t="s">
        <v>49</v>
      </c>
      <c s="30" t="s">
        <v>312</v>
      </c>
      <c s="31" t="s">
        <v>128</v>
      </c>
      <c s="32">
        <v>6126</v>
      </c>
      <c s="33">
        <v>0</v>
      </c>
      <c s="34">
        <f>ROUND(ROUND(H174,2)*ROUND(G174,3),2)</f>
      </c>
      <c s="31" t="s">
        <v>52</v>
      </c>
      <c r="O174">
        <f>(I174*21)/100</f>
      </c>
      <c t="s">
        <v>23</v>
      </c>
    </row>
    <row r="175" spans="1:5" ht="12.75">
      <c r="A175" s="35" t="s">
        <v>53</v>
      </c>
      <c r="E175" s="36" t="s">
        <v>49</v>
      </c>
    </row>
    <row r="176" spans="1:5" ht="25.5">
      <c r="A176" s="37" t="s">
        <v>55</v>
      </c>
      <c r="E176" s="38" t="s">
        <v>292</v>
      </c>
    </row>
    <row r="177" spans="1:5" ht="38.25">
      <c r="A177" t="s">
        <v>56</v>
      </c>
      <c r="E177" s="36" t="s">
        <v>313</v>
      </c>
    </row>
    <row r="178" spans="1:16" ht="12.75">
      <c r="A178" s="25" t="s">
        <v>47</v>
      </c>
      <c s="29" t="s">
        <v>314</v>
      </c>
      <c s="29" t="s">
        <v>315</v>
      </c>
      <c s="25" t="s">
        <v>49</v>
      </c>
      <c s="30" t="s">
        <v>316</v>
      </c>
      <c s="31" t="s">
        <v>128</v>
      </c>
      <c s="32">
        <v>144</v>
      </c>
      <c s="33">
        <v>0</v>
      </c>
      <c s="34">
        <f>ROUND(ROUND(H178,2)*ROUND(G178,3),2)</f>
      </c>
      <c s="31" t="s">
        <v>52</v>
      </c>
      <c r="O178">
        <f>(I178*21)/100</f>
      </c>
      <c t="s">
        <v>23</v>
      </c>
    </row>
    <row r="179" spans="1:5" ht="12.75">
      <c r="A179" s="35" t="s">
        <v>53</v>
      </c>
      <c r="E179" s="36" t="s">
        <v>317</v>
      </c>
    </row>
    <row r="180" spans="1:5" ht="12.75">
      <c r="A180" s="37" t="s">
        <v>55</v>
      </c>
      <c r="E180" s="38" t="s">
        <v>318</v>
      </c>
    </row>
    <row r="181" spans="1:5" ht="38.25">
      <c r="A181" t="s">
        <v>56</v>
      </c>
      <c r="E181" s="36" t="s">
        <v>319</v>
      </c>
    </row>
    <row r="182" spans="1:18" ht="12.75" customHeight="1">
      <c r="A182" s="6" t="s">
        <v>45</v>
      </c>
      <c s="6"/>
      <c s="41" t="s">
        <v>23</v>
      </c>
      <c s="6"/>
      <c s="27" t="s">
        <v>320</v>
      </c>
      <c s="6"/>
      <c s="6"/>
      <c s="6"/>
      <c s="42">
        <f>0+Q182</f>
      </c>
      <c s="6"/>
      <c r="O182">
        <f>0+R182</f>
      </c>
      <c r="Q182">
        <f>0+I183+I187+I191</f>
      </c>
      <c>
        <f>0+O183+O187+O191</f>
      </c>
    </row>
    <row r="183" spans="1:16" ht="12.75">
      <c r="A183" s="25" t="s">
        <v>47</v>
      </c>
      <c s="29" t="s">
        <v>321</v>
      </c>
      <c s="29" t="s">
        <v>322</v>
      </c>
      <c s="25" t="s">
        <v>49</v>
      </c>
      <c s="30" t="s">
        <v>323</v>
      </c>
      <c s="31" t="s">
        <v>128</v>
      </c>
      <c s="32">
        <v>2219.5</v>
      </c>
      <c s="33">
        <v>0</v>
      </c>
      <c s="34">
        <f>ROUND(ROUND(H183,2)*ROUND(G183,3),2)</f>
      </c>
      <c s="31" t="s">
        <v>52</v>
      </c>
      <c r="O183">
        <f>(I183*21)/100</f>
      </c>
      <c t="s">
        <v>23</v>
      </c>
    </row>
    <row r="184" spans="1:5" ht="25.5">
      <c r="A184" s="35" t="s">
        <v>53</v>
      </c>
      <c r="E184" s="36" t="s">
        <v>324</v>
      </c>
    </row>
    <row r="185" spans="1:5" ht="25.5">
      <c r="A185" s="37" t="s">
        <v>55</v>
      </c>
      <c r="E185" s="38" t="s">
        <v>325</v>
      </c>
    </row>
    <row r="186" spans="1:5" ht="25.5">
      <c r="A186" t="s">
        <v>56</v>
      </c>
      <c r="E186" s="36" t="s">
        <v>326</v>
      </c>
    </row>
    <row r="187" spans="1:16" ht="12.75">
      <c r="A187" s="25" t="s">
        <v>47</v>
      </c>
      <c s="29" t="s">
        <v>327</v>
      </c>
      <c s="29" t="s">
        <v>328</v>
      </c>
      <c s="25" t="s">
        <v>49</v>
      </c>
      <c s="30" t="s">
        <v>329</v>
      </c>
      <c s="31" t="s">
        <v>188</v>
      </c>
      <c s="32">
        <v>965</v>
      </c>
      <c s="33">
        <v>0</v>
      </c>
      <c s="34">
        <f>ROUND(ROUND(H187,2)*ROUND(G187,3),2)</f>
      </c>
      <c s="31" t="s">
        <v>52</v>
      </c>
      <c r="O187">
        <f>(I187*21)/100</f>
      </c>
      <c t="s">
        <v>23</v>
      </c>
    </row>
    <row r="188" spans="1:5" ht="25.5">
      <c r="A188" s="35" t="s">
        <v>53</v>
      </c>
      <c r="E188" s="36" t="s">
        <v>330</v>
      </c>
    </row>
    <row r="189" spans="1:5" ht="12.75">
      <c r="A189" s="37" t="s">
        <v>55</v>
      </c>
      <c r="E189" s="38" t="s">
        <v>331</v>
      </c>
    </row>
    <row r="190" spans="1:5" ht="165.75">
      <c r="A190" t="s">
        <v>56</v>
      </c>
      <c r="E190" s="36" t="s">
        <v>332</v>
      </c>
    </row>
    <row r="191" spans="1:16" ht="12.75">
      <c r="A191" s="25" t="s">
        <v>47</v>
      </c>
      <c s="29" t="s">
        <v>333</v>
      </c>
      <c s="29" t="s">
        <v>334</v>
      </c>
      <c s="25" t="s">
        <v>49</v>
      </c>
      <c s="30" t="s">
        <v>335</v>
      </c>
      <c s="31" t="s">
        <v>128</v>
      </c>
      <c s="32">
        <v>10525</v>
      </c>
      <c s="33">
        <v>0</v>
      </c>
      <c s="34">
        <f>ROUND(ROUND(H191,2)*ROUND(G191,3),2)</f>
      </c>
      <c s="31" t="s">
        <v>52</v>
      </c>
      <c r="O191">
        <f>(I191*21)/100</f>
      </c>
      <c t="s">
        <v>23</v>
      </c>
    </row>
    <row r="192" spans="1:5" ht="63.75">
      <c r="A192" s="35" t="s">
        <v>53</v>
      </c>
      <c r="E192" s="36" t="s">
        <v>336</v>
      </c>
    </row>
    <row r="193" spans="1:5" ht="25.5">
      <c r="A193" s="37" t="s">
        <v>55</v>
      </c>
      <c r="E193" s="38" t="s">
        <v>337</v>
      </c>
    </row>
    <row r="194" spans="1:5" ht="38.25">
      <c r="A194" t="s">
        <v>56</v>
      </c>
      <c r="E194" s="36" t="s">
        <v>338</v>
      </c>
    </row>
    <row r="195" spans="1:18" ht="12.75" customHeight="1">
      <c r="A195" s="6" t="s">
        <v>45</v>
      </c>
      <c s="6"/>
      <c s="41" t="s">
        <v>33</v>
      </c>
      <c s="6"/>
      <c s="27" t="s">
        <v>339</v>
      </c>
      <c s="6"/>
      <c s="6"/>
      <c s="6"/>
      <c s="42">
        <f>0+Q195</f>
      </c>
      <c s="6"/>
      <c r="O195">
        <f>0+R195</f>
      </c>
      <c r="Q195">
        <f>0+I196+I200+I204</f>
      </c>
      <c>
        <f>0+O196+O200+O204</f>
      </c>
    </row>
    <row r="196" spans="1:16" ht="12.75">
      <c r="A196" s="25" t="s">
        <v>47</v>
      </c>
      <c s="29" t="s">
        <v>340</v>
      </c>
      <c s="29" t="s">
        <v>341</v>
      </c>
      <c s="25" t="s">
        <v>49</v>
      </c>
      <c s="30" t="s">
        <v>342</v>
      </c>
      <c s="31" t="s">
        <v>112</v>
      </c>
      <c s="32">
        <v>275.386</v>
      </c>
      <c s="33">
        <v>0</v>
      </c>
      <c s="34">
        <f>ROUND(ROUND(H196,2)*ROUND(G196,3),2)</f>
      </c>
      <c s="31" t="s">
        <v>52</v>
      </c>
      <c r="O196">
        <f>(I196*21)/100</f>
      </c>
      <c t="s">
        <v>23</v>
      </c>
    </row>
    <row r="197" spans="1:5" ht="12.75">
      <c r="A197" s="35" t="s">
        <v>53</v>
      </c>
      <c r="E197" s="36" t="s">
        <v>49</v>
      </c>
    </row>
    <row r="198" spans="1:5" ht="114.75">
      <c r="A198" s="37" t="s">
        <v>55</v>
      </c>
      <c r="E198" s="38" t="s">
        <v>343</v>
      </c>
    </row>
    <row r="199" spans="1:5" ht="38.25">
      <c r="A199" t="s">
        <v>56</v>
      </c>
      <c r="E199" s="36" t="s">
        <v>344</v>
      </c>
    </row>
    <row r="200" spans="1:16" ht="12.75">
      <c r="A200" s="25" t="s">
        <v>47</v>
      </c>
      <c s="29" t="s">
        <v>345</v>
      </c>
      <c s="29" t="s">
        <v>346</v>
      </c>
      <c s="25" t="s">
        <v>49</v>
      </c>
      <c s="30" t="s">
        <v>347</v>
      </c>
      <c s="31" t="s">
        <v>112</v>
      </c>
      <c s="32">
        <v>30.69</v>
      </c>
      <c s="33">
        <v>0</v>
      </c>
      <c s="34">
        <f>ROUND(ROUND(H200,2)*ROUND(G200,3),2)</f>
      </c>
      <c s="31" t="s">
        <v>52</v>
      </c>
      <c r="O200">
        <f>(I200*21)/100</f>
      </c>
      <c t="s">
        <v>23</v>
      </c>
    </row>
    <row r="201" spans="1:5" ht="51">
      <c r="A201" s="35" t="s">
        <v>53</v>
      </c>
      <c r="E201" s="36" t="s">
        <v>348</v>
      </c>
    </row>
    <row r="202" spans="1:5" ht="153">
      <c r="A202" s="37" t="s">
        <v>55</v>
      </c>
      <c r="E202" s="38" t="s">
        <v>349</v>
      </c>
    </row>
    <row r="203" spans="1:5" ht="102">
      <c r="A203" t="s">
        <v>56</v>
      </c>
      <c r="E203" s="36" t="s">
        <v>350</v>
      </c>
    </row>
    <row r="204" spans="1:16" ht="12.75">
      <c r="A204" s="25" t="s">
        <v>47</v>
      </c>
      <c s="29" t="s">
        <v>351</v>
      </c>
      <c s="29" t="s">
        <v>352</v>
      </c>
      <c s="25" t="s">
        <v>49</v>
      </c>
      <c s="30" t="s">
        <v>353</v>
      </c>
      <c s="31" t="s">
        <v>112</v>
      </c>
      <c s="32">
        <v>19.516</v>
      </c>
      <c s="33">
        <v>0</v>
      </c>
      <c s="34">
        <f>ROUND(ROUND(H204,2)*ROUND(G204,3),2)</f>
      </c>
      <c s="31" t="s">
        <v>52</v>
      </c>
      <c r="O204">
        <f>(I204*21)/100</f>
      </c>
      <c t="s">
        <v>23</v>
      </c>
    </row>
    <row r="205" spans="1:5" ht="12.75">
      <c r="A205" s="35" t="s">
        <v>53</v>
      </c>
      <c r="E205" s="36" t="s">
        <v>354</v>
      </c>
    </row>
    <row r="206" spans="1:5" ht="153">
      <c r="A206" s="37" t="s">
        <v>55</v>
      </c>
      <c r="E206" s="38" t="s">
        <v>355</v>
      </c>
    </row>
    <row r="207" spans="1:5" ht="357">
      <c r="A207" t="s">
        <v>56</v>
      </c>
      <c r="E207" s="36" t="s">
        <v>356</v>
      </c>
    </row>
    <row r="208" spans="1:18" ht="12.75" customHeight="1">
      <c r="A208" s="6" t="s">
        <v>45</v>
      </c>
      <c s="6"/>
      <c s="41" t="s">
        <v>35</v>
      </c>
      <c s="6"/>
      <c s="27" t="s">
        <v>357</v>
      </c>
      <c s="6"/>
      <c s="6"/>
      <c s="6"/>
      <c s="42">
        <f>0+Q208</f>
      </c>
      <c s="6"/>
      <c r="O208">
        <f>0+R208</f>
      </c>
      <c r="Q208">
        <f>0+I209+I213+I217+I221+I225+I229+I233+I237+I241+I245+I249+I253+I257+I261+I265+I269+I273+I277+I281+I285+I289</f>
      </c>
      <c>
        <f>0+O209+O213+O217+O221+O225+O229+O233+O237+O241+O245+O249+O253+O257+O261+O265+O269+O273+O277+O281+O285+O289</f>
      </c>
    </row>
    <row r="209" spans="1:16" ht="25.5">
      <c r="A209" s="25" t="s">
        <v>47</v>
      </c>
      <c s="29" t="s">
        <v>358</v>
      </c>
      <c s="29" t="s">
        <v>359</v>
      </c>
      <c s="25" t="s">
        <v>49</v>
      </c>
      <c s="30" t="s">
        <v>360</v>
      </c>
      <c s="31" t="s">
        <v>128</v>
      </c>
      <c s="32">
        <v>50</v>
      </c>
      <c s="33">
        <v>0</v>
      </c>
      <c s="34">
        <f>ROUND(ROUND(H209,2)*ROUND(G209,3),2)</f>
      </c>
      <c s="31" t="s">
        <v>52</v>
      </c>
      <c r="O209">
        <f>(I209*21)/100</f>
      </c>
      <c t="s">
        <v>23</v>
      </c>
    </row>
    <row r="210" spans="1:5" ht="12.75">
      <c r="A210" s="35" t="s">
        <v>53</v>
      </c>
      <c r="E210" s="36" t="s">
        <v>361</v>
      </c>
    </row>
    <row r="211" spans="1:5" ht="25.5">
      <c r="A211" s="37" t="s">
        <v>55</v>
      </c>
      <c r="E211" s="38" t="s">
        <v>362</v>
      </c>
    </row>
    <row r="212" spans="1:5" ht="51">
      <c r="A212" t="s">
        <v>56</v>
      </c>
      <c r="E212" s="36" t="s">
        <v>363</v>
      </c>
    </row>
    <row r="213" spans="1:16" ht="12.75">
      <c r="A213" s="25" t="s">
        <v>47</v>
      </c>
      <c s="29" t="s">
        <v>364</v>
      </c>
      <c s="29" t="s">
        <v>365</v>
      </c>
      <c s="25" t="s">
        <v>49</v>
      </c>
      <c s="30" t="s">
        <v>366</v>
      </c>
      <c s="31" t="s">
        <v>128</v>
      </c>
      <c s="32">
        <v>9708.5</v>
      </c>
      <c s="33">
        <v>0</v>
      </c>
      <c s="34">
        <f>ROUND(ROUND(H213,2)*ROUND(G213,3),2)</f>
      </c>
      <c s="31" t="s">
        <v>52</v>
      </c>
      <c r="O213">
        <f>(I213*21)/100</f>
      </c>
      <c t="s">
        <v>23</v>
      </c>
    </row>
    <row r="214" spans="1:5" ht="12.75">
      <c r="A214" s="35" t="s">
        <v>53</v>
      </c>
      <c r="E214" s="36" t="s">
        <v>49</v>
      </c>
    </row>
    <row r="215" spans="1:5" ht="153">
      <c r="A215" s="37" t="s">
        <v>55</v>
      </c>
      <c r="E215" s="38" t="s">
        <v>367</v>
      </c>
    </row>
    <row r="216" spans="1:5" ht="51">
      <c r="A216" t="s">
        <v>56</v>
      </c>
      <c r="E216" s="36" t="s">
        <v>363</v>
      </c>
    </row>
    <row r="217" spans="1:16" ht="12.75">
      <c r="A217" s="25" t="s">
        <v>47</v>
      </c>
      <c s="29" t="s">
        <v>368</v>
      </c>
      <c s="29" t="s">
        <v>369</v>
      </c>
      <c s="25" t="s">
        <v>49</v>
      </c>
      <c s="30" t="s">
        <v>370</v>
      </c>
      <c s="31" t="s">
        <v>128</v>
      </c>
      <c s="32">
        <v>10475.5</v>
      </c>
      <c s="33">
        <v>0</v>
      </c>
      <c s="34">
        <f>ROUND(ROUND(H217,2)*ROUND(G217,3),2)</f>
      </c>
      <c s="31" t="s">
        <v>52</v>
      </c>
      <c r="O217">
        <f>(I217*21)/100</f>
      </c>
      <c t="s">
        <v>23</v>
      </c>
    </row>
    <row r="218" spans="1:5" ht="12.75">
      <c r="A218" s="35" t="s">
        <v>53</v>
      </c>
      <c r="E218" s="36" t="s">
        <v>49</v>
      </c>
    </row>
    <row r="219" spans="1:5" ht="63.75">
      <c r="A219" s="37" t="s">
        <v>55</v>
      </c>
      <c r="E219" s="38" t="s">
        <v>371</v>
      </c>
    </row>
    <row r="220" spans="1:5" ht="51">
      <c r="A220" t="s">
        <v>56</v>
      </c>
      <c r="E220" s="36" t="s">
        <v>363</v>
      </c>
    </row>
    <row r="221" spans="1:16" ht="12.75">
      <c r="A221" s="25" t="s">
        <v>47</v>
      </c>
      <c s="29" t="s">
        <v>372</v>
      </c>
      <c s="29" t="s">
        <v>373</v>
      </c>
      <c s="25" t="s">
        <v>49</v>
      </c>
      <c s="30" t="s">
        <v>374</v>
      </c>
      <c s="31" t="s">
        <v>128</v>
      </c>
      <c s="32">
        <v>453</v>
      </c>
      <c s="33">
        <v>0</v>
      </c>
      <c s="34">
        <f>ROUND(ROUND(H221,2)*ROUND(G221,3),2)</f>
      </c>
      <c s="31" t="s">
        <v>52</v>
      </c>
      <c r="O221">
        <f>(I221*21)/100</f>
      </c>
      <c t="s">
        <v>23</v>
      </c>
    </row>
    <row r="222" spans="1:5" ht="12.75">
      <c r="A222" s="35" t="s">
        <v>53</v>
      </c>
      <c r="E222" s="36" t="s">
        <v>49</v>
      </c>
    </row>
    <row r="223" spans="1:5" ht="76.5">
      <c r="A223" s="37" t="s">
        <v>55</v>
      </c>
      <c r="E223" s="38" t="s">
        <v>375</v>
      </c>
    </row>
    <row r="224" spans="1:5" ht="102">
      <c r="A224" t="s">
        <v>56</v>
      </c>
      <c r="E224" s="36" t="s">
        <v>376</v>
      </c>
    </row>
    <row r="225" spans="1:16" ht="12.75">
      <c r="A225" s="25" t="s">
        <v>47</v>
      </c>
      <c s="29" t="s">
        <v>377</v>
      </c>
      <c s="29" t="s">
        <v>378</v>
      </c>
      <c s="25" t="s">
        <v>49</v>
      </c>
      <c s="30" t="s">
        <v>379</v>
      </c>
      <c s="31" t="s">
        <v>128</v>
      </c>
      <c s="32">
        <v>388.5</v>
      </c>
      <c s="33">
        <v>0</v>
      </c>
      <c s="34">
        <f>ROUND(ROUND(H225,2)*ROUND(G225,3),2)</f>
      </c>
      <c s="31" t="s">
        <v>52</v>
      </c>
      <c r="O225">
        <f>(I225*21)/100</f>
      </c>
      <c t="s">
        <v>23</v>
      </c>
    </row>
    <row r="226" spans="1:5" ht="12.75">
      <c r="A226" s="35" t="s">
        <v>53</v>
      </c>
      <c r="E226" s="36" t="s">
        <v>49</v>
      </c>
    </row>
    <row r="227" spans="1:5" ht="51">
      <c r="A227" s="37" t="s">
        <v>55</v>
      </c>
      <c r="E227" s="38" t="s">
        <v>380</v>
      </c>
    </row>
    <row r="228" spans="1:5" ht="102">
      <c r="A228" t="s">
        <v>56</v>
      </c>
      <c r="E228" s="36" t="s">
        <v>376</v>
      </c>
    </row>
    <row r="229" spans="1:16" ht="12.75">
      <c r="A229" s="25" t="s">
        <v>47</v>
      </c>
      <c s="29" t="s">
        <v>381</v>
      </c>
      <c s="29" t="s">
        <v>382</v>
      </c>
      <c s="25" t="s">
        <v>49</v>
      </c>
      <c s="30" t="s">
        <v>383</v>
      </c>
      <c s="31" t="s">
        <v>112</v>
      </c>
      <c s="32">
        <v>180.75</v>
      </c>
      <c s="33">
        <v>0</v>
      </c>
      <c s="34">
        <f>ROUND(ROUND(H229,2)*ROUND(G229,3),2)</f>
      </c>
      <c s="31" t="s">
        <v>52</v>
      </c>
      <c r="O229">
        <f>(I229*21)/100</f>
      </c>
      <c t="s">
        <v>23</v>
      </c>
    </row>
    <row r="230" spans="1:5" ht="12.75">
      <c r="A230" s="35" t="s">
        <v>53</v>
      </c>
      <c r="E230" s="36" t="s">
        <v>384</v>
      </c>
    </row>
    <row r="231" spans="1:5" ht="12.75">
      <c r="A231" s="37" t="s">
        <v>55</v>
      </c>
      <c r="E231" s="38" t="s">
        <v>385</v>
      </c>
    </row>
    <row r="232" spans="1:5" ht="38.25">
      <c r="A232" t="s">
        <v>56</v>
      </c>
      <c r="E232" s="36" t="s">
        <v>386</v>
      </c>
    </row>
    <row r="233" spans="1:16" ht="12.75">
      <c r="A233" s="25" t="s">
        <v>47</v>
      </c>
      <c s="29" t="s">
        <v>387</v>
      </c>
      <c s="29" t="s">
        <v>388</v>
      </c>
      <c s="25" t="s">
        <v>49</v>
      </c>
      <c s="30" t="s">
        <v>389</v>
      </c>
      <c s="31" t="s">
        <v>128</v>
      </c>
      <c s="32">
        <v>8920</v>
      </c>
      <c s="33">
        <v>0</v>
      </c>
      <c s="34">
        <f>ROUND(ROUND(H233,2)*ROUND(G233,3),2)</f>
      </c>
      <c s="31" t="s">
        <v>52</v>
      </c>
      <c r="O233">
        <f>(I233*21)/100</f>
      </c>
      <c t="s">
        <v>23</v>
      </c>
    </row>
    <row r="234" spans="1:5" ht="12.75">
      <c r="A234" s="35" t="s">
        <v>53</v>
      </c>
      <c r="E234" s="36" t="s">
        <v>390</v>
      </c>
    </row>
    <row r="235" spans="1:5" ht="25.5">
      <c r="A235" s="37" t="s">
        <v>55</v>
      </c>
      <c r="E235" s="38" t="s">
        <v>391</v>
      </c>
    </row>
    <row r="236" spans="1:5" ht="51">
      <c r="A236" t="s">
        <v>56</v>
      </c>
      <c r="E236" s="36" t="s">
        <v>392</v>
      </c>
    </row>
    <row r="237" spans="1:16" ht="12.75">
      <c r="A237" s="25" t="s">
        <v>47</v>
      </c>
      <c s="29" t="s">
        <v>393</v>
      </c>
      <c s="29" t="s">
        <v>394</v>
      </c>
      <c s="25" t="s">
        <v>49</v>
      </c>
      <c s="30" t="s">
        <v>395</v>
      </c>
      <c s="31" t="s">
        <v>128</v>
      </c>
      <c s="32">
        <v>16330</v>
      </c>
      <c s="33">
        <v>0</v>
      </c>
      <c s="34">
        <f>ROUND(ROUND(H237,2)*ROUND(G237,3),2)</f>
      </c>
      <c s="31" t="s">
        <v>52</v>
      </c>
      <c r="O237">
        <f>(I237*21)/100</f>
      </c>
      <c t="s">
        <v>23</v>
      </c>
    </row>
    <row r="238" spans="1:5" ht="12.75">
      <c r="A238" s="35" t="s">
        <v>53</v>
      </c>
      <c r="E238" s="36" t="s">
        <v>49</v>
      </c>
    </row>
    <row r="239" spans="1:5" ht="63.75">
      <c r="A239" s="37" t="s">
        <v>55</v>
      </c>
      <c r="E239" s="38" t="s">
        <v>396</v>
      </c>
    </row>
    <row r="240" spans="1:5" ht="51">
      <c r="A240" t="s">
        <v>56</v>
      </c>
      <c r="E240" s="36" t="s">
        <v>392</v>
      </c>
    </row>
    <row r="241" spans="1:16" ht="12.75">
      <c r="A241" s="25" t="s">
        <v>47</v>
      </c>
      <c s="29" t="s">
        <v>397</v>
      </c>
      <c s="29" t="s">
        <v>398</v>
      </c>
      <c s="25" t="s">
        <v>49</v>
      </c>
      <c s="30" t="s">
        <v>399</v>
      </c>
      <c s="31" t="s">
        <v>128</v>
      </c>
      <c s="32">
        <v>8010</v>
      </c>
      <c s="33">
        <v>0</v>
      </c>
      <c s="34">
        <f>ROUND(ROUND(H241,2)*ROUND(G241,3),2)</f>
      </c>
      <c s="31" t="s">
        <v>52</v>
      </c>
      <c r="O241">
        <f>(I241*21)/100</f>
      </c>
      <c t="s">
        <v>23</v>
      </c>
    </row>
    <row r="242" spans="1:5" ht="12.75">
      <c r="A242" s="35" t="s">
        <v>53</v>
      </c>
      <c r="E242" s="36" t="s">
        <v>400</v>
      </c>
    </row>
    <row r="243" spans="1:5" ht="12.75">
      <c r="A243" s="37" t="s">
        <v>55</v>
      </c>
      <c r="E243" s="38" t="s">
        <v>401</v>
      </c>
    </row>
    <row r="244" spans="1:5" ht="140.25">
      <c r="A244" t="s">
        <v>56</v>
      </c>
      <c r="E244" s="36" t="s">
        <v>402</v>
      </c>
    </row>
    <row r="245" spans="1:16" ht="12.75">
      <c r="A245" s="25" t="s">
        <v>47</v>
      </c>
      <c s="29" t="s">
        <v>403</v>
      </c>
      <c s="29" t="s">
        <v>404</v>
      </c>
      <c s="25" t="s">
        <v>49</v>
      </c>
      <c s="30" t="s">
        <v>405</v>
      </c>
      <c s="31" t="s">
        <v>128</v>
      </c>
      <c s="32">
        <v>8110</v>
      </c>
      <c s="33">
        <v>0</v>
      </c>
      <c s="34">
        <f>ROUND(ROUND(H245,2)*ROUND(G245,3),2)</f>
      </c>
      <c s="31" t="s">
        <v>52</v>
      </c>
      <c r="O245">
        <f>(I245*21)/100</f>
      </c>
      <c t="s">
        <v>23</v>
      </c>
    </row>
    <row r="246" spans="1:5" ht="12.75">
      <c r="A246" s="35" t="s">
        <v>53</v>
      </c>
      <c r="E246" s="36" t="s">
        <v>406</v>
      </c>
    </row>
    <row r="247" spans="1:5" ht="12.75">
      <c r="A247" s="37" t="s">
        <v>55</v>
      </c>
      <c r="E247" s="38" t="s">
        <v>407</v>
      </c>
    </row>
    <row r="248" spans="1:5" ht="140.25">
      <c r="A248" t="s">
        <v>56</v>
      </c>
      <c r="E248" s="36" t="s">
        <v>402</v>
      </c>
    </row>
    <row r="249" spans="1:16" ht="12.75">
      <c r="A249" s="25" t="s">
        <v>47</v>
      </c>
      <c s="29" t="s">
        <v>408</v>
      </c>
      <c s="29" t="s">
        <v>409</v>
      </c>
      <c s="25" t="s">
        <v>49</v>
      </c>
      <c s="30" t="s">
        <v>410</v>
      </c>
      <c s="31" t="s">
        <v>128</v>
      </c>
      <c s="32">
        <v>8220</v>
      </c>
      <c s="33">
        <v>0</v>
      </c>
      <c s="34">
        <f>ROUND(ROUND(H249,2)*ROUND(G249,3),2)</f>
      </c>
      <c s="31" t="s">
        <v>52</v>
      </c>
      <c r="O249">
        <f>(I249*21)/100</f>
      </c>
      <c t="s">
        <v>23</v>
      </c>
    </row>
    <row r="250" spans="1:5" ht="12.75">
      <c r="A250" s="35" t="s">
        <v>53</v>
      </c>
      <c r="E250" s="36" t="s">
        <v>411</v>
      </c>
    </row>
    <row r="251" spans="1:5" ht="12.75">
      <c r="A251" s="37" t="s">
        <v>55</v>
      </c>
      <c r="E251" s="38" t="s">
        <v>412</v>
      </c>
    </row>
    <row r="252" spans="1:5" ht="140.25">
      <c r="A252" t="s">
        <v>56</v>
      </c>
      <c r="E252" s="36" t="s">
        <v>402</v>
      </c>
    </row>
    <row r="253" spans="1:16" ht="12.75">
      <c r="A253" s="25" t="s">
        <v>47</v>
      </c>
      <c s="29" t="s">
        <v>413</v>
      </c>
      <c s="29" t="s">
        <v>414</v>
      </c>
      <c s="25" t="s">
        <v>49</v>
      </c>
      <c s="30" t="s">
        <v>415</v>
      </c>
      <c s="31" t="s">
        <v>128</v>
      </c>
      <c s="32">
        <v>8920</v>
      </c>
      <c s="33">
        <v>0</v>
      </c>
      <c s="34">
        <f>ROUND(ROUND(H253,2)*ROUND(G253,3),2)</f>
      </c>
      <c s="31" t="s">
        <v>52</v>
      </c>
      <c r="O253">
        <f>(I253*21)/100</f>
      </c>
      <c t="s">
        <v>23</v>
      </c>
    </row>
    <row r="254" spans="1:5" ht="12.75">
      <c r="A254" s="35" t="s">
        <v>53</v>
      </c>
      <c r="E254" s="36" t="s">
        <v>416</v>
      </c>
    </row>
    <row r="255" spans="1:5" ht="25.5">
      <c r="A255" s="37" t="s">
        <v>55</v>
      </c>
      <c r="E255" s="38" t="s">
        <v>417</v>
      </c>
    </row>
    <row r="256" spans="1:5" ht="25.5">
      <c r="A256" t="s">
        <v>56</v>
      </c>
      <c r="E256" s="36" t="s">
        <v>418</v>
      </c>
    </row>
    <row r="257" spans="1:16" ht="25.5">
      <c r="A257" s="25" t="s">
        <v>47</v>
      </c>
      <c s="29" t="s">
        <v>419</v>
      </c>
      <c s="29" t="s">
        <v>420</v>
      </c>
      <c s="25" t="s">
        <v>49</v>
      </c>
      <c s="30" t="s">
        <v>421</v>
      </c>
      <c s="31" t="s">
        <v>128</v>
      </c>
      <c s="32">
        <v>20</v>
      </c>
      <c s="33">
        <v>0</v>
      </c>
      <c s="34">
        <f>ROUND(ROUND(H257,2)*ROUND(G257,3),2)</f>
      </c>
      <c s="31" t="s">
        <v>52</v>
      </c>
      <c r="O257">
        <f>(I257*21)/100</f>
      </c>
      <c t="s">
        <v>23</v>
      </c>
    </row>
    <row r="258" spans="1:5" ht="12.75">
      <c r="A258" s="35" t="s">
        <v>53</v>
      </c>
      <c r="E258" s="36" t="s">
        <v>422</v>
      </c>
    </row>
    <row r="259" spans="1:5" ht="12.75">
      <c r="A259" s="37" t="s">
        <v>55</v>
      </c>
      <c r="E259" s="38" t="s">
        <v>423</v>
      </c>
    </row>
    <row r="260" spans="1:5" ht="140.25">
      <c r="A260" t="s">
        <v>56</v>
      </c>
      <c r="E260" s="36" t="s">
        <v>424</v>
      </c>
    </row>
    <row r="261" spans="1:16" ht="12.75">
      <c r="A261" s="25" t="s">
        <v>47</v>
      </c>
      <c s="29" t="s">
        <v>425</v>
      </c>
      <c s="29" t="s">
        <v>426</v>
      </c>
      <c s="25" t="s">
        <v>49</v>
      </c>
      <c s="30" t="s">
        <v>427</v>
      </c>
      <c s="31" t="s">
        <v>128</v>
      </c>
      <c s="32">
        <v>37</v>
      </c>
      <c s="33">
        <v>0</v>
      </c>
      <c s="34">
        <f>ROUND(ROUND(H261,2)*ROUND(G261,3),2)</f>
      </c>
      <c s="31" t="s">
        <v>52</v>
      </c>
      <c r="O261">
        <f>(I261*21)/100</f>
      </c>
      <c t="s">
        <v>23</v>
      </c>
    </row>
    <row r="262" spans="1:5" ht="25.5">
      <c r="A262" s="35" t="s">
        <v>53</v>
      </c>
      <c r="E262" s="36" t="s">
        <v>428</v>
      </c>
    </row>
    <row r="263" spans="1:5" ht="38.25">
      <c r="A263" s="37" t="s">
        <v>55</v>
      </c>
      <c r="E263" s="38" t="s">
        <v>429</v>
      </c>
    </row>
    <row r="264" spans="1:5" ht="153">
      <c r="A264" t="s">
        <v>56</v>
      </c>
      <c r="E264" s="36" t="s">
        <v>430</v>
      </c>
    </row>
    <row r="265" spans="1:16" ht="12.75">
      <c r="A265" s="25" t="s">
        <v>47</v>
      </c>
      <c s="29" t="s">
        <v>431</v>
      </c>
      <c s="29" t="s">
        <v>432</v>
      </c>
      <c s="25" t="s">
        <v>49</v>
      </c>
      <c s="30" t="s">
        <v>433</v>
      </c>
      <c s="31" t="s">
        <v>128</v>
      </c>
      <c s="32">
        <v>50</v>
      </c>
      <c s="33">
        <v>0</v>
      </c>
      <c s="34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5" t="s">
        <v>53</v>
      </c>
      <c r="E266" s="36" t="s">
        <v>434</v>
      </c>
    </row>
    <row r="267" spans="1:5" ht="12.75">
      <c r="A267" s="37" t="s">
        <v>55</v>
      </c>
      <c r="E267" s="38" t="s">
        <v>435</v>
      </c>
    </row>
    <row r="268" spans="1:5" ht="153">
      <c r="A268" t="s">
        <v>56</v>
      </c>
      <c r="E268" s="36" t="s">
        <v>436</v>
      </c>
    </row>
    <row r="269" spans="1:16" ht="12.75">
      <c r="A269" s="25" t="s">
        <v>47</v>
      </c>
      <c s="29" t="s">
        <v>437</v>
      </c>
      <c s="29" t="s">
        <v>438</v>
      </c>
      <c s="25" t="s">
        <v>49</v>
      </c>
      <c s="30" t="s">
        <v>439</v>
      </c>
      <c s="31" t="s">
        <v>128</v>
      </c>
      <c s="32">
        <v>93</v>
      </c>
      <c s="33">
        <v>0</v>
      </c>
      <c s="34">
        <f>ROUND(ROUND(H269,2)*ROUND(G269,3),2)</f>
      </c>
      <c s="31" t="s">
        <v>52</v>
      </c>
      <c r="O269">
        <f>(I269*21)/100</f>
      </c>
      <c t="s">
        <v>23</v>
      </c>
    </row>
    <row r="270" spans="1:5" ht="25.5">
      <c r="A270" s="35" t="s">
        <v>53</v>
      </c>
      <c r="E270" s="36" t="s">
        <v>440</v>
      </c>
    </row>
    <row r="271" spans="1:5" ht="51">
      <c r="A271" s="37" t="s">
        <v>55</v>
      </c>
      <c r="E271" s="38" t="s">
        <v>441</v>
      </c>
    </row>
    <row r="272" spans="1:5" ht="153">
      <c r="A272" t="s">
        <v>56</v>
      </c>
      <c r="E272" s="36" t="s">
        <v>436</v>
      </c>
    </row>
    <row r="273" spans="1:16" ht="12.75">
      <c r="A273" s="25" t="s">
        <v>47</v>
      </c>
      <c s="29" t="s">
        <v>442</v>
      </c>
      <c s="29" t="s">
        <v>443</v>
      </c>
      <c s="25" t="s">
        <v>49</v>
      </c>
      <c s="30" t="s">
        <v>444</v>
      </c>
      <c s="31" t="s">
        <v>128</v>
      </c>
      <c s="32">
        <v>100</v>
      </c>
      <c s="33">
        <v>0</v>
      </c>
      <c s="34">
        <f>ROUND(ROUND(H273,2)*ROUND(G273,3),2)</f>
      </c>
      <c s="31" t="s">
        <v>52</v>
      </c>
      <c r="O273">
        <f>(I273*21)/100</f>
      </c>
      <c t="s">
        <v>23</v>
      </c>
    </row>
    <row r="274" spans="1:5" ht="38.25">
      <c r="A274" s="35" t="s">
        <v>53</v>
      </c>
      <c r="E274" s="36" t="s">
        <v>445</v>
      </c>
    </row>
    <row r="275" spans="1:5" ht="38.25">
      <c r="A275" s="37" t="s">
        <v>55</v>
      </c>
      <c r="E275" s="38" t="s">
        <v>446</v>
      </c>
    </row>
    <row r="276" spans="1:5" ht="153">
      <c r="A276" t="s">
        <v>56</v>
      </c>
      <c r="E276" s="36" t="s">
        <v>436</v>
      </c>
    </row>
    <row r="277" spans="1:16" ht="12.75">
      <c r="A277" s="25" t="s">
        <v>47</v>
      </c>
      <c s="29" t="s">
        <v>447</v>
      </c>
      <c s="29" t="s">
        <v>448</v>
      </c>
      <c s="25" t="s">
        <v>49</v>
      </c>
      <c s="30" t="s">
        <v>449</v>
      </c>
      <c s="31" t="s">
        <v>128</v>
      </c>
      <c s="32">
        <v>447.5</v>
      </c>
      <c s="33">
        <v>0</v>
      </c>
      <c s="34">
        <f>ROUND(ROUND(H277,2)*ROUND(G277,3),2)</f>
      </c>
      <c s="31" t="s">
        <v>52</v>
      </c>
      <c r="O277">
        <f>(I277*21)/100</f>
      </c>
      <c t="s">
        <v>23</v>
      </c>
    </row>
    <row r="278" spans="1:5" ht="38.25">
      <c r="A278" s="35" t="s">
        <v>53</v>
      </c>
      <c r="E278" s="36" t="s">
        <v>450</v>
      </c>
    </row>
    <row r="279" spans="1:5" ht="38.25">
      <c r="A279" s="37" t="s">
        <v>55</v>
      </c>
      <c r="E279" s="38" t="s">
        <v>451</v>
      </c>
    </row>
    <row r="280" spans="1:5" ht="153">
      <c r="A280" t="s">
        <v>56</v>
      </c>
      <c r="E280" s="36" t="s">
        <v>436</v>
      </c>
    </row>
    <row r="281" spans="1:16" ht="25.5">
      <c r="A281" s="25" t="s">
        <v>47</v>
      </c>
      <c s="29" t="s">
        <v>452</v>
      </c>
      <c s="29" t="s">
        <v>453</v>
      </c>
      <c s="25" t="s">
        <v>49</v>
      </c>
      <c s="30" t="s">
        <v>454</v>
      </c>
      <c s="31" t="s">
        <v>128</v>
      </c>
      <c s="32">
        <v>16.5</v>
      </c>
      <c s="33">
        <v>0</v>
      </c>
      <c s="34">
        <f>ROUND(ROUND(H281,2)*ROUND(G281,3),2)</f>
      </c>
      <c s="31" t="s">
        <v>52</v>
      </c>
      <c r="O281">
        <f>(I281*21)/100</f>
      </c>
      <c t="s">
        <v>23</v>
      </c>
    </row>
    <row r="282" spans="1:5" ht="25.5">
      <c r="A282" s="35" t="s">
        <v>53</v>
      </c>
      <c r="E282" s="36" t="s">
        <v>455</v>
      </c>
    </row>
    <row r="283" spans="1:5" ht="12.75">
      <c r="A283" s="37" t="s">
        <v>55</v>
      </c>
      <c r="E283" s="38" t="s">
        <v>456</v>
      </c>
    </row>
    <row r="284" spans="1:5" ht="153">
      <c r="A284" t="s">
        <v>56</v>
      </c>
      <c r="E284" s="36" t="s">
        <v>436</v>
      </c>
    </row>
    <row r="285" spans="1:16" ht="12.75">
      <c r="A285" s="25" t="s">
        <v>47</v>
      </c>
      <c s="29" t="s">
        <v>457</v>
      </c>
      <c s="29" t="s">
        <v>458</v>
      </c>
      <c s="25" t="s">
        <v>49</v>
      </c>
      <c s="30" t="s">
        <v>459</v>
      </c>
      <c s="31" t="s">
        <v>128</v>
      </c>
      <c s="32">
        <v>125</v>
      </c>
      <c s="33">
        <v>0</v>
      </c>
      <c s="34">
        <f>ROUND(ROUND(H285,2)*ROUND(G285,3),2)</f>
      </c>
      <c s="31" t="s">
        <v>52</v>
      </c>
      <c r="O285">
        <f>(I285*21)/100</f>
      </c>
      <c t="s">
        <v>23</v>
      </c>
    </row>
    <row r="286" spans="1:5" ht="25.5">
      <c r="A286" s="35" t="s">
        <v>53</v>
      </c>
      <c r="E286" s="36" t="s">
        <v>460</v>
      </c>
    </row>
    <row r="287" spans="1:5" ht="12.75">
      <c r="A287" s="37" t="s">
        <v>55</v>
      </c>
      <c r="E287" s="38" t="s">
        <v>461</v>
      </c>
    </row>
    <row r="288" spans="1:5" ht="153">
      <c r="A288" t="s">
        <v>56</v>
      </c>
      <c r="E288" s="36" t="s">
        <v>462</v>
      </c>
    </row>
    <row r="289" spans="1:16" ht="12.75">
      <c r="A289" s="25" t="s">
        <v>47</v>
      </c>
      <c s="29" t="s">
        <v>463</v>
      </c>
      <c s="29" t="s">
        <v>464</v>
      </c>
      <c s="25" t="s">
        <v>49</v>
      </c>
      <c s="30" t="s">
        <v>465</v>
      </c>
      <c s="31" t="s">
        <v>128</v>
      </c>
      <c s="32">
        <v>53.2</v>
      </c>
      <c s="33">
        <v>0</v>
      </c>
      <c s="34">
        <f>ROUND(ROUND(H289,2)*ROUND(G289,3),2)</f>
      </c>
      <c s="31" t="s">
        <v>52</v>
      </c>
      <c r="O289">
        <f>(I289*21)/100</f>
      </c>
      <c t="s">
        <v>23</v>
      </c>
    </row>
    <row r="290" spans="1:5" ht="12.75">
      <c r="A290" s="35" t="s">
        <v>53</v>
      </c>
      <c r="E290" s="36" t="s">
        <v>466</v>
      </c>
    </row>
    <row r="291" spans="1:5" ht="12.75">
      <c r="A291" s="37" t="s">
        <v>55</v>
      </c>
      <c r="E291" s="38" t="s">
        <v>467</v>
      </c>
    </row>
    <row r="292" spans="1:5" ht="153">
      <c r="A292" t="s">
        <v>56</v>
      </c>
      <c r="E292" s="36" t="s">
        <v>462</v>
      </c>
    </row>
    <row r="293" spans="1:18" ht="12.75" customHeight="1">
      <c r="A293" s="6" t="s">
        <v>45</v>
      </c>
      <c s="6"/>
      <c s="41" t="s">
        <v>74</v>
      </c>
      <c s="6"/>
      <c s="27" t="s">
        <v>468</v>
      </c>
      <c s="6"/>
      <c s="6"/>
      <c s="6"/>
      <c s="42">
        <f>0+Q293</f>
      </c>
      <c s="6"/>
      <c r="O293">
        <f>0+R293</f>
      </c>
      <c r="Q293">
        <f>0+I294</f>
      </c>
      <c>
        <f>0+O294</f>
      </c>
    </row>
    <row r="294" spans="1:16" ht="12.75">
      <c r="A294" s="25" t="s">
        <v>47</v>
      </c>
      <c s="29" t="s">
        <v>469</v>
      </c>
      <c s="29" t="s">
        <v>470</v>
      </c>
      <c s="25" t="s">
        <v>49</v>
      </c>
      <c s="30" t="s">
        <v>471</v>
      </c>
      <c s="31" t="s">
        <v>128</v>
      </c>
      <c s="32">
        <v>208</v>
      </c>
      <c s="33">
        <v>0</v>
      </c>
      <c s="34">
        <f>ROUND(ROUND(H294,2)*ROUND(G294,3),2)</f>
      </c>
      <c s="31" t="s">
        <v>52</v>
      </c>
      <c r="O294">
        <f>(I294*21)/100</f>
      </c>
      <c t="s">
        <v>23</v>
      </c>
    </row>
    <row r="295" spans="1:5" ht="12.75">
      <c r="A295" s="35" t="s">
        <v>53</v>
      </c>
      <c r="E295" s="36" t="s">
        <v>472</v>
      </c>
    </row>
    <row r="296" spans="1:5" ht="12.75">
      <c r="A296" s="37" t="s">
        <v>55</v>
      </c>
      <c r="E296" s="38" t="s">
        <v>473</v>
      </c>
    </row>
    <row r="297" spans="1:5" ht="191.25">
      <c r="A297" t="s">
        <v>56</v>
      </c>
      <c r="E297" s="36" t="s">
        <v>474</v>
      </c>
    </row>
    <row r="298" spans="1:18" ht="12.75" customHeight="1">
      <c r="A298" s="6" t="s">
        <v>45</v>
      </c>
      <c s="6"/>
      <c s="41" t="s">
        <v>79</v>
      </c>
      <c s="6"/>
      <c s="27" t="s">
        <v>475</v>
      </c>
      <c s="6"/>
      <c s="6"/>
      <c s="6"/>
      <c s="42">
        <f>0+Q298</f>
      </c>
      <c s="6"/>
      <c r="O298">
        <f>0+R298</f>
      </c>
      <c r="Q298">
        <f>0+I299+I303+I307+I311+I315+I319+I323+I327+I331+I335+I339+I343+I347+I351+I355+I359+I363</f>
      </c>
      <c>
        <f>0+O299+O303+O307+O311+O315+O319+O323+O327+O331+O335+O339+O343+O347+O351+O355+O359+O363</f>
      </c>
    </row>
    <row r="299" spans="1:16" ht="12.75">
      <c r="A299" s="25" t="s">
        <v>47</v>
      </c>
      <c s="29" t="s">
        <v>476</v>
      </c>
      <c s="29" t="s">
        <v>477</v>
      </c>
      <c s="25" t="s">
        <v>49</v>
      </c>
      <c s="30" t="s">
        <v>478</v>
      </c>
      <c s="31" t="s">
        <v>188</v>
      </c>
      <c s="32">
        <v>262</v>
      </c>
      <c s="33">
        <v>0</v>
      </c>
      <c s="34">
        <f>ROUND(ROUND(H299,2)*ROUND(G299,3),2)</f>
      </c>
      <c s="31" t="s">
        <v>52</v>
      </c>
      <c r="O299">
        <f>(I299*21)/100</f>
      </c>
      <c t="s">
        <v>23</v>
      </c>
    </row>
    <row r="300" spans="1:5" ht="12.75">
      <c r="A300" s="35" t="s">
        <v>53</v>
      </c>
      <c r="E300" s="36" t="s">
        <v>479</v>
      </c>
    </row>
    <row r="301" spans="1:5" ht="12.75">
      <c r="A301" s="37" t="s">
        <v>55</v>
      </c>
      <c r="E301" s="38" t="s">
        <v>480</v>
      </c>
    </row>
    <row r="302" spans="1:5" ht="255">
      <c r="A302" t="s">
        <v>56</v>
      </c>
      <c r="E302" s="36" t="s">
        <v>481</v>
      </c>
    </row>
    <row r="303" spans="1:16" ht="12.75">
      <c r="A303" s="25" t="s">
        <v>47</v>
      </c>
      <c s="29" t="s">
        <v>482</v>
      </c>
      <c s="29" t="s">
        <v>483</v>
      </c>
      <c s="25" t="s">
        <v>49</v>
      </c>
      <c s="30" t="s">
        <v>484</v>
      </c>
      <c s="31" t="s">
        <v>188</v>
      </c>
      <c s="32">
        <v>362</v>
      </c>
      <c s="33">
        <v>0</v>
      </c>
      <c s="34">
        <f>ROUND(ROUND(H303,2)*ROUND(G303,3),2)</f>
      </c>
      <c s="31" t="s">
        <v>52</v>
      </c>
      <c r="O303">
        <f>(I303*21)/100</f>
      </c>
      <c t="s">
        <v>23</v>
      </c>
    </row>
    <row r="304" spans="1:5" ht="12.75">
      <c r="A304" s="35" t="s">
        <v>53</v>
      </c>
      <c r="E304" s="36" t="s">
        <v>485</v>
      </c>
    </row>
    <row r="305" spans="1:5" ht="12.75">
      <c r="A305" s="37" t="s">
        <v>55</v>
      </c>
      <c r="E305" s="38" t="s">
        <v>486</v>
      </c>
    </row>
    <row r="306" spans="1:5" ht="255">
      <c r="A306" t="s">
        <v>56</v>
      </c>
      <c r="E306" s="36" t="s">
        <v>481</v>
      </c>
    </row>
    <row r="307" spans="1:16" ht="12.75">
      <c r="A307" s="25" t="s">
        <v>47</v>
      </c>
      <c s="29" t="s">
        <v>487</v>
      </c>
      <c s="29" t="s">
        <v>488</v>
      </c>
      <c s="25" t="s">
        <v>49</v>
      </c>
      <c s="30" t="s">
        <v>489</v>
      </c>
      <c s="31" t="s">
        <v>188</v>
      </c>
      <c s="32">
        <v>34</v>
      </c>
      <c s="33">
        <v>0</v>
      </c>
      <c s="34">
        <f>ROUND(ROUND(H307,2)*ROUND(G307,3),2)</f>
      </c>
      <c s="31" t="s">
        <v>52</v>
      </c>
      <c r="O307">
        <f>(I307*21)/100</f>
      </c>
      <c t="s">
        <v>23</v>
      </c>
    </row>
    <row r="308" spans="1:5" ht="12.75">
      <c r="A308" s="35" t="s">
        <v>53</v>
      </c>
      <c r="E308" s="36" t="s">
        <v>490</v>
      </c>
    </row>
    <row r="309" spans="1:5" ht="12.75">
      <c r="A309" s="37" t="s">
        <v>55</v>
      </c>
      <c r="E309" s="38" t="s">
        <v>491</v>
      </c>
    </row>
    <row r="310" spans="1:5" ht="255">
      <c r="A310" t="s">
        <v>56</v>
      </c>
      <c r="E310" s="36" t="s">
        <v>492</v>
      </c>
    </row>
    <row r="311" spans="1:16" ht="12.75">
      <c r="A311" s="25" t="s">
        <v>47</v>
      </c>
      <c s="29" t="s">
        <v>493</v>
      </c>
      <c s="29" t="s">
        <v>494</v>
      </c>
      <c s="25" t="s">
        <v>49</v>
      </c>
      <c s="30" t="s">
        <v>495</v>
      </c>
      <c s="31" t="s">
        <v>188</v>
      </c>
      <c s="32">
        <v>14</v>
      </c>
      <c s="33">
        <v>0</v>
      </c>
      <c s="34">
        <f>ROUND(ROUND(H311,2)*ROUND(G311,3),2)</f>
      </c>
      <c s="31" t="s">
        <v>52</v>
      </c>
      <c r="O311">
        <f>(I311*21)/100</f>
      </c>
      <c t="s">
        <v>23</v>
      </c>
    </row>
    <row r="312" spans="1:5" ht="12.75">
      <c r="A312" s="35" t="s">
        <v>53</v>
      </c>
      <c r="E312" s="36" t="s">
        <v>496</v>
      </c>
    </row>
    <row r="313" spans="1:5" ht="12.75">
      <c r="A313" s="37" t="s">
        <v>55</v>
      </c>
      <c r="E313" s="38" t="s">
        <v>497</v>
      </c>
    </row>
    <row r="314" spans="1:5" ht="255">
      <c r="A314" t="s">
        <v>56</v>
      </c>
      <c r="E314" s="36" t="s">
        <v>492</v>
      </c>
    </row>
    <row r="315" spans="1:16" ht="12.75">
      <c r="A315" s="25" t="s">
        <v>47</v>
      </c>
      <c s="29" t="s">
        <v>498</v>
      </c>
      <c s="29" t="s">
        <v>499</v>
      </c>
      <c s="25" t="s">
        <v>49</v>
      </c>
      <c s="30" t="s">
        <v>500</v>
      </c>
      <c s="31" t="s">
        <v>188</v>
      </c>
      <c s="32">
        <v>188.019</v>
      </c>
      <c s="33">
        <v>0</v>
      </c>
      <c s="34">
        <f>ROUND(ROUND(H315,2)*ROUND(G315,3),2)</f>
      </c>
      <c s="31" t="s">
        <v>52</v>
      </c>
      <c r="O315">
        <f>(I315*21)/100</f>
      </c>
      <c t="s">
        <v>23</v>
      </c>
    </row>
    <row r="316" spans="1:5" ht="12.75">
      <c r="A316" s="35" t="s">
        <v>53</v>
      </c>
      <c r="E316" s="36" t="s">
        <v>49</v>
      </c>
    </row>
    <row r="317" spans="1:5" ht="76.5">
      <c r="A317" s="37" t="s">
        <v>55</v>
      </c>
      <c r="E317" s="38" t="s">
        <v>501</v>
      </c>
    </row>
    <row r="318" spans="1:5" ht="255">
      <c r="A318" t="s">
        <v>56</v>
      </c>
      <c r="E318" s="36" t="s">
        <v>481</v>
      </c>
    </row>
    <row r="319" spans="1:16" ht="12.75">
      <c r="A319" s="25" t="s">
        <v>47</v>
      </c>
      <c s="29" t="s">
        <v>502</v>
      </c>
      <c s="29" t="s">
        <v>503</v>
      </c>
      <c s="25" t="s">
        <v>49</v>
      </c>
      <c s="30" t="s">
        <v>504</v>
      </c>
      <c s="31" t="s">
        <v>188</v>
      </c>
      <c s="32">
        <v>148</v>
      </c>
      <c s="33">
        <v>0</v>
      </c>
      <c s="34">
        <f>ROUND(ROUND(H319,2)*ROUND(G319,3),2)</f>
      </c>
      <c s="31" t="s">
        <v>52</v>
      </c>
      <c r="O319">
        <f>(I319*21)/100</f>
      </c>
      <c t="s">
        <v>23</v>
      </c>
    </row>
    <row r="320" spans="1:5" ht="12.75">
      <c r="A320" s="35" t="s">
        <v>53</v>
      </c>
      <c r="E320" s="36" t="s">
        <v>49</v>
      </c>
    </row>
    <row r="321" spans="1:5" ht="51">
      <c r="A321" s="37" t="s">
        <v>55</v>
      </c>
      <c r="E321" s="38" t="s">
        <v>505</v>
      </c>
    </row>
    <row r="322" spans="1:5" ht="242.25">
      <c r="A322" t="s">
        <v>56</v>
      </c>
      <c r="E322" s="36" t="s">
        <v>506</v>
      </c>
    </row>
    <row r="323" spans="1:16" ht="12.75">
      <c r="A323" s="25" t="s">
        <v>47</v>
      </c>
      <c s="29" t="s">
        <v>507</v>
      </c>
      <c s="29" t="s">
        <v>508</v>
      </c>
      <c s="25" t="s">
        <v>49</v>
      </c>
      <c s="30" t="s">
        <v>509</v>
      </c>
      <c s="31" t="s">
        <v>63</v>
      </c>
      <c s="32">
        <v>17</v>
      </c>
      <c s="33">
        <v>0</v>
      </c>
      <c s="34">
        <f>ROUND(ROUND(H323,2)*ROUND(G323,3),2)</f>
      </c>
      <c s="31" t="s">
        <v>52</v>
      </c>
      <c r="O323">
        <f>(I323*21)/100</f>
      </c>
      <c t="s">
        <v>23</v>
      </c>
    </row>
    <row r="324" spans="1:5" ht="25.5">
      <c r="A324" s="35" t="s">
        <v>53</v>
      </c>
      <c r="E324" s="36" t="s">
        <v>510</v>
      </c>
    </row>
    <row r="325" spans="1:5" ht="12.75">
      <c r="A325" s="37" t="s">
        <v>55</v>
      </c>
      <c r="E325" s="38" t="s">
        <v>511</v>
      </c>
    </row>
    <row r="326" spans="1:5" ht="242.25">
      <c r="A326" t="s">
        <v>56</v>
      </c>
      <c r="E326" s="36" t="s">
        <v>512</v>
      </c>
    </row>
    <row r="327" spans="1:16" ht="12.75">
      <c r="A327" s="25" t="s">
        <v>47</v>
      </c>
      <c s="29" t="s">
        <v>513</v>
      </c>
      <c s="29" t="s">
        <v>514</v>
      </c>
      <c s="25" t="s">
        <v>49</v>
      </c>
      <c s="30" t="s">
        <v>515</v>
      </c>
      <c s="31" t="s">
        <v>63</v>
      </c>
      <c s="32">
        <v>22</v>
      </c>
      <c s="33">
        <v>0</v>
      </c>
      <c s="34">
        <f>ROUND(ROUND(H327,2)*ROUND(G327,3),2)</f>
      </c>
      <c s="31" t="s">
        <v>52</v>
      </c>
      <c r="O327">
        <f>(I327*21)/100</f>
      </c>
      <c t="s">
        <v>23</v>
      </c>
    </row>
    <row r="328" spans="1:5" ht="12.75">
      <c r="A328" s="35" t="s">
        <v>53</v>
      </c>
      <c r="E328" s="36" t="s">
        <v>516</v>
      </c>
    </row>
    <row r="329" spans="1:5" ht="12.75">
      <c r="A329" s="37" t="s">
        <v>55</v>
      </c>
      <c r="E329" s="38" t="s">
        <v>517</v>
      </c>
    </row>
    <row r="330" spans="1:5" ht="76.5">
      <c r="A330" t="s">
        <v>56</v>
      </c>
      <c r="E330" s="36" t="s">
        <v>518</v>
      </c>
    </row>
    <row r="331" spans="1:16" ht="12.75">
      <c r="A331" s="25" t="s">
        <v>47</v>
      </c>
      <c s="29" t="s">
        <v>519</v>
      </c>
      <c s="29" t="s">
        <v>520</v>
      </c>
      <c s="25" t="s">
        <v>49</v>
      </c>
      <c s="30" t="s">
        <v>521</v>
      </c>
      <c s="31" t="s">
        <v>63</v>
      </c>
      <c s="32">
        <v>1</v>
      </c>
      <c s="33">
        <v>0</v>
      </c>
      <c s="34">
        <f>ROUND(ROUND(H331,2)*ROUND(G331,3),2)</f>
      </c>
      <c s="31" t="s">
        <v>52</v>
      </c>
      <c r="O331">
        <f>(I331*21)/100</f>
      </c>
      <c t="s">
        <v>23</v>
      </c>
    </row>
    <row r="332" spans="1:5" ht="25.5">
      <c r="A332" s="35" t="s">
        <v>53</v>
      </c>
      <c r="E332" s="36" t="s">
        <v>522</v>
      </c>
    </row>
    <row r="333" spans="1:5" ht="12.75">
      <c r="A333" s="37" t="s">
        <v>55</v>
      </c>
      <c r="E333" s="38" t="s">
        <v>523</v>
      </c>
    </row>
    <row r="334" spans="1:5" ht="76.5">
      <c r="A334" t="s">
        <v>56</v>
      </c>
      <c r="E334" s="36" t="s">
        <v>518</v>
      </c>
    </row>
    <row r="335" spans="1:16" ht="12.75">
      <c r="A335" s="25" t="s">
        <v>47</v>
      </c>
      <c s="29" t="s">
        <v>524</v>
      </c>
      <c s="29" t="s">
        <v>525</v>
      </c>
      <c s="25" t="s">
        <v>49</v>
      </c>
      <c s="30" t="s">
        <v>526</v>
      </c>
      <c s="31" t="s">
        <v>63</v>
      </c>
      <c s="32">
        <v>27</v>
      </c>
      <c s="33">
        <v>0</v>
      </c>
      <c s="34">
        <f>ROUND(ROUND(H335,2)*ROUND(G335,3),2)</f>
      </c>
      <c s="31" t="s">
        <v>52</v>
      </c>
      <c r="O335">
        <f>(I335*21)/100</f>
      </c>
      <c t="s">
        <v>23</v>
      </c>
    </row>
    <row r="336" spans="1:5" ht="12.75">
      <c r="A336" s="35" t="s">
        <v>53</v>
      </c>
      <c r="E336" s="36" t="s">
        <v>49</v>
      </c>
    </row>
    <row r="337" spans="1:5" ht="12.75">
      <c r="A337" s="37" t="s">
        <v>55</v>
      </c>
      <c r="E337" s="38" t="s">
        <v>527</v>
      </c>
    </row>
    <row r="338" spans="1:5" ht="25.5">
      <c r="A338" t="s">
        <v>56</v>
      </c>
      <c r="E338" s="36" t="s">
        <v>528</v>
      </c>
    </row>
    <row r="339" spans="1:16" ht="12.75">
      <c r="A339" s="25" t="s">
        <v>47</v>
      </c>
      <c s="29" t="s">
        <v>529</v>
      </c>
      <c s="29" t="s">
        <v>530</v>
      </c>
      <c s="25" t="s">
        <v>49</v>
      </c>
      <c s="30" t="s">
        <v>531</v>
      </c>
      <c s="31" t="s">
        <v>63</v>
      </c>
      <c s="32">
        <v>1</v>
      </c>
      <c s="33">
        <v>0</v>
      </c>
      <c s="34">
        <f>ROUND(ROUND(H339,2)*ROUND(G339,3),2)</f>
      </c>
      <c s="31" t="s">
        <v>52</v>
      </c>
      <c r="O339">
        <f>(I339*21)/100</f>
      </c>
      <c t="s">
        <v>23</v>
      </c>
    </row>
    <row r="340" spans="1:5" ht="12.75">
      <c r="A340" s="35" t="s">
        <v>53</v>
      </c>
      <c r="E340" s="36" t="s">
        <v>49</v>
      </c>
    </row>
    <row r="341" spans="1:5" ht="12.75">
      <c r="A341" s="37" t="s">
        <v>55</v>
      </c>
      <c r="E341" s="38" t="s">
        <v>523</v>
      </c>
    </row>
    <row r="342" spans="1:5" ht="25.5">
      <c r="A342" t="s">
        <v>56</v>
      </c>
      <c r="E342" s="36" t="s">
        <v>528</v>
      </c>
    </row>
    <row r="343" spans="1:16" ht="12.75">
      <c r="A343" s="25" t="s">
        <v>47</v>
      </c>
      <c s="29" t="s">
        <v>532</v>
      </c>
      <c s="29" t="s">
        <v>533</v>
      </c>
      <c s="25" t="s">
        <v>49</v>
      </c>
      <c s="30" t="s">
        <v>534</v>
      </c>
      <c s="31" t="s">
        <v>63</v>
      </c>
      <c s="32">
        <v>16</v>
      </c>
      <c s="33">
        <v>0</v>
      </c>
      <c s="34">
        <f>ROUND(ROUND(H343,2)*ROUND(G343,3),2)</f>
      </c>
      <c s="31" t="s">
        <v>52</v>
      </c>
      <c r="O343">
        <f>(I343*21)/100</f>
      </c>
      <c t="s">
        <v>23</v>
      </c>
    </row>
    <row r="344" spans="1:5" ht="12.75">
      <c r="A344" s="35" t="s">
        <v>53</v>
      </c>
      <c r="E344" s="36" t="s">
        <v>49</v>
      </c>
    </row>
    <row r="345" spans="1:5" ht="12.75">
      <c r="A345" s="37" t="s">
        <v>55</v>
      </c>
      <c r="E345" s="38" t="s">
        <v>535</v>
      </c>
    </row>
    <row r="346" spans="1:5" ht="25.5">
      <c r="A346" t="s">
        <v>56</v>
      </c>
      <c r="E346" s="36" t="s">
        <v>528</v>
      </c>
    </row>
    <row r="347" spans="1:16" ht="12.75">
      <c r="A347" s="25" t="s">
        <v>47</v>
      </c>
      <c s="29" t="s">
        <v>536</v>
      </c>
      <c s="29" t="s">
        <v>537</v>
      </c>
      <c s="25" t="s">
        <v>49</v>
      </c>
      <c s="30" t="s">
        <v>538</v>
      </c>
      <c s="31" t="s">
        <v>188</v>
      </c>
      <c s="32">
        <v>188.019</v>
      </c>
      <c s="33">
        <v>0</v>
      </c>
      <c s="34">
        <f>ROUND(ROUND(H347,2)*ROUND(G347,3),2)</f>
      </c>
      <c s="31" t="s">
        <v>52</v>
      </c>
      <c r="O347">
        <f>(I347*21)/100</f>
      </c>
      <c t="s">
        <v>23</v>
      </c>
    </row>
    <row r="348" spans="1:5" ht="12.75">
      <c r="A348" s="35" t="s">
        <v>53</v>
      </c>
      <c r="E348" s="36" t="s">
        <v>49</v>
      </c>
    </row>
    <row r="349" spans="1:5" ht="63.75">
      <c r="A349" s="37" t="s">
        <v>55</v>
      </c>
      <c r="E349" s="38" t="s">
        <v>539</v>
      </c>
    </row>
    <row r="350" spans="1:5" ht="51">
      <c r="A350" t="s">
        <v>56</v>
      </c>
      <c r="E350" s="36" t="s">
        <v>540</v>
      </c>
    </row>
    <row r="351" spans="1:16" ht="12.75">
      <c r="A351" s="25" t="s">
        <v>47</v>
      </c>
      <c s="29" t="s">
        <v>541</v>
      </c>
      <c s="29" t="s">
        <v>542</v>
      </c>
      <c s="25" t="s">
        <v>49</v>
      </c>
      <c s="30" t="s">
        <v>543</v>
      </c>
      <c s="31" t="s">
        <v>188</v>
      </c>
      <c s="32">
        <v>262</v>
      </c>
      <c s="33">
        <v>0</v>
      </c>
      <c s="34">
        <f>ROUND(ROUND(H351,2)*ROUND(G351,3),2)</f>
      </c>
      <c s="31" t="s">
        <v>52</v>
      </c>
      <c r="O351">
        <f>(I351*21)/100</f>
      </c>
      <c t="s">
        <v>23</v>
      </c>
    </row>
    <row r="352" spans="1:5" ht="12.75">
      <c r="A352" s="35" t="s">
        <v>53</v>
      </c>
      <c r="E352" s="36" t="s">
        <v>544</v>
      </c>
    </row>
    <row r="353" spans="1:5" ht="12.75">
      <c r="A353" s="37" t="s">
        <v>55</v>
      </c>
      <c r="E353" s="38" t="s">
        <v>545</v>
      </c>
    </row>
    <row r="354" spans="1:5" ht="51">
      <c r="A354" t="s">
        <v>56</v>
      </c>
      <c r="E354" s="36" t="s">
        <v>540</v>
      </c>
    </row>
    <row r="355" spans="1:16" ht="12.75">
      <c r="A355" s="25" t="s">
        <v>47</v>
      </c>
      <c s="29" t="s">
        <v>546</v>
      </c>
      <c s="29" t="s">
        <v>547</v>
      </c>
      <c s="25" t="s">
        <v>49</v>
      </c>
      <c s="30" t="s">
        <v>548</v>
      </c>
      <c s="31" t="s">
        <v>188</v>
      </c>
      <c s="32">
        <v>362</v>
      </c>
      <c s="33">
        <v>0</v>
      </c>
      <c s="34">
        <f>ROUND(ROUND(H355,2)*ROUND(G355,3),2)</f>
      </c>
      <c s="31" t="s">
        <v>52</v>
      </c>
      <c r="O355">
        <f>(I355*21)/100</f>
      </c>
      <c t="s">
        <v>23</v>
      </c>
    </row>
    <row r="356" spans="1:5" ht="12.75">
      <c r="A356" s="35" t="s">
        <v>53</v>
      </c>
      <c r="E356" s="36" t="s">
        <v>549</v>
      </c>
    </row>
    <row r="357" spans="1:5" ht="12.75">
      <c r="A357" s="37" t="s">
        <v>55</v>
      </c>
      <c r="E357" s="38" t="s">
        <v>486</v>
      </c>
    </row>
    <row r="358" spans="1:5" ht="51">
      <c r="A358" t="s">
        <v>56</v>
      </c>
      <c r="E358" s="36" t="s">
        <v>540</v>
      </c>
    </row>
    <row r="359" spans="1:16" ht="12.75">
      <c r="A359" s="25" t="s">
        <v>47</v>
      </c>
      <c s="29" t="s">
        <v>550</v>
      </c>
      <c s="29" t="s">
        <v>551</v>
      </c>
      <c s="25" t="s">
        <v>49</v>
      </c>
      <c s="30" t="s">
        <v>552</v>
      </c>
      <c s="31" t="s">
        <v>188</v>
      </c>
      <c s="32">
        <v>812</v>
      </c>
      <c s="33">
        <v>0</v>
      </c>
      <c s="34">
        <f>ROUND(ROUND(H359,2)*ROUND(G359,3),2)</f>
      </c>
      <c s="31" t="s">
        <v>52</v>
      </c>
      <c r="O359">
        <f>(I359*21)/100</f>
      </c>
      <c t="s">
        <v>23</v>
      </c>
    </row>
    <row r="360" spans="1:5" ht="12.75">
      <c r="A360" s="35" t="s">
        <v>53</v>
      </c>
      <c r="E360" s="36" t="s">
        <v>49</v>
      </c>
    </row>
    <row r="361" spans="1:5" ht="12.75">
      <c r="A361" s="37" t="s">
        <v>55</v>
      </c>
      <c r="E361" s="38" t="s">
        <v>553</v>
      </c>
    </row>
    <row r="362" spans="1:5" ht="25.5">
      <c r="A362" t="s">
        <v>56</v>
      </c>
      <c r="E362" s="36" t="s">
        <v>554</v>
      </c>
    </row>
    <row r="363" spans="1:16" ht="12.75">
      <c r="A363" s="25" t="s">
        <v>47</v>
      </c>
      <c s="29" t="s">
        <v>555</v>
      </c>
      <c s="29" t="s">
        <v>556</v>
      </c>
      <c s="25" t="s">
        <v>49</v>
      </c>
      <c s="30" t="s">
        <v>557</v>
      </c>
      <c s="31" t="s">
        <v>63</v>
      </c>
      <c s="32">
        <v>15</v>
      </c>
      <c s="33">
        <v>0</v>
      </c>
      <c s="34">
        <f>ROUND(ROUND(H363,2)*ROUND(G363,3),2)</f>
      </c>
      <c s="31" t="s">
        <v>52</v>
      </c>
      <c r="O363">
        <f>(I363*21)/100</f>
      </c>
      <c t="s">
        <v>23</v>
      </c>
    </row>
    <row r="364" spans="1:5" ht="12.75">
      <c r="A364" s="35" t="s">
        <v>53</v>
      </c>
      <c r="E364" s="36" t="s">
        <v>558</v>
      </c>
    </row>
    <row r="365" spans="1:5" ht="12.75">
      <c r="A365" s="37" t="s">
        <v>55</v>
      </c>
      <c r="E365" s="38" t="s">
        <v>559</v>
      </c>
    </row>
    <row r="366" spans="1:5" ht="12.75">
      <c r="A366" t="s">
        <v>56</v>
      </c>
      <c r="E366" s="36" t="s">
        <v>560</v>
      </c>
    </row>
    <row r="367" spans="1:18" ht="12.75" customHeight="1">
      <c r="A367" s="6" t="s">
        <v>45</v>
      </c>
      <c s="6"/>
      <c s="41" t="s">
        <v>40</v>
      </c>
      <c s="6"/>
      <c s="27" t="s">
        <v>561</v>
      </c>
      <c s="6"/>
      <c s="6"/>
      <c s="6"/>
      <c s="42">
        <f>0+Q367</f>
      </c>
      <c s="6"/>
      <c r="O367">
        <f>0+R367</f>
      </c>
      <c r="Q367">
        <f>0+I368+I372+I376+I380+I384+I388+I392+I396+I400+I404+I408+I412+I416+I420+I424+I428+I432+I436+I440+I444+I448+I452+I456+I460+I464</f>
      </c>
      <c>
        <f>0+O368+O372+O376+O380+O384+O388+O392+O396+O400+O404+O408+O412+O416+O420+O424+O428+O432+O436+O440+O444+O448+O452+O456+O460+O464</f>
      </c>
    </row>
    <row r="368" spans="1:16" ht="12.75">
      <c r="A368" s="25" t="s">
        <v>47</v>
      </c>
      <c s="29" t="s">
        <v>562</v>
      </c>
      <c s="29" t="s">
        <v>563</v>
      </c>
      <c s="25" t="s">
        <v>49</v>
      </c>
      <c s="30" t="s">
        <v>564</v>
      </c>
      <c s="31" t="s">
        <v>63</v>
      </c>
      <c s="32">
        <v>65</v>
      </c>
      <c s="33">
        <v>0</v>
      </c>
      <c s="34">
        <f>ROUND(ROUND(H368,2)*ROUND(G368,3),2)</f>
      </c>
      <c s="31" t="s">
        <v>52</v>
      </c>
      <c r="O368">
        <f>(I368*21)/100</f>
      </c>
      <c t="s">
        <v>23</v>
      </c>
    </row>
    <row r="369" spans="1:5" ht="12.75">
      <c r="A369" s="35" t="s">
        <v>53</v>
      </c>
      <c r="E369" s="36" t="s">
        <v>49</v>
      </c>
    </row>
    <row r="370" spans="1:5" ht="51">
      <c r="A370" s="37" t="s">
        <v>55</v>
      </c>
      <c r="E370" s="38" t="s">
        <v>565</v>
      </c>
    </row>
    <row r="371" spans="1:5" ht="51">
      <c r="A371" t="s">
        <v>56</v>
      </c>
      <c r="E371" s="36" t="s">
        <v>566</v>
      </c>
    </row>
    <row r="372" spans="1:16" ht="12.75">
      <c r="A372" s="25" t="s">
        <v>47</v>
      </c>
      <c s="29" t="s">
        <v>567</v>
      </c>
      <c s="29" t="s">
        <v>568</v>
      </c>
      <c s="25" t="s">
        <v>49</v>
      </c>
      <c s="30" t="s">
        <v>569</v>
      </c>
      <c s="31" t="s">
        <v>63</v>
      </c>
      <c s="32">
        <v>2</v>
      </c>
      <c s="33">
        <v>0</v>
      </c>
      <c s="34">
        <f>ROUND(ROUND(H372,2)*ROUND(G372,3),2)</f>
      </c>
      <c s="31" t="s">
        <v>52</v>
      </c>
      <c r="O372">
        <f>(I372*21)/100</f>
      </c>
      <c t="s">
        <v>23</v>
      </c>
    </row>
    <row r="373" spans="1:5" ht="12.75">
      <c r="A373" s="35" t="s">
        <v>53</v>
      </c>
      <c r="E373" s="36" t="s">
        <v>49</v>
      </c>
    </row>
    <row r="374" spans="1:5" ht="12.75">
      <c r="A374" s="37" t="s">
        <v>55</v>
      </c>
      <c r="E374" s="38" t="s">
        <v>570</v>
      </c>
    </row>
    <row r="375" spans="1:5" ht="63.75">
      <c r="A375" t="s">
        <v>56</v>
      </c>
      <c r="E375" s="36" t="s">
        <v>571</v>
      </c>
    </row>
    <row r="376" spans="1:16" ht="25.5">
      <c r="A376" s="25" t="s">
        <v>47</v>
      </c>
      <c s="29" t="s">
        <v>572</v>
      </c>
      <c s="29" t="s">
        <v>573</v>
      </c>
      <c s="25" t="s">
        <v>49</v>
      </c>
      <c s="30" t="s">
        <v>574</v>
      </c>
      <c s="31" t="s">
        <v>63</v>
      </c>
      <c s="32">
        <v>42</v>
      </c>
      <c s="33">
        <v>0</v>
      </c>
      <c s="34">
        <f>ROUND(ROUND(H376,2)*ROUND(G376,3),2)</f>
      </c>
      <c s="31" t="s">
        <v>52</v>
      </c>
      <c r="O376">
        <f>(I376*21)/100</f>
      </c>
      <c t="s">
        <v>23</v>
      </c>
    </row>
    <row r="377" spans="1:5" ht="12.75">
      <c r="A377" s="35" t="s">
        <v>53</v>
      </c>
      <c r="E377" s="36" t="s">
        <v>49</v>
      </c>
    </row>
    <row r="378" spans="1:5" ht="331.5">
      <c r="A378" s="37" t="s">
        <v>55</v>
      </c>
      <c r="E378" s="38" t="s">
        <v>575</v>
      </c>
    </row>
    <row r="379" spans="1:5" ht="25.5">
      <c r="A379" t="s">
        <v>56</v>
      </c>
      <c r="E379" s="36" t="s">
        <v>576</v>
      </c>
    </row>
    <row r="380" spans="1:16" ht="12.75">
      <c r="A380" s="25" t="s">
        <v>47</v>
      </c>
      <c s="29" t="s">
        <v>577</v>
      </c>
      <c s="29" t="s">
        <v>578</v>
      </c>
      <c s="25" t="s">
        <v>49</v>
      </c>
      <c s="30" t="s">
        <v>579</v>
      </c>
      <c s="31" t="s">
        <v>63</v>
      </c>
      <c s="32">
        <v>31</v>
      </c>
      <c s="33">
        <v>0</v>
      </c>
      <c s="34">
        <f>ROUND(ROUND(H380,2)*ROUND(G380,3),2)</f>
      </c>
      <c s="31" t="s">
        <v>52</v>
      </c>
      <c r="O380">
        <f>(I380*21)/100</f>
      </c>
      <c t="s">
        <v>23</v>
      </c>
    </row>
    <row r="381" spans="1:5" ht="12.75">
      <c r="A381" s="35" t="s">
        <v>53</v>
      </c>
      <c r="E381" s="36" t="s">
        <v>580</v>
      </c>
    </row>
    <row r="382" spans="1:5" ht="293.25">
      <c r="A382" s="37" t="s">
        <v>55</v>
      </c>
      <c r="E382" s="38" t="s">
        <v>581</v>
      </c>
    </row>
    <row r="383" spans="1:5" ht="25.5">
      <c r="A383" t="s">
        <v>56</v>
      </c>
      <c r="E383" s="36" t="s">
        <v>582</v>
      </c>
    </row>
    <row r="384" spans="1:16" ht="12.75">
      <c r="A384" s="25" t="s">
        <v>47</v>
      </c>
      <c s="29" t="s">
        <v>583</v>
      </c>
      <c s="29" t="s">
        <v>584</v>
      </c>
      <c s="25" t="s">
        <v>49</v>
      </c>
      <c s="30" t="s">
        <v>585</v>
      </c>
      <c s="31" t="s">
        <v>63</v>
      </c>
      <c s="32">
        <v>2</v>
      </c>
      <c s="33">
        <v>0</v>
      </c>
      <c s="34">
        <f>ROUND(ROUND(H384,2)*ROUND(G384,3),2)</f>
      </c>
      <c s="31" t="s">
        <v>52</v>
      </c>
      <c r="O384">
        <f>(I384*21)/100</f>
      </c>
      <c t="s">
        <v>23</v>
      </c>
    </row>
    <row r="385" spans="1:5" ht="12.75">
      <c r="A385" s="35" t="s">
        <v>53</v>
      </c>
      <c r="E385" s="36" t="s">
        <v>586</v>
      </c>
    </row>
    <row r="386" spans="1:5" ht="38.25">
      <c r="A386" s="37" t="s">
        <v>55</v>
      </c>
      <c r="E386" s="38" t="s">
        <v>587</v>
      </c>
    </row>
    <row r="387" spans="1:5" ht="25.5">
      <c r="A387" t="s">
        <v>56</v>
      </c>
      <c r="E387" s="36" t="s">
        <v>576</v>
      </c>
    </row>
    <row r="388" spans="1:16" ht="12.75">
      <c r="A388" s="25" t="s">
        <v>47</v>
      </c>
      <c s="29" t="s">
        <v>588</v>
      </c>
      <c s="29" t="s">
        <v>589</v>
      </c>
      <c s="25" t="s">
        <v>49</v>
      </c>
      <c s="30" t="s">
        <v>590</v>
      </c>
      <c s="31" t="s">
        <v>63</v>
      </c>
      <c s="32">
        <v>2</v>
      </c>
      <c s="33">
        <v>0</v>
      </c>
      <c s="34">
        <f>ROUND(ROUND(H388,2)*ROUND(G388,3),2)</f>
      </c>
      <c s="31" t="s">
        <v>52</v>
      </c>
      <c r="O388">
        <f>(I388*21)/100</f>
      </c>
      <c t="s">
        <v>23</v>
      </c>
    </row>
    <row r="389" spans="1:5" ht="12.75">
      <c r="A389" s="35" t="s">
        <v>53</v>
      </c>
      <c r="E389" s="36" t="s">
        <v>580</v>
      </c>
    </row>
    <row r="390" spans="1:5" ht="38.25">
      <c r="A390" s="37" t="s">
        <v>55</v>
      </c>
      <c r="E390" s="38" t="s">
        <v>587</v>
      </c>
    </row>
    <row r="391" spans="1:5" ht="25.5">
      <c r="A391" t="s">
        <v>56</v>
      </c>
      <c r="E391" s="36" t="s">
        <v>582</v>
      </c>
    </row>
    <row r="392" spans="1:16" ht="12.75">
      <c r="A392" s="25" t="s">
        <v>47</v>
      </c>
      <c s="29" t="s">
        <v>591</v>
      </c>
      <c s="29" t="s">
        <v>592</v>
      </c>
      <c s="25" t="s">
        <v>49</v>
      </c>
      <c s="30" t="s">
        <v>593</v>
      </c>
      <c s="31" t="s">
        <v>63</v>
      </c>
      <c s="32">
        <v>25</v>
      </c>
      <c s="33">
        <v>0</v>
      </c>
      <c s="34">
        <f>ROUND(ROUND(H392,2)*ROUND(G392,3),2)</f>
      </c>
      <c s="31" t="s">
        <v>52</v>
      </c>
      <c r="O392">
        <f>(I392*21)/100</f>
      </c>
      <c t="s">
        <v>23</v>
      </c>
    </row>
    <row r="393" spans="1:5" ht="12.75">
      <c r="A393" s="35" t="s">
        <v>53</v>
      </c>
      <c r="E393" s="36" t="s">
        <v>580</v>
      </c>
    </row>
    <row r="394" spans="1:5" ht="12.75">
      <c r="A394" s="37" t="s">
        <v>55</v>
      </c>
      <c r="E394" s="38" t="s">
        <v>594</v>
      </c>
    </row>
    <row r="395" spans="1:5" ht="25.5">
      <c r="A395" t="s">
        <v>56</v>
      </c>
      <c r="E395" s="36" t="s">
        <v>582</v>
      </c>
    </row>
    <row r="396" spans="1:16" ht="12.75">
      <c r="A396" s="25" t="s">
        <v>47</v>
      </c>
      <c s="29" t="s">
        <v>595</v>
      </c>
      <c s="29" t="s">
        <v>596</v>
      </c>
      <c s="25" t="s">
        <v>49</v>
      </c>
      <c s="30" t="s">
        <v>597</v>
      </c>
      <c s="31" t="s">
        <v>63</v>
      </c>
      <c s="32">
        <v>33</v>
      </c>
      <c s="33">
        <v>0</v>
      </c>
      <c s="34">
        <f>ROUND(ROUND(H396,2)*ROUND(G396,3),2)</f>
      </c>
      <c s="31" t="s">
        <v>52</v>
      </c>
      <c r="O396">
        <f>(I396*21)/100</f>
      </c>
      <c t="s">
        <v>23</v>
      </c>
    </row>
    <row r="397" spans="1:5" ht="12.75">
      <c r="A397" s="35" t="s">
        <v>53</v>
      </c>
      <c r="E397" s="36" t="s">
        <v>598</v>
      </c>
    </row>
    <row r="398" spans="1:5" ht="12.75">
      <c r="A398" s="37" t="s">
        <v>55</v>
      </c>
      <c r="E398" s="38" t="s">
        <v>599</v>
      </c>
    </row>
    <row r="399" spans="1:5" ht="25.5">
      <c r="A399" t="s">
        <v>56</v>
      </c>
      <c r="E399" s="36" t="s">
        <v>600</v>
      </c>
    </row>
    <row r="400" spans="1:16" ht="25.5">
      <c r="A400" s="25" t="s">
        <v>47</v>
      </c>
      <c s="29" t="s">
        <v>601</v>
      </c>
      <c s="29" t="s">
        <v>602</v>
      </c>
      <c s="25" t="s">
        <v>49</v>
      </c>
      <c s="30" t="s">
        <v>603</v>
      </c>
      <c s="31" t="s">
        <v>128</v>
      </c>
      <c s="32">
        <v>337.625</v>
      </c>
      <c s="33">
        <v>0</v>
      </c>
      <c s="34">
        <f>ROUND(ROUND(H400,2)*ROUND(G400,3),2)</f>
      </c>
      <c s="31" t="s">
        <v>52</v>
      </c>
      <c r="O400">
        <f>(I400*21)/100</f>
      </c>
      <c t="s">
        <v>23</v>
      </c>
    </row>
    <row r="401" spans="1:5" ht="12.75">
      <c r="A401" s="35" t="s">
        <v>53</v>
      </c>
      <c r="E401" s="36" t="s">
        <v>49</v>
      </c>
    </row>
    <row r="402" spans="1:5" ht="51">
      <c r="A402" s="37" t="s">
        <v>55</v>
      </c>
      <c r="E402" s="38" t="s">
        <v>604</v>
      </c>
    </row>
    <row r="403" spans="1:5" ht="38.25">
      <c r="A403" t="s">
        <v>56</v>
      </c>
      <c r="E403" s="36" t="s">
        <v>605</v>
      </c>
    </row>
    <row r="404" spans="1:16" ht="25.5">
      <c r="A404" s="25" t="s">
        <v>47</v>
      </c>
      <c s="29" t="s">
        <v>606</v>
      </c>
      <c s="29" t="s">
        <v>607</v>
      </c>
      <c s="25" t="s">
        <v>49</v>
      </c>
      <c s="30" t="s">
        <v>608</v>
      </c>
      <c s="31" t="s">
        <v>128</v>
      </c>
      <c s="32">
        <v>337.625</v>
      </c>
      <c s="33">
        <v>0</v>
      </c>
      <c s="34">
        <f>ROUND(ROUND(H404,2)*ROUND(G404,3),2)</f>
      </c>
      <c s="31" t="s">
        <v>52</v>
      </c>
      <c r="O404">
        <f>(I404*21)/100</f>
      </c>
      <c t="s">
        <v>23</v>
      </c>
    </row>
    <row r="405" spans="1:5" ht="12.75">
      <c r="A405" s="35" t="s">
        <v>53</v>
      </c>
      <c r="E405" s="36" t="s">
        <v>49</v>
      </c>
    </row>
    <row r="406" spans="1:5" ht="51">
      <c r="A406" s="37" t="s">
        <v>55</v>
      </c>
      <c r="E406" s="38" t="s">
        <v>604</v>
      </c>
    </row>
    <row r="407" spans="1:5" ht="38.25">
      <c r="A407" t="s">
        <v>56</v>
      </c>
      <c r="E407" s="36" t="s">
        <v>605</v>
      </c>
    </row>
    <row r="408" spans="1:16" ht="12.75">
      <c r="A408" s="25" t="s">
        <v>47</v>
      </c>
      <c s="29" t="s">
        <v>609</v>
      </c>
      <c s="29" t="s">
        <v>610</v>
      </c>
      <c s="25" t="s">
        <v>49</v>
      </c>
      <c s="30" t="s">
        <v>611</v>
      </c>
      <c s="31" t="s">
        <v>188</v>
      </c>
      <c s="32">
        <v>42</v>
      </c>
      <c s="33">
        <v>0</v>
      </c>
      <c s="34">
        <f>ROUND(ROUND(H408,2)*ROUND(G408,3),2)</f>
      </c>
      <c s="31" t="s">
        <v>52</v>
      </c>
      <c r="O408">
        <f>(I408*21)/100</f>
      </c>
      <c t="s">
        <v>23</v>
      </c>
    </row>
    <row r="409" spans="1:5" ht="12.75">
      <c r="A409" s="35" t="s">
        <v>53</v>
      </c>
      <c r="E409" s="36" t="s">
        <v>612</v>
      </c>
    </row>
    <row r="410" spans="1:5" ht="12.75">
      <c r="A410" s="37" t="s">
        <v>55</v>
      </c>
      <c r="E410" s="38" t="s">
        <v>190</v>
      </c>
    </row>
    <row r="411" spans="1:5" ht="51">
      <c r="A411" t="s">
        <v>56</v>
      </c>
      <c r="E411" s="36" t="s">
        <v>613</v>
      </c>
    </row>
    <row r="412" spans="1:16" ht="12.75">
      <c r="A412" s="25" t="s">
        <v>47</v>
      </c>
      <c s="29" t="s">
        <v>614</v>
      </c>
      <c s="29" t="s">
        <v>615</v>
      </c>
      <c s="25" t="s">
        <v>49</v>
      </c>
      <c s="30" t="s">
        <v>616</v>
      </c>
      <c s="31" t="s">
        <v>188</v>
      </c>
      <c s="32">
        <v>835</v>
      </c>
      <c s="33">
        <v>0</v>
      </c>
      <c s="34">
        <f>ROUND(ROUND(H412,2)*ROUND(G412,3),2)</f>
      </c>
      <c s="31" t="s">
        <v>52</v>
      </c>
      <c r="O412">
        <f>(I412*21)/100</f>
      </c>
      <c t="s">
        <v>23</v>
      </c>
    </row>
    <row r="413" spans="1:5" ht="12.75">
      <c r="A413" s="35" t="s">
        <v>53</v>
      </c>
      <c r="E413" s="36" t="s">
        <v>617</v>
      </c>
    </row>
    <row r="414" spans="1:5" ht="76.5">
      <c r="A414" s="37" t="s">
        <v>55</v>
      </c>
      <c r="E414" s="38" t="s">
        <v>618</v>
      </c>
    </row>
    <row r="415" spans="1:5" ht="51">
      <c r="A415" t="s">
        <v>56</v>
      </c>
      <c r="E415" s="36" t="s">
        <v>613</v>
      </c>
    </row>
    <row r="416" spans="1:16" ht="12.75">
      <c r="A416" s="25" t="s">
        <v>47</v>
      </c>
      <c s="29" t="s">
        <v>619</v>
      </c>
      <c s="29" t="s">
        <v>620</v>
      </c>
      <c s="25" t="s">
        <v>49</v>
      </c>
      <c s="30" t="s">
        <v>621</v>
      </c>
      <c s="31" t="s">
        <v>188</v>
      </c>
      <c s="32">
        <v>30</v>
      </c>
      <c s="33">
        <v>0</v>
      </c>
      <c s="34">
        <f>ROUND(ROUND(H416,2)*ROUND(G416,3),2)</f>
      </c>
      <c s="31" t="s">
        <v>52</v>
      </c>
      <c r="O416">
        <f>(I416*21)/100</f>
      </c>
      <c t="s">
        <v>23</v>
      </c>
    </row>
    <row r="417" spans="1:5" ht="25.5">
      <c r="A417" s="35" t="s">
        <v>53</v>
      </c>
      <c r="E417" s="36" t="s">
        <v>622</v>
      </c>
    </row>
    <row r="418" spans="1:5" ht="12.75">
      <c r="A418" s="37" t="s">
        <v>55</v>
      </c>
      <c r="E418" s="38" t="s">
        <v>623</v>
      </c>
    </row>
    <row r="419" spans="1:5" ht="51">
      <c r="A419" t="s">
        <v>56</v>
      </c>
      <c r="E419" s="36" t="s">
        <v>613</v>
      </c>
    </row>
    <row r="420" spans="1:16" ht="12.75">
      <c r="A420" s="25" t="s">
        <v>47</v>
      </c>
      <c s="29" t="s">
        <v>624</v>
      </c>
      <c s="29" t="s">
        <v>625</v>
      </c>
      <c s="25" t="s">
        <v>49</v>
      </c>
      <c s="30" t="s">
        <v>626</v>
      </c>
      <c s="31" t="s">
        <v>188</v>
      </c>
      <c s="32">
        <v>20</v>
      </c>
      <c s="33">
        <v>0</v>
      </c>
      <c s="34">
        <f>ROUND(ROUND(H420,2)*ROUND(G420,3),2)</f>
      </c>
      <c s="31" t="s">
        <v>52</v>
      </c>
      <c r="O420">
        <f>(I420*21)/100</f>
      </c>
      <c t="s">
        <v>23</v>
      </c>
    </row>
    <row r="421" spans="1:5" ht="12.75">
      <c r="A421" s="35" t="s">
        <v>53</v>
      </c>
      <c r="E421" s="36" t="s">
        <v>627</v>
      </c>
    </row>
    <row r="422" spans="1:5" ht="38.25">
      <c r="A422" s="37" t="s">
        <v>55</v>
      </c>
      <c r="E422" s="38" t="s">
        <v>628</v>
      </c>
    </row>
    <row r="423" spans="1:5" ht="63.75">
      <c r="A423" t="s">
        <v>56</v>
      </c>
      <c r="E423" s="36" t="s">
        <v>629</v>
      </c>
    </row>
    <row r="424" spans="1:16" ht="12.75">
      <c r="A424" s="25" t="s">
        <v>47</v>
      </c>
      <c s="29" t="s">
        <v>630</v>
      </c>
      <c s="29" t="s">
        <v>631</v>
      </c>
      <c s="25" t="s">
        <v>49</v>
      </c>
      <c s="30" t="s">
        <v>632</v>
      </c>
      <c s="31" t="s">
        <v>188</v>
      </c>
      <c s="32">
        <v>72.4</v>
      </c>
      <c s="33">
        <v>0</v>
      </c>
      <c s="34">
        <f>ROUND(ROUND(H424,2)*ROUND(G424,3),2)</f>
      </c>
      <c s="31" t="s">
        <v>52</v>
      </c>
      <c r="O424">
        <f>(I424*21)/100</f>
      </c>
      <c t="s">
        <v>23</v>
      </c>
    </row>
    <row r="425" spans="1:5" ht="12.75">
      <c r="A425" s="35" t="s">
        <v>53</v>
      </c>
      <c r="E425" s="36" t="s">
        <v>633</v>
      </c>
    </row>
    <row r="426" spans="1:5" ht="89.25">
      <c r="A426" s="37" t="s">
        <v>55</v>
      </c>
      <c r="E426" s="38" t="s">
        <v>634</v>
      </c>
    </row>
    <row r="427" spans="1:5" ht="63.75">
      <c r="A427" t="s">
        <v>56</v>
      </c>
      <c r="E427" s="36" t="s">
        <v>629</v>
      </c>
    </row>
    <row r="428" spans="1:16" ht="12.75">
      <c r="A428" s="25" t="s">
        <v>47</v>
      </c>
      <c s="29" t="s">
        <v>635</v>
      </c>
      <c s="29" t="s">
        <v>636</v>
      </c>
      <c s="25" t="s">
        <v>49</v>
      </c>
      <c s="30" t="s">
        <v>637</v>
      </c>
      <c s="31" t="s">
        <v>188</v>
      </c>
      <c s="32">
        <v>86</v>
      </c>
      <c s="33">
        <v>0</v>
      </c>
      <c s="34">
        <f>ROUND(ROUND(H428,2)*ROUND(G428,3),2)</f>
      </c>
      <c s="31" t="s">
        <v>52</v>
      </c>
      <c r="O428">
        <f>(I428*21)/100</f>
      </c>
      <c t="s">
        <v>23</v>
      </c>
    </row>
    <row r="429" spans="1:5" ht="25.5">
      <c r="A429" s="35" t="s">
        <v>53</v>
      </c>
      <c r="E429" s="36" t="s">
        <v>638</v>
      </c>
    </row>
    <row r="430" spans="1:5" ht="12.75">
      <c r="A430" s="37" t="s">
        <v>55</v>
      </c>
      <c r="E430" s="38" t="s">
        <v>639</v>
      </c>
    </row>
    <row r="431" spans="1:5" ht="25.5">
      <c r="A431" t="s">
        <v>56</v>
      </c>
      <c r="E431" s="36" t="s">
        <v>640</v>
      </c>
    </row>
    <row r="432" spans="1:16" ht="12.75">
      <c r="A432" s="25" t="s">
        <v>47</v>
      </c>
      <c s="29" t="s">
        <v>641</v>
      </c>
      <c s="29" t="s">
        <v>642</v>
      </c>
      <c s="25" t="s">
        <v>49</v>
      </c>
      <c s="30" t="s">
        <v>643</v>
      </c>
      <c s="31" t="s">
        <v>188</v>
      </c>
      <c s="32">
        <v>191</v>
      </c>
      <c s="33">
        <v>0</v>
      </c>
      <c s="34">
        <f>ROUND(ROUND(H432,2)*ROUND(G432,3),2)</f>
      </c>
      <c s="31" t="s">
        <v>52</v>
      </c>
      <c r="O432">
        <f>(I432*21)/100</f>
      </c>
      <c t="s">
        <v>23</v>
      </c>
    </row>
    <row r="433" spans="1:5" ht="38.25">
      <c r="A433" s="35" t="s">
        <v>53</v>
      </c>
      <c r="E433" s="36" t="s">
        <v>644</v>
      </c>
    </row>
    <row r="434" spans="1:5" ht="25.5">
      <c r="A434" s="37" t="s">
        <v>55</v>
      </c>
      <c r="E434" s="38" t="s">
        <v>645</v>
      </c>
    </row>
    <row r="435" spans="1:5" ht="38.25">
      <c r="A435" t="s">
        <v>56</v>
      </c>
      <c r="E435" s="36" t="s">
        <v>646</v>
      </c>
    </row>
    <row r="436" spans="1:16" ht="12.75">
      <c r="A436" s="25" t="s">
        <v>47</v>
      </c>
      <c s="29" t="s">
        <v>647</v>
      </c>
      <c s="29" t="s">
        <v>648</v>
      </c>
      <c s="25" t="s">
        <v>49</v>
      </c>
      <c s="30" t="s">
        <v>649</v>
      </c>
      <c s="31" t="s">
        <v>128</v>
      </c>
      <c s="32">
        <v>134</v>
      </c>
      <c s="33">
        <v>0</v>
      </c>
      <c s="34">
        <f>ROUND(ROUND(H436,2)*ROUND(G436,3),2)</f>
      </c>
      <c s="31" t="s">
        <v>52</v>
      </c>
      <c r="O436">
        <f>(I436*21)/100</f>
      </c>
      <c t="s">
        <v>23</v>
      </c>
    </row>
    <row r="437" spans="1:5" ht="25.5">
      <c r="A437" s="35" t="s">
        <v>53</v>
      </c>
      <c r="E437" s="36" t="s">
        <v>650</v>
      </c>
    </row>
    <row r="438" spans="1:5" ht="12.75">
      <c r="A438" s="37" t="s">
        <v>55</v>
      </c>
      <c r="E438" s="38" t="s">
        <v>651</v>
      </c>
    </row>
    <row r="439" spans="1:5" ht="89.25">
      <c r="A439" t="s">
        <v>56</v>
      </c>
      <c r="E439" s="36" t="s">
        <v>652</v>
      </c>
    </row>
    <row r="440" spans="1:16" ht="12.75">
      <c r="A440" s="25" t="s">
        <v>47</v>
      </c>
      <c s="29" t="s">
        <v>653</v>
      </c>
      <c s="29" t="s">
        <v>654</v>
      </c>
      <c s="25" t="s">
        <v>49</v>
      </c>
      <c s="30" t="s">
        <v>655</v>
      </c>
      <c s="31" t="s">
        <v>112</v>
      </c>
      <c s="32">
        <v>2.835</v>
      </c>
      <c s="33">
        <v>0</v>
      </c>
      <c s="34">
        <f>ROUND(ROUND(H440,2)*ROUND(G440,3),2)</f>
      </c>
      <c s="31" t="s">
        <v>52</v>
      </c>
      <c r="O440">
        <f>(I440*21)/100</f>
      </c>
      <c t="s">
        <v>23</v>
      </c>
    </row>
    <row r="441" spans="1:5" ht="12.75">
      <c r="A441" s="35" t="s">
        <v>53</v>
      </c>
      <c r="E441" s="36" t="s">
        <v>656</v>
      </c>
    </row>
    <row r="442" spans="1:5" ht="38.25">
      <c r="A442" s="37" t="s">
        <v>55</v>
      </c>
      <c r="E442" s="38" t="s">
        <v>657</v>
      </c>
    </row>
    <row r="443" spans="1:5" ht="102">
      <c r="A443" t="s">
        <v>56</v>
      </c>
      <c r="E443" s="36" t="s">
        <v>658</v>
      </c>
    </row>
    <row r="444" spans="1:16" ht="12.75">
      <c r="A444" s="25" t="s">
        <v>47</v>
      </c>
      <c s="29" t="s">
        <v>659</v>
      </c>
      <c s="29" t="s">
        <v>660</v>
      </c>
      <c s="25" t="s">
        <v>49</v>
      </c>
      <c s="30" t="s">
        <v>661</v>
      </c>
      <c s="31" t="s">
        <v>188</v>
      </c>
      <c s="32">
        <v>10</v>
      </c>
      <c s="33">
        <v>0</v>
      </c>
      <c s="34">
        <f>ROUND(ROUND(H444,2)*ROUND(G444,3),2)</f>
      </c>
      <c s="31" t="s">
        <v>52</v>
      </c>
      <c r="O444">
        <f>(I444*21)/100</f>
      </c>
      <c t="s">
        <v>23</v>
      </c>
    </row>
    <row r="445" spans="1:5" ht="12.75">
      <c r="A445" s="35" t="s">
        <v>53</v>
      </c>
      <c r="E445" s="36" t="s">
        <v>244</v>
      </c>
    </row>
    <row r="446" spans="1:5" ht="25.5">
      <c r="A446" s="37" t="s">
        <v>55</v>
      </c>
      <c r="E446" s="38" t="s">
        <v>662</v>
      </c>
    </row>
    <row r="447" spans="1:5" ht="114.75">
      <c r="A447" t="s">
        <v>56</v>
      </c>
      <c r="E447" s="36" t="s">
        <v>663</v>
      </c>
    </row>
    <row r="448" spans="1:16" ht="12.75">
      <c r="A448" s="25" t="s">
        <v>47</v>
      </c>
      <c s="29" t="s">
        <v>664</v>
      </c>
      <c s="29" t="s">
        <v>665</v>
      </c>
      <c s="25" t="s">
        <v>49</v>
      </c>
      <c s="30" t="s">
        <v>666</v>
      </c>
      <c s="31" t="s">
        <v>188</v>
      </c>
      <c s="32">
        <v>46.8</v>
      </c>
      <c s="33">
        <v>0</v>
      </c>
      <c s="34">
        <f>ROUND(ROUND(H448,2)*ROUND(G448,3),2)</f>
      </c>
      <c s="31" t="s">
        <v>52</v>
      </c>
      <c r="O448">
        <f>(I448*21)/100</f>
      </c>
      <c t="s">
        <v>23</v>
      </c>
    </row>
    <row r="449" spans="1:5" ht="25.5">
      <c r="A449" s="35" t="s">
        <v>53</v>
      </c>
      <c r="E449" s="36" t="s">
        <v>667</v>
      </c>
    </row>
    <row r="450" spans="1:5" ht="63.75">
      <c r="A450" s="37" t="s">
        <v>55</v>
      </c>
      <c r="E450" s="38" t="s">
        <v>668</v>
      </c>
    </row>
    <row r="451" spans="1:5" ht="114.75">
      <c r="A451" t="s">
        <v>56</v>
      </c>
      <c r="E451" s="36" t="s">
        <v>663</v>
      </c>
    </row>
    <row r="452" spans="1:16" ht="12.75">
      <c r="A452" s="25" t="s">
        <v>47</v>
      </c>
      <c s="29" t="s">
        <v>669</v>
      </c>
      <c s="29" t="s">
        <v>670</v>
      </c>
      <c s="25" t="s">
        <v>49</v>
      </c>
      <c s="30" t="s">
        <v>671</v>
      </c>
      <c s="31" t="s">
        <v>63</v>
      </c>
      <c s="32">
        <v>15</v>
      </c>
      <c s="33">
        <v>0</v>
      </c>
      <c s="34">
        <f>ROUND(ROUND(H452,2)*ROUND(G452,3),2)</f>
      </c>
      <c s="31" t="s">
        <v>52</v>
      </c>
      <c r="O452">
        <f>(I452*21)/100</f>
      </c>
      <c t="s">
        <v>23</v>
      </c>
    </row>
    <row r="453" spans="1:5" ht="12.75">
      <c r="A453" s="35" t="s">
        <v>53</v>
      </c>
      <c r="E453" s="36" t="s">
        <v>244</v>
      </c>
    </row>
    <row r="454" spans="1:5" ht="12.75">
      <c r="A454" s="37" t="s">
        <v>55</v>
      </c>
      <c r="E454" s="38" t="s">
        <v>559</v>
      </c>
    </row>
    <row r="455" spans="1:5" ht="89.25">
      <c r="A455" t="s">
        <v>56</v>
      </c>
      <c r="E455" s="36" t="s">
        <v>672</v>
      </c>
    </row>
    <row r="456" spans="1:16" ht="12.75">
      <c r="A456" s="25" t="s">
        <v>47</v>
      </c>
      <c s="29" t="s">
        <v>673</v>
      </c>
      <c s="29" t="s">
        <v>674</v>
      </c>
      <c s="25" t="s">
        <v>49</v>
      </c>
      <c s="30" t="s">
        <v>675</v>
      </c>
      <c s="31" t="s">
        <v>63</v>
      </c>
      <c s="32">
        <v>3</v>
      </c>
      <c s="33">
        <v>0</v>
      </c>
      <c s="34">
        <f>ROUND(ROUND(H456,2)*ROUND(G456,3),2)</f>
      </c>
      <c s="31" t="s">
        <v>52</v>
      </c>
      <c r="O456">
        <f>(I456*21)/100</f>
      </c>
      <c t="s">
        <v>23</v>
      </c>
    </row>
    <row r="457" spans="1:5" ht="25.5">
      <c r="A457" s="35" t="s">
        <v>53</v>
      </c>
      <c r="E457" s="36" t="s">
        <v>676</v>
      </c>
    </row>
    <row r="458" spans="1:5" ht="12.75">
      <c r="A458" s="37" t="s">
        <v>55</v>
      </c>
      <c r="E458" s="38" t="s">
        <v>677</v>
      </c>
    </row>
    <row r="459" spans="1:5" ht="89.25">
      <c r="A459" t="s">
        <v>56</v>
      </c>
      <c r="E459" s="36" t="s">
        <v>672</v>
      </c>
    </row>
    <row r="460" spans="1:16" ht="12.75">
      <c r="A460" s="25" t="s">
        <v>47</v>
      </c>
      <c s="29" t="s">
        <v>678</v>
      </c>
      <c s="29" t="s">
        <v>679</v>
      </c>
      <c s="25" t="s">
        <v>49</v>
      </c>
      <c s="30" t="s">
        <v>680</v>
      </c>
      <c s="31" t="s">
        <v>188</v>
      </c>
      <c s="32">
        <v>258</v>
      </c>
      <c s="33">
        <v>0</v>
      </c>
      <c s="34">
        <f>ROUND(ROUND(H460,2)*ROUND(G460,3),2)</f>
      </c>
      <c s="31" t="s">
        <v>52</v>
      </c>
      <c r="O460">
        <f>(I460*21)/100</f>
      </c>
      <c t="s">
        <v>23</v>
      </c>
    </row>
    <row r="461" spans="1:5" ht="12.75">
      <c r="A461" s="35" t="s">
        <v>53</v>
      </c>
      <c r="E461" s="36" t="s">
        <v>142</v>
      </c>
    </row>
    <row r="462" spans="1:5" ht="51">
      <c r="A462" s="37" t="s">
        <v>55</v>
      </c>
      <c r="E462" s="38" t="s">
        <v>681</v>
      </c>
    </row>
    <row r="463" spans="1:5" ht="76.5">
      <c r="A463" t="s">
        <v>56</v>
      </c>
      <c r="E463" s="36" t="s">
        <v>682</v>
      </c>
    </row>
    <row r="464" spans="1:16" ht="12.75">
      <c r="A464" s="25" t="s">
        <v>47</v>
      </c>
      <c s="29" t="s">
        <v>683</v>
      </c>
      <c s="29" t="s">
        <v>684</v>
      </c>
      <c s="25" t="s">
        <v>49</v>
      </c>
      <c s="30" t="s">
        <v>685</v>
      </c>
      <c s="31" t="s">
        <v>188</v>
      </c>
      <c s="32">
        <v>350</v>
      </c>
      <c s="33">
        <v>0</v>
      </c>
      <c s="34">
        <f>ROUND(ROUND(H464,2)*ROUND(G464,3),2)</f>
      </c>
      <c s="31" t="s">
        <v>52</v>
      </c>
      <c r="O464">
        <f>(I464*21)/100</f>
      </c>
      <c t="s">
        <v>23</v>
      </c>
    </row>
    <row r="465" spans="1:5" ht="51">
      <c r="A465" s="35" t="s">
        <v>53</v>
      </c>
      <c r="E465" s="36" t="s">
        <v>686</v>
      </c>
    </row>
    <row r="466" spans="1:5" ht="12.75">
      <c r="A466" s="37" t="s">
        <v>55</v>
      </c>
      <c r="E466" s="38" t="s">
        <v>687</v>
      </c>
    </row>
    <row r="467" spans="1:5" ht="76.5">
      <c r="A467" t="s">
        <v>56</v>
      </c>
      <c r="E467" s="36" t="s">
        <v>682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0+O8+O25+O94+O99+O116+O145+O150+O159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688</v>
      </c>
      <c s="39">
        <f>0+I8+I25+I94+I99+I116+I145+I150+I159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688</v>
      </c>
      <c s="6"/>
      <c s="18" t="s">
        <v>689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29</v>
      </c>
      <c s="29" t="s">
        <v>100</v>
      </c>
      <c s="25" t="s">
        <v>49</v>
      </c>
      <c s="30" t="s">
        <v>101</v>
      </c>
      <c s="31" t="s">
        <v>102</v>
      </c>
      <c s="32">
        <v>86.384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5" t="s">
        <v>53</v>
      </c>
      <c r="E10" s="36" t="s">
        <v>103</v>
      </c>
    </row>
    <row r="11" spans="1:5" ht="38.25">
      <c r="A11" s="37" t="s">
        <v>55</v>
      </c>
      <c r="E11" s="38" t="s">
        <v>690</v>
      </c>
    </row>
    <row r="12" spans="1:5" ht="25.5">
      <c r="A12" t="s">
        <v>56</v>
      </c>
      <c r="E12" s="36" t="s">
        <v>105</v>
      </c>
    </row>
    <row r="13" spans="1:16" ht="12.75">
      <c r="A13" s="25" t="s">
        <v>47</v>
      </c>
      <c s="29" t="s">
        <v>23</v>
      </c>
      <c s="29" t="s">
        <v>106</v>
      </c>
      <c s="25" t="s">
        <v>49</v>
      </c>
      <c s="30" t="s">
        <v>107</v>
      </c>
      <c s="31" t="s">
        <v>102</v>
      </c>
      <c s="32">
        <v>131.111</v>
      </c>
      <c s="33">
        <v>0</v>
      </c>
      <c s="34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5" t="s">
        <v>53</v>
      </c>
      <c r="E14" s="36" t="s">
        <v>108</v>
      </c>
    </row>
    <row r="15" spans="1:5" ht="63.75">
      <c r="A15" s="37" t="s">
        <v>55</v>
      </c>
      <c r="E15" s="38" t="s">
        <v>691</v>
      </c>
    </row>
    <row r="16" spans="1:5" ht="25.5">
      <c r="A16" t="s">
        <v>56</v>
      </c>
      <c r="E16" s="36" t="s">
        <v>105</v>
      </c>
    </row>
    <row r="17" spans="1:16" ht="12.75">
      <c r="A17" s="25" t="s">
        <v>47</v>
      </c>
      <c s="29" t="s">
        <v>22</v>
      </c>
      <c s="29" t="s">
        <v>110</v>
      </c>
      <c s="25" t="s">
        <v>49</v>
      </c>
      <c s="30" t="s">
        <v>111</v>
      </c>
      <c s="31" t="s">
        <v>112</v>
      </c>
      <c s="32">
        <v>23.52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5" t="s">
        <v>53</v>
      </c>
      <c r="E18" s="36" t="s">
        <v>692</v>
      </c>
    </row>
    <row r="19" spans="1:5" ht="25.5">
      <c r="A19" s="37" t="s">
        <v>55</v>
      </c>
      <c r="E19" s="38" t="s">
        <v>693</v>
      </c>
    </row>
    <row r="20" spans="1:5" ht="25.5">
      <c r="A20" t="s">
        <v>56</v>
      </c>
      <c r="E20" s="36" t="s">
        <v>115</v>
      </c>
    </row>
    <row r="21" spans="1:16" ht="25.5">
      <c r="A21" s="25" t="s">
        <v>47</v>
      </c>
      <c s="29" t="s">
        <v>33</v>
      </c>
      <c s="29" t="s">
        <v>116</v>
      </c>
      <c s="25" t="s">
        <v>49</v>
      </c>
      <c s="30" t="s">
        <v>117</v>
      </c>
      <c s="31" t="s">
        <v>102</v>
      </c>
      <c s="32">
        <v>25</v>
      </c>
      <c s="33">
        <v>0</v>
      </c>
      <c s="34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5" t="s">
        <v>53</v>
      </c>
      <c r="E22" s="36" t="s">
        <v>118</v>
      </c>
    </row>
    <row r="23" spans="1:5" ht="12.75">
      <c r="A23" s="37" t="s">
        <v>55</v>
      </c>
      <c r="E23" s="38" t="s">
        <v>694</v>
      </c>
    </row>
    <row r="24" spans="1:5" ht="140.25">
      <c r="A24" t="s">
        <v>56</v>
      </c>
      <c r="E24" s="36" t="s">
        <v>120</v>
      </c>
    </row>
    <row r="25" spans="1:18" ht="12.75" customHeight="1">
      <c r="A25" s="6" t="s">
        <v>45</v>
      </c>
      <c s="6"/>
      <c s="41" t="s">
        <v>29</v>
      </c>
      <c s="6"/>
      <c s="27" t="s">
        <v>125</v>
      </c>
      <c s="6"/>
      <c s="6"/>
      <c s="6"/>
      <c s="42">
        <f>0+Q25</f>
      </c>
      <c s="6"/>
      <c r="O25">
        <f>0+R25</f>
      </c>
      <c r="Q25">
        <f>0+I26+I30+I34+I38+I42+I46+I50+I54+I58+I62+I66+I70+I74+I78+I82+I86+I90</f>
      </c>
      <c>
        <f>0+O26+O30+O34+O38+O42+O46+O50+O54+O58+O62+O66+O70+O74+O78+O82+O86+O90</f>
      </c>
    </row>
    <row r="26" spans="1:16" ht="12.75">
      <c r="A26" s="25" t="s">
        <v>47</v>
      </c>
      <c s="29" t="s">
        <v>35</v>
      </c>
      <c s="29" t="s">
        <v>126</v>
      </c>
      <c s="25" t="s">
        <v>49</v>
      </c>
      <c s="30" t="s">
        <v>127</v>
      </c>
      <c s="31" t="s">
        <v>128</v>
      </c>
      <c s="32">
        <v>59.1</v>
      </c>
      <c s="33">
        <v>0</v>
      </c>
      <c s="34">
        <f>ROUND(ROUND(H26,2)*ROUND(G26,3),2)</f>
      </c>
      <c s="31" t="s">
        <v>52</v>
      </c>
      <c r="O26">
        <f>(I26*21)/100</f>
      </c>
      <c t="s">
        <v>23</v>
      </c>
    </row>
    <row r="27" spans="1:5" ht="12.75">
      <c r="A27" s="35" t="s">
        <v>53</v>
      </c>
      <c r="E27" s="36" t="s">
        <v>49</v>
      </c>
    </row>
    <row r="28" spans="1:5" ht="38.25">
      <c r="A28" s="37" t="s">
        <v>55</v>
      </c>
      <c r="E28" s="38" t="s">
        <v>695</v>
      </c>
    </row>
    <row r="29" spans="1:5" ht="12.75">
      <c r="A29" t="s">
        <v>56</v>
      </c>
      <c r="E29" s="36" t="s">
        <v>130</v>
      </c>
    </row>
    <row r="30" spans="1:16" ht="25.5">
      <c r="A30" s="25" t="s">
        <v>47</v>
      </c>
      <c s="29" t="s">
        <v>37</v>
      </c>
      <c s="29" t="s">
        <v>153</v>
      </c>
      <c s="25" t="s">
        <v>49</v>
      </c>
      <c s="30" t="s">
        <v>154</v>
      </c>
      <c s="31" t="s">
        <v>112</v>
      </c>
      <c s="32">
        <v>12.5</v>
      </c>
      <c s="33">
        <v>0</v>
      </c>
      <c s="34">
        <f>ROUND(ROUND(H30,2)*ROUND(G30,3),2)</f>
      </c>
      <c s="31" t="s">
        <v>52</v>
      </c>
      <c r="O30">
        <f>(I30*21)/100</f>
      </c>
      <c t="s">
        <v>23</v>
      </c>
    </row>
    <row r="31" spans="1:5" ht="12.75">
      <c r="A31" s="35" t="s">
        <v>53</v>
      </c>
      <c r="E31" s="36" t="s">
        <v>155</v>
      </c>
    </row>
    <row r="32" spans="1:5" ht="38.25">
      <c r="A32" s="37" t="s">
        <v>55</v>
      </c>
      <c r="E32" s="38" t="s">
        <v>696</v>
      </c>
    </row>
    <row r="33" spans="1:5" ht="63.75">
      <c r="A33" t="s">
        <v>56</v>
      </c>
      <c r="E33" s="36" t="s">
        <v>144</v>
      </c>
    </row>
    <row r="34" spans="1:16" ht="12.75">
      <c r="A34" s="25" t="s">
        <v>47</v>
      </c>
      <c s="29" t="s">
        <v>74</v>
      </c>
      <c s="29" t="s">
        <v>176</v>
      </c>
      <c s="25" t="s">
        <v>49</v>
      </c>
      <c s="30" t="s">
        <v>177</v>
      </c>
      <c s="31" t="s">
        <v>112</v>
      </c>
      <c s="32">
        <v>53.863</v>
      </c>
      <c s="33">
        <v>0</v>
      </c>
      <c s="34">
        <f>ROUND(ROUND(H34,2)*ROUND(G34,3),2)</f>
      </c>
      <c s="31" t="s">
        <v>52</v>
      </c>
      <c r="O34">
        <f>(I34*21)/100</f>
      </c>
      <c t="s">
        <v>23</v>
      </c>
    </row>
    <row r="35" spans="1:5" ht="89.25">
      <c r="A35" s="35" t="s">
        <v>53</v>
      </c>
      <c r="E35" s="36" t="s">
        <v>178</v>
      </c>
    </row>
    <row r="36" spans="1:5" ht="127.5">
      <c r="A36" s="37" t="s">
        <v>55</v>
      </c>
      <c r="E36" s="38" t="s">
        <v>697</v>
      </c>
    </row>
    <row r="37" spans="1:5" ht="63.75">
      <c r="A37" t="s">
        <v>56</v>
      </c>
      <c r="E37" s="36" t="s">
        <v>144</v>
      </c>
    </row>
    <row r="38" spans="1:16" ht="12.75">
      <c r="A38" s="25" t="s">
        <v>47</v>
      </c>
      <c s="29" t="s">
        <v>79</v>
      </c>
      <c s="29" t="s">
        <v>192</v>
      </c>
      <c s="25" t="s">
        <v>49</v>
      </c>
      <c s="30" t="s">
        <v>193</v>
      </c>
      <c s="31" t="s">
        <v>188</v>
      </c>
      <c s="32">
        <v>23</v>
      </c>
      <c s="33">
        <v>0</v>
      </c>
      <c s="34">
        <f>ROUND(ROUND(H38,2)*ROUND(G38,3),2)</f>
      </c>
      <c s="31" t="s">
        <v>52</v>
      </c>
      <c r="O38">
        <f>(I38*21)/100</f>
      </c>
      <c t="s">
        <v>23</v>
      </c>
    </row>
    <row r="39" spans="1:5" ht="25.5">
      <c r="A39" s="35" t="s">
        <v>53</v>
      </c>
      <c r="E39" s="36" t="s">
        <v>194</v>
      </c>
    </row>
    <row r="40" spans="1:5" ht="12.75">
      <c r="A40" s="37" t="s">
        <v>55</v>
      </c>
      <c r="E40" s="38" t="s">
        <v>698</v>
      </c>
    </row>
    <row r="41" spans="1:5" ht="63.75">
      <c r="A41" t="s">
        <v>56</v>
      </c>
      <c r="E41" s="36" t="s">
        <v>144</v>
      </c>
    </row>
    <row r="42" spans="1:16" ht="12.75">
      <c r="A42" s="25" t="s">
        <v>47</v>
      </c>
      <c s="29" t="s">
        <v>40</v>
      </c>
      <c s="29" t="s">
        <v>197</v>
      </c>
      <c s="25" t="s">
        <v>49</v>
      </c>
      <c s="30" t="s">
        <v>198</v>
      </c>
      <c s="31" t="s">
        <v>188</v>
      </c>
      <c s="32">
        <v>72</v>
      </c>
      <c s="33">
        <v>0</v>
      </c>
      <c s="34">
        <f>ROUND(ROUND(H42,2)*ROUND(G42,3),2)</f>
      </c>
      <c s="31" t="s">
        <v>52</v>
      </c>
      <c r="O42">
        <f>(I42*21)/100</f>
      </c>
      <c t="s">
        <v>23</v>
      </c>
    </row>
    <row r="43" spans="1:5" ht="51">
      <c r="A43" s="35" t="s">
        <v>53</v>
      </c>
      <c r="E43" s="36" t="s">
        <v>199</v>
      </c>
    </row>
    <row r="44" spans="1:5" ht="12.75">
      <c r="A44" s="37" t="s">
        <v>55</v>
      </c>
      <c r="E44" s="38" t="s">
        <v>699</v>
      </c>
    </row>
    <row r="45" spans="1:5" ht="63.75">
      <c r="A45" t="s">
        <v>56</v>
      </c>
      <c r="E45" s="36" t="s">
        <v>144</v>
      </c>
    </row>
    <row r="46" spans="1:16" ht="12.75">
      <c r="A46" s="25" t="s">
        <v>47</v>
      </c>
      <c s="29" t="s">
        <v>42</v>
      </c>
      <c s="29" t="s">
        <v>217</v>
      </c>
      <c s="25" t="s">
        <v>49</v>
      </c>
      <c s="30" t="s">
        <v>218</v>
      </c>
      <c s="31" t="s">
        <v>219</v>
      </c>
      <c s="32">
        <v>760</v>
      </c>
      <c s="33">
        <v>0</v>
      </c>
      <c s="34">
        <f>ROUND(ROUND(H46,2)*ROUND(G46,3),2)</f>
      </c>
      <c s="31" t="s">
        <v>52</v>
      </c>
      <c r="O46">
        <f>(I46*21)/100</f>
      </c>
      <c t="s">
        <v>23</v>
      </c>
    </row>
    <row r="47" spans="1:5" ht="12.75">
      <c r="A47" s="35" t="s">
        <v>53</v>
      </c>
      <c r="E47" s="36" t="s">
        <v>700</v>
      </c>
    </row>
    <row r="48" spans="1:5" ht="12.75">
      <c r="A48" s="37" t="s">
        <v>55</v>
      </c>
      <c r="E48" s="38" t="s">
        <v>701</v>
      </c>
    </row>
    <row r="49" spans="1:5" ht="25.5">
      <c r="A49" t="s">
        <v>56</v>
      </c>
      <c r="E49" s="36" t="s">
        <v>222</v>
      </c>
    </row>
    <row r="50" spans="1:16" ht="12.75">
      <c r="A50" s="25" t="s">
        <v>47</v>
      </c>
      <c s="29" t="s">
        <v>44</v>
      </c>
      <c s="29" t="s">
        <v>230</v>
      </c>
      <c s="25" t="s">
        <v>49</v>
      </c>
      <c s="30" t="s">
        <v>231</v>
      </c>
      <c s="31" t="s">
        <v>112</v>
      </c>
      <c s="32">
        <v>23.52</v>
      </c>
      <c s="33">
        <v>0</v>
      </c>
      <c s="34">
        <f>ROUND(ROUND(H50,2)*ROUND(G50,3),2)</f>
      </c>
      <c s="31" t="s">
        <v>52</v>
      </c>
      <c r="O50">
        <f>(I50*21)/100</f>
      </c>
      <c t="s">
        <v>23</v>
      </c>
    </row>
    <row r="51" spans="1:5" ht="12.75">
      <c r="A51" s="35" t="s">
        <v>53</v>
      </c>
      <c r="E51" s="36" t="s">
        <v>702</v>
      </c>
    </row>
    <row r="52" spans="1:5" ht="25.5">
      <c r="A52" s="37" t="s">
        <v>55</v>
      </c>
      <c r="E52" s="38" t="s">
        <v>703</v>
      </c>
    </row>
    <row r="53" spans="1:5" ht="306">
      <c r="A53" t="s">
        <v>56</v>
      </c>
      <c r="E53" s="36" t="s">
        <v>234</v>
      </c>
    </row>
    <row r="54" spans="1:16" ht="12.75">
      <c r="A54" s="25" t="s">
        <v>47</v>
      </c>
      <c s="29" t="s">
        <v>95</v>
      </c>
      <c s="29" t="s">
        <v>242</v>
      </c>
      <c s="25" t="s">
        <v>49</v>
      </c>
      <c s="30" t="s">
        <v>243</v>
      </c>
      <c s="31" t="s">
        <v>112</v>
      </c>
      <c s="32">
        <v>29.11</v>
      </c>
      <c s="33">
        <v>0</v>
      </c>
      <c s="34">
        <f>ROUND(ROUND(H54,2)*ROUND(G54,3),2)</f>
      </c>
      <c s="31" t="s">
        <v>52</v>
      </c>
      <c r="O54">
        <f>(I54*21)/100</f>
      </c>
      <c t="s">
        <v>23</v>
      </c>
    </row>
    <row r="55" spans="1:5" ht="12.75">
      <c r="A55" s="35" t="s">
        <v>53</v>
      </c>
      <c r="E55" s="36" t="s">
        <v>244</v>
      </c>
    </row>
    <row r="56" spans="1:5" ht="63.75">
      <c r="A56" s="37" t="s">
        <v>55</v>
      </c>
      <c r="E56" s="38" t="s">
        <v>704</v>
      </c>
    </row>
    <row r="57" spans="1:5" ht="318.75">
      <c r="A57" t="s">
        <v>56</v>
      </c>
      <c r="E57" s="36" t="s">
        <v>246</v>
      </c>
    </row>
    <row r="58" spans="1:16" ht="12.75">
      <c r="A58" s="25" t="s">
        <v>47</v>
      </c>
      <c s="29" t="s">
        <v>157</v>
      </c>
      <c s="29" t="s">
        <v>252</v>
      </c>
      <c s="25" t="s">
        <v>49</v>
      </c>
      <c s="30" t="s">
        <v>253</v>
      </c>
      <c s="31" t="s">
        <v>112</v>
      </c>
      <c s="32">
        <v>40</v>
      </c>
      <c s="33">
        <v>0</v>
      </c>
      <c s="34">
        <f>ROUND(ROUND(H58,2)*ROUND(G58,3),2)</f>
      </c>
      <c s="31" t="s">
        <v>52</v>
      </c>
      <c r="O58">
        <f>(I58*21)/100</f>
      </c>
      <c t="s">
        <v>23</v>
      </c>
    </row>
    <row r="59" spans="1:5" ht="12.75">
      <c r="A59" s="35" t="s">
        <v>53</v>
      </c>
      <c r="E59" s="36" t="s">
        <v>254</v>
      </c>
    </row>
    <row r="60" spans="1:5" ht="12.75">
      <c r="A60" s="37" t="s">
        <v>55</v>
      </c>
      <c r="E60" s="38" t="s">
        <v>705</v>
      </c>
    </row>
    <row r="61" spans="1:5" ht="267.75">
      <c r="A61" t="s">
        <v>56</v>
      </c>
      <c r="E61" s="36" t="s">
        <v>256</v>
      </c>
    </row>
    <row r="62" spans="1:16" ht="12.75">
      <c r="A62" s="25" t="s">
        <v>47</v>
      </c>
      <c s="29" t="s">
        <v>161</v>
      </c>
      <c s="29" t="s">
        <v>275</v>
      </c>
      <c s="25" t="s">
        <v>49</v>
      </c>
      <c s="30" t="s">
        <v>276</v>
      </c>
      <c s="31" t="s">
        <v>112</v>
      </c>
      <c s="32">
        <v>0.6</v>
      </c>
      <c s="33">
        <v>0</v>
      </c>
      <c s="34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5" t="s">
        <v>53</v>
      </c>
      <c r="E63" s="36" t="s">
        <v>277</v>
      </c>
    </row>
    <row r="64" spans="1:5" ht="25.5">
      <c r="A64" s="37" t="s">
        <v>55</v>
      </c>
      <c r="E64" s="38" t="s">
        <v>706</v>
      </c>
    </row>
    <row r="65" spans="1:5" ht="229.5">
      <c r="A65" t="s">
        <v>56</v>
      </c>
      <c r="E65" s="36" t="s">
        <v>273</v>
      </c>
    </row>
    <row r="66" spans="1:16" ht="12.75">
      <c r="A66" s="25" t="s">
        <v>47</v>
      </c>
      <c s="29" t="s">
        <v>166</v>
      </c>
      <c s="29" t="s">
        <v>280</v>
      </c>
      <c s="25" t="s">
        <v>49</v>
      </c>
      <c s="30" t="s">
        <v>281</v>
      </c>
      <c s="31" t="s">
        <v>112</v>
      </c>
      <c s="32">
        <v>20.202</v>
      </c>
      <c s="33">
        <v>0</v>
      </c>
      <c s="34">
        <f>ROUND(ROUND(H66,2)*ROUND(G66,3),2)</f>
      </c>
      <c s="31" t="s">
        <v>52</v>
      </c>
      <c r="O66">
        <f>(I66*21)/100</f>
      </c>
      <c t="s">
        <v>23</v>
      </c>
    </row>
    <row r="67" spans="1:5" ht="38.25">
      <c r="A67" s="35" t="s">
        <v>53</v>
      </c>
      <c r="E67" s="36" t="s">
        <v>707</v>
      </c>
    </row>
    <row r="68" spans="1:5" ht="12.75">
      <c r="A68" s="37" t="s">
        <v>55</v>
      </c>
      <c r="E68" s="38" t="s">
        <v>708</v>
      </c>
    </row>
    <row r="69" spans="1:5" ht="293.25">
      <c r="A69" t="s">
        <v>56</v>
      </c>
      <c r="E69" s="36" t="s">
        <v>283</v>
      </c>
    </row>
    <row r="70" spans="1:16" ht="12.75">
      <c r="A70" s="25" t="s">
        <v>47</v>
      </c>
      <c s="29" t="s">
        <v>171</v>
      </c>
      <c s="29" t="s">
        <v>285</v>
      </c>
      <c s="25" t="s">
        <v>49</v>
      </c>
      <c s="30" t="s">
        <v>286</v>
      </c>
      <c s="31" t="s">
        <v>128</v>
      </c>
      <c s="32">
        <v>484.2</v>
      </c>
      <c s="33">
        <v>0</v>
      </c>
      <c s="34">
        <f>ROUND(ROUND(H70,2)*ROUND(G70,3),2)</f>
      </c>
      <c s="31" t="s">
        <v>52</v>
      </c>
      <c r="O70">
        <f>(I70*21)/100</f>
      </c>
      <c t="s">
        <v>23</v>
      </c>
    </row>
    <row r="71" spans="1:5" ht="12.75">
      <c r="A71" s="35" t="s">
        <v>53</v>
      </c>
      <c r="E71" s="36" t="s">
        <v>709</v>
      </c>
    </row>
    <row r="72" spans="1:5" ht="25.5">
      <c r="A72" s="37" t="s">
        <v>55</v>
      </c>
      <c r="E72" s="38" t="s">
        <v>710</v>
      </c>
    </row>
    <row r="73" spans="1:5" ht="25.5">
      <c r="A73" t="s">
        <v>56</v>
      </c>
      <c r="E73" s="36" t="s">
        <v>288</v>
      </c>
    </row>
    <row r="74" spans="1:16" ht="12.75">
      <c r="A74" s="25" t="s">
        <v>47</v>
      </c>
      <c s="29" t="s">
        <v>175</v>
      </c>
      <c s="29" t="s">
        <v>290</v>
      </c>
      <c s="25" t="s">
        <v>49</v>
      </c>
      <c s="30" t="s">
        <v>291</v>
      </c>
      <c s="31" t="s">
        <v>128</v>
      </c>
      <c s="32">
        <v>156.8</v>
      </c>
      <c s="33">
        <v>0</v>
      </c>
      <c s="34">
        <f>ROUND(ROUND(H74,2)*ROUND(G74,3),2)</f>
      </c>
      <c s="31" t="s">
        <v>52</v>
      </c>
      <c r="O74">
        <f>(I74*21)/100</f>
      </c>
      <c t="s">
        <v>23</v>
      </c>
    </row>
    <row r="75" spans="1:5" ht="12.75">
      <c r="A75" s="35" t="s">
        <v>53</v>
      </c>
      <c r="E75" s="36" t="s">
        <v>49</v>
      </c>
    </row>
    <row r="76" spans="1:5" ht="25.5">
      <c r="A76" s="37" t="s">
        <v>55</v>
      </c>
      <c r="E76" s="38" t="s">
        <v>711</v>
      </c>
    </row>
    <row r="77" spans="1:5" ht="12.75">
      <c r="A77" t="s">
        <v>56</v>
      </c>
      <c r="E77" s="36" t="s">
        <v>293</v>
      </c>
    </row>
    <row r="78" spans="1:16" ht="12.75">
      <c r="A78" s="25" t="s">
        <v>47</v>
      </c>
      <c s="29" t="s">
        <v>180</v>
      </c>
      <c s="29" t="s">
        <v>295</v>
      </c>
      <c s="25" t="s">
        <v>49</v>
      </c>
      <c s="30" t="s">
        <v>296</v>
      </c>
      <c s="31" t="s">
        <v>128</v>
      </c>
      <c s="32">
        <v>10.8</v>
      </c>
      <c s="33">
        <v>0</v>
      </c>
      <c s="34">
        <f>ROUND(ROUND(H78,2)*ROUND(G78,3),2)</f>
      </c>
      <c s="31" t="s">
        <v>52</v>
      </c>
      <c r="O78">
        <f>(I78*21)/100</f>
      </c>
      <c t="s">
        <v>23</v>
      </c>
    </row>
    <row r="79" spans="1:5" ht="12.75">
      <c r="A79" s="35" t="s">
        <v>53</v>
      </c>
      <c r="E79" s="36" t="s">
        <v>297</v>
      </c>
    </row>
    <row r="80" spans="1:5" ht="12.75">
      <c r="A80" s="37" t="s">
        <v>55</v>
      </c>
      <c r="E80" s="38" t="s">
        <v>712</v>
      </c>
    </row>
    <row r="81" spans="1:5" ht="38.25">
      <c r="A81" t="s">
        <v>56</v>
      </c>
      <c r="E81" s="36" t="s">
        <v>299</v>
      </c>
    </row>
    <row r="82" spans="1:16" ht="12.75">
      <c r="A82" s="25" t="s">
        <v>47</v>
      </c>
      <c s="29" t="s">
        <v>185</v>
      </c>
      <c s="29" t="s">
        <v>301</v>
      </c>
      <c s="25" t="s">
        <v>49</v>
      </c>
      <c s="30" t="s">
        <v>302</v>
      </c>
      <c s="31" t="s">
        <v>128</v>
      </c>
      <c s="32">
        <v>146</v>
      </c>
      <c s="33">
        <v>0</v>
      </c>
      <c s="34">
        <f>ROUND(ROUND(H82,2)*ROUND(G82,3),2)</f>
      </c>
      <c s="31" t="s">
        <v>52</v>
      </c>
      <c r="O82">
        <f>(I82*21)/100</f>
      </c>
      <c t="s">
        <v>23</v>
      </c>
    </row>
    <row r="83" spans="1:5" ht="12.75">
      <c r="A83" s="35" t="s">
        <v>53</v>
      </c>
      <c r="E83" s="36" t="s">
        <v>303</v>
      </c>
    </row>
    <row r="84" spans="1:5" ht="12.75">
      <c r="A84" s="37" t="s">
        <v>55</v>
      </c>
      <c r="E84" s="38" t="s">
        <v>713</v>
      </c>
    </row>
    <row r="85" spans="1:5" ht="38.25">
      <c r="A85" t="s">
        <v>56</v>
      </c>
      <c r="E85" s="36" t="s">
        <v>305</v>
      </c>
    </row>
    <row r="86" spans="1:16" ht="12.75">
      <c r="A86" s="25" t="s">
        <v>47</v>
      </c>
      <c s="29" t="s">
        <v>191</v>
      </c>
      <c s="29" t="s">
        <v>307</v>
      </c>
      <c s="25" t="s">
        <v>49</v>
      </c>
      <c s="30" t="s">
        <v>308</v>
      </c>
      <c s="31" t="s">
        <v>128</v>
      </c>
      <c s="32">
        <v>156.8</v>
      </c>
      <c s="33">
        <v>0</v>
      </c>
      <c s="34">
        <f>ROUND(ROUND(H86,2)*ROUND(G86,3),2)</f>
      </c>
      <c s="31" t="s">
        <v>52</v>
      </c>
      <c r="O86">
        <f>(I86*21)/100</f>
      </c>
      <c t="s">
        <v>23</v>
      </c>
    </row>
    <row r="87" spans="1:5" ht="12.75">
      <c r="A87" s="35" t="s">
        <v>53</v>
      </c>
      <c r="E87" s="36" t="s">
        <v>49</v>
      </c>
    </row>
    <row r="88" spans="1:5" ht="25.5">
      <c r="A88" s="37" t="s">
        <v>55</v>
      </c>
      <c r="E88" s="38" t="s">
        <v>711</v>
      </c>
    </row>
    <row r="89" spans="1:5" ht="25.5">
      <c r="A89" t="s">
        <v>56</v>
      </c>
      <c r="E89" s="36" t="s">
        <v>309</v>
      </c>
    </row>
    <row r="90" spans="1:16" ht="12.75">
      <c r="A90" s="25" t="s">
        <v>47</v>
      </c>
      <c s="29" t="s">
        <v>196</v>
      </c>
      <c s="29" t="s">
        <v>311</v>
      </c>
      <c s="25" t="s">
        <v>49</v>
      </c>
      <c s="30" t="s">
        <v>312</v>
      </c>
      <c s="31" t="s">
        <v>128</v>
      </c>
      <c s="32">
        <v>156.8</v>
      </c>
      <c s="33">
        <v>0</v>
      </c>
      <c s="34">
        <f>ROUND(ROUND(H90,2)*ROUND(G90,3),2)</f>
      </c>
      <c s="31" t="s">
        <v>52</v>
      </c>
      <c r="O90">
        <f>(I90*21)/100</f>
      </c>
      <c t="s">
        <v>23</v>
      </c>
    </row>
    <row r="91" spans="1:5" ht="12.75">
      <c r="A91" s="35" t="s">
        <v>53</v>
      </c>
      <c r="E91" s="36" t="s">
        <v>49</v>
      </c>
    </row>
    <row r="92" spans="1:5" ht="25.5">
      <c r="A92" s="37" t="s">
        <v>55</v>
      </c>
      <c r="E92" s="38" t="s">
        <v>711</v>
      </c>
    </row>
    <row r="93" spans="1:5" ht="38.25">
      <c r="A93" t="s">
        <v>56</v>
      </c>
      <c r="E93" s="36" t="s">
        <v>313</v>
      </c>
    </row>
    <row r="94" spans="1:18" ht="12.75" customHeight="1">
      <c r="A94" s="6" t="s">
        <v>45</v>
      </c>
      <c s="6"/>
      <c s="41" t="s">
        <v>22</v>
      </c>
      <c s="6"/>
      <c s="27" t="s">
        <v>714</v>
      </c>
      <c s="6"/>
      <c s="6"/>
      <c s="6"/>
      <c s="42">
        <f>0+Q94</f>
      </c>
      <c s="6"/>
      <c r="O94">
        <f>0+R94</f>
      </c>
      <c r="Q94">
        <f>0+I95</f>
      </c>
      <c>
        <f>0+O95</f>
      </c>
    </row>
    <row r="95" spans="1:16" ht="12.75">
      <c r="A95" s="25" t="s">
        <v>47</v>
      </c>
      <c s="29" t="s">
        <v>201</v>
      </c>
      <c s="29" t="s">
        <v>715</v>
      </c>
      <c s="25" t="s">
        <v>49</v>
      </c>
      <c s="30" t="s">
        <v>716</v>
      </c>
      <c s="31" t="s">
        <v>112</v>
      </c>
      <c s="32">
        <v>2.56</v>
      </c>
      <c s="33">
        <v>0</v>
      </c>
      <c s="34">
        <f>ROUND(ROUND(H95,2)*ROUND(G95,3),2)</f>
      </c>
      <c s="31" t="s">
        <v>52</v>
      </c>
      <c r="O95">
        <f>(I95*21)/100</f>
      </c>
      <c t="s">
        <v>23</v>
      </c>
    </row>
    <row r="96" spans="1:5" ht="38.25">
      <c r="A96" s="35" t="s">
        <v>53</v>
      </c>
      <c r="E96" s="36" t="s">
        <v>717</v>
      </c>
    </row>
    <row r="97" spans="1:5" ht="12.75">
      <c r="A97" s="37" t="s">
        <v>55</v>
      </c>
      <c r="E97" s="38" t="s">
        <v>718</v>
      </c>
    </row>
    <row r="98" spans="1:5" ht="229.5">
      <c r="A98" t="s">
        <v>56</v>
      </c>
      <c r="E98" s="36" t="s">
        <v>719</v>
      </c>
    </row>
    <row r="99" spans="1:18" ht="12.75" customHeight="1">
      <c r="A99" s="6" t="s">
        <v>45</v>
      </c>
      <c s="6"/>
      <c s="41" t="s">
        <v>33</v>
      </c>
      <c s="6"/>
      <c s="27" t="s">
        <v>339</v>
      </c>
      <c s="6"/>
      <c s="6"/>
      <c s="6"/>
      <c s="42">
        <f>0+Q99</f>
      </c>
      <c s="6"/>
      <c r="O99">
        <f>0+R99</f>
      </c>
      <c r="Q99">
        <f>0+I100+I104+I108+I112</f>
      </c>
      <c>
        <f>0+O100+O104+O108+O112</f>
      </c>
    </row>
    <row r="100" spans="1:16" ht="12.75">
      <c r="A100" s="25" t="s">
        <v>47</v>
      </c>
      <c s="29" t="s">
        <v>206</v>
      </c>
      <c s="29" t="s">
        <v>720</v>
      </c>
      <c s="25" t="s">
        <v>49</v>
      </c>
      <c s="30" t="s">
        <v>721</v>
      </c>
      <c s="31" t="s">
        <v>112</v>
      </c>
      <c s="32">
        <v>0.87</v>
      </c>
      <c s="33">
        <v>0</v>
      </c>
      <c s="34">
        <f>ROUND(ROUND(H100,2)*ROUND(G100,3),2)</f>
      </c>
      <c s="31" t="s">
        <v>52</v>
      </c>
      <c r="O100">
        <f>(I100*21)/100</f>
      </c>
      <c t="s">
        <v>23</v>
      </c>
    </row>
    <row r="101" spans="1:5" ht="12.75">
      <c r="A101" s="35" t="s">
        <v>53</v>
      </c>
      <c r="E101" s="36" t="s">
        <v>722</v>
      </c>
    </row>
    <row r="102" spans="1:5" ht="25.5">
      <c r="A102" s="37" t="s">
        <v>55</v>
      </c>
      <c r="E102" s="38" t="s">
        <v>723</v>
      </c>
    </row>
    <row r="103" spans="1:5" ht="369.75">
      <c r="A103" t="s">
        <v>56</v>
      </c>
      <c r="E103" s="36" t="s">
        <v>724</v>
      </c>
    </row>
    <row r="104" spans="1:16" ht="12.75">
      <c r="A104" s="25" t="s">
        <v>47</v>
      </c>
      <c s="29" t="s">
        <v>211</v>
      </c>
      <c s="29" t="s">
        <v>341</v>
      </c>
      <c s="25" t="s">
        <v>49</v>
      </c>
      <c s="30" t="s">
        <v>342</v>
      </c>
      <c s="31" t="s">
        <v>112</v>
      </c>
      <c s="32">
        <v>4.838</v>
      </c>
      <c s="33">
        <v>0</v>
      </c>
      <c s="34">
        <f>ROUND(ROUND(H104,2)*ROUND(G104,3),2)</f>
      </c>
      <c s="31" t="s">
        <v>52</v>
      </c>
      <c r="O104">
        <f>(I104*21)/100</f>
      </c>
      <c t="s">
        <v>23</v>
      </c>
    </row>
    <row r="105" spans="1:5" ht="12.75">
      <c r="A105" s="35" t="s">
        <v>53</v>
      </c>
      <c r="E105" s="36" t="s">
        <v>49</v>
      </c>
    </row>
    <row r="106" spans="1:5" ht="38.25">
      <c r="A106" s="37" t="s">
        <v>55</v>
      </c>
      <c r="E106" s="38" t="s">
        <v>725</v>
      </c>
    </row>
    <row r="107" spans="1:5" ht="38.25">
      <c r="A107" t="s">
        <v>56</v>
      </c>
      <c r="E107" s="36" t="s">
        <v>344</v>
      </c>
    </row>
    <row r="108" spans="1:16" ht="12.75">
      <c r="A108" s="25" t="s">
        <v>47</v>
      </c>
      <c s="29" t="s">
        <v>216</v>
      </c>
      <c s="29" t="s">
        <v>346</v>
      </c>
      <c s="25" t="s">
        <v>49</v>
      </c>
      <c s="30" t="s">
        <v>347</v>
      </c>
      <c s="31" t="s">
        <v>112</v>
      </c>
      <c s="32">
        <v>2.7</v>
      </c>
      <c s="33">
        <v>0</v>
      </c>
      <c s="34">
        <f>ROUND(ROUND(H108,2)*ROUND(G108,3),2)</f>
      </c>
      <c s="31" t="s">
        <v>52</v>
      </c>
      <c r="O108">
        <f>(I108*21)/100</f>
      </c>
      <c t="s">
        <v>23</v>
      </c>
    </row>
    <row r="109" spans="1:5" ht="51">
      <c r="A109" s="35" t="s">
        <v>53</v>
      </c>
      <c r="E109" s="36" t="s">
        <v>348</v>
      </c>
    </row>
    <row r="110" spans="1:5" ht="12.75">
      <c r="A110" s="37" t="s">
        <v>55</v>
      </c>
      <c r="E110" s="38" t="s">
        <v>726</v>
      </c>
    </row>
    <row r="111" spans="1:5" ht="102">
      <c r="A111" t="s">
        <v>56</v>
      </c>
      <c r="E111" s="36" t="s">
        <v>350</v>
      </c>
    </row>
    <row r="112" spans="1:16" ht="12.75">
      <c r="A112" s="25" t="s">
        <v>47</v>
      </c>
      <c s="29" t="s">
        <v>223</v>
      </c>
      <c s="29" t="s">
        <v>352</v>
      </c>
      <c s="25" t="s">
        <v>49</v>
      </c>
      <c s="30" t="s">
        <v>353</v>
      </c>
      <c s="31" t="s">
        <v>112</v>
      </c>
      <c s="32">
        <v>0.86</v>
      </c>
      <c s="33">
        <v>0</v>
      </c>
      <c s="34">
        <f>ROUND(ROUND(H112,2)*ROUND(G112,3),2)</f>
      </c>
      <c s="31" t="s">
        <v>52</v>
      </c>
      <c r="O112">
        <f>(I112*21)/100</f>
      </c>
      <c t="s">
        <v>23</v>
      </c>
    </row>
    <row r="113" spans="1:5" ht="12.75">
      <c r="A113" s="35" t="s">
        <v>53</v>
      </c>
      <c r="E113" s="36" t="s">
        <v>354</v>
      </c>
    </row>
    <row r="114" spans="1:5" ht="38.25">
      <c r="A114" s="37" t="s">
        <v>55</v>
      </c>
      <c r="E114" s="38" t="s">
        <v>727</v>
      </c>
    </row>
    <row r="115" spans="1:5" ht="357">
      <c r="A115" t="s">
        <v>56</v>
      </c>
      <c r="E115" s="36" t="s">
        <v>356</v>
      </c>
    </row>
    <row r="116" spans="1:18" ht="12.75" customHeight="1">
      <c r="A116" s="6" t="s">
        <v>45</v>
      </c>
      <c s="6"/>
      <c s="41" t="s">
        <v>35</v>
      </c>
      <c s="6"/>
      <c s="27" t="s">
        <v>357</v>
      </c>
      <c s="6"/>
      <c s="6"/>
      <c s="6"/>
      <c s="42">
        <f>0+Q116</f>
      </c>
      <c s="6"/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47</v>
      </c>
      <c s="29" t="s">
        <v>229</v>
      </c>
      <c s="29" t="s">
        <v>365</v>
      </c>
      <c s="25" t="s">
        <v>49</v>
      </c>
      <c s="30" t="s">
        <v>366</v>
      </c>
      <c s="31" t="s">
        <v>128</v>
      </c>
      <c s="32">
        <v>406.2</v>
      </c>
      <c s="33">
        <v>0</v>
      </c>
      <c s="34">
        <f>ROUND(ROUND(H117,2)*ROUND(G117,3),2)</f>
      </c>
      <c s="31" t="s">
        <v>52</v>
      </c>
      <c r="O117">
        <f>(I117*21)/100</f>
      </c>
      <c t="s">
        <v>23</v>
      </c>
    </row>
    <row r="118" spans="1:5" ht="12.75">
      <c r="A118" s="35" t="s">
        <v>53</v>
      </c>
      <c r="E118" s="36" t="s">
        <v>728</v>
      </c>
    </row>
    <row r="119" spans="1:5" ht="25.5">
      <c r="A119" s="37" t="s">
        <v>55</v>
      </c>
      <c r="E119" s="38" t="s">
        <v>729</v>
      </c>
    </row>
    <row r="120" spans="1:5" ht="51">
      <c r="A120" t="s">
        <v>56</v>
      </c>
      <c r="E120" s="36" t="s">
        <v>363</v>
      </c>
    </row>
    <row r="121" spans="1:16" ht="12.75">
      <c r="A121" s="25" t="s">
        <v>47</v>
      </c>
      <c s="29" t="s">
        <v>235</v>
      </c>
      <c s="29" t="s">
        <v>378</v>
      </c>
      <c s="25" t="s">
        <v>49</v>
      </c>
      <c s="30" t="s">
        <v>379</v>
      </c>
      <c s="31" t="s">
        <v>128</v>
      </c>
      <c s="32">
        <v>78</v>
      </c>
      <c s="33">
        <v>0</v>
      </c>
      <c s="34">
        <f>ROUND(ROUND(H121,2)*ROUND(G121,3),2)</f>
      </c>
      <c s="31" t="s">
        <v>52</v>
      </c>
      <c r="O121">
        <f>(I121*21)/100</f>
      </c>
      <c t="s">
        <v>23</v>
      </c>
    </row>
    <row r="122" spans="1:5" ht="12.75">
      <c r="A122" s="35" t="s">
        <v>53</v>
      </c>
      <c r="E122" s="36" t="s">
        <v>730</v>
      </c>
    </row>
    <row r="123" spans="1:5" ht="25.5">
      <c r="A123" s="37" t="s">
        <v>55</v>
      </c>
      <c r="E123" s="38" t="s">
        <v>731</v>
      </c>
    </row>
    <row r="124" spans="1:5" ht="102">
      <c r="A124" t="s">
        <v>56</v>
      </c>
      <c r="E124" s="36" t="s">
        <v>376</v>
      </c>
    </row>
    <row r="125" spans="1:16" ht="12.75">
      <c r="A125" s="25" t="s">
        <v>47</v>
      </c>
      <c s="29" t="s">
        <v>241</v>
      </c>
      <c s="29" t="s">
        <v>443</v>
      </c>
      <c s="25" t="s">
        <v>49</v>
      </c>
      <c s="30" t="s">
        <v>444</v>
      </c>
      <c s="31" t="s">
        <v>128</v>
      </c>
      <c s="32">
        <v>370</v>
      </c>
      <c s="33">
        <v>0</v>
      </c>
      <c s="34">
        <f>ROUND(ROUND(H125,2)*ROUND(G125,3),2)</f>
      </c>
      <c s="31" t="s">
        <v>52</v>
      </c>
      <c r="O125">
        <f>(I125*21)/100</f>
      </c>
      <c t="s">
        <v>23</v>
      </c>
    </row>
    <row r="126" spans="1:5" ht="51">
      <c r="A126" s="35" t="s">
        <v>53</v>
      </c>
      <c r="E126" s="36" t="s">
        <v>732</v>
      </c>
    </row>
    <row r="127" spans="1:5" ht="12.75">
      <c r="A127" s="37" t="s">
        <v>55</v>
      </c>
      <c r="E127" s="38" t="s">
        <v>733</v>
      </c>
    </row>
    <row r="128" spans="1:5" ht="153">
      <c r="A128" t="s">
        <v>56</v>
      </c>
      <c r="E128" s="36" t="s">
        <v>436</v>
      </c>
    </row>
    <row r="129" spans="1:16" ht="12.75">
      <c r="A129" s="25" t="s">
        <v>47</v>
      </c>
      <c s="29" t="s">
        <v>247</v>
      </c>
      <c s="29" t="s">
        <v>448</v>
      </c>
      <c s="25" t="s">
        <v>49</v>
      </c>
      <c s="30" t="s">
        <v>449</v>
      </c>
      <c s="31" t="s">
        <v>128</v>
      </c>
      <c s="32">
        <v>64</v>
      </c>
      <c s="33">
        <v>0</v>
      </c>
      <c s="34">
        <f>ROUND(ROUND(H129,2)*ROUND(G129,3),2)</f>
      </c>
      <c s="31" t="s">
        <v>52</v>
      </c>
      <c r="O129">
        <f>(I129*21)/100</f>
      </c>
      <c t="s">
        <v>23</v>
      </c>
    </row>
    <row r="130" spans="1:5" ht="51">
      <c r="A130" s="35" t="s">
        <v>53</v>
      </c>
      <c r="E130" s="36" t="s">
        <v>734</v>
      </c>
    </row>
    <row r="131" spans="1:5" ht="12.75">
      <c r="A131" s="37" t="s">
        <v>55</v>
      </c>
      <c r="E131" s="38" t="s">
        <v>735</v>
      </c>
    </row>
    <row r="132" spans="1:5" ht="153">
      <c r="A132" t="s">
        <v>56</v>
      </c>
      <c r="E132" s="36" t="s">
        <v>436</v>
      </c>
    </row>
    <row r="133" spans="1:16" ht="12.75">
      <c r="A133" s="25" t="s">
        <v>47</v>
      </c>
      <c s="29" t="s">
        <v>251</v>
      </c>
      <c s="29" t="s">
        <v>736</v>
      </c>
      <c s="25" t="s">
        <v>49</v>
      </c>
      <c s="30" t="s">
        <v>737</v>
      </c>
      <c s="31" t="s">
        <v>128</v>
      </c>
      <c s="32">
        <v>18.2</v>
      </c>
      <c s="33">
        <v>0</v>
      </c>
      <c s="34">
        <f>ROUND(ROUND(H133,2)*ROUND(G133,3),2)</f>
      </c>
      <c s="31" t="s">
        <v>52</v>
      </c>
      <c r="O133">
        <f>(I133*21)/100</f>
      </c>
      <c t="s">
        <v>23</v>
      </c>
    </row>
    <row r="134" spans="1:5" ht="38.25">
      <c r="A134" s="35" t="s">
        <v>53</v>
      </c>
      <c r="E134" s="36" t="s">
        <v>738</v>
      </c>
    </row>
    <row r="135" spans="1:5" ht="12.75">
      <c r="A135" s="37" t="s">
        <v>55</v>
      </c>
      <c r="E135" s="38" t="s">
        <v>739</v>
      </c>
    </row>
    <row r="136" spans="1:5" ht="153">
      <c r="A136" t="s">
        <v>56</v>
      </c>
      <c r="E136" s="36" t="s">
        <v>436</v>
      </c>
    </row>
    <row r="137" spans="1:16" ht="25.5">
      <c r="A137" s="25" t="s">
        <v>47</v>
      </c>
      <c s="29" t="s">
        <v>257</v>
      </c>
      <c s="29" t="s">
        <v>740</v>
      </c>
      <c s="25" t="s">
        <v>49</v>
      </c>
      <c s="30" t="s">
        <v>741</v>
      </c>
      <c s="31" t="s">
        <v>128</v>
      </c>
      <c s="32">
        <v>18</v>
      </c>
      <c s="33">
        <v>0</v>
      </c>
      <c s="34">
        <f>ROUND(ROUND(H137,2)*ROUND(G137,3),2)</f>
      </c>
      <c s="31" t="s">
        <v>52</v>
      </c>
      <c r="O137">
        <f>(I137*21)/100</f>
      </c>
      <c t="s">
        <v>23</v>
      </c>
    </row>
    <row r="138" spans="1:5" ht="38.25">
      <c r="A138" s="35" t="s">
        <v>53</v>
      </c>
      <c r="E138" s="36" t="s">
        <v>742</v>
      </c>
    </row>
    <row r="139" spans="1:5" ht="12.75">
      <c r="A139" s="37" t="s">
        <v>55</v>
      </c>
      <c r="E139" s="38" t="s">
        <v>743</v>
      </c>
    </row>
    <row r="140" spans="1:5" ht="153">
      <c r="A140" t="s">
        <v>56</v>
      </c>
      <c r="E140" s="36" t="s">
        <v>436</v>
      </c>
    </row>
    <row r="141" spans="1:16" ht="25.5">
      <c r="A141" s="25" t="s">
        <v>47</v>
      </c>
      <c s="29" t="s">
        <v>263</v>
      </c>
      <c s="29" t="s">
        <v>453</v>
      </c>
      <c s="25" t="s">
        <v>49</v>
      </c>
      <c s="30" t="s">
        <v>454</v>
      </c>
      <c s="31" t="s">
        <v>128</v>
      </c>
      <c s="32">
        <v>14</v>
      </c>
      <c s="33">
        <v>0</v>
      </c>
      <c s="34">
        <f>ROUND(ROUND(H141,2)*ROUND(G141,3),2)</f>
      </c>
      <c s="31" t="s">
        <v>52</v>
      </c>
      <c r="O141">
        <f>(I141*21)/100</f>
      </c>
      <c t="s">
        <v>23</v>
      </c>
    </row>
    <row r="142" spans="1:5" ht="38.25">
      <c r="A142" s="35" t="s">
        <v>53</v>
      </c>
      <c r="E142" s="36" t="s">
        <v>744</v>
      </c>
    </row>
    <row r="143" spans="1:5" ht="12.75">
      <c r="A143" s="37" t="s">
        <v>55</v>
      </c>
      <c r="E143" s="38" t="s">
        <v>745</v>
      </c>
    </row>
    <row r="144" spans="1:5" ht="153">
      <c r="A144" t="s">
        <v>56</v>
      </c>
      <c r="E144" s="36" t="s">
        <v>436</v>
      </c>
    </row>
    <row r="145" spans="1:18" ht="12.75" customHeight="1">
      <c r="A145" s="6" t="s">
        <v>45</v>
      </c>
      <c s="6"/>
      <c s="41" t="s">
        <v>74</v>
      </c>
      <c s="6"/>
      <c s="27" t="s">
        <v>468</v>
      </c>
      <c s="6"/>
      <c s="6"/>
      <c s="6"/>
      <c s="42">
        <f>0+Q145</f>
      </c>
      <c s="6"/>
      <c r="O145">
        <f>0+R145</f>
      </c>
      <c r="Q145">
        <f>0+I146</f>
      </c>
      <c>
        <f>0+O146</f>
      </c>
    </row>
    <row r="146" spans="1:16" ht="12.75">
      <c r="A146" s="25" t="s">
        <v>47</v>
      </c>
      <c s="29" t="s">
        <v>269</v>
      </c>
      <c s="29" t="s">
        <v>470</v>
      </c>
      <c s="25" t="s">
        <v>49</v>
      </c>
      <c s="30" t="s">
        <v>471</v>
      </c>
      <c s="31" t="s">
        <v>128</v>
      </c>
      <c s="32">
        <v>35</v>
      </c>
      <c s="33">
        <v>0</v>
      </c>
      <c s="34">
        <f>ROUND(ROUND(H146,2)*ROUND(G146,3),2)</f>
      </c>
      <c s="31" t="s">
        <v>52</v>
      </c>
      <c r="O146">
        <f>(I146*21)/100</f>
      </c>
      <c t="s">
        <v>23</v>
      </c>
    </row>
    <row r="147" spans="1:5" ht="12.75">
      <c r="A147" s="35" t="s">
        <v>53</v>
      </c>
      <c r="E147" s="36" t="s">
        <v>746</v>
      </c>
    </row>
    <row r="148" spans="1:5" ht="12.75">
      <c r="A148" s="37" t="s">
        <v>55</v>
      </c>
      <c r="E148" s="38" t="s">
        <v>747</v>
      </c>
    </row>
    <row r="149" spans="1:5" ht="191.25">
      <c r="A149" t="s">
        <v>56</v>
      </c>
      <c r="E149" s="36" t="s">
        <v>474</v>
      </c>
    </row>
    <row r="150" spans="1:18" ht="12.75" customHeight="1">
      <c r="A150" s="6" t="s">
        <v>45</v>
      </c>
      <c s="6"/>
      <c s="41" t="s">
        <v>79</v>
      </c>
      <c s="6"/>
      <c s="27" t="s">
        <v>475</v>
      </c>
      <c s="6"/>
      <c s="6"/>
      <c s="6"/>
      <c s="42">
        <f>0+Q150</f>
      </c>
      <c s="6"/>
      <c r="O150">
        <f>0+R150</f>
      </c>
      <c r="Q150">
        <f>0+I151+I155</f>
      </c>
      <c>
        <f>0+O151+O155</f>
      </c>
    </row>
    <row r="151" spans="1:16" ht="12.75">
      <c r="A151" s="25" t="s">
        <v>47</v>
      </c>
      <c s="29" t="s">
        <v>274</v>
      </c>
      <c s="29" t="s">
        <v>525</v>
      </c>
      <c s="25" t="s">
        <v>49</v>
      </c>
      <c s="30" t="s">
        <v>526</v>
      </c>
      <c s="31" t="s">
        <v>63</v>
      </c>
      <c s="32">
        <v>1</v>
      </c>
      <c s="33">
        <v>0</v>
      </c>
      <c s="34">
        <f>ROUND(ROUND(H151,2)*ROUND(G151,3),2)</f>
      </c>
      <c s="31" t="s">
        <v>52</v>
      </c>
      <c r="O151">
        <f>(I151*21)/100</f>
      </c>
      <c t="s">
        <v>23</v>
      </c>
    </row>
    <row r="152" spans="1:5" ht="12.75">
      <c r="A152" s="35" t="s">
        <v>53</v>
      </c>
      <c r="E152" s="36" t="s">
        <v>49</v>
      </c>
    </row>
    <row r="153" spans="1:5" ht="12.75">
      <c r="A153" s="37" t="s">
        <v>55</v>
      </c>
      <c r="E153" s="38" t="s">
        <v>523</v>
      </c>
    </row>
    <row r="154" spans="1:5" ht="25.5">
      <c r="A154" t="s">
        <v>56</v>
      </c>
      <c r="E154" s="36" t="s">
        <v>528</v>
      </c>
    </row>
    <row r="155" spans="1:16" ht="12.75">
      <c r="A155" s="25" t="s">
        <v>47</v>
      </c>
      <c s="29" t="s">
        <v>279</v>
      </c>
      <c s="29" t="s">
        <v>533</v>
      </c>
      <c s="25" t="s">
        <v>49</v>
      </c>
      <c s="30" t="s">
        <v>534</v>
      </c>
      <c s="31" t="s">
        <v>63</v>
      </c>
      <c s="32">
        <v>6</v>
      </c>
      <c s="33">
        <v>0</v>
      </c>
      <c s="34">
        <f>ROUND(ROUND(H155,2)*ROUND(G155,3),2)</f>
      </c>
      <c s="31" t="s">
        <v>52</v>
      </c>
      <c r="O155">
        <f>(I155*21)/100</f>
      </c>
      <c t="s">
        <v>23</v>
      </c>
    </row>
    <row r="156" spans="1:5" ht="12.75">
      <c r="A156" s="35" t="s">
        <v>53</v>
      </c>
      <c r="E156" s="36" t="s">
        <v>49</v>
      </c>
    </row>
    <row r="157" spans="1:5" ht="12.75">
      <c r="A157" s="37" t="s">
        <v>55</v>
      </c>
      <c r="E157" s="38" t="s">
        <v>748</v>
      </c>
    </row>
    <row r="158" spans="1:5" ht="25.5">
      <c r="A158" t="s">
        <v>56</v>
      </c>
      <c r="E158" s="36" t="s">
        <v>528</v>
      </c>
    </row>
    <row r="159" spans="1:18" ht="12.75" customHeight="1">
      <c r="A159" s="6" t="s">
        <v>45</v>
      </c>
      <c s="6"/>
      <c s="41" t="s">
        <v>40</v>
      </c>
      <c s="6"/>
      <c s="27" t="s">
        <v>561</v>
      </c>
      <c s="6"/>
      <c s="6"/>
      <c s="6"/>
      <c s="42">
        <f>0+Q159</f>
      </c>
      <c s="6"/>
      <c r="O159">
        <f>0+R159</f>
      </c>
      <c r="Q159">
        <f>0+I160+I164+I168+I172+I176+I180+I184+I188+I192+I196+I200+I204+I208+I212+I216</f>
      </c>
      <c>
        <f>0+O160+O164+O168+O172+O176+O180+O184+O188+O192+O196+O200+O204+O208+O212+O216</f>
      </c>
    </row>
    <row r="160" spans="1:16" ht="25.5">
      <c r="A160" s="25" t="s">
        <v>47</v>
      </c>
      <c s="29" t="s">
        <v>284</v>
      </c>
      <c s="29" t="s">
        <v>573</v>
      </c>
      <c s="25" t="s">
        <v>49</v>
      </c>
      <c s="30" t="s">
        <v>574</v>
      </c>
      <c s="31" t="s">
        <v>63</v>
      </c>
      <c s="32">
        <v>4</v>
      </c>
      <c s="33">
        <v>0</v>
      </c>
      <c s="34">
        <f>ROUND(ROUND(H160,2)*ROUND(G160,3),2)</f>
      </c>
      <c s="31" t="s">
        <v>52</v>
      </c>
      <c r="O160">
        <f>(I160*21)/100</f>
      </c>
      <c t="s">
        <v>23</v>
      </c>
    </row>
    <row r="161" spans="1:5" ht="12.75">
      <c r="A161" s="35" t="s">
        <v>53</v>
      </c>
      <c r="E161" s="36" t="s">
        <v>49</v>
      </c>
    </row>
    <row r="162" spans="1:5" ht="12.75">
      <c r="A162" s="37" t="s">
        <v>55</v>
      </c>
      <c r="E162" s="38" t="s">
        <v>749</v>
      </c>
    </row>
    <row r="163" spans="1:5" ht="25.5">
      <c r="A163" t="s">
        <v>56</v>
      </c>
      <c r="E163" s="36" t="s">
        <v>576</v>
      </c>
    </row>
    <row r="164" spans="1:16" ht="12.75">
      <c r="A164" s="25" t="s">
        <v>47</v>
      </c>
      <c s="29" t="s">
        <v>289</v>
      </c>
      <c s="29" t="s">
        <v>578</v>
      </c>
      <c s="25" t="s">
        <v>49</v>
      </c>
      <c s="30" t="s">
        <v>579</v>
      </c>
      <c s="31" t="s">
        <v>63</v>
      </c>
      <c s="32">
        <v>2</v>
      </c>
      <c s="33">
        <v>0</v>
      </c>
      <c s="34">
        <f>ROUND(ROUND(H164,2)*ROUND(G164,3),2)</f>
      </c>
      <c s="31" t="s">
        <v>52</v>
      </c>
      <c r="O164">
        <f>(I164*21)/100</f>
      </c>
      <c t="s">
        <v>23</v>
      </c>
    </row>
    <row r="165" spans="1:5" ht="12.75">
      <c r="A165" s="35" t="s">
        <v>53</v>
      </c>
      <c r="E165" s="36" t="s">
        <v>580</v>
      </c>
    </row>
    <row r="166" spans="1:5" ht="12.75">
      <c r="A166" s="37" t="s">
        <v>55</v>
      </c>
      <c r="E166" s="38" t="s">
        <v>750</v>
      </c>
    </row>
    <row r="167" spans="1:5" ht="25.5">
      <c r="A167" t="s">
        <v>56</v>
      </c>
      <c r="E167" s="36" t="s">
        <v>582</v>
      </c>
    </row>
    <row r="168" spans="1:16" ht="12.75">
      <c r="A168" s="25" t="s">
        <v>47</v>
      </c>
      <c s="29" t="s">
        <v>294</v>
      </c>
      <c s="29" t="s">
        <v>592</v>
      </c>
      <c s="25" t="s">
        <v>49</v>
      </c>
      <c s="30" t="s">
        <v>593</v>
      </c>
      <c s="31" t="s">
        <v>63</v>
      </c>
      <c s="32">
        <v>2</v>
      </c>
      <c s="33">
        <v>0</v>
      </c>
      <c s="34">
        <f>ROUND(ROUND(H168,2)*ROUND(G168,3),2)</f>
      </c>
      <c s="31" t="s">
        <v>52</v>
      </c>
      <c r="O168">
        <f>(I168*21)/100</f>
      </c>
      <c t="s">
        <v>23</v>
      </c>
    </row>
    <row r="169" spans="1:5" ht="12.75">
      <c r="A169" s="35" t="s">
        <v>53</v>
      </c>
      <c r="E169" s="36" t="s">
        <v>580</v>
      </c>
    </row>
    <row r="170" spans="1:5" ht="12.75">
      <c r="A170" s="37" t="s">
        <v>55</v>
      </c>
      <c r="E170" s="38" t="s">
        <v>570</v>
      </c>
    </row>
    <row r="171" spans="1:5" ht="25.5">
      <c r="A171" t="s">
        <v>56</v>
      </c>
      <c r="E171" s="36" t="s">
        <v>582</v>
      </c>
    </row>
    <row r="172" spans="1:16" ht="12.75">
      <c r="A172" s="25" t="s">
        <v>47</v>
      </c>
      <c s="29" t="s">
        <v>300</v>
      </c>
      <c s="29" t="s">
        <v>596</v>
      </c>
      <c s="25" t="s">
        <v>49</v>
      </c>
      <c s="30" t="s">
        <v>597</v>
      </c>
      <c s="31" t="s">
        <v>63</v>
      </c>
      <c s="32">
        <v>4</v>
      </c>
      <c s="33">
        <v>0</v>
      </c>
      <c s="34">
        <f>ROUND(ROUND(H172,2)*ROUND(G172,3),2)</f>
      </c>
      <c s="31" t="s">
        <v>52</v>
      </c>
      <c r="O172">
        <f>(I172*21)/100</f>
      </c>
      <c t="s">
        <v>23</v>
      </c>
    </row>
    <row r="173" spans="1:5" ht="12.75">
      <c r="A173" s="35" t="s">
        <v>53</v>
      </c>
      <c r="E173" s="36" t="s">
        <v>598</v>
      </c>
    </row>
    <row r="174" spans="1:5" ht="12.75">
      <c r="A174" s="37" t="s">
        <v>55</v>
      </c>
      <c r="E174" s="38" t="s">
        <v>751</v>
      </c>
    </row>
    <row r="175" spans="1:5" ht="25.5">
      <c r="A175" t="s">
        <v>56</v>
      </c>
      <c r="E175" s="36" t="s">
        <v>600</v>
      </c>
    </row>
    <row r="176" spans="1:16" ht="25.5">
      <c r="A176" s="25" t="s">
        <v>47</v>
      </c>
      <c s="29" t="s">
        <v>306</v>
      </c>
      <c s="29" t="s">
        <v>602</v>
      </c>
      <c s="25" t="s">
        <v>49</v>
      </c>
      <c s="30" t="s">
        <v>603</v>
      </c>
      <c s="31" t="s">
        <v>128</v>
      </c>
      <c s="32">
        <v>30.8</v>
      </c>
      <c s="33">
        <v>0</v>
      </c>
      <c s="34">
        <f>ROUND(ROUND(H176,2)*ROUND(G176,3),2)</f>
      </c>
      <c s="31" t="s">
        <v>52</v>
      </c>
      <c r="O176">
        <f>(I176*21)/100</f>
      </c>
      <c t="s">
        <v>23</v>
      </c>
    </row>
    <row r="177" spans="1:5" ht="12.75">
      <c r="A177" s="35" t="s">
        <v>53</v>
      </c>
      <c r="E177" s="36" t="s">
        <v>49</v>
      </c>
    </row>
    <row r="178" spans="1:5" ht="38.25">
      <c r="A178" s="37" t="s">
        <v>55</v>
      </c>
      <c r="E178" s="38" t="s">
        <v>752</v>
      </c>
    </row>
    <row r="179" spans="1:5" ht="38.25">
      <c r="A179" t="s">
        <v>56</v>
      </c>
      <c r="E179" s="36" t="s">
        <v>605</v>
      </c>
    </row>
    <row r="180" spans="1:16" ht="25.5">
      <c r="A180" s="25" t="s">
        <v>47</v>
      </c>
      <c s="29" t="s">
        <v>310</v>
      </c>
      <c s="29" t="s">
        <v>607</v>
      </c>
      <c s="25" t="s">
        <v>49</v>
      </c>
      <c s="30" t="s">
        <v>608</v>
      </c>
      <c s="31" t="s">
        <v>128</v>
      </c>
      <c s="32">
        <v>30.8</v>
      </c>
      <c s="33">
        <v>0</v>
      </c>
      <c s="34">
        <f>ROUND(ROUND(H180,2)*ROUND(G180,3),2)</f>
      </c>
      <c s="31" t="s">
        <v>52</v>
      </c>
      <c r="O180">
        <f>(I180*21)/100</f>
      </c>
      <c t="s">
        <v>23</v>
      </c>
    </row>
    <row r="181" spans="1:5" ht="12.75">
      <c r="A181" s="35" t="s">
        <v>53</v>
      </c>
      <c r="E181" s="36" t="s">
        <v>49</v>
      </c>
    </row>
    <row r="182" spans="1:5" ht="38.25">
      <c r="A182" s="37" t="s">
        <v>55</v>
      </c>
      <c r="E182" s="38" t="s">
        <v>752</v>
      </c>
    </row>
    <row r="183" spans="1:5" ht="38.25">
      <c r="A183" t="s">
        <v>56</v>
      </c>
      <c r="E183" s="36" t="s">
        <v>605</v>
      </c>
    </row>
    <row r="184" spans="1:16" ht="12.75">
      <c r="A184" s="25" t="s">
        <v>47</v>
      </c>
      <c s="29" t="s">
        <v>314</v>
      </c>
      <c s="29" t="s">
        <v>753</v>
      </c>
      <c s="25" t="s">
        <v>49</v>
      </c>
      <c s="30" t="s">
        <v>754</v>
      </c>
      <c s="31" t="s">
        <v>63</v>
      </c>
      <c s="32">
        <v>24</v>
      </c>
      <c s="33">
        <v>0</v>
      </c>
      <c s="34">
        <f>ROUND(ROUND(H184,2)*ROUND(G184,3),2)</f>
      </c>
      <c s="31" t="s">
        <v>52</v>
      </c>
      <c r="O184">
        <f>(I184*21)/100</f>
      </c>
      <c t="s">
        <v>23</v>
      </c>
    </row>
    <row r="185" spans="1:5" ht="12.75">
      <c r="A185" s="35" t="s">
        <v>53</v>
      </c>
      <c r="E185" s="36" t="s">
        <v>755</v>
      </c>
    </row>
    <row r="186" spans="1:5" ht="12.75">
      <c r="A186" s="37" t="s">
        <v>55</v>
      </c>
      <c r="E186" s="38" t="s">
        <v>756</v>
      </c>
    </row>
    <row r="187" spans="1:5" ht="38.25">
      <c r="A187" t="s">
        <v>56</v>
      </c>
      <c r="E187" s="36" t="s">
        <v>757</v>
      </c>
    </row>
    <row r="188" spans="1:16" ht="12.75">
      <c r="A188" s="25" t="s">
        <v>47</v>
      </c>
      <c s="29" t="s">
        <v>321</v>
      </c>
      <c s="29" t="s">
        <v>610</v>
      </c>
      <c s="25" t="s">
        <v>49</v>
      </c>
      <c s="30" t="s">
        <v>611</v>
      </c>
      <c s="31" t="s">
        <v>188</v>
      </c>
      <c s="32">
        <v>210</v>
      </c>
      <c s="33">
        <v>0</v>
      </c>
      <c s="34">
        <f>ROUND(ROUND(H188,2)*ROUND(G188,3),2)</f>
      </c>
      <c s="31" t="s">
        <v>52</v>
      </c>
      <c r="O188">
        <f>(I188*21)/100</f>
      </c>
      <c t="s">
        <v>23</v>
      </c>
    </row>
    <row r="189" spans="1:5" ht="12.75">
      <c r="A189" s="35" t="s">
        <v>53</v>
      </c>
      <c r="E189" s="36" t="s">
        <v>612</v>
      </c>
    </row>
    <row r="190" spans="1:5" ht="12.75">
      <c r="A190" s="37" t="s">
        <v>55</v>
      </c>
      <c r="E190" s="38" t="s">
        <v>758</v>
      </c>
    </row>
    <row r="191" spans="1:5" ht="51">
      <c r="A191" t="s">
        <v>56</v>
      </c>
      <c r="E191" s="36" t="s">
        <v>613</v>
      </c>
    </row>
    <row r="192" spans="1:16" ht="12.75">
      <c r="A192" s="25" t="s">
        <v>47</v>
      </c>
      <c s="29" t="s">
        <v>327</v>
      </c>
      <c s="29" t="s">
        <v>615</v>
      </c>
      <c s="25" t="s">
        <v>49</v>
      </c>
      <c s="30" t="s">
        <v>616</v>
      </c>
      <c s="31" t="s">
        <v>188</v>
      </c>
      <c s="32">
        <v>165</v>
      </c>
      <c s="33">
        <v>0</v>
      </c>
      <c s="34">
        <f>ROUND(ROUND(H192,2)*ROUND(G192,3),2)</f>
      </c>
      <c s="31" t="s">
        <v>52</v>
      </c>
      <c r="O192">
        <f>(I192*21)/100</f>
      </c>
      <c t="s">
        <v>23</v>
      </c>
    </row>
    <row r="193" spans="1:5" ht="12.75">
      <c r="A193" s="35" t="s">
        <v>53</v>
      </c>
      <c r="E193" s="36" t="s">
        <v>617</v>
      </c>
    </row>
    <row r="194" spans="1:5" ht="51">
      <c r="A194" s="37" t="s">
        <v>55</v>
      </c>
      <c r="E194" s="38" t="s">
        <v>759</v>
      </c>
    </row>
    <row r="195" spans="1:5" ht="51">
      <c r="A195" t="s">
        <v>56</v>
      </c>
      <c r="E195" s="36" t="s">
        <v>613</v>
      </c>
    </row>
    <row r="196" spans="1:16" ht="12.75">
      <c r="A196" s="25" t="s">
        <v>47</v>
      </c>
      <c s="29" t="s">
        <v>333</v>
      </c>
      <c s="29" t="s">
        <v>760</v>
      </c>
      <c s="25" t="s">
        <v>49</v>
      </c>
      <c s="30" t="s">
        <v>761</v>
      </c>
      <c s="31" t="s">
        <v>188</v>
      </c>
      <c s="32">
        <v>60</v>
      </c>
      <c s="33">
        <v>0</v>
      </c>
      <c s="34">
        <f>ROUND(ROUND(H196,2)*ROUND(G196,3),2)</f>
      </c>
      <c s="31" t="s">
        <v>52</v>
      </c>
      <c r="O196">
        <f>(I196*21)/100</f>
      </c>
      <c t="s">
        <v>23</v>
      </c>
    </row>
    <row r="197" spans="1:5" ht="25.5">
      <c r="A197" s="35" t="s">
        <v>53</v>
      </c>
      <c r="E197" s="36" t="s">
        <v>762</v>
      </c>
    </row>
    <row r="198" spans="1:5" ht="12.75">
      <c r="A198" s="37" t="s">
        <v>55</v>
      </c>
      <c r="E198" s="38" t="s">
        <v>763</v>
      </c>
    </row>
    <row r="199" spans="1:5" ht="51">
      <c r="A199" t="s">
        <v>56</v>
      </c>
      <c r="E199" s="36" t="s">
        <v>613</v>
      </c>
    </row>
    <row r="200" spans="1:16" ht="12.75">
      <c r="A200" s="25" t="s">
        <v>47</v>
      </c>
      <c s="29" t="s">
        <v>340</v>
      </c>
      <c s="29" t="s">
        <v>764</v>
      </c>
      <c s="25" t="s">
        <v>49</v>
      </c>
      <c s="30" t="s">
        <v>765</v>
      </c>
      <c s="31" t="s">
        <v>63</v>
      </c>
      <c s="32">
        <v>1</v>
      </c>
      <c s="33">
        <v>0</v>
      </c>
      <c s="34">
        <f>ROUND(ROUND(H200,2)*ROUND(G200,3),2)</f>
      </c>
      <c s="31" t="s">
        <v>52</v>
      </c>
      <c r="O200">
        <f>(I200*21)/100</f>
      </c>
      <c t="s">
        <v>23</v>
      </c>
    </row>
    <row r="201" spans="1:5" ht="12.75">
      <c r="A201" s="35" t="s">
        <v>53</v>
      </c>
      <c r="E201" s="36" t="s">
        <v>766</v>
      </c>
    </row>
    <row r="202" spans="1:5" ht="12.75">
      <c r="A202" s="37" t="s">
        <v>55</v>
      </c>
      <c r="E202" s="38" t="s">
        <v>523</v>
      </c>
    </row>
    <row r="203" spans="1:5" ht="409.5">
      <c r="A203" t="s">
        <v>56</v>
      </c>
      <c r="E203" s="36" t="s">
        <v>767</v>
      </c>
    </row>
    <row r="204" spans="1:16" ht="12.75">
      <c r="A204" s="25" t="s">
        <v>47</v>
      </c>
      <c s="29" t="s">
        <v>345</v>
      </c>
      <c s="29" t="s">
        <v>625</v>
      </c>
      <c s="25" t="s">
        <v>49</v>
      </c>
      <c s="30" t="s">
        <v>626</v>
      </c>
      <c s="31" t="s">
        <v>188</v>
      </c>
      <c s="32">
        <v>18.5</v>
      </c>
      <c s="33">
        <v>0</v>
      </c>
      <c s="34">
        <f>ROUND(ROUND(H204,2)*ROUND(G204,3),2)</f>
      </c>
      <c s="31" t="s">
        <v>52</v>
      </c>
      <c r="O204">
        <f>(I204*21)/100</f>
      </c>
      <c t="s">
        <v>23</v>
      </c>
    </row>
    <row r="205" spans="1:5" ht="25.5">
      <c r="A205" s="35" t="s">
        <v>53</v>
      </c>
      <c r="E205" s="36" t="s">
        <v>768</v>
      </c>
    </row>
    <row r="206" spans="1:5" ht="12.75">
      <c r="A206" s="37" t="s">
        <v>55</v>
      </c>
      <c r="E206" s="38" t="s">
        <v>769</v>
      </c>
    </row>
    <row r="207" spans="1:5" ht="63.75">
      <c r="A207" t="s">
        <v>56</v>
      </c>
      <c r="E207" s="36" t="s">
        <v>629</v>
      </c>
    </row>
    <row r="208" spans="1:16" ht="12.75">
      <c r="A208" s="25" t="s">
        <v>47</v>
      </c>
      <c s="29" t="s">
        <v>351</v>
      </c>
      <c s="29" t="s">
        <v>770</v>
      </c>
      <c s="25" t="s">
        <v>49</v>
      </c>
      <c s="30" t="s">
        <v>771</v>
      </c>
      <c s="31" t="s">
        <v>51</v>
      </c>
      <c s="32">
        <v>1</v>
      </c>
      <c s="33">
        <v>0</v>
      </c>
      <c s="34">
        <f>ROUND(ROUND(H208,2)*ROUND(G208,3),2)</f>
      </c>
      <c s="31" t="s">
        <v>52</v>
      </c>
      <c r="O208">
        <f>(I208*21)/100</f>
      </c>
      <c t="s">
        <v>23</v>
      </c>
    </row>
    <row r="209" spans="1:5" ht="25.5">
      <c r="A209" s="35" t="s">
        <v>53</v>
      </c>
      <c r="E209" s="36" t="s">
        <v>772</v>
      </c>
    </row>
    <row r="210" spans="1:5" ht="12.75">
      <c r="A210" s="37" t="s">
        <v>55</v>
      </c>
      <c r="E210" s="38" t="s">
        <v>49</v>
      </c>
    </row>
    <row r="211" spans="1:5" ht="12.75">
      <c r="A211" t="s">
        <v>56</v>
      </c>
      <c r="E211" s="36" t="s">
        <v>49</v>
      </c>
    </row>
    <row r="212" spans="1:16" ht="12.75">
      <c r="A212" s="25" t="s">
        <v>47</v>
      </c>
      <c s="29" t="s">
        <v>358</v>
      </c>
      <c s="29" t="s">
        <v>773</v>
      </c>
      <c s="25" t="s">
        <v>49</v>
      </c>
      <c s="30" t="s">
        <v>774</v>
      </c>
      <c s="31" t="s">
        <v>51</v>
      </c>
      <c s="32">
        <v>1</v>
      </c>
      <c s="33">
        <v>0</v>
      </c>
      <c s="34">
        <f>ROUND(ROUND(H212,2)*ROUND(G212,3),2)</f>
      </c>
      <c s="31" t="s">
        <v>52</v>
      </c>
      <c r="O212">
        <f>(I212*21)/100</f>
      </c>
      <c t="s">
        <v>23</v>
      </c>
    </row>
    <row r="213" spans="1:5" ht="38.25">
      <c r="A213" s="35" t="s">
        <v>53</v>
      </c>
      <c r="E213" s="36" t="s">
        <v>775</v>
      </c>
    </row>
    <row r="214" spans="1:5" ht="12.75">
      <c r="A214" s="37" t="s">
        <v>55</v>
      </c>
      <c r="E214" s="38" t="s">
        <v>49</v>
      </c>
    </row>
    <row r="215" spans="1:5" ht="12.75">
      <c r="A215" t="s">
        <v>56</v>
      </c>
      <c r="E215" s="36" t="s">
        <v>49</v>
      </c>
    </row>
    <row r="216" spans="1:16" ht="12.75">
      <c r="A216" s="25" t="s">
        <v>47</v>
      </c>
      <c s="29" t="s">
        <v>364</v>
      </c>
      <c s="29" t="s">
        <v>776</v>
      </c>
      <c s="25" t="s">
        <v>49</v>
      </c>
      <c s="30" t="s">
        <v>777</v>
      </c>
      <c s="31" t="s">
        <v>188</v>
      </c>
      <c s="32">
        <v>5.8</v>
      </c>
      <c s="33">
        <v>0</v>
      </c>
      <c s="34">
        <f>ROUND(ROUND(H216,2)*ROUND(G216,3),2)</f>
      </c>
      <c s="31" t="s">
        <v>52</v>
      </c>
      <c r="O216">
        <f>(I216*21)/100</f>
      </c>
      <c t="s">
        <v>23</v>
      </c>
    </row>
    <row r="217" spans="1:5" ht="12.75">
      <c r="A217" s="35" t="s">
        <v>53</v>
      </c>
      <c r="E217" s="36" t="s">
        <v>778</v>
      </c>
    </row>
    <row r="218" spans="1:5" ht="12.75">
      <c r="A218" s="37" t="s">
        <v>55</v>
      </c>
      <c r="E218" s="38" t="s">
        <v>779</v>
      </c>
    </row>
    <row r="219" spans="1:5" ht="76.5">
      <c r="A219" t="s">
        <v>56</v>
      </c>
      <c r="E219" s="36" t="s">
        <v>780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781</v>
      </c>
      <c s="39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781</v>
      </c>
      <c s="6"/>
      <c s="18" t="s">
        <v>782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47</v>
      </c>
      <c s="29" t="s">
        <v>29</v>
      </c>
      <c s="29" t="s">
        <v>783</v>
      </c>
      <c s="25" t="s">
        <v>49</v>
      </c>
      <c s="30" t="s">
        <v>784</v>
      </c>
      <c s="31" t="s">
        <v>51</v>
      </c>
      <c s="32">
        <v>1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5" t="s">
        <v>53</v>
      </c>
      <c r="E10" s="36" t="s">
        <v>785</v>
      </c>
    </row>
    <row r="11" spans="1:5" ht="12.75">
      <c r="A11" s="37" t="s">
        <v>55</v>
      </c>
      <c r="E11" s="38" t="s">
        <v>49</v>
      </c>
    </row>
    <row r="12" spans="1:5" ht="12.75">
      <c r="A12" t="s">
        <v>56</v>
      </c>
      <c r="E12" s="36" t="s">
        <v>49</v>
      </c>
    </row>
    <row r="13" spans="1:16" ht="12.75">
      <c r="A13" s="25" t="s">
        <v>47</v>
      </c>
      <c s="29" t="s">
        <v>23</v>
      </c>
      <c s="29" t="s">
        <v>786</v>
      </c>
      <c s="25" t="s">
        <v>49</v>
      </c>
      <c s="30" t="s">
        <v>787</v>
      </c>
      <c s="31" t="s">
        <v>51</v>
      </c>
      <c s="32">
        <v>1</v>
      </c>
      <c s="33">
        <v>0</v>
      </c>
      <c s="34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5" t="s">
        <v>53</v>
      </c>
      <c r="E14" s="36" t="s">
        <v>788</v>
      </c>
    </row>
    <row r="15" spans="1:5" ht="12.75">
      <c r="A15" s="37" t="s">
        <v>55</v>
      </c>
      <c r="E15" s="38" t="s">
        <v>49</v>
      </c>
    </row>
    <row r="16" spans="1:5" ht="12.75">
      <c r="A16" t="s">
        <v>56</v>
      </c>
      <c r="E16" s="36" t="s">
        <v>789</v>
      </c>
    </row>
    <row r="17" spans="1:16" ht="12.75">
      <c r="A17" s="25" t="s">
        <v>47</v>
      </c>
      <c s="29" t="s">
        <v>22</v>
      </c>
      <c s="29" t="s">
        <v>790</v>
      </c>
      <c s="25" t="s">
        <v>49</v>
      </c>
      <c s="30" t="s">
        <v>791</v>
      </c>
      <c s="31" t="s">
        <v>51</v>
      </c>
      <c s="32">
        <v>1</v>
      </c>
      <c s="33">
        <v>0</v>
      </c>
      <c s="34">
        <f>ROUND(ROUND(H17,2)*ROUND(G17,3),2)</f>
      </c>
      <c s="31" t="s">
        <v>52</v>
      </c>
      <c r="O17">
        <f>(I17*21)/100</f>
      </c>
      <c t="s">
        <v>23</v>
      </c>
    </row>
    <row r="18" spans="1:5" ht="153">
      <c r="A18" s="35" t="s">
        <v>53</v>
      </c>
      <c r="E18" s="36" t="s">
        <v>792</v>
      </c>
    </row>
    <row r="19" spans="1:5" ht="12.75">
      <c r="A19" s="37" t="s">
        <v>55</v>
      </c>
      <c r="E19" s="38" t="s">
        <v>49</v>
      </c>
    </row>
    <row r="20" spans="1:5" ht="12.75">
      <c r="A20" t="s">
        <v>56</v>
      </c>
      <c r="E20" s="36" t="s">
        <v>94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