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K:\Ředitel\Veřejné_zakázky\EZAK\FYZIKA\"/>
    </mc:Choice>
  </mc:AlternateContent>
  <xr:revisionPtr revIDLastSave="0" documentId="13_ncr:1_{B8C0971C-AC79-4C2A-A2F1-CBC60D40E863}" xr6:coauthVersionLast="47" xr6:coauthVersionMax="47" xr10:uidLastSave="{00000000-0000-0000-0000-000000000000}"/>
  <bookViews>
    <workbookView xWindow="390" yWindow="465" windowWidth="32640" windowHeight="19890" activeTab="3" xr2:uid="{00000000-000D-0000-FFFF-FFFF00000000}"/>
  </bookViews>
  <sheets>
    <sheet name="Celkem fyziky dodávka" sheetId="5" r:id="rId1"/>
    <sheet name="Laboratoř fyziky dodávka" sheetId="1" r:id="rId2"/>
    <sheet name="Učebna fyziky dodávka" sheetId="3" r:id="rId3"/>
    <sheet name="Přípravna fyziku"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4" l="1"/>
  <c r="G8" i="4" s="1"/>
  <c r="F7" i="4"/>
  <c r="G7" i="4" s="1"/>
  <c r="F6" i="4"/>
  <c r="G6" i="4" s="1"/>
  <c r="F5" i="4"/>
  <c r="G5" i="4" s="1"/>
  <c r="F4" i="4"/>
  <c r="G4" i="4" s="1"/>
  <c r="F3" i="4"/>
  <c r="G3" i="4" s="1"/>
  <c r="F12" i="4" l="1"/>
  <c r="F13" i="4" l="1"/>
  <c r="F14" i="4" s="1"/>
  <c r="C5" i="5"/>
  <c r="F50" i="3"/>
  <c r="G50" i="3" s="1"/>
  <c r="F49" i="3"/>
  <c r="G49" i="3" s="1"/>
  <c r="F48" i="3"/>
  <c r="G48" i="3" s="1"/>
  <c r="F47" i="3"/>
  <c r="G47" i="3" s="1"/>
  <c r="F46" i="3"/>
  <c r="G46" i="3" s="1"/>
  <c r="F45" i="3"/>
  <c r="G45" i="3" s="1"/>
  <c r="F44" i="3"/>
  <c r="G44" i="3" s="1"/>
  <c r="F43" i="3"/>
  <c r="G43" i="3" s="1"/>
  <c r="F42" i="3"/>
  <c r="G42" i="3" s="1"/>
  <c r="F41" i="3"/>
  <c r="G41" i="3" s="1"/>
  <c r="F40" i="3"/>
  <c r="G40" i="3" s="1"/>
  <c r="F39" i="3"/>
  <c r="G39" i="3" s="1"/>
  <c r="F38" i="3"/>
  <c r="G38" i="3" s="1"/>
  <c r="F37" i="3"/>
  <c r="G37" i="3" s="1"/>
  <c r="F36" i="3"/>
  <c r="G36" i="3" s="1"/>
  <c r="F35" i="3"/>
  <c r="G35" i="3" s="1"/>
  <c r="F34" i="3"/>
  <c r="G34" i="3" s="1"/>
  <c r="F33" i="3"/>
  <c r="G33" i="3" s="1"/>
  <c r="F32" i="3"/>
  <c r="G32" i="3" s="1"/>
  <c r="F31" i="3"/>
  <c r="G31" i="3" s="1"/>
  <c r="F30" i="3"/>
  <c r="G30" i="3" s="1"/>
  <c r="F29" i="3"/>
  <c r="G29" i="3" s="1"/>
  <c r="F28" i="3"/>
  <c r="G28" i="3" s="1"/>
  <c r="F27" i="3"/>
  <c r="G27" i="3" s="1"/>
  <c r="F26" i="3"/>
  <c r="G26" i="3" s="1"/>
  <c r="F25" i="3"/>
  <c r="G25" i="3" s="1"/>
  <c r="F24" i="3"/>
  <c r="G24" i="3" s="1"/>
  <c r="F23" i="3"/>
  <c r="G23" i="3" s="1"/>
  <c r="F22" i="3"/>
  <c r="G22" i="3" s="1"/>
  <c r="F21" i="3"/>
  <c r="G21" i="3" s="1"/>
  <c r="F20" i="3"/>
  <c r="G20" i="3" s="1"/>
  <c r="F19" i="3"/>
  <c r="G19" i="3" s="1"/>
  <c r="F18" i="3"/>
  <c r="G18" i="3" s="1"/>
  <c r="F17" i="3"/>
  <c r="F16" i="3"/>
  <c r="G16" i="3" s="1"/>
  <c r="F15" i="3"/>
  <c r="G15" i="3" s="1"/>
  <c r="F14" i="3"/>
  <c r="G14" i="3" s="1"/>
  <c r="F13" i="3"/>
  <c r="G13" i="3" s="1"/>
  <c r="F12" i="3"/>
  <c r="G12" i="3" s="1"/>
  <c r="F11" i="3"/>
  <c r="G11" i="3" s="1"/>
  <c r="F10" i="3"/>
  <c r="G10" i="3" s="1"/>
  <c r="F9" i="3"/>
  <c r="G9" i="3" s="1"/>
  <c r="F8" i="3"/>
  <c r="G8" i="3" s="1"/>
  <c r="F7" i="3"/>
  <c r="G7" i="3" s="1"/>
  <c r="F6" i="3"/>
  <c r="G6" i="3" s="1"/>
  <c r="F5" i="3"/>
  <c r="G5" i="3" s="1"/>
  <c r="F4" i="3"/>
  <c r="G4" i="3" s="1"/>
  <c r="F3" i="3"/>
  <c r="F51" i="3" l="1"/>
  <c r="C4" i="5" s="1"/>
  <c r="D4" i="5" s="1"/>
  <c r="G17" i="3"/>
  <c r="I50" i="3" s="1"/>
  <c r="G3" i="3"/>
  <c r="D5" i="5"/>
  <c r="F25" i="1"/>
  <c r="G25" i="1" s="1"/>
  <c r="F45" i="1"/>
  <c r="G45" i="1" s="1"/>
  <c r="F37" i="1"/>
  <c r="G37" i="1" s="1"/>
  <c r="F38" i="1"/>
  <c r="G38" i="1" s="1"/>
  <c r="F39" i="1"/>
  <c r="G39" i="1" s="1"/>
  <c r="F22" i="1"/>
  <c r="G22" i="1" s="1"/>
  <c r="F20" i="1"/>
  <c r="G20" i="1" s="1"/>
  <c r="F44" i="1"/>
  <c r="G44" i="1" s="1"/>
  <c r="F43" i="1"/>
  <c r="G43" i="1" s="1"/>
  <c r="F35" i="1"/>
  <c r="G35" i="1" s="1"/>
  <c r="F17" i="1"/>
  <c r="G17" i="1" s="1"/>
  <c r="F18" i="1"/>
  <c r="G18" i="1" s="1"/>
  <c r="F19" i="1"/>
  <c r="G19" i="1" s="1"/>
  <c r="F21" i="1"/>
  <c r="G21" i="1" s="1"/>
  <c r="F23" i="1"/>
  <c r="G23" i="1" s="1"/>
  <c r="F24" i="1"/>
  <c r="G24" i="1" s="1"/>
  <c r="F26" i="1"/>
  <c r="G26" i="1" s="1"/>
  <c r="F27" i="1"/>
  <c r="G27" i="1" s="1"/>
  <c r="F28" i="1"/>
  <c r="G28" i="1" s="1"/>
  <c r="F29" i="1"/>
  <c r="G29" i="1" s="1"/>
  <c r="F30" i="1"/>
  <c r="G30" i="1" s="1"/>
  <c r="F31" i="1"/>
  <c r="G31" i="1" s="1"/>
  <c r="F32" i="1"/>
  <c r="G32" i="1" s="1"/>
  <c r="F33" i="1"/>
  <c r="G33" i="1" s="1"/>
  <c r="F34" i="1"/>
  <c r="G34" i="1" s="1"/>
  <c r="F36" i="1"/>
  <c r="G36" i="1" s="1"/>
  <c r="F40" i="1"/>
  <c r="G40" i="1" s="1"/>
  <c r="F41" i="1"/>
  <c r="G41" i="1" s="1"/>
  <c r="F42" i="1"/>
  <c r="G42" i="1" s="1"/>
  <c r="F16" i="1"/>
  <c r="G16" i="1" s="1"/>
  <c r="F15" i="1"/>
  <c r="G15" i="1" s="1"/>
  <c r="F14" i="1"/>
  <c r="G14" i="1" s="1"/>
  <c r="F13" i="1"/>
  <c r="G13" i="1" s="1"/>
  <c r="F12" i="1"/>
  <c r="G12" i="1" s="1"/>
  <c r="F11" i="1"/>
  <c r="G11" i="1" s="1"/>
  <c r="F9" i="1"/>
  <c r="G9" i="1" s="1"/>
  <c r="F8" i="1"/>
  <c r="G8" i="1" s="1"/>
  <c r="F7" i="1"/>
  <c r="G7" i="1" s="1"/>
  <c r="F6" i="1"/>
  <c r="G6" i="1" s="1"/>
  <c r="F46" i="1"/>
  <c r="G46" i="1" s="1"/>
  <c r="F4" i="1"/>
  <c r="G4" i="1" s="1"/>
  <c r="F5" i="1"/>
  <c r="G5" i="1" s="1"/>
  <c r="F10" i="1"/>
  <c r="G10" i="1" s="1"/>
  <c r="F3" i="1"/>
  <c r="G3" i="1" s="1"/>
  <c r="F52" i="3" l="1"/>
  <c r="F53" i="3" s="1"/>
  <c r="F59" i="3"/>
  <c r="F56" i="3"/>
  <c r="F58" i="3"/>
  <c r="F55" i="3"/>
  <c r="J46" i="1"/>
  <c r="F54" i="1" s="1"/>
  <c r="F53" i="1"/>
  <c r="F49" i="1"/>
  <c r="G56" i="3" l="1"/>
  <c r="G59" i="3"/>
  <c r="G54" i="1"/>
  <c r="C3" i="5"/>
  <c r="F50" i="1"/>
  <c r="F51" i="1" s="1"/>
  <c r="D3" i="5" l="1"/>
  <c r="C7" i="5"/>
  <c r="C8" i="5" s="1"/>
  <c r="C9" i="5" s="1"/>
</calcChain>
</file>

<file path=xl/sharedStrings.xml><?xml version="1.0" encoding="utf-8"?>
<sst xmlns="http://schemas.openxmlformats.org/spreadsheetml/2006/main" count="249" uniqueCount="99">
  <si>
    <t>ks</t>
  </si>
  <si>
    <t>Popis</t>
  </si>
  <si>
    <t>Doprava, usazení, kompletace</t>
  </si>
  <si>
    <t>Místnost</t>
  </si>
  <si>
    <t>Podlahová krytina PVC, tl. min. 1,8 mm, celoplošné lepení, svařeno, ososklováno</t>
  </si>
  <si>
    <t>Samonivelační stěrkování</t>
  </si>
  <si>
    <t>Stržení podlahové krytiny</t>
  </si>
  <si>
    <t>m2</t>
  </si>
  <si>
    <t>m</t>
  </si>
  <si>
    <t xml:space="preserve">LED svítidla do rastru 600x600 mm </t>
  </si>
  <si>
    <t>Demontáž stávajících svítidel</t>
  </si>
  <si>
    <t>Jednotka</t>
  </si>
  <si>
    <t>Počet</t>
  </si>
  <si>
    <t>Cena/ks</t>
  </si>
  <si>
    <t>Cena celková</t>
  </si>
  <si>
    <t>Cena celková s DPH</t>
  </si>
  <si>
    <t>CENA CELKOVÁ</t>
  </si>
  <si>
    <t>DPH 21%</t>
  </si>
  <si>
    <t>CENA CELKOVÁ S DPH</t>
  </si>
  <si>
    <t>Kabel cyky 3Jx2,5</t>
  </si>
  <si>
    <t>Kabel cyky 3Jx1,5</t>
  </si>
  <si>
    <t>hod</t>
  </si>
  <si>
    <t>Práce elektroinstalace</t>
  </si>
  <si>
    <t>Revizní zpráva</t>
  </si>
  <si>
    <t>Zásuvka 230 V</t>
  </si>
  <si>
    <t>Soubor</t>
  </si>
  <si>
    <t>Demontáz a likvidace vybavení</t>
  </si>
  <si>
    <t>Kabel cyky 2Ox1,5</t>
  </si>
  <si>
    <t xml:space="preserve">Vodič CYA 6 H07V-K zeleno-žlutá </t>
  </si>
  <si>
    <t xml:space="preserve">Jistič 1p B 10A 10kA PL7 </t>
  </si>
  <si>
    <t xml:space="preserve">Jistič 1p B 16A 10kA PL7 </t>
  </si>
  <si>
    <t>Krabice lištová clasik jednod. Hluboká KL 80x2</t>
  </si>
  <si>
    <t>Krabice lištová LK80x28R</t>
  </si>
  <si>
    <t xml:space="preserve">Chránič proudový 4p 40A 30mA </t>
  </si>
  <si>
    <t>Stykač instalační 25A 230V~ Z-SCH230/25</t>
  </si>
  <si>
    <t xml:space="preserve">Vypínač IS 40/3 40A </t>
  </si>
  <si>
    <t>Soub</t>
  </si>
  <si>
    <t>Lišta vkládací 40x20 bílá</t>
  </si>
  <si>
    <t>LABORATOŘ FYZIKY</t>
  </si>
  <si>
    <t>Učitelský stůl pro psaní s rozměry š150xh60xv76cm. Jackelová konstrukce 40x20mm s komaxitovou úpravou. Zadní deska a krytování z laminované dřevotřísky tl. 18mm s olepenými 0,5mm ABS hranami technologií PUR, vložená do uzavřené kovové konstrukce, chráněno ze všech čtyř stran. Pracovní 
deska kompakt tl. 12mm, hrana oblá. Skříňka pro PC tower. Krytování z laminované dřevotřísky tl. 18mm olepené ABS hranou 0,5mm technologií PUR, dvířka jsou uzamykatelná, olepeny hranou ABS 2,0mm technologií PUR. Zásuvka 230V s přepěťovou ochranou, 3x zás. 230V, zás. RJ45.</t>
  </si>
  <si>
    <t>Skříň vysoká se čtvery plnými dvířky. Rozměry š80xh60xv180cm. Korpus z laminované dřevotřísky  tl. 18 mm, korpus olepený hranou ABS 0,5 mm technologií PUR, uzamykatelná horní i spodní dvířka z laminované dřevotřísky tl. 18 mm ohraněná hranou ABS 2,0 mm technologií PUR. Záda bílý sololak. S 5ti 
policemi-třetí od spodu pevná pro uzamčení. Čtyři police přestavitelné-třetí od spodu pevná pro uzamčení, vrtáno průběžně. Přestavitelné police olepené ze všech čtyř stran. Sokl vysoký 120 mm, se stavitelnými nožičkami. Skříň vysoká se čtvery plnými dvířky. Rozměry š800 x h600 x v1800 mm. Korpus z laminované dřevotřísky tl. 18 mm, korpus olepený hranou ABS 0,5 mm technologií PUR, uzamykatelná horní i spodní dvířka z laminované dřevotřísky tl. 18 mm ohraněná hranou ABS 2,0 mm technologií PUR. Záda bílý sololak. S 5ti 
policemi-třetí od spodu pevná pro uzamčení. Čtyři police přestavitelné-třetí od spodu pevná pro uzamčení, vrtáno průběžně. Přestavitelné police olepené ze všech čtyř stran. Sokl vysoký 120 mm, se stavitelnými nožičkami.</t>
  </si>
  <si>
    <t>Skříň vysoká se čtvery plnými dvířky. Rozměry š800 x h600 x v1800 mm. Korpus z laminované dřevotřísky  tl. 18 mm, korpus olepený hranou ABS 0,5 mm technologií PUR, uzamykatelná horní i spodní dvířka z laminované dřevotřísky tl. 18 mm ohraněná hranou ABS 2,0 mm technologií PUR. Záda bílý sololak. S 8ti 
policemi-třetí od spodu pevná pro uzamčení. Sedm polic přestavitelných-třetí od spodu pevná pro uzamčení, vrtáno průběžně. Přestavitelné police olepené ze všech čtyř stran. Sokl vysoký 120 mm, se stavitelnými nožičkami. Nástavec na skříň s plnými dvířky. Rozměry š800 x h600 x v600 mm. Korpus z laminované dřevotřísky tl. 18 mm, korpus olepený hranou ABS 0,5 mm technologií PUR, uzamykatelná dvířka z laminované dřevotřísky tl. 18 mm ohraněná hranou ABS 2,0 mm technologií PUR. Záda bílý sololak. Jedna police přestavitelná, olepená ze všech čtyř stran, vrtáno průběžně.</t>
  </si>
  <si>
    <t>Tabule jednodílná pro popis fixou, barva bílá, rozměr 150x100cm, obdélníková magnetická tabule pro popis fixou, povrch bílá dvouvrstvá keramika e3, rám tabule z eloxovaného hliníku v přírodním odstínu, plastové rohy, odkládací plastová polička.</t>
  </si>
  <si>
    <t>LED asymetrický reflektor,1200mm, přisazené/závěsné</t>
  </si>
  <si>
    <t>UTP kabeláž</t>
  </si>
  <si>
    <t>Dvouvypínač</t>
  </si>
  <si>
    <t>Lišta vkládací 40x40 bílá</t>
  </si>
  <si>
    <t xml:space="preserve">Trubka ohebná 750N 25mm </t>
  </si>
  <si>
    <t xml:space="preserve">Trubka ohebná KOPOFLEX 50 červená </t>
  </si>
  <si>
    <t>Kabel cyky 5Jx4</t>
  </si>
  <si>
    <t xml:space="preserve">Kabel H05VV-F 5G2,5 bílá </t>
  </si>
  <si>
    <t xml:space="preserve">Lišta vkládací 100x 40 bílá EIP 2m </t>
  </si>
  <si>
    <t xml:space="preserve">Rozvodnice nástěnná 24M průhledné dveře </t>
  </si>
  <si>
    <t>Rýhy v podlaze</t>
  </si>
  <si>
    <t>Pomocný materiál a režie, doprava</t>
  </si>
  <si>
    <t>Stop tlačítko s klíčkem</t>
  </si>
  <si>
    <t xml:space="preserve">Jistič 3p B 20A 6kA </t>
  </si>
  <si>
    <t>Pol</t>
  </si>
  <si>
    <t>cena bez DPH</t>
  </si>
  <si>
    <t>cena s DPH</t>
  </si>
  <si>
    <t>CELKEM BEZ DPH</t>
  </si>
  <si>
    <t>DPH 21 %</t>
  </si>
  <si>
    <t>CELKEM S DPH</t>
  </si>
  <si>
    <t>UČEBNA FYZIKY</t>
  </si>
  <si>
    <t>Učitelský stůl pro psaní s rozměry š150xh60xv76cm. Jackelová konstrukce 40x20mm s komaxitovou úpravou. Zadní deska a krytování z laminované dřevotřísky tl. 18mm s olepenými 0,5mm ABS hranami technologií PUR, vložená do uzavřené kovové konstrukce, chráněno ze všech čtyř stran. Pracovní deska kompakt tl. 12mm, hrana oblá. Skříňka pro PC tower. Krytování z laminované dřevotřísky tl. 18mm olepené ABS hranou 0,5mm technologií PUR, dvířka jsou uzamykatelná, olepeny hranou ABS 2,0mm technologií PUR. Zásuvka 230V s přepěťovou ochranou, 3x zás. 230V, zás. RJ45.</t>
  </si>
  <si>
    <t>Dvoumístný stůl výškově nastavitelný bez nářadí, pevná pracovní deska, odkládací košík. Rozměr 1300×500mm, konstrukce je z plochooválných a tunelových ocelových profilů 55x35 a 80x25 
mm. Výškově stavitené stoly jsou ve velikostech malý (přestavitelnost velikostí 2, 3 , 4), střední 
(přestavitelnost velikostí 3, 4, 5) a velké (přestavitelnost velikostí 4, 5, 6 a 7). Výškové nastavení  bez 
pomoci nářadí je rychlé a jednoduché. Pracovní deska z oboustranně laminované dřevotřískové desky 
tloušťky 22 mm olepená 2 mm ABS hranou. Plastové koncovky standardně v barvě šedé RAL 7040. 
Odkládací dva drátěné košíky.</t>
  </si>
  <si>
    <t>Čalouněná kancelářská židle - křeslo. Nosnost 130 kg, šířka sedáku 51cm. výška sedáku 44-55cm, celková  výška s opěradlem 106-119cm. Výškově stavitelný opěrák, nylonový černý kříž. Horizontální posuv sedáku, závislé naklápění sedáku a opěráku, zajištění v pěti polohách, nastavení odporu naklápění opěráku v závislosti na váze uživatele (manuální), antišokový systém zabraňující samovolnému navracení opěráku při odjištění funkce naklápění.</t>
  </si>
  <si>
    <t>Židle školní žákovská výškově stavitelná bez nářadí - plochoovál - buková překližka. Je vyráběna z plochooválných ocelových profilů 40×20 a 35×15 mm, ve velikostech 4,5,6. Výškové nastavení bez pomoci nářadí je jednoduché a rychlé. Sedáky a opěráky jsou z tvarované bukové překližky v přírodním provedení, lakované polyuretanovým lakem. Sedák standardně vpředu s kolenním ohybem (O). Opěráky s 3D-ohybem pro správnou ergonomii páteře. Plastové koncovky standardně v barvě šedé RAL 7040.</t>
  </si>
  <si>
    <t>Skříň vysoká v horní části skleněná dvířka v rámečku, ve spodní části plná dvířka. Rozměry š80x h45xv180cm. Korpus z laminované dřevotřísky tl. 18 mm olepený hranou ABS 0,5 mm technologií PUR, uzamykatelná horní dvířka sklo v rámečku z laminované dřevotřísky tl. 18 mm, ohraněná ze vnitř i venkovní strany hranou ABS 2,0 mm technologií PUR. Spodní uzamykatelná plná dvířka z laminované dřevotřísky tl. 18 mm ohraněná hranou ABS 2,0 mm technologií PUR. Záda bílý sololak. S 5ti policemi-třetí od spodu pevná pro uzamčení. Čtyři police přestavitelné, olepené ze všech čtyř stran, vrtáno průběžně. Sokl vysoký 120 mm, se stavitelnými nožičkami. Horní skříňka s plnými dvířky. Rozměry š800 x h450 x v500 mm. Korpus z laminované dřevotřísky tl. 18 mm, korpus olepený hranou ABS 0,5 mm technologií PUR, uzamykatelná dvířka z laminované dřevotřísky tl. 18 mm ohraněná hranou ABS 2,0 mm technologií PUR. Záda bílý sololak. Jedna police přestavitelná, olepená ze všech čtyř stran, vrtáno průběžně.</t>
  </si>
  <si>
    <t>Skříň vysoká v horní části skleněná dvířka, ve spodní části plná dvířka. Rozměry š80xh45xv180cm. Korpus z laminované dřevotřísky tl. 18 mm, korpus olepený hranou ABS 0,5 mm technologií PUR, uzamykatelná horní skleněná dvířka i spodní uzamykatlná dvířka z laminované dřevotřísky tl. 18 mm ohraněná hranou ABS 2,0 mm technologií PUR. Záda bílý sololak. S 5ti policemi-třetí od spodu pevná pro uzamčení. Čtyři police přestavitelné, olepené ze všech čtyř stran, vrtáno průběžně. Sokl vysoký 120 mm, se stavitelnými nožičkami. Horní skříňka s plnými dvířky. Rozměry š80xh45xv50cm. Korpus z laminované dřevotřísky tl. 18 mm, korpus olepený hranou ABS 0,5 mm technologií PUR, uzamykatelná dvířka z laminované dřevotřísky tl. 18 mm ohraněná hranou ABS 2,0 mm technologií PUR. Záda bílý sololak. Jedna police přestavitelná, olepená ze všech čtyř stran, vrtáno průběžně.</t>
  </si>
  <si>
    <t>Lištování skříní</t>
  </si>
  <si>
    <t>Zatemnění lamelové hliníkové pro jedno okno, lištované, úplné, s motorem</t>
  </si>
  <si>
    <t>Kabel CYKY-J 5x 1,5</t>
  </si>
  <si>
    <t>Kabel H05VV-F 5G2,5</t>
  </si>
  <si>
    <t>Stop tlačítko s klíčem</t>
  </si>
  <si>
    <t>Kabel UTP</t>
  </si>
  <si>
    <t xml:space="preserve">Přípravný stůl s rozměry š200xh60xv80cm z jackelové konstrukce 40x20mm s komaxitovou úpravou. Pracovní deska s pracovní deskou kompakt rezistant tl. 12mm, hrana oblá. Dvě skříňky, rozměry š98x56xc84cm. Korpus z laminované dřevotřísky tl. 18 mm, korpus olepený hranou ABS 0,5 mm technologií PUR,.Dvě police přestavitelné, olepené ze všecg čtyř stran, vrtáno průběžně. Sokl se stavitelnými nožičkami. </t>
  </si>
  <si>
    <t>Skříňka s plnými dvířky. Rozměry š80xh50xv73cm. Korpus z laminované dřevotřísky tl. 18 mm, korpus olepený hranou ABS 0,5 mm technologií PUR, uzamykatelná dvířka z laminované dřevotřísky tl. 18 mm ohraněná hranou ABS 2,0 mm technologií PUR. Záda bílý sololak. Dvě police přestavitelné, olepené ze všech čtyř stran, vrtáno průběžně. Sokl vysoký 120 mm, se stavitelnými nožičkami. Horní část skříně otevřená. Rozměry š80xh40xv157cm. Korpus z laminované dřevotřísky tl. 18 mm, korpus olepený hranou ABS 0,5 mm technologií PUR. Záda bílý sololak. Třetí police od spodu pevná. Čtyři police přestavitelné, olepené ze všech čtyř stran, vrtáno průběžně.</t>
  </si>
  <si>
    <t>Skříňka s plnými dvířky. Rozměry š60xh40xv73cm. Korpus z laminované dřevotřísky tl. 18 mm, korpus olepený hranou ABS 0,5 mm technologií PUR, uzamykatelná dvířka z laminované dřevotřísky tl. 18 mm ohraněná hranou ABS 2,0 mm technologií PUR. Záda bílý sololak. Dvě police přestavitelné, olepené ze všech čtyř stran, vrtáno průběžně. Sokl vysoký 120 mm, se stavitelnými nožičkami.  Horní část skříně otevřená. Rozměry š60xh40xv157cm. Korpus z laminované dřevotřísky tl. 18 mm, korpus olepený hranou ABS 0,5 mm technologií PUR. Záda bílý sololak. Třetí police od spodu pevná. Čtyři police přestavitelné, olepené ze všech čtyř stran, vrtáno průběžně.</t>
  </si>
  <si>
    <t>Rekonstrukce a modernizace UČEBNY FYZIKY</t>
  </si>
  <si>
    <t>Rekonstrukce a modernizace LABORATOŘE FYZIKY</t>
  </si>
  <si>
    <t>Skříň otevřená. Rozměry š666 x h300 x v750 mm. Korpus z laminované dřevotřísky tl. 18 mm, korpus olepený hranou ABS 0,5 mm technologií PUR. Záda bílý sololak. Dvě police přestavitelné, olepené ze všech čtyř stran, vrtáno průběžně.</t>
  </si>
  <si>
    <t>Laboratoř fyziky dodávka+stav. práce</t>
  </si>
  <si>
    <t>Učebna fyziky dodávka+stav. práce</t>
  </si>
  <si>
    <t>NEINV.</t>
  </si>
  <si>
    <t>INVESTICE</t>
  </si>
  <si>
    <t>Dodávky</t>
  </si>
  <si>
    <t>Stavební práce</t>
  </si>
  <si>
    <r>
      <t xml:space="preserve">Stůl pro zdroj s rozměry š58xh75xv76cm. Jackelová konstrukce 40x20mm s komaxitovou úpravou. Zadní deska a krytování z laminované dřevotřísky tl. 18mm s olepenými 0,5mm ABS hranami technologií PUR, vložená do uzavřené kovové konstrukce, chráněno ze všech čtyř stran. Pracovní deska kompakt tl. 12mm, hrana oblá. Skříňka pro školní zdroj. Korpus a zásuvka z laminované dřevotřísky tl. 18mm, olepené 0,5mm ABS hranou technologií PUR, s uzamykatelnou zásuvkou pro školní zdroj s plynulou regulací 0-24V a ve spodní části s prostorem na pomůcky s uzamykatelnými dvířky. Čelo zásuvky a dvířka olepeny 2mm ABS hranou technologií PUR. Sokl se stavitelnými nožičkami. Školní zdroj s plynulou regulací napětí 0-24V stejnosměrného a střídavého proudu. Plynulá regulace napětí 0-24V pro střídavý a stejnosměrný proud s ukazatelem nastaveného napětí a odebíraného proudu. Samostatně zapínaný okruh pro učitelské pracoviště a samostatně zapínaný okruh pro žákovské pracoviště. Výstup chráněn jištěním. Ovládání zásuvek žáků. </t>
    </r>
    <r>
      <rPr>
        <b/>
        <sz val="11"/>
        <color theme="1"/>
        <rFont val="Calibri"/>
        <family val="2"/>
        <charset val="238"/>
        <scheme val="minor"/>
      </rPr>
      <t>INVESTICE</t>
    </r>
  </si>
  <si>
    <r>
      <t xml:space="preserve">Laboratorní žákovský stůl s rozměry š150xh75xv76cm z jackelové konstrukce 40x20mm s komaxitovou úpravou. Krytování stolu z laminované dřevotřísky tl. 18mm s olepenými hranami ABS 0,5mm technologií PUR. Deska vložena do uzavřené kovové konstrukce. Deska je chráněna ze všech čtyř stran. Pracovní deska kompakt tl.12mm hrany oblé. Laboratorní jednopatrová police na laboratorní stůl s rozměry š150xh200xv350 mm z jackelové konstrukce 40x20 mm s komaxitovou úpravou. Pracovní deska kompakt tl. 12 mm s hrana oblá. Sloupek, rozměry š15xh20xv30cm. Korpus z laminované dřevotřísky tl. 18 mm, korpus olepený hranou ABS 0,5 mm technologií PUR. Elektropanel kovový ve sloupku - 1xSS, 1xST, 1x230V, RJ45, zapojení. </t>
    </r>
    <r>
      <rPr>
        <b/>
        <sz val="11"/>
        <color theme="1"/>
        <rFont val="Calibri"/>
        <family val="2"/>
        <charset val="238"/>
        <scheme val="minor"/>
      </rPr>
      <t>INVESTICE</t>
    </r>
  </si>
  <si>
    <r>
      <t xml:space="preserve">Laboratorní stůl žákovský oboustranný s rozměry š150xh150xv76cm z jackelové konstrukce 40x20mm s komaxitovou úpravou. Celé boky a krytování rozvodů médií z laminované dřevotřísky tl. 18mm s olepenými hranami ABS 0,5mm technologií PUR jsou vložené do uzavřené kovové konstrukce chráněné 
desky ze všech čtyř stran. Pracovní deska kompakt rezistant tl. 12mm s hranou oblou. Sloupek, rozměry š15xh20xv30cm. Korpus z laminované dřevotřísky tl. 18 mm, korpus olepený hranou ABS 0,5 mm technologií PUR. Dva elektropanely kovové 1xSS, 1xST, 1x230V, RJ45, z každé strany sloupku umístit elektropanel. Zapojení. </t>
    </r>
    <r>
      <rPr>
        <b/>
        <sz val="11"/>
        <color theme="1"/>
        <rFont val="Calibri"/>
        <family val="2"/>
        <charset val="238"/>
        <scheme val="minor"/>
      </rPr>
      <t>INVESTICE</t>
    </r>
  </si>
  <si>
    <r>
      <t xml:space="preserve">Podhled rastrový 600x600 mm, každý panel lze snadno vyjmout. Hmotnost konstrukce je cca 3kg/m². Systém nabízí vynikající absorpci zvuku ve frekvencích od 250Hz a zároveň zajišťuje vysokou absorpci nízkých frekvencí. Proto je systém obzvláště vhodný pro místnosti, kde je žádoucí maximální absorpce v rámci celého frekvenčního rozsahu, jako jsou učebny. Panel je určen pro místnosti s přísnými požadavky na dobrou akustiku a srozumitelnost řeči s požadavky na snadnou demontáž jednotlivých panelů. Systém používá otevřený nosný rošt, a vytváří tak stropní podhled se zřetelným šachovnicovým vzorem 60x60cm. Každý panel lze snadno vyjmout. Minimální tloušťka panelu 40 mm.  kmitočet 125Hz - činitel pohltivosti 0,6, kmitočet 250Hz - činitel pohltivosti 0,95, kmitočet 500Hz - činitel pohltivosti 1, kmitočet 1000Hz - činitel pohltivosti 1, kmitočet 2000Hz - činitel pohltivosti 1, kmitočet 4000Hz - činitel pohltivosti 1 </t>
    </r>
    <r>
      <rPr>
        <b/>
        <sz val="11"/>
        <color theme="1"/>
        <rFont val="Calibri"/>
        <family val="2"/>
        <charset val="238"/>
        <scheme val="minor"/>
      </rPr>
      <t xml:space="preserve">INVESTICE </t>
    </r>
    <r>
      <rPr>
        <sz val="11"/>
        <color theme="1"/>
        <rFont val="Calibri"/>
        <family val="2"/>
        <scheme val="minor"/>
      </rPr>
      <t xml:space="preserve">     </t>
    </r>
  </si>
  <si>
    <r>
      <t xml:space="preserve">Podlahová krytina PVC, tl. min. 1,8 mm, celoplošné lepení, svařeno, ososklováno  </t>
    </r>
    <r>
      <rPr>
        <b/>
        <sz val="11"/>
        <color theme="1"/>
        <rFont val="Calibri"/>
        <family val="2"/>
        <charset val="238"/>
        <scheme val="minor"/>
      </rPr>
      <t>INVESTICE</t>
    </r>
  </si>
  <si>
    <r>
      <t>Demonstrační učitelský stůl s rozměry š170xh70xv90cm z jackelové konstrukce 40x20mm s komaxitovou úpravou. Krytování rozvodů médií z laminované dřevotřísky tl. 18mm s olepenými hranami ABS 0,5mm technologií PUR. Desky vloženy do kovové konstrukce, chráněny ze všech čtyř stran. Pracovní deska s uzamykatelným výklopem a zásuvem pro média kompakt tl. 12mm, hrana oblá. Elektropanel z kovu 1xSS, 1xST, 2x230V. Skříňka pro školní zdroj. Korpus a zásuvka z laminované dřevotřísky tl. 18mm, olepené 0,5mm ABS hranou technologií PUR, s uzamykatelnou zásuvkou pro školní zdroj s plynulou regulací 0-24V a ve spodní části s prostorem na pomůcky s uzamykatelnými dvířky. Čelo zásuvky a dvířka olepeny 2mm ABS hranou technologií PUR. Sokl se stavitelnými nožičkami. Školní zdroj s plynulou regulací napětí 0-24V stejnosměrného a střídavého proudu. Plynulá regulace napětí 0-24V pro střídavý a stejnosměrný proud s ukazatelem nastaveného napětí a odebíraného proudu. Samostatně zapínaný okruh pro učitelské pracoviště. Výstup chráněn jištěním. Skříňka do učitelského stolu se čtyřmi zásuvkami s centrálním zámkem. Korpus s rozměry. Korpus a zásuvky z laminované dřevotřísky tl. 18mm olepené 0,5mm ABS hranou technologií PUR, čela zásuvek olepené 2mm ABS hranou technologií PUR. Zásuvky na plnovýsuvech pro vyšší zátěž s centrálním zámkem. Sokl se stavitelnými nožičkami. Skříňka namontovaná v učitelském demonstračním pracovišti. Korpus z laminované dřevotřísky tl. 18mm, olepené 0,5mm ABS hranou technologií PUR. Dvě police přestavitelné, vrtáno průběžně po celé výšce skříňky. Dvířka olepené 2mm ABS hranou technologií PUR, uzamykatelná. Sokl se stavitelnými nožičkami. Demonstrační učitelský stůl s rozměry š70xh70xv90cm z jackelové konstrukce 40x20mm s komaxitovou úpravou. Krytování boků stolu a rozvodů médií z laminované dřevotřísky tl. 18mm s olepenými hranami ABS 0,5mm technologií PUR, desky vloženy do uzavřené kovové konstrukce, chráněny ze všech čtyř 	stran. Pracovní deska s pracovní deskou kompakt rezistant tl. 12mm, hrana oblá. Skříňka namontovaná v učitelském demonstračním pracovišti. Korpus z laminované dřevotřísky tl. 18mm, olepené 0,5mm ABS hranou technologií PUR. Dvě police přestavitelné, vrtáno průběžně po celé výšce skříňky. Dvířka olepené 2mm ABS hranou technologií PUR, uzamykatelná. Sokl se stavitelnými nožičkami. Zapojení.</t>
    </r>
    <r>
      <rPr>
        <b/>
        <sz val="11"/>
        <color theme="1"/>
        <rFont val="Calibri"/>
        <family val="2"/>
        <charset val="238"/>
        <scheme val="minor"/>
      </rPr>
      <t xml:space="preserve"> INVESTICE</t>
    </r>
    <r>
      <rPr>
        <sz val="11"/>
        <color theme="1"/>
        <rFont val="Calibri"/>
        <family val="2"/>
        <scheme val="minor"/>
      </rPr>
      <t xml:space="preserve">
	</t>
    </r>
  </si>
  <si>
    <r>
      <t xml:space="preserve">Podhled rastrový 600x600 mm, každý panel lze snadno vyjmout. Hmotnost konstrukce je cca 3kg/m². Systém nabízí vynikající absorpci zvuku ve frekvencích od 250Hz a zároveň zajišťuje vysokou absorpci nízkých frekvencí. Proto je systém obzvláště vhodný pro místnosti, kde je žádoucí maximální absorpce v rámci celého frekvenčního rozsahu, jako jsou učebny. Panel je určen pro místnosti s přísnými požadavky na dobrou akustiku a srozumitelnost řeči s požadavky na snadnou demontáž jednotlivých panelů. Systém používá otevřený nosný rošt, a vytváří tak stropní podhled se zřetelným šachovnicovým vzorem 60x60cm. Každý panel lze snadno vyjmout. Minimální tloušťka panelu 40 mm.  kmitočet 125Hz - činitel pohltivosti 0,6, kmitočet 250Hz - činitel pohltivosti 0,95, kmitočet 500Hz - činitel pohltivosti 1, kmitočet 1000Hz - činitel pohltivosti 1, kmitočet 2000Hz - činitel pohltivosti 1, kmitočet 4000Hz - činitel pohltivosti 1   </t>
    </r>
    <r>
      <rPr>
        <b/>
        <sz val="11"/>
        <color theme="1"/>
        <rFont val="Calibri"/>
        <family val="2"/>
        <charset val="238"/>
        <scheme val="minor"/>
      </rPr>
      <t>INVESTICE</t>
    </r>
  </si>
  <si>
    <t>Příloha č. 1  Technická specifikace</t>
  </si>
  <si>
    <t>Přípravna  pro fyziku</t>
  </si>
  <si>
    <t>Rekonstrukce a modernizace PŘÍPRAVNY PRO  FYZIKU</t>
  </si>
  <si>
    <t>PŘÍPRAVNA FYZIKY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</si>
</sst>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8" x14ac:knownFonts="1">
    <font>
      <sz val="11"/>
      <color theme="1"/>
      <name val="Calibri"/>
      <family val="2"/>
      <scheme val="minor"/>
    </font>
    <font>
      <b/>
      <sz val="11"/>
      <color theme="1"/>
      <name val="Calibri"/>
      <family val="2"/>
      <charset val="238"/>
      <scheme val="minor"/>
    </font>
    <font>
      <b/>
      <sz val="16"/>
      <color theme="1"/>
      <name val="Calibri"/>
      <family val="2"/>
      <charset val="238"/>
      <scheme val="minor"/>
    </font>
    <font>
      <b/>
      <sz val="11"/>
      <name val="Calibri"/>
      <family val="2"/>
      <charset val="238"/>
      <scheme val="minor"/>
    </font>
    <font>
      <sz val="11"/>
      <color rgb="FF000000"/>
      <name val="Calibri"/>
      <family val="2"/>
      <scheme val="minor"/>
    </font>
    <font>
      <b/>
      <sz val="14"/>
      <color theme="1"/>
      <name val="Calibri"/>
      <family val="2"/>
      <charset val="238"/>
      <scheme val="minor"/>
    </font>
    <font>
      <b/>
      <sz val="12"/>
      <color theme="1"/>
      <name val="Calibri"/>
      <family val="2"/>
      <charset val="238"/>
      <scheme val="minor"/>
    </font>
    <font>
      <sz val="11"/>
      <name val="Calibri"/>
      <family val="2"/>
      <scheme val="minor"/>
    </font>
  </fonts>
  <fills count="3">
    <fill>
      <patternFill patternType="none"/>
    </fill>
    <fill>
      <patternFill patternType="gray125"/>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3">
    <xf numFmtId="0" fontId="0" fillId="0" borderId="0" xfId="0"/>
    <xf numFmtId="0" fontId="0" fillId="0" borderId="0" xfId="0" applyAlignment="1">
      <alignment horizontal="center" vertical="center"/>
    </xf>
    <xf numFmtId="0" fontId="0" fillId="0" borderId="0" xfId="0" applyAlignment="1">
      <alignment horizontal="left" vertical="top" wrapText="1"/>
    </xf>
    <xf numFmtId="0" fontId="1" fillId="0" borderId="0" xfId="0" applyFont="1"/>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vertical="center"/>
    </xf>
    <xf numFmtId="0" fontId="0" fillId="0" borderId="0" xfId="0" applyAlignment="1">
      <alignment vertical="center"/>
    </xf>
    <xf numFmtId="0" fontId="0" fillId="0" borderId="0" xfId="0" applyAlignment="1">
      <alignment horizontal="center" vertical="center" textRotation="90"/>
    </xf>
    <xf numFmtId="0" fontId="0" fillId="0" borderId="1" xfId="0" applyBorder="1" applyAlignment="1">
      <alignment horizontal="left" vertical="center" wrapText="1"/>
    </xf>
    <xf numFmtId="4" fontId="1" fillId="0" borderId="1" xfId="0" applyNumberFormat="1" applyFont="1" applyBorder="1" applyAlignment="1">
      <alignment horizontal="center" vertical="center" wrapText="1"/>
    </xf>
    <xf numFmtId="4" fontId="0" fillId="0" borderId="0" xfId="0" applyNumberFormat="1" applyAlignment="1">
      <alignment vertical="center"/>
    </xf>
    <xf numFmtId="0" fontId="3" fillId="0" borderId="2"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0" fillId="0" borderId="11" xfId="0" applyBorder="1" applyAlignment="1">
      <alignment vertical="center"/>
    </xf>
    <xf numFmtId="0" fontId="0" fillId="0" borderId="1" xfId="0" applyBorder="1"/>
    <xf numFmtId="164" fontId="0" fillId="0" borderId="1" xfId="0" applyNumberFormat="1" applyBorder="1"/>
    <xf numFmtId="4" fontId="0" fillId="0" borderId="1" xfId="0" applyNumberFormat="1" applyBorder="1"/>
    <xf numFmtId="164" fontId="3" fillId="0" borderId="3" xfId="0" applyNumberFormat="1" applyFont="1" applyBorder="1" applyAlignment="1">
      <alignment vertical="center"/>
    </xf>
    <xf numFmtId="164" fontId="3" fillId="0" borderId="4" xfId="0" applyNumberFormat="1" applyFont="1" applyBorder="1" applyAlignment="1">
      <alignment vertical="center"/>
    </xf>
    <xf numFmtId="164" fontId="3" fillId="0" borderId="9" xfId="0" applyNumberFormat="1" applyFont="1" applyBorder="1" applyAlignment="1">
      <alignment vertical="center"/>
    </xf>
    <xf numFmtId="164" fontId="3" fillId="0" borderId="10" xfId="0" applyNumberFormat="1" applyFont="1" applyBorder="1" applyAlignment="1">
      <alignment vertical="center"/>
    </xf>
    <xf numFmtId="164" fontId="3" fillId="0" borderId="6" xfId="0" applyNumberFormat="1" applyFont="1" applyBorder="1" applyAlignment="1">
      <alignment vertical="center"/>
    </xf>
    <xf numFmtId="164" fontId="3" fillId="0" borderId="7" xfId="0" applyNumberFormat="1" applyFont="1" applyBorder="1" applyAlignment="1">
      <alignment vertical="center"/>
    </xf>
    <xf numFmtId="0" fontId="1" fillId="0" borderId="1" xfId="0" applyFont="1" applyBorder="1"/>
    <xf numFmtId="164" fontId="1" fillId="0" borderId="1" xfId="0" applyNumberFormat="1" applyFont="1" applyBorder="1"/>
    <xf numFmtId="4" fontId="0" fillId="0" borderId="0" xfId="0" applyNumberFormat="1"/>
    <xf numFmtId="4" fontId="5" fillId="0" borderId="0" xfId="0" applyNumberFormat="1" applyFont="1"/>
    <xf numFmtId="0" fontId="5" fillId="0" borderId="0" xfId="0" applyFont="1"/>
    <xf numFmtId="164" fontId="6" fillId="0" borderId="1" xfId="0" applyNumberFormat="1" applyFont="1" applyBorder="1"/>
    <xf numFmtId="4" fontId="6" fillId="0" borderId="0" xfId="0" applyNumberFormat="1" applyFont="1"/>
    <xf numFmtId="0" fontId="1" fillId="0" borderId="0" xfId="0" applyFont="1" applyAlignment="1">
      <alignment horizontal="left" vertical="top" wrapText="1"/>
    </xf>
    <xf numFmtId="4" fontId="7" fillId="0" borderId="1" xfId="0" applyNumberFormat="1" applyFont="1" applyBorder="1" applyAlignment="1">
      <alignment vertical="center"/>
    </xf>
    <xf numFmtId="4" fontId="7" fillId="0" borderId="0" xfId="0" applyNumberFormat="1" applyFont="1" applyAlignment="1">
      <alignment vertical="center"/>
    </xf>
    <xf numFmtId="0" fontId="0" fillId="2" borderId="1" xfId="0" applyFill="1" applyBorder="1" applyAlignment="1">
      <alignment horizontal="center" vertical="center"/>
    </xf>
    <xf numFmtId="0" fontId="0" fillId="2" borderId="1" xfId="0" applyFill="1" applyBorder="1" applyAlignment="1">
      <alignment horizontal="left" vertical="top" wrapText="1"/>
    </xf>
    <xf numFmtId="0" fontId="0" fillId="2" borderId="1" xfId="0" applyFill="1" applyBorder="1" applyAlignment="1">
      <alignment vertical="center"/>
    </xf>
    <xf numFmtId="4" fontId="0" fillId="2" borderId="1" xfId="0" applyNumberFormat="1" applyFill="1" applyBorder="1" applyAlignment="1">
      <alignment vertical="center"/>
    </xf>
    <xf numFmtId="0" fontId="4" fillId="2" borderId="1" xfId="0" applyFont="1" applyFill="1" applyBorder="1"/>
    <xf numFmtId="0" fontId="4" fillId="2" borderId="0" xfId="0" applyFont="1" applyFill="1"/>
    <xf numFmtId="0" fontId="0" fillId="2" borderId="1" xfId="0" applyFill="1" applyBorder="1" applyAlignment="1">
      <alignment horizontal="left" vertical="center" wrapText="1"/>
    </xf>
    <xf numFmtId="0" fontId="7" fillId="0" borderId="1" xfId="0" applyFont="1" applyBorder="1" applyAlignment="1">
      <alignment vertical="center"/>
    </xf>
    <xf numFmtId="4" fontId="7" fillId="0" borderId="11" xfId="0" applyNumberFormat="1" applyFont="1" applyBorder="1" applyAlignment="1">
      <alignment vertical="center"/>
    </xf>
    <xf numFmtId="4" fontId="7" fillId="2" borderId="1" xfId="0" applyNumberFormat="1" applyFont="1" applyFill="1" applyBorder="1" applyAlignment="1">
      <alignment vertical="center"/>
    </xf>
    <xf numFmtId="0" fontId="0" fillId="0" borderId="0" xfId="0" applyAlignment="1">
      <alignment horizontal="left" vertical="center" readingOrder="1"/>
    </xf>
    <xf numFmtId="0" fontId="0" fillId="0" borderId="0" xfId="0" applyAlignment="1">
      <alignment horizontal="left" readingOrder="1"/>
    </xf>
    <xf numFmtId="0" fontId="2" fillId="0" borderId="1" xfId="0" applyFont="1" applyBorder="1" applyAlignment="1">
      <alignment horizontal="center"/>
    </xf>
    <xf numFmtId="0" fontId="0" fillId="0" borderId="11" xfId="0" applyBorder="1" applyAlignment="1">
      <alignment horizontal="center" vertical="center" textRotation="90"/>
    </xf>
    <xf numFmtId="0" fontId="0" fillId="0" borderId="12" xfId="0" applyBorder="1" applyAlignment="1">
      <alignment horizontal="center" vertical="center" textRotation="90"/>
    </xf>
    <xf numFmtId="0" fontId="0" fillId="0" borderId="13" xfId="0" applyBorder="1" applyAlignment="1">
      <alignment horizontal="center" vertical="center" textRotation="9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workbookViewId="0">
      <selection activeCell="B5" sqref="B5"/>
    </sheetView>
  </sheetViews>
  <sheetFormatPr defaultRowHeight="15" x14ac:dyDescent="0.25"/>
  <cols>
    <col min="1" max="1" width="7" style="1" customWidth="1"/>
    <col min="2" max="2" width="31.7109375" customWidth="1"/>
    <col min="3" max="3" width="15.85546875" customWidth="1"/>
    <col min="4" max="4" width="13.7109375" customWidth="1"/>
  </cols>
  <sheetData>
    <row r="1" spans="1:7" x14ac:dyDescent="0.25">
      <c r="A1" s="47" t="s">
        <v>95</v>
      </c>
      <c r="B1" s="48"/>
      <c r="C1" s="48"/>
      <c r="D1" s="48"/>
      <c r="E1" s="48"/>
      <c r="F1" s="48"/>
      <c r="G1" s="48"/>
    </row>
    <row r="2" spans="1:7" s="3" customFormat="1" x14ac:dyDescent="0.25">
      <c r="A2" s="4" t="s">
        <v>57</v>
      </c>
      <c r="B2" s="27" t="s">
        <v>3</v>
      </c>
      <c r="C2" s="27" t="s">
        <v>58</v>
      </c>
      <c r="D2" s="27" t="s">
        <v>59</v>
      </c>
    </row>
    <row r="3" spans="1:7" x14ac:dyDescent="0.25">
      <c r="A3" s="6">
        <v>1</v>
      </c>
      <c r="B3" s="18" t="s">
        <v>82</v>
      </c>
      <c r="C3" s="20">
        <f>'Laboratoř fyziky dodávka'!F49</f>
        <v>0</v>
      </c>
      <c r="D3" s="20">
        <f>C3*1.21</f>
        <v>0</v>
      </c>
    </row>
    <row r="4" spans="1:7" x14ac:dyDescent="0.25">
      <c r="A4" s="6">
        <v>2</v>
      </c>
      <c r="B4" s="18" t="s">
        <v>83</v>
      </c>
      <c r="C4" s="20">
        <f>'Učebna fyziky dodávka'!F51</f>
        <v>0</v>
      </c>
      <c r="D4" s="20">
        <f t="shared" ref="D4:D5" si="0">C4*1.21</f>
        <v>0</v>
      </c>
    </row>
    <row r="5" spans="1:7" x14ac:dyDescent="0.25">
      <c r="A5" s="6">
        <v>3</v>
      </c>
      <c r="B5" s="18" t="s">
        <v>96</v>
      </c>
      <c r="C5" s="20">
        <f>'Přípravna fyziku'!F12</f>
        <v>0</v>
      </c>
      <c r="D5" s="20">
        <f t="shared" si="0"/>
        <v>0</v>
      </c>
    </row>
    <row r="7" spans="1:7" x14ac:dyDescent="0.25">
      <c r="B7" s="27" t="s">
        <v>60</v>
      </c>
      <c r="C7" s="28">
        <f>SUM(C3:C5)</f>
        <v>0</v>
      </c>
    </row>
    <row r="8" spans="1:7" x14ac:dyDescent="0.25">
      <c r="B8" s="18" t="s">
        <v>61</v>
      </c>
      <c r="C8" s="19">
        <f>C7*0.21</f>
        <v>0</v>
      </c>
    </row>
    <row r="9" spans="1:7" ht="15.75" x14ac:dyDescent="0.25">
      <c r="B9" s="18" t="s">
        <v>62</v>
      </c>
      <c r="C9" s="32">
        <f>C7+C8</f>
        <v>0</v>
      </c>
    </row>
    <row r="13" spans="1:7" ht="18.75" x14ac:dyDescent="0.3">
      <c r="B13" s="31"/>
      <c r="C13" s="29"/>
    </row>
    <row r="14" spans="1:7" x14ac:dyDescent="0.25">
      <c r="C14" s="29"/>
    </row>
    <row r="15" spans="1:7" x14ac:dyDescent="0.25">
      <c r="C15" s="29"/>
    </row>
    <row r="16" spans="1:7" ht="18.75" x14ac:dyDescent="0.3">
      <c r="C16" s="30"/>
    </row>
    <row r="18" spans="2:3" ht="18.75" x14ac:dyDescent="0.3">
      <c r="B18" s="31"/>
      <c r="C18" s="29"/>
    </row>
    <row r="19" spans="2:3" ht="18.75" x14ac:dyDescent="0.3">
      <c r="B19" s="31"/>
      <c r="C19" s="29"/>
    </row>
    <row r="20" spans="2:3" ht="18.75" x14ac:dyDescent="0.3">
      <c r="C20" s="30"/>
    </row>
    <row r="23" spans="2:3" ht="18.75" x14ac:dyDescent="0.3">
      <c r="B23" s="31"/>
      <c r="C23" s="33"/>
    </row>
    <row r="26" spans="2:3" ht="18.75" x14ac:dyDescent="0.3">
      <c r="B26" s="31"/>
      <c r="C26" s="29"/>
    </row>
    <row r="27" spans="2:3" x14ac:dyDescent="0.25">
      <c r="C27" s="29"/>
    </row>
    <row r="28" spans="2:3" x14ac:dyDescent="0.25">
      <c r="C28" s="29"/>
    </row>
    <row r="29" spans="2:3" ht="18.75" x14ac:dyDescent="0.3">
      <c r="C29" s="30"/>
    </row>
    <row r="31" spans="2:3" ht="18.75" x14ac:dyDescent="0.3">
      <c r="B31" s="31"/>
      <c r="C31" s="29"/>
    </row>
    <row r="32" spans="2:3" ht="18.75" x14ac:dyDescent="0.3">
      <c r="B32" s="31"/>
      <c r="C32" s="29"/>
    </row>
    <row r="33" spans="3:3" ht="18.75" x14ac:dyDescent="0.3">
      <c r="C33" s="30"/>
    </row>
  </sheetData>
  <mergeCells count="1">
    <mergeCell ref="A1:G1"/>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7"/>
  <sheetViews>
    <sheetView topLeftCell="A16" zoomScale="85" zoomScaleNormal="85" workbookViewId="0">
      <selection activeCell="K8" sqref="K8"/>
    </sheetView>
  </sheetViews>
  <sheetFormatPr defaultRowHeight="15" x14ac:dyDescent="0.25"/>
  <cols>
    <col min="1" max="1" width="6.28515625" customWidth="1"/>
    <col min="2" max="2" width="5.85546875" style="1" customWidth="1"/>
    <col min="3" max="3" width="7.42578125" style="1" customWidth="1"/>
    <col min="4" max="4" width="70.5703125" style="2" customWidth="1"/>
    <col min="5" max="5" width="9.140625" style="9"/>
    <col min="6" max="6" width="15.140625" style="9" customWidth="1"/>
    <col min="7" max="7" width="12.7109375" style="13" customWidth="1"/>
    <col min="10" max="10" width="10.28515625" bestFit="1" customWidth="1"/>
  </cols>
  <sheetData>
    <row r="1" spans="1:7" ht="21" x14ac:dyDescent="0.35">
      <c r="A1" s="49" t="s">
        <v>80</v>
      </c>
      <c r="B1" s="49"/>
      <c r="C1" s="49"/>
      <c r="D1" s="49"/>
      <c r="E1" s="49"/>
      <c r="F1" s="49"/>
      <c r="G1" s="49"/>
    </row>
    <row r="2" spans="1:7" s="3" customFormat="1" ht="30" x14ac:dyDescent="0.25">
      <c r="A2" s="4" t="s">
        <v>3</v>
      </c>
      <c r="B2" s="4" t="s">
        <v>12</v>
      </c>
      <c r="C2" s="4" t="s">
        <v>11</v>
      </c>
      <c r="D2" s="5" t="s">
        <v>1</v>
      </c>
      <c r="E2" s="4" t="s">
        <v>13</v>
      </c>
      <c r="F2" s="4" t="s">
        <v>14</v>
      </c>
      <c r="G2" s="12" t="s">
        <v>15</v>
      </c>
    </row>
    <row r="3" spans="1:7" ht="135" x14ac:dyDescent="0.25">
      <c r="A3" s="50" t="s">
        <v>38</v>
      </c>
      <c r="B3" s="6">
        <v>1</v>
      </c>
      <c r="C3" s="6" t="s">
        <v>0</v>
      </c>
      <c r="D3" s="7" t="s">
        <v>39</v>
      </c>
      <c r="E3" s="8"/>
      <c r="F3" s="8">
        <f>B3*E3</f>
        <v>0</v>
      </c>
      <c r="G3" s="35">
        <f t="shared" ref="G3:G16" si="0">F3*1.21</f>
        <v>0</v>
      </c>
    </row>
    <row r="4" spans="1:7" ht="226.5" customHeight="1" x14ac:dyDescent="0.25">
      <c r="A4" s="51"/>
      <c r="B4" s="37">
        <v>1</v>
      </c>
      <c r="C4" s="37" t="s">
        <v>0</v>
      </c>
      <c r="D4" s="38" t="s">
        <v>88</v>
      </c>
      <c r="E4" s="39"/>
      <c r="F4" s="39">
        <f t="shared" ref="F4:F46" si="1">B4*E4</f>
        <v>0</v>
      </c>
      <c r="G4" s="40">
        <f t="shared" si="0"/>
        <v>0</v>
      </c>
    </row>
    <row r="5" spans="1:7" ht="153" customHeight="1" x14ac:dyDescent="0.25">
      <c r="A5" s="51"/>
      <c r="B5" s="37">
        <v>2</v>
      </c>
      <c r="C5" s="37" t="s">
        <v>0</v>
      </c>
      <c r="D5" s="38" t="s">
        <v>89</v>
      </c>
      <c r="E5" s="39"/>
      <c r="F5" s="39">
        <f t="shared" si="1"/>
        <v>0</v>
      </c>
      <c r="G5" s="40">
        <f t="shared" si="0"/>
        <v>0</v>
      </c>
    </row>
    <row r="6" spans="1:7" ht="153" customHeight="1" x14ac:dyDescent="0.25">
      <c r="A6" s="51"/>
      <c r="B6" s="37">
        <v>3</v>
      </c>
      <c r="C6" s="37" t="s">
        <v>0</v>
      </c>
      <c r="D6" s="38" t="s">
        <v>90</v>
      </c>
      <c r="E6" s="39"/>
      <c r="F6" s="39">
        <f t="shared" ref="F6:F9" si="2">B6*E6</f>
        <v>0</v>
      </c>
      <c r="G6" s="40">
        <f t="shared" si="0"/>
        <v>0</v>
      </c>
    </row>
    <row r="7" spans="1:7" ht="221.25" customHeight="1" x14ac:dyDescent="0.25">
      <c r="A7" s="51"/>
      <c r="B7" s="6">
        <v>4</v>
      </c>
      <c r="C7" s="6" t="s">
        <v>0</v>
      </c>
      <c r="D7" s="7" t="s">
        <v>40</v>
      </c>
      <c r="E7" s="8"/>
      <c r="F7" s="17">
        <f t="shared" si="2"/>
        <v>0</v>
      </c>
      <c r="G7" s="45">
        <f t="shared" si="0"/>
        <v>0</v>
      </c>
    </row>
    <row r="8" spans="1:7" ht="221.25" customHeight="1" x14ac:dyDescent="0.25">
      <c r="A8" s="51"/>
      <c r="B8" s="6">
        <v>1</v>
      </c>
      <c r="C8" s="6" t="s">
        <v>0</v>
      </c>
      <c r="D8" s="7" t="s">
        <v>41</v>
      </c>
      <c r="E8" s="8"/>
      <c r="F8" s="17">
        <f t="shared" si="2"/>
        <v>0</v>
      </c>
      <c r="G8" s="45">
        <f t="shared" si="0"/>
        <v>0</v>
      </c>
    </row>
    <row r="9" spans="1:7" ht="71.25" customHeight="1" x14ac:dyDescent="0.25">
      <c r="A9" s="51"/>
      <c r="B9" s="6">
        <v>1</v>
      </c>
      <c r="C9" s="6" t="s">
        <v>0</v>
      </c>
      <c r="D9" s="7" t="s">
        <v>42</v>
      </c>
      <c r="E9" s="8"/>
      <c r="F9" s="17">
        <f t="shared" si="2"/>
        <v>0</v>
      </c>
      <c r="G9" s="45">
        <f t="shared" si="0"/>
        <v>0</v>
      </c>
    </row>
    <row r="10" spans="1:7" x14ac:dyDescent="0.25">
      <c r="A10" s="51"/>
      <c r="B10" s="6">
        <v>1</v>
      </c>
      <c r="C10" s="6" t="s">
        <v>0</v>
      </c>
      <c r="D10" s="7" t="s">
        <v>2</v>
      </c>
      <c r="E10" s="8"/>
      <c r="F10" s="8">
        <f t="shared" si="1"/>
        <v>0</v>
      </c>
      <c r="G10" s="35">
        <f t="shared" si="0"/>
        <v>0</v>
      </c>
    </row>
    <row r="11" spans="1:7" ht="195" x14ac:dyDescent="0.25">
      <c r="A11" s="51"/>
      <c r="B11" s="37">
        <v>48.5</v>
      </c>
      <c r="C11" s="37" t="s">
        <v>7</v>
      </c>
      <c r="D11" s="38" t="s">
        <v>91</v>
      </c>
      <c r="E11" s="39"/>
      <c r="F11" s="39">
        <f t="shared" si="1"/>
        <v>0</v>
      </c>
      <c r="G11" s="40">
        <f t="shared" si="0"/>
        <v>0</v>
      </c>
    </row>
    <row r="12" spans="1:7" ht="30" x14ac:dyDescent="0.25">
      <c r="A12" s="51"/>
      <c r="B12" s="37">
        <v>48.5</v>
      </c>
      <c r="C12" s="37" t="s">
        <v>7</v>
      </c>
      <c r="D12" s="38" t="s">
        <v>92</v>
      </c>
      <c r="E12" s="39"/>
      <c r="F12" s="39">
        <f t="shared" si="1"/>
        <v>0</v>
      </c>
      <c r="G12" s="40">
        <f t="shared" si="0"/>
        <v>0</v>
      </c>
    </row>
    <row r="13" spans="1:7" x14ac:dyDescent="0.25">
      <c r="A13" s="51"/>
      <c r="B13" s="37">
        <v>48.5</v>
      </c>
      <c r="C13" s="37" t="s">
        <v>7</v>
      </c>
      <c r="D13" s="38" t="s">
        <v>5</v>
      </c>
      <c r="E13" s="39"/>
      <c r="F13" s="39">
        <f t="shared" si="1"/>
        <v>0</v>
      </c>
      <c r="G13" s="40">
        <f t="shared" si="0"/>
        <v>0</v>
      </c>
    </row>
    <row r="14" spans="1:7" x14ac:dyDescent="0.25">
      <c r="A14" s="51"/>
      <c r="B14" s="37">
        <v>48.5</v>
      </c>
      <c r="C14" s="37" t="s">
        <v>7</v>
      </c>
      <c r="D14" s="38" t="s">
        <v>6</v>
      </c>
      <c r="E14" s="39"/>
      <c r="F14" s="39">
        <f t="shared" si="1"/>
        <v>0</v>
      </c>
      <c r="G14" s="40">
        <f t="shared" si="0"/>
        <v>0</v>
      </c>
    </row>
    <row r="15" spans="1:7" x14ac:dyDescent="0.25">
      <c r="A15" s="51"/>
      <c r="B15" s="37">
        <v>9</v>
      </c>
      <c r="C15" s="37" t="s">
        <v>0</v>
      </c>
      <c r="D15" s="38" t="s">
        <v>9</v>
      </c>
      <c r="E15" s="39"/>
      <c r="F15" s="39">
        <f t="shared" si="1"/>
        <v>0</v>
      </c>
      <c r="G15" s="40">
        <f t="shared" si="0"/>
        <v>0</v>
      </c>
    </row>
    <row r="16" spans="1:7" x14ac:dyDescent="0.25">
      <c r="A16" s="51"/>
      <c r="B16" s="37">
        <v>2</v>
      </c>
      <c r="C16" s="37" t="s">
        <v>0</v>
      </c>
      <c r="D16" s="38" t="s">
        <v>43</v>
      </c>
      <c r="E16" s="39"/>
      <c r="F16" s="39">
        <f t="shared" si="1"/>
        <v>0</v>
      </c>
      <c r="G16" s="40">
        <f t="shared" si="0"/>
        <v>0</v>
      </c>
    </row>
    <row r="17" spans="1:7" x14ac:dyDescent="0.25">
      <c r="A17" s="51"/>
      <c r="B17" s="37">
        <v>68</v>
      </c>
      <c r="C17" s="37" t="s">
        <v>8</v>
      </c>
      <c r="D17" s="38" t="s">
        <v>20</v>
      </c>
      <c r="E17" s="39"/>
      <c r="F17" s="39">
        <f t="shared" ref="F17:F41" si="3">B17*E17</f>
        <v>0</v>
      </c>
      <c r="G17" s="40">
        <f t="shared" ref="G17:G41" si="4">F17*1.21</f>
        <v>0</v>
      </c>
    </row>
    <row r="18" spans="1:7" x14ac:dyDescent="0.25">
      <c r="A18" s="51"/>
      <c r="B18" s="37">
        <v>79</v>
      </c>
      <c r="C18" s="37" t="s">
        <v>8</v>
      </c>
      <c r="D18" s="38" t="s">
        <v>19</v>
      </c>
      <c r="E18" s="39"/>
      <c r="F18" s="39">
        <f t="shared" si="3"/>
        <v>0</v>
      </c>
      <c r="G18" s="40">
        <f t="shared" si="4"/>
        <v>0</v>
      </c>
    </row>
    <row r="19" spans="1:7" x14ac:dyDescent="0.25">
      <c r="A19" s="51"/>
      <c r="B19" s="37">
        <v>3</v>
      </c>
      <c r="C19" s="37" t="s">
        <v>8</v>
      </c>
      <c r="D19" s="38" t="s">
        <v>27</v>
      </c>
      <c r="E19" s="39"/>
      <c r="F19" s="39">
        <f t="shared" si="3"/>
        <v>0</v>
      </c>
      <c r="G19" s="40">
        <f t="shared" si="4"/>
        <v>0</v>
      </c>
    </row>
    <row r="20" spans="1:7" x14ac:dyDescent="0.25">
      <c r="A20" s="51"/>
      <c r="B20" s="37">
        <v>38</v>
      </c>
      <c r="C20" s="37" t="s">
        <v>8</v>
      </c>
      <c r="D20" s="38" t="s">
        <v>49</v>
      </c>
      <c r="E20" s="39"/>
      <c r="F20" s="39">
        <f t="shared" si="3"/>
        <v>0</v>
      </c>
      <c r="G20" s="40">
        <f t="shared" si="4"/>
        <v>0</v>
      </c>
    </row>
    <row r="21" spans="1:7" x14ac:dyDescent="0.25">
      <c r="A21" s="51"/>
      <c r="B21" s="37">
        <v>38</v>
      </c>
      <c r="C21" s="37" t="s">
        <v>8</v>
      </c>
      <c r="D21" s="41" t="s">
        <v>28</v>
      </c>
      <c r="E21" s="39"/>
      <c r="F21" s="39">
        <f t="shared" si="3"/>
        <v>0</v>
      </c>
      <c r="G21" s="40">
        <f t="shared" si="4"/>
        <v>0</v>
      </c>
    </row>
    <row r="22" spans="1:7" x14ac:dyDescent="0.25">
      <c r="A22" s="51"/>
      <c r="B22" s="37">
        <v>49</v>
      </c>
      <c r="C22" s="37" t="s">
        <v>8</v>
      </c>
      <c r="D22" s="38" t="s">
        <v>50</v>
      </c>
      <c r="E22" s="39"/>
      <c r="F22" s="39">
        <f t="shared" si="3"/>
        <v>0</v>
      </c>
      <c r="G22" s="40">
        <f t="shared" si="4"/>
        <v>0</v>
      </c>
    </row>
    <row r="23" spans="1:7" x14ac:dyDescent="0.25">
      <c r="A23" s="51"/>
      <c r="B23" s="37">
        <v>3</v>
      </c>
      <c r="C23" s="37" t="s">
        <v>0</v>
      </c>
      <c r="D23" s="41" t="s">
        <v>29</v>
      </c>
      <c r="E23" s="39"/>
      <c r="F23" s="39">
        <f t="shared" si="3"/>
        <v>0</v>
      </c>
      <c r="G23" s="40">
        <f t="shared" si="4"/>
        <v>0</v>
      </c>
    </row>
    <row r="24" spans="1:7" x14ac:dyDescent="0.25">
      <c r="A24" s="51"/>
      <c r="B24" s="37">
        <v>4</v>
      </c>
      <c r="C24" s="37" t="s">
        <v>0</v>
      </c>
      <c r="D24" s="41" t="s">
        <v>30</v>
      </c>
      <c r="E24" s="39"/>
      <c r="F24" s="39">
        <f t="shared" si="3"/>
        <v>0</v>
      </c>
      <c r="G24" s="40">
        <f t="shared" si="4"/>
        <v>0</v>
      </c>
    </row>
    <row r="25" spans="1:7" x14ac:dyDescent="0.25">
      <c r="A25" s="51"/>
      <c r="B25" s="37">
        <v>1</v>
      </c>
      <c r="C25" s="37" t="s">
        <v>0</v>
      </c>
      <c r="D25" s="41" t="s">
        <v>56</v>
      </c>
      <c r="E25" s="39"/>
      <c r="F25" s="39">
        <f t="shared" si="3"/>
        <v>0</v>
      </c>
      <c r="G25" s="40">
        <f t="shared" si="4"/>
        <v>0</v>
      </c>
    </row>
    <row r="26" spans="1:7" x14ac:dyDescent="0.25">
      <c r="A26" s="51"/>
      <c r="B26" s="37">
        <v>5</v>
      </c>
      <c r="C26" s="37" t="s">
        <v>0</v>
      </c>
      <c r="D26" s="38" t="s">
        <v>31</v>
      </c>
      <c r="E26" s="39"/>
      <c r="F26" s="39">
        <f t="shared" si="3"/>
        <v>0</v>
      </c>
      <c r="G26" s="40">
        <f t="shared" si="4"/>
        <v>0</v>
      </c>
    </row>
    <row r="27" spans="1:7" x14ac:dyDescent="0.25">
      <c r="A27" s="51"/>
      <c r="B27" s="37">
        <v>5</v>
      </c>
      <c r="C27" s="37" t="s">
        <v>0</v>
      </c>
      <c r="D27" s="38" t="s">
        <v>32</v>
      </c>
      <c r="E27" s="39"/>
      <c r="F27" s="39">
        <f t="shared" si="3"/>
        <v>0</v>
      </c>
      <c r="G27" s="40">
        <f t="shared" si="4"/>
        <v>0</v>
      </c>
    </row>
    <row r="28" spans="1:7" x14ac:dyDescent="0.25">
      <c r="A28" s="51"/>
      <c r="B28" s="37">
        <v>1</v>
      </c>
      <c r="C28" s="37" t="s">
        <v>0</v>
      </c>
      <c r="D28" s="41" t="s">
        <v>33</v>
      </c>
      <c r="E28" s="39"/>
      <c r="F28" s="39">
        <f t="shared" si="3"/>
        <v>0</v>
      </c>
      <c r="G28" s="40">
        <f t="shared" si="4"/>
        <v>0</v>
      </c>
    </row>
    <row r="29" spans="1:7" x14ac:dyDescent="0.25">
      <c r="A29" s="51"/>
      <c r="B29" s="37">
        <v>2</v>
      </c>
      <c r="C29" s="37" t="s">
        <v>0</v>
      </c>
      <c r="D29" s="41" t="s">
        <v>34</v>
      </c>
      <c r="E29" s="39"/>
      <c r="F29" s="39">
        <f t="shared" si="3"/>
        <v>0</v>
      </c>
      <c r="G29" s="40">
        <f t="shared" si="4"/>
        <v>0</v>
      </c>
    </row>
    <row r="30" spans="1:7" x14ac:dyDescent="0.25">
      <c r="A30" s="51"/>
      <c r="B30" s="37">
        <v>1</v>
      </c>
      <c r="C30" s="37" t="s">
        <v>0</v>
      </c>
      <c r="D30" s="42" t="s">
        <v>52</v>
      </c>
      <c r="E30" s="39"/>
      <c r="F30" s="39">
        <f t="shared" si="3"/>
        <v>0</v>
      </c>
      <c r="G30" s="40">
        <f t="shared" si="4"/>
        <v>0</v>
      </c>
    </row>
    <row r="31" spans="1:7" x14ac:dyDescent="0.25">
      <c r="A31" s="51"/>
      <c r="B31" s="37">
        <v>1</v>
      </c>
      <c r="C31" s="37" t="s">
        <v>0</v>
      </c>
      <c r="D31" s="41" t="s">
        <v>35</v>
      </c>
      <c r="E31" s="39"/>
      <c r="F31" s="39">
        <f t="shared" si="3"/>
        <v>0</v>
      </c>
      <c r="G31" s="40">
        <f t="shared" si="4"/>
        <v>0</v>
      </c>
    </row>
    <row r="32" spans="1:7" x14ac:dyDescent="0.25">
      <c r="A32" s="51"/>
      <c r="B32" s="37">
        <v>2</v>
      </c>
      <c r="C32" s="37" t="s">
        <v>0</v>
      </c>
      <c r="D32" s="41" t="s">
        <v>45</v>
      </c>
      <c r="E32" s="39"/>
      <c r="F32" s="39">
        <f t="shared" si="3"/>
        <v>0</v>
      </c>
      <c r="G32" s="40">
        <f t="shared" si="4"/>
        <v>0</v>
      </c>
    </row>
    <row r="33" spans="1:10" x14ac:dyDescent="0.25">
      <c r="A33" s="51"/>
      <c r="B33" s="37">
        <v>1</v>
      </c>
      <c r="C33" s="37" t="s">
        <v>36</v>
      </c>
      <c r="D33" s="41" t="s">
        <v>54</v>
      </c>
      <c r="E33" s="39"/>
      <c r="F33" s="39">
        <f t="shared" si="3"/>
        <v>0</v>
      </c>
      <c r="G33" s="40">
        <f t="shared" si="4"/>
        <v>0</v>
      </c>
    </row>
    <row r="34" spans="1:10" x14ac:dyDescent="0.25">
      <c r="A34" s="51"/>
      <c r="B34" s="37">
        <v>1</v>
      </c>
      <c r="C34" s="37" t="s">
        <v>0</v>
      </c>
      <c r="D34" s="38" t="s">
        <v>55</v>
      </c>
      <c r="E34" s="39"/>
      <c r="F34" s="39">
        <f t="shared" si="3"/>
        <v>0</v>
      </c>
      <c r="G34" s="40">
        <f t="shared" si="4"/>
        <v>0</v>
      </c>
    </row>
    <row r="35" spans="1:10" x14ac:dyDescent="0.25">
      <c r="A35" s="51"/>
      <c r="B35" s="37">
        <v>36</v>
      </c>
      <c r="C35" s="37" t="s">
        <v>8</v>
      </c>
      <c r="D35" s="38" t="s">
        <v>46</v>
      </c>
      <c r="E35" s="39"/>
      <c r="F35" s="39">
        <f t="shared" si="3"/>
        <v>0</v>
      </c>
      <c r="G35" s="40">
        <f t="shared" si="4"/>
        <v>0</v>
      </c>
    </row>
    <row r="36" spans="1:10" x14ac:dyDescent="0.25">
      <c r="A36" s="51"/>
      <c r="B36" s="37">
        <v>38</v>
      </c>
      <c r="C36" s="37" t="s">
        <v>8</v>
      </c>
      <c r="D36" s="38" t="s">
        <v>37</v>
      </c>
      <c r="E36" s="39"/>
      <c r="F36" s="39">
        <f t="shared" si="3"/>
        <v>0</v>
      </c>
      <c r="G36" s="40">
        <f t="shared" si="4"/>
        <v>0</v>
      </c>
    </row>
    <row r="37" spans="1:10" x14ac:dyDescent="0.25">
      <c r="A37" s="51"/>
      <c r="B37" s="37">
        <v>2</v>
      </c>
      <c r="C37" s="37" t="s">
        <v>8</v>
      </c>
      <c r="D37" s="42" t="s">
        <v>51</v>
      </c>
      <c r="E37" s="39"/>
      <c r="F37" s="39">
        <f t="shared" ref="F37:F39" si="5">B37*E37</f>
        <v>0</v>
      </c>
      <c r="G37" s="40">
        <f t="shared" si="4"/>
        <v>0</v>
      </c>
    </row>
    <row r="38" spans="1:10" x14ac:dyDescent="0.25">
      <c r="A38" s="51"/>
      <c r="B38" s="37">
        <v>84</v>
      </c>
      <c r="C38" s="37" t="s">
        <v>21</v>
      </c>
      <c r="D38" s="38" t="s">
        <v>22</v>
      </c>
      <c r="E38" s="39"/>
      <c r="F38" s="39">
        <f t="shared" si="5"/>
        <v>0</v>
      </c>
      <c r="G38" s="40">
        <f t="shared" si="4"/>
        <v>0</v>
      </c>
    </row>
    <row r="39" spans="1:10" x14ac:dyDescent="0.25">
      <c r="A39" s="51"/>
      <c r="B39" s="37">
        <v>6</v>
      </c>
      <c r="C39" s="37" t="s">
        <v>21</v>
      </c>
      <c r="D39" s="38" t="s">
        <v>10</v>
      </c>
      <c r="E39" s="39"/>
      <c r="F39" s="39">
        <f t="shared" si="5"/>
        <v>0</v>
      </c>
      <c r="G39" s="40">
        <f t="shared" si="4"/>
        <v>0</v>
      </c>
    </row>
    <row r="40" spans="1:10" ht="15" customHeight="1" x14ac:dyDescent="0.25">
      <c r="A40" s="51"/>
      <c r="B40" s="37">
        <v>1</v>
      </c>
      <c r="C40" s="37" t="s">
        <v>0</v>
      </c>
      <c r="D40" s="38" t="s">
        <v>24</v>
      </c>
      <c r="E40" s="39"/>
      <c r="F40" s="39">
        <f t="shared" si="3"/>
        <v>0</v>
      </c>
      <c r="G40" s="40">
        <f t="shared" si="4"/>
        <v>0</v>
      </c>
    </row>
    <row r="41" spans="1:10" x14ac:dyDescent="0.25">
      <c r="A41" s="51"/>
      <c r="B41" s="37">
        <v>1</v>
      </c>
      <c r="C41" s="37" t="s">
        <v>0</v>
      </c>
      <c r="D41" s="38" t="s">
        <v>23</v>
      </c>
      <c r="E41" s="39"/>
      <c r="F41" s="39">
        <f t="shared" si="3"/>
        <v>0</v>
      </c>
      <c r="G41" s="40">
        <f t="shared" si="4"/>
        <v>0</v>
      </c>
    </row>
    <row r="42" spans="1:10" x14ac:dyDescent="0.25">
      <c r="A42" s="51"/>
      <c r="B42" s="37">
        <v>120</v>
      </c>
      <c r="C42" s="37" t="s">
        <v>8</v>
      </c>
      <c r="D42" s="38" t="s">
        <v>44</v>
      </c>
      <c r="E42" s="39"/>
      <c r="F42" s="39">
        <f t="shared" ref="F42:F43" si="6">B42*E42</f>
        <v>0</v>
      </c>
      <c r="G42" s="40">
        <f t="shared" ref="G42:G43" si="7">F42*1.21</f>
        <v>0</v>
      </c>
    </row>
    <row r="43" spans="1:10" x14ac:dyDescent="0.25">
      <c r="A43" s="51"/>
      <c r="B43" s="37">
        <v>52</v>
      </c>
      <c r="C43" s="37" t="s">
        <v>8</v>
      </c>
      <c r="D43" s="38" t="s">
        <v>47</v>
      </c>
      <c r="E43" s="39"/>
      <c r="F43" s="39">
        <f t="shared" si="6"/>
        <v>0</v>
      </c>
      <c r="G43" s="40">
        <f t="shared" si="7"/>
        <v>0</v>
      </c>
    </row>
    <row r="44" spans="1:10" x14ac:dyDescent="0.25">
      <c r="A44" s="51"/>
      <c r="B44" s="37">
        <v>3</v>
      </c>
      <c r="C44" s="37" t="s">
        <v>8</v>
      </c>
      <c r="D44" s="38" t="s">
        <v>48</v>
      </c>
      <c r="E44" s="39"/>
      <c r="F44" s="39">
        <f t="shared" ref="F44:F45" si="8">B44*E44</f>
        <v>0</v>
      </c>
      <c r="G44" s="40">
        <f t="shared" ref="G44:G45" si="9">F44*1.21</f>
        <v>0</v>
      </c>
    </row>
    <row r="45" spans="1:10" x14ac:dyDescent="0.25">
      <c r="A45" s="51"/>
      <c r="B45" s="37">
        <v>12</v>
      </c>
      <c r="C45" s="37" t="s">
        <v>8</v>
      </c>
      <c r="D45" s="38" t="s">
        <v>53</v>
      </c>
      <c r="E45" s="39"/>
      <c r="F45" s="39">
        <f t="shared" si="8"/>
        <v>0</v>
      </c>
      <c r="G45" s="40">
        <f t="shared" si="9"/>
        <v>0</v>
      </c>
    </row>
    <row r="46" spans="1:10" ht="19.5" customHeight="1" x14ac:dyDescent="0.25">
      <c r="A46" s="52"/>
      <c r="B46" s="37">
        <v>1</v>
      </c>
      <c r="C46" s="37" t="s">
        <v>25</v>
      </c>
      <c r="D46" s="43" t="s">
        <v>26</v>
      </c>
      <c r="E46" s="39"/>
      <c r="F46" s="39">
        <f t="shared" si="1"/>
        <v>0</v>
      </c>
      <c r="G46" s="40">
        <f t="shared" ref="G46" si="10">F46*1.21</f>
        <v>0</v>
      </c>
      <c r="J46" s="29">
        <f>SUM(G11:G46)</f>
        <v>0</v>
      </c>
    </row>
    <row r="47" spans="1:10" x14ac:dyDescent="0.25">
      <c r="A47" s="10"/>
    </row>
    <row r="49" spans="4:7" x14ac:dyDescent="0.25">
      <c r="D49" s="14" t="s">
        <v>16</v>
      </c>
      <c r="E49" s="21"/>
      <c r="F49" s="22">
        <f>SUM(F3:F46)</f>
        <v>0</v>
      </c>
    </row>
    <row r="50" spans="4:7" x14ac:dyDescent="0.25">
      <c r="D50" s="15" t="s">
        <v>17</v>
      </c>
      <c r="E50" s="23"/>
      <c r="F50" s="24">
        <f>F49*0.21</f>
        <v>0</v>
      </c>
    </row>
    <row r="51" spans="4:7" x14ac:dyDescent="0.25">
      <c r="D51" s="16" t="s">
        <v>18</v>
      </c>
      <c r="E51" s="25"/>
      <c r="F51" s="26">
        <f>F49+F50</f>
        <v>0</v>
      </c>
    </row>
    <row r="53" spans="4:7" x14ac:dyDescent="0.25">
      <c r="D53" s="2" t="s">
        <v>84</v>
      </c>
      <c r="F53" s="13">
        <f>SUM(G3+G8+G7+G9+G10)</f>
        <v>0</v>
      </c>
    </row>
    <row r="54" spans="4:7" x14ac:dyDescent="0.25">
      <c r="D54" s="2" t="s">
        <v>85</v>
      </c>
      <c r="F54" s="13">
        <f>SUM(G4+G5+G6+J46)</f>
        <v>0</v>
      </c>
      <c r="G54" s="13">
        <f>SUM(F53:F54)</f>
        <v>0</v>
      </c>
    </row>
    <row r="56" spans="4:7" x14ac:dyDescent="0.25">
      <c r="F56" s="13"/>
    </row>
    <row r="57" spans="4:7" x14ac:dyDescent="0.25">
      <c r="F57" s="13"/>
    </row>
  </sheetData>
  <mergeCells count="2">
    <mergeCell ref="A1:G1"/>
    <mergeCell ref="A3:A46"/>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85" zoomScaleNormal="85" workbookViewId="0">
      <selection activeCell="D13" sqref="D13"/>
    </sheetView>
  </sheetViews>
  <sheetFormatPr defaultRowHeight="15" x14ac:dyDescent="0.25"/>
  <cols>
    <col min="2" max="2" width="5.85546875" style="1" customWidth="1"/>
    <col min="3" max="3" width="9.140625" style="1"/>
    <col min="4" max="4" width="83.5703125" style="2" customWidth="1"/>
    <col min="5" max="5" width="9.140625" style="9"/>
    <col min="6" max="6" width="15.140625" style="9" customWidth="1"/>
    <col min="7" max="7" width="12.42578125" style="13" customWidth="1"/>
    <col min="9" max="9" width="10.28515625" bestFit="1" customWidth="1"/>
  </cols>
  <sheetData>
    <row r="1" spans="1:7" ht="21" x14ac:dyDescent="0.35">
      <c r="A1" s="49" t="s">
        <v>79</v>
      </c>
      <c r="B1" s="49"/>
      <c r="C1" s="49"/>
      <c r="D1" s="49"/>
      <c r="E1" s="49"/>
      <c r="F1" s="49"/>
      <c r="G1" s="49"/>
    </row>
    <row r="2" spans="1:7" s="3" customFormat="1" ht="45" x14ac:dyDescent="0.25">
      <c r="A2" s="4" t="s">
        <v>3</v>
      </c>
      <c r="B2" s="4" t="s">
        <v>12</v>
      </c>
      <c r="C2" s="4" t="s">
        <v>11</v>
      </c>
      <c r="D2" s="5" t="s">
        <v>1</v>
      </c>
      <c r="E2" s="4" t="s">
        <v>13</v>
      </c>
      <c r="F2" s="4" t="s">
        <v>14</v>
      </c>
      <c r="G2" s="12" t="s">
        <v>15</v>
      </c>
    </row>
    <row r="3" spans="1:7" ht="105" x14ac:dyDescent="0.25">
      <c r="A3" s="50" t="s">
        <v>63</v>
      </c>
      <c r="B3" s="6">
        <v>1</v>
      </c>
      <c r="C3" s="6" t="s">
        <v>0</v>
      </c>
      <c r="D3" s="7" t="s">
        <v>64</v>
      </c>
      <c r="E3" s="44"/>
      <c r="F3" s="44">
        <f>B3*E3</f>
        <v>0</v>
      </c>
      <c r="G3" s="35">
        <f t="shared" ref="G3:G50" si="0">F3*1.21</f>
        <v>0</v>
      </c>
    </row>
    <row r="4" spans="1:7" ht="408.75" customHeight="1" x14ac:dyDescent="0.25">
      <c r="A4" s="51"/>
      <c r="B4" s="37">
        <v>1</v>
      </c>
      <c r="C4" s="37" t="s">
        <v>0</v>
      </c>
      <c r="D4" s="38" t="s">
        <v>93</v>
      </c>
      <c r="E4" s="39"/>
      <c r="F4" s="39">
        <f t="shared" ref="F4:F50" si="1">B4*E4</f>
        <v>0</v>
      </c>
      <c r="G4" s="46">
        <f t="shared" si="0"/>
        <v>0</v>
      </c>
    </row>
    <row r="5" spans="1:7" ht="153" customHeight="1" x14ac:dyDescent="0.25">
      <c r="A5" s="51"/>
      <c r="B5" s="6">
        <v>16</v>
      </c>
      <c r="C5" s="6" t="s">
        <v>0</v>
      </c>
      <c r="D5" s="7" t="s">
        <v>65</v>
      </c>
      <c r="E5" s="8"/>
      <c r="F5" s="8">
        <f t="shared" si="1"/>
        <v>0</v>
      </c>
      <c r="G5" s="35">
        <f t="shared" si="0"/>
        <v>0</v>
      </c>
    </row>
    <row r="6" spans="1:7" ht="103.5" customHeight="1" x14ac:dyDescent="0.25">
      <c r="A6" s="51"/>
      <c r="B6" s="6">
        <v>1</v>
      </c>
      <c r="C6" s="6" t="s">
        <v>0</v>
      </c>
      <c r="D6" s="7" t="s">
        <v>66</v>
      </c>
      <c r="E6" s="8"/>
      <c r="F6" s="8">
        <f t="shared" si="1"/>
        <v>0</v>
      </c>
      <c r="G6" s="35">
        <f t="shared" si="0"/>
        <v>0</v>
      </c>
    </row>
    <row r="7" spans="1:7" ht="102" customHeight="1" x14ac:dyDescent="0.25">
      <c r="A7" s="51"/>
      <c r="B7" s="6">
        <v>32</v>
      </c>
      <c r="C7" s="6" t="s">
        <v>0</v>
      </c>
      <c r="D7" s="7" t="s">
        <v>67</v>
      </c>
      <c r="E7" s="8"/>
      <c r="F7" s="17">
        <f t="shared" si="1"/>
        <v>0</v>
      </c>
      <c r="G7" s="45">
        <f t="shared" si="0"/>
        <v>0</v>
      </c>
    </row>
    <row r="8" spans="1:7" ht="177" customHeight="1" x14ac:dyDescent="0.25">
      <c r="A8" s="51"/>
      <c r="B8" s="6">
        <v>4</v>
      </c>
      <c r="C8" s="6" t="s">
        <v>0</v>
      </c>
      <c r="D8" s="7" t="s">
        <v>68</v>
      </c>
      <c r="E8" s="8"/>
      <c r="F8" s="17">
        <f t="shared" si="1"/>
        <v>0</v>
      </c>
      <c r="G8" s="45">
        <f t="shared" si="0"/>
        <v>0</v>
      </c>
    </row>
    <row r="9" spans="1:7" ht="177.75" customHeight="1" x14ac:dyDescent="0.25">
      <c r="A9" s="51"/>
      <c r="B9" s="6">
        <v>2</v>
      </c>
      <c r="C9" s="6" t="s">
        <v>0</v>
      </c>
      <c r="D9" s="7" t="s">
        <v>69</v>
      </c>
      <c r="E9" s="8"/>
      <c r="F9" s="17">
        <f t="shared" si="1"/>
        <v>0</v>
      </c>
      <c r="G9" s="45">
        <f t="shared" si="0"/>
        <v>0</v>
      </c>
    </row>
    <row r="10" spans="1:7" ht="27" customHeight="1" x14ac:dyDescent="0.25">
      <c r="A10" s="51"/>
      <c r="B10" s="6">
        <v>1</v>
      </c>
      <c r="C10" s="6" t="s">
        <v>0</v>
      </c>
      <c r="D10" s="7" t="s">
        <v>70</v>
      </c>
      <c r="E10" s="8"/>
      <c r="F10" s="17">
        <f t="shared" si="1"/>
        <v>0</v>
      </c>
      <c r="G10" s="45">
        <f t="shared" si="0"/>
        <v>0</v>
      </c>
    </row>
    <row r="11" spans="1:7" x14ac:dyDescent="0.25">
      <c r="A11" s="51"/>
      <c r="B11" s="6">
        <v>1</v>
      </c>
      <c r="C11" s="6" t="s">
        <v>0</v>
      </c>
      <c r="D11" s="7" t="s">
        <v>2</v>
      </c>
      <c r="E11" s="8"/>
      <c r="F11" s="8">
        <f t="shared" si="1"/>
        <v>0</v>
      </c>
      <c r="G11" s="35">
        <f t="shared" si="0"/>
        <v>0</v>
      </c>
    </row>
    <row r="12" spans="1:7" x14ac:dyDescent="0.25">
      <c r="A12" s="51"/>
      <c r="B12" s="6">
        <v>3</v>
      </c>
      <c r="C12" s="6" t="s">
        <v>0</v>
      </c>
      <c r="D12" s="7" t="s">
        <v>71</v>
      </c>
      <c r="E12" s="8"/>
      <c r="F12" s="8">
        <f t="shared" si="1"/>
        <v>0</v>
      </c>
      <c r="G12" s="35">
        <f t="shared" si="0"/>
        <v>0</v>
      </c>
    </row>
    <row r="13" spans="1:7" ht="165" x14ac:dyDescent="0.25">
      <c r="A13" s="51"/>
      <c r="B13" s="37">
        <v>65.7</v>
      </c>
      <c r="C13" s="37" t="s">
        <v>7</v>
      </c>
      <c r="D13" s="38" t="s">
        <v>94</v>
      </c>
      <c r="E13" s="39"/>
      <c r="F13" s="39">
        <f t="shared" si="1"/>
        <v>0</v>
      </c>
      <c r="G13" s="40">
        <f t="shared" si="0"/>
        <v>0</v>
      </c>
    </row>
    <row r="14" spans="1:7" x14ac:dyDescent="0.25">
      <c r="A14" s="51"/>
      <c r="B14" s="37">
        <v>65.7</v>
      </c>
      <c r="C14" s="37" t="s">
        <v>7</v>
      </c>
      <c r="D14" s="38" t="s">
        <v>4</v>
      </c>
      <c r="E14" s="39"/>
      <c r="F14" s="39">
        <f t="shared" si="1"/>
        <v>0</v>
      </c>
      <c r="G14" s="40">
        <f t="shared" si="0"/>
        <v>0</v>
      </c>
    </row>
    <row r="15" spans="1:7" x14ac:dyDescent="0.25">
      <c r="A15" s="51"/>
      <c r="B15" s="37">
        <v>65.7</v>
      </c>
      <c r="C15" s="37" t="s">
        <v>7</v>
      </c>
      <c r="D15" s="38" t="s">
        <v>5</v>
      </c>
      <c r="E15" s="39"/>
      <c r="F15" s="39">
        <f t="shared" si="1"/>
        <v>0</v>
      </c>
      <c r="G15" s="40">
        <f t="shared" si="0"/>
        <v>0</v>
      </c>
    </row>
    <row r="16" spans="1:7" x14ac:dyDescent="0.25">
      <c r="A16" s="51"/>
      <c r="B16" s="37">
        <v>65.7</v>
      </c>
      <c r="C16" s="37" t="s">
        <v>7</v>
      </c>
      <c r="D16" s="38" t="s">
        <v>6</v>
      </c>
      <c r="E16" s="39"/>
      <c r="F16" s="39">
        <f t="shared" si="1"/>
        <v>0</v>
      </c>
      <c r="G16" s="40">
        <f t="shared" si="0"/>
        <v>0</v>
      </c>
    </row>
    <row r="17" spans="1:7" x14ac:dyDescent="0.25">
      <c r="A17" s="51"/>
      <c r="B17" s="37">
        <v>15</v>
      </c>
      <c r="C17" s="37" t="s">
        <v>0</v>
      </c>
      <c r="D17" s="38" t="s">
        <v>9</v>
      </c>
      <c r="E17" s="39"/>
      <c r="F17" s="39">
        <f t="shared" si="1"/>
        <v>0</v>
      </c>
      <c r="G17" s="40">
        <f t="shared" si="0"/>
        <v>0</v>
      </c>
    </row>
    <row r="18" spans="1:7" x14ac:dyDescent="0.25">
      <c r="A18" s="51"/>
      <c r="B18" s="37">
        <v>2</v>
      </c>
      <c r="C18" s="37" t="s">
        <v>0</v>
      </c>
      <c r="D18" s="38" t="s">
        <v>43</v>
      </c>
      <c r="E18" s="39"/>
      <c r="F18" s="39">
        <f t="shared" si="1"/>
        <v>0</v>
      </c>
      <c r="G18" s="40">
        <f t="shared" si="0"/>
        <v>0</v>
      </c>
    </row>
    <row r="19" spans="1:7" x14ac:dyDescent="0.25">
      <c r="A19" s="51"/>
      <c r="B19" s="37">
        <v>134</v>
      </c>
      <c r="C19" s="37" t="s">
        <v>8</v>
      </c>
      <c r="D19" s="38" t="s">
        <v>20</v>
      </c>
      <c r="E19" s="39"/>
      <c r="F19" s="39">
        <f t="shared" si="1"/>
        <v>0</v>
      </c>
      <c r="G19" s="40">
        <f t="shared" si="0"/>
        <v>0</v>
      </c>
    </row>
    <row r="20" spans="1:7" x14ac:dyDescent="0.25">
      <c r="A20" s="51"/>
      <c r="B20" s="37">
        <v>48</v>
      </c>
      <c r="C20" s="37" t="s">
        <v>8</v>
      </c>
      <c r="D20" s="38" t="s">
        <v>19</v>
      </c>
      <c r="E20" s="39"/>
      <c r="F20" s="39">
        <f t="shared" si="1"/>
        <v>0</v>
      </c>
      <c r="G20" s="40">
        <f t="shared" si="0"/>
        <v>0</v>
      </c>
    </row>
    <row r="21" spans="1:7" x14ac:dyDescent="0.25">
      <c r="A21" s="51"/>
      <c r="B21" s="37">
        <v>3</v>
      </c>
      <c r="C21" s="37" t="s">
        <v>8</v>
      </c>
      <c r="D21" s="38" t="s">
        <v>27</v>
      </c>
      <c r="E21" s="39"/>
      <c r="F21" s="39">
        <f t="shared" si="1"/>
        <v>0</v>
      </c>
      <c r="G21" s="40">
        <f t="shared" si="0"/>
        <v>0</v>
      </c>
    </row>
    <row r="22" spans="1:7" x14ac:dyDescent="0.25">
      <c r="A22" s="51"/>
      <c r="B22" s="37">
        <v>28</v>
      </c>
      <c r="C22" s="37" t="s">
        <v>8</v>
      </c>
      <c r="D22" s="38" t="s">
        <v>72</v>
      </c>
      <c r="E22" s="39"/>
      <c r="F22" s="39">
        <f t="shared" si="1"/>
        <v>0</v>
      </c>
      <c r="G22" s="40">
        <f t="shared" si="0"/>
        <v>0</v>
      </c>
    </row>
    <row r="23" spans="1:7" x14ac:dyDescent="0.25">
      <c r="A23" s="51"/>
      <c r="B23" s="37">
        <v>30</v>
      </c>
      <c r="C23" s="37" t="s">
        <v>8</v>
      </c>
      <c r="D23" s="38" t="s">
        <v>49</v>
      </c>
      <c r="E23" s="39"/>
      <c r="F23" s="39">
        <f t="shared" si="1"/>
        <v>0</v>
      </c>
      <c r="G23" s="40">
        <f t="shared" si="0"/>
        <v>0</v>
      </c>
    </row>
    <row r="24" spans="1:7" x14ac:dyDescent="0.25">
      <c r="A24" s="51"/>
      <c r="B24" s="37">
        <v>3</v>
      </c>
      <c r="C24" s="37" t="s">
        <v>8</v>
      </c>
      <c r="D24" s="38" t="s">
        <v>73</v>
      </c>
      <c r="E24" s="39"/>
      <c r="F24" s="39">
        <f t="shared" si="1"/>
        <v>0</v>
      </c>
      <c r="G24" s="40">
        <f t="shared" si="0"/>
        <v>0</v>
      </c>
    </row>
    <row r="25" spans="1:7" x14ac:dyDescent="0.25">
      <c r="A25" s="51"/>
      <c r="B25" s="37">
        <v>30</v>
      </c>
      <c r="C25" s="37" t="s">
        <v>8</v>
      </c>
      <c r="D25" s="41" t="s">
        <v>28</v>
      </c>
      <c r="E25" s="39"/>
      <c r="F25" s="39">
        <f t="shared" si="1"/>
        <v>0</v>
      </c>
      <c r="G25" s="40">
        <f t="shared" si="0"/>
        <v>0</v>
      </c>
    </row>
    <row r="26" spans="1:7" x14ac:dyDescent="0.25">
      <c r="A26" s="51"/>
      <c r="B26" s="37">
        <v>49</v>
      </c>
      <c r="C26" s="37" t="s">
        <v>8</v>
      </c>
      <c r="D26" s="38" t="s">
        <v>50</v>
      </c>
      <c r="E26" s="39"/>
      <c r="F26" s="39">
        <f t="shared" si="1"/>
        <v>0</v>
      </c>
      <c r="G26" s="40">
        <f t="shared" si="0"/>
        <v>0</v>
      </c>
    </row>
    <row r="27" spans="1:7" x14ac:dyDescent="0.25">
      <c r="A27" s="51"/>
      <c r="B27" s="37">
        <v>3</v>
      </c>
      <c r="C27" s="37" t="s">
        <v>0</v>
      </c>
      <c r="D27" s="41" t="s">
        <v>29</v>
      </c>
      <c r="E27" s="39"/>
      <c r="F27" s="39">
        <f t="shared" si="1"/>
        <v>0</v>
      </c>
      <c r="G27" s="40">
        <f t="shared" si="0"/>
        <v>0</v>
      </c>
    </row>
    <row r="28" spans="1:7" x14ac:dyDescent="0.25">
      <c r="A28" s="51"/>
      <c r="B28" s="37">
        <v>4</v>
      </c>
      <c r="C28" s="37" t="s">
        <v>0</v>
      </c>
      <c r="D28" s="41" t="s">
        <v>30</v>
      </c>
      <c r="E28" s="39"/>
      <c r="F28" s="39">
        <f t="shared" si="1"/>
        <v>0</v>
      </c>
      <c r="G28" s="40">
        <f t="shared" si="0"/>
        <v>0</v>
      </c>
    </row>
    <row r="29" spans="1:7" x14ac:dyDescent="0.25">
      <c r="A29" s="51"/>
      <c r="B29" s="37">
        <v>1</v>
      </c>
      <c r="C29" s="37" t="s">
        <v>0</v>
      </c>
      <c r="D29" s="41" t="s">
        <v>56</v>
      </c>
      <c r="E29" s="39"/>
      <c r="F29" s="39">
        <f t="shared" si="1"/>
        <v>0</v>
      </c>
      <c r="G29" s="40">
        <f t="shared" si="0"/>
        <v>0</v>
      </c>
    </row>
    <row r="30" spans="1:7" x14ac:dyDescent="0.25">
      <c r="A30" s="51"/>
      <c r="B30" s="37">
        <v>5</v>
      </c>
      <c r="C30" s="37" t="s">
        <v>0</v>
      </c>
      <c r="D30" s="38" t="s">
        <v>31</v>
      </c>
      <c r="E30" s="39"/>
      <c r="F30" s="39">
        <f t="shared" si="1"/>
        <v>0</v>
      </c>
      <c r="G30" s="40">
        <f t="shared" si="0"/>
        <v>0</v>
      </c>
    </row>
    <row r="31" spans="1:7" x14ac:dyDescent="0.25">
      <c r="A31" s="51"/>
      <c r="B31" s="37">
        <v>5</v>
      </c>
      <c r="C31" s="37" t="s">
        <v>0</v>
      </c>
      <c r="D31" s="38" t="s">
        <v>32</v>
      </c>
      <c r="E31" s="39"/>
      <c r="F31" s="39">
        <f t="shared" si="1"/>
        <v>0</v>
      </c>
      <c r="G31" s="40">
        <f t="shared" si="0"/>
        <v>0</v>
      </c>
    </row>
    <row r="32" spans="1:7" x14ac:dyDescent="0.25">
      <c r="A32" s="51"/>
      <c r="B32" s="37">
        <v>1</v>
      </c>
      <c r="C32" s="37" t="s">
        <v>0</v>
      </c>
      <c r="D32" s="41" t="s">
        <v>33</v>
      </c>
      <c r="E32" s="39"/>
      <c r="F32" s="39">
        <f t="shared" si="1"/>
        <v>0</v>
      </c>
      <c r="G32" s="40">
        <f t="shared" si="0"/>
        <v>0</v>
      </c>
    </row>
    <row r="33" spans="1:7" x14ac:dyDescent="0.25">
      <c r="A33" s="51"/>
      <c r="B33" s="37">
        <v>1</v>
      </c>
      <c r="C33" s="37" t="s">
        <v>0</v>
      </c>
      <c r="D33" s="41" t="s">
        <v>34</v>
      </c>
      <c r="E33" s="39"/>
      <c r="F33" s="39">
        <f t="shared" si="1"/>
        <v>0</v>
      </c>
      <c r="G33" s="40">
        <f t="shared" si="0"/>
        <v>0</v>
      </c>
    </row>
    <row r="34" spans="1:7" x14ac:dyDescent="0.25">
      <c r="A34" s="51"/>
      <c r="B34" s="37">
        <v>1</v>
      </c>
      <c r="C34" s="37" t="s">
        <v>0</v>
      </c>
      <c r="D34" s="42" t="s">
        <v>52</v>
      </c>
      <c r="E34" s="39"/>
      <c r="F34" s="39">
        <f t="shared" si="1"/>
        <v>0</v>
      </c>
      <c r="G34" s="40">
        <f t="shared" si="0"/>
        <v>0</v>
      </c>
    </row>
    <row r="35" spans="1:7" x14ac:dyDescent="0.25">
      <c r="A35" s="51"/>
      <c r="B35" s="37">
        <v>1</v>
      </c>
      <c r="C35" s="37" t="s">
        <v>0</v>
      </c>
      <c r="D35" s="41" t="s">
        <v>35</v>
      </c>
      <c r="E35" s="39"/>
      <c r="F35" s="39">
        <f t="shared" si="1"/>
        <v>0</v>
      </c>
      <c r="G35" s="40">
        <f t="shared" si="0"/>
        <v>0</v>
      </c>
    </row>
    <row r="36" spans="1:7" x14ac:dyDescent="0.25">
      <c r="A36" s="51"/>
      <c r="B36" s="37">
        <v>2</v>
      </c>
      <c r="C36" s="37" t="s">
        <v>0</v>
      </c>
      <c r="D36" s="41" t="s">
        <v>45</v>
      </c>
      <c r="E36" s="39"/>
      <c r="F36" s="39">
        <f t="shared" si="1"/>
        <v>0</v>
      </c>
      <c r="G36" s="40">
        <f t="shared" si="0"/>
        <v>0</v>
      </c>
    </row>
    <row r="37" spans="1:7" x14ac:dyDescent="0.25">
      <c r="A37" s="51"/>
      <c r="B37" s="37">
        <v>1</v>
      </c>
      <c r="C37" s="37" t="s">
        <v>36</v>
      </c>
      <c r="D37" s="41" t="s">
        <v>54</v>
      </c>
      <c r="E37" s="39"/>
      <c r="F37" s="39">
        <f t="shared" si="1"/>
        <v>0</v>
      </c>
      <c r="G37" s="40">
        <f t="shared" si="0"/>
        <v>0</v>
      </c>
    </row>
    <row r="38" spans="1:7" x14ac:dyDescent="0.25">
      <c r="A38" s="51"/>
      <c r="B38" s="37">
        <v>1</v>
      </c>
      <c r="C38" s="37" t="s">
        <v>0</v>
      </c>
      <c r="D38" s="38" t="s">
        <v>74</v>
      </c>
      <c r="E38" s="39"/>
      <c r="F38" s="39">
        <f t="shared" si="1"/>
        <v>0</v>
      </c>
      <c r="G38" s="40">
        <f t="shared" si="0"/>
        <v>0</v>
      </c>
    </row>
    <row r="39" spans="1:7" x14ac:dyDescent="0.25">
      <c r="A39" s="51"/>
      <c r="B39" s="37">
        <v>30</v>
      </c>
      <c r="C39" s="37" t="s">
        <v>8</v>
      </c>
      <c r="D39" s="38" t="s">
        <v>46</v>
      </c>
      <c r="E39" s="39"/>
      <c r="F39" s="39">
        <f t="shared" si="1"/>
        <v>0</v>
      </c>
      <c r="G39" s="40">
        <f t="shared" si="0"/>
        <v>0</v>
      </c>
    </row>
    <row r="40" spans="1:7" x14ac:dyDescent="0.25">
      <c r="A40" s="51"/>
      <c r="B40" s="37">
        <v>24</v>
      </c>
      <c r="C40" s="37" t="s">
        <v>8</v>
      </c>
      <c r="D40" s="38" t="s">
        <v>37</v>
      </c>
      <c r="E40" s="39"/>
      <c r="F40" s="39">
        <f t="shared" si="1"/>
        <v>0</v>
      </c>
      <c r="G40" s="40">
        <f t="shared" si="0"/>
        <v>0</v>
      </c>
    </row>
    <row r="41" spans="1:7" x14ac:dyDescent="0.25">
      <c r="A41" s="51"/>
      <c r="B41" s="37">
        <v>2</v>
      </c>
      <c r="C41" s="37" t="s">
        <v>8</v>
      </c>
      <c r="D41" s="42" t="s">
        <v>51</v>
      </c>
      <c r="E41" s="39"/>
      <c r="F41" s="39">
        <f t="shared" si="1"/>
        <v>0</v>
      </c>
      <c r="G41" s="40">
        <f t="shared" si="0"/>
        <v>0</v>
      </c>
    </row>
    <row r="42" spans="1:7" x14ac:dyDescent="0.25">
      <c r="A42" s="51"/>
      <c r="B42" s="37">
        <v>56</v>
      </c>
      <c r="C42" s="37" t="s">
        <v>21</v>
      </c>
      <c r="D42" s="38" t="s">
        <v>22</v>
      </c>
      <c r="E42" s="39"/>
      <c r="F42" s="39">
        <f t="shared" si="1"/>
        <v>0</v>
      </c>
      <c r="G42" s="40">
        <f t="shared" si="0"/>
        <v>0</v>
      </c>
    </row>
    <row r="43" spans="1:7" x14ac:dyDescent="0.25">
      <c r="A43" s="51"/>
      <c r="B43" s="37">
        <v>8</v>
      </c>
      <c r="C43" s="37" t="s">
        <v>21</v>
      </c>
      <c r="D43" s="38" t="s">
        <v>10</v>
      </c>
      <c r="E43" s="39"/>
      <c r="F43" s="39">
        <f t="shared" si="1"/>
        <v>0</v>
      </c>
      <c r="G43" s="40">
        <f t="shared" si="0"/>
        <v>0</v>
      </c>
    </row>
    <row r="44" spans="1:7" ht="15" customHeight="1" x14ac:dyDescent="0.25">
      <c r="A44" s="51"/>
      <c r="B44" s="37">
        <v>1</v>
      </c>
      <c r="C44" s="37" t="s">
        <v>0</v>
      </c>
      <c r="D44" s="38" t="s">
        <v>24</v>
      </c>
      <c r="E44" s="39"/>
      <c r="F44" s="39">
        <f t="shared" si="1"/>
        <v>0</v>
      </c>
      <c r="G44" s="40">
        <f t="shared" si="0"/>
        <v>0</v>
      </c>
    </row>
    <row r="45" spans="1:7" x14ac:dyDescent="0.25">
      <c r="A45" s="51"/>
      <c r="B45" s="37">
        <v>1</v>
      </c>
      <c r="C45" s="37" t="s">
        <v>0</v>
      </c>
      <c r="D45" s="38" t="s">
        <v>23</v>
      </c>
      <c r="E45" s="39"/>
      <c r="F45" s="39">
        <f t="shared" si="1"/>
        <v>0</v>
      </c>
      <c r="G45" s="40">
        <f t="shared" si="0"/>
        <v>0</v>
      </c>
    </row>
    <row r="46" spans="1:7" x14ac:dyDescent="0.25">
      <c r="A46" s="51"/>
      <c r="B46" s="37">
        <v>4</v>
      </c>
      <c r="C46" s="37" t="s">
        <v>8</v>
      </c>
      <c r="D46" s="38" t="s">
        <v>75</v>
      </c>
      <c r="E46" s="39"/>
      <c r="F46" s="39">
        <f t="shared" si="1"/>
        <v>0</v>
      </c>
      <c r="G46" s="40">
        <f t="shared" si="0"/>
        <v>0</v>
      </c>
    </row>
    <row r="47" spans="1:7" x14ac:dyDescent="0.25">
      <c r="A47" s="51"/>
      <c r="B47" s="37">
        <v>26</v>
      </c>
      <c r="C47" s="37" t="s">
        <v>8</v>
      </c>
      <c r="D47" s="38" t="s">
        <v>47</v>
      </c>
      <c r="E47" s="39"/>
      <c r="F47" s="39">
        <f t="shared" si="1"/>
        <v>0</v>
      </c>
      <c r="G47" s="40">
        <f t="shared" si="0"/>
        <v>0</v>
      </c>
    </row>
    <row r="48" spans="1:7" x14ac:dyDescent="0.25">
      <c r="A48" s="51"/>
      <c r="B48" s="37">
        <v>3</v>
      </c>
      <c r="C48" s="37" t="s">
        <v>8</v>
      </c>
      <c r="D48" s="38" t="s">
        <v>48</v>
      </c>
      <c r="E48" s="39"/>
      <c r="F48" s="39">
        <f t="shared" si="1"/>
        <v>0</v>
      </c>
      <c r="G48" s="40">
        <f t="shared" si="0"/>
        <v>0</v>
      </c>
    </row>
    <row r="49" spans="1:9" x14ac:dyDescent="0.25">
      <c r="A49" s="51"/>
      <c r="B49" s="37">
        <v>4</v>
      </c>
      <c r="C49" s="37" t="s">
        <v>8</v>
      </c>
      <c r="D49" s="38" t="s">
        <v>53</v>
      </c>
      <c r="E49" s="39"/>
      <c r="F49" s="39">
        <f t="shared" si="1"/>
        <v>0</v>
      </c>
      <c r="G49" s="40">
        <f t="shared" si="0"/>
        <v>0</v>
      </c>
    </row>
    <row r="50" spans="1:9" ht="19.5" customHeight="1" x14ac:dyDescent="0.25">
      <c r="A50" s="52"/>
      <c r="B50" s="37">
        <v>1</v>
      </c>
      <c r="C50" s="37" t="s">
        <v>25</v>
      </c>
      <c r="D50" s="43" t="s">
        <v>26</v>
      </c>
      <c r="E50" s="39"/>
      <c r="F50" s="39">
        <f t="shared" si="1"/>
        <v>0</v>
      </c>
      <c r="G50" s="40">
        <f t="shared" si="0"/>
        <v>0</v>
      </c>
      <c r="I50" s="29">
        <f>SUM(G13:G50)</f>
        <v>0</v>
      </c>
    </row>
    <row r="51" spans="1:9" x14ac:dyDescent="0.25">
      <c r="D51" s="14" t="s">
        <v>16</v>
      </c>
      <c r="E51" s="21"/>
      <c r="F51" s="22">
        <f>SUM(F3:F50)</f>
        <v>0</v>
      </c>
    </row>
    <row r="52" spans="1:9" x14ac:dyDescent="0.25">
      <c r="D52" s="15" t="s">
        <v>17</v>
      </c>
      <c r="E52" s="23"/>
      <c r="F52" s="24">
        <f>F51*0.21</f>
        <v>0</v>
      </c>
    </row>
    <row r="53" spans="1:9" x14ac:dyDescent="0.25">
      <c r="D53" s="16" t="s">
        <v>18</v>
      </c>
      <c r="E53" s="25"/>
      <c r="F53" s="26">
        <f>F51+F52</f>
        <v>0</v>
      </c>
    </row>
    <row r="55" spans="1:9" x14ac:dyDescent="0.25">
      <c r="D55" s="34" t="s">
        <v>84</v>
      </c>
      <c r="F55" s="13">
        <f>SUM(G3+G5+G6+G7+G8+G9+G10+G11+G12)</f>
        <v>0</v>
      </c>
    </row>
    <row r="56" spans="1:9" x14ac:dyDescent="0.25">
      <c r="D56" s="34" t="s">
        <v>85</v>
      </c>
      <c r="F56" s="13">
        <f>SUM(G4+I50)</f>
        <v>0</v>
      </c>
      <c r="G56" s="13">
        <f>SUM(F55:F56)</f>
        <v>0</v>
      </c>
    </row>
    <row r="57" spans="1:9" x14ac:dyDescent="0.25">
      <c r="D57" s="34"/>
    </row>
    <row r="58" spans="1:9" x14ac:dyDescent="0.25">
      <c r="D58" s="34" t="s">
        <v>86</v>
      </c>
      <c r="F58" s="13">
        <f>SUM(G3:G12)</f>
        <v>0</v>
      </c>
    </row>
    <row r="59" spans="1:9" x14ac:dyDescent="0.25">
      <c r="D59" s="34" t="s">
        <v>87</v>
      </c>
      <c r="F59" s="13">
        <f>SUM(I50)</f>
        <v>0</v>
      </c>
      <c r="G59" s="13">
        <f>SUM(F58:F59)</f>
        <v>0</v>
      </c>
    </row>
  </sheetData>
  <mergeCells count="2">
    <mergeCell ref="A1:G1"/>
    <mergeCell ref="A3:A50"/>
  </mergeCells>
  <pageMargins left="0.70866141732283472" right="0.70866141732283472" top="0.78740157480314965" bottom="0.78740157480314965"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4"/>
  <sheetViews>
    <sheetView tabSelected="1" zoomScale="85" zoomScaleNormal="85" workbookViewId="0">
      <selection activeCell="A9" sqref="A9"/>
    </sheetView>
  </sheetViews>
  <sheetFormatPr defaultRowHeight="15" x14ac:dyDescent="0.25"/>
  <cols>
    <col min="2" max="2" width="5.85546875" style="1" customWidth="1"/>
    <col min="3" max="3" width="9.140625" style="1"/>
    <col min="4" max="4" width="77.28515625" style="2" customWidth="1"/>
    <col min="5" max="5" width="9.140625" style="9"/>
    <col min="6" max="6" width="12.85546875" style="9" customWidth="1"/>
    <col min="7" max="7" width="12.42578125" style="13" customWidth="1"/>
  </cols>
  <sheetData>
    <row r="1" spans="1:7" ht="21" x14ac:dyDescent="0.35">
      <c r="A1" s="49" t="s">
        <v>97</v>
      </c>
      <c r="B1" s="49"/>
      <c r="C1" s="49"/>
      <c r="D1" s="49"/>
      <c r="E1" s="49"/>
      <c r="F1" s="49"/>
      <c r="G1" s="49"/>
    </row>
    <row r="2" spans="1:7" s="3" customFormat="1" ht="45" x14ac:dyDescent="0.25">
      <c r="A2" s="4" t="s">
        <v>3</v>
      </c>
      <c r="B2" s="4" t="s">
        <v>12</v>
      </c>
      <c r="C2" s="4" t="s">
        <v>11</v>
      </c>
      <c r="D2" s="5" t="s">
        <v>1</v>
      </c>
      <c r="E2" s="4" t="s">
        <v>13</v>
      </c>
      <c r="F2" s="4" t="s">
        <v>14</v>
      </c>
      <c r="G2" s="12" t="s">
        <v>15</v>
      </c>
    </row>
    <row r="3" spans="1:7" ht="90" x14ac:dyDescent="0.25">
      <c r="A3" s="50" t="s">
        <v>98</v>
      </c>
      <c r="B3" s="6">
        <v>1</v>
      </c>
      <c r="C3" s="6" t="s">
        <v>0</v>
      </c>
      <c r="D3" s="7" t="s">
        <v>76</v>
      </c>
      <c r="E3" s="8"/>
      <c r="F3" s="8">
        <f>B3*E3</f>
        <v>0</v>
      </c>
      <c r="G3" s="35">
        <f t="shared" ref="G3:G8" si="0">F3*1.21</f>
        <v>0</v>
      </c>
    </row>
    <row r="4" spans="1:7" ht="45" x14ac:dyDescent="0.25">
      <c r="A4" s="51"/>
      <c r="B4" s="6">
        <v>3</v>
      </c>
      <c r="C4" s="6" t="s">
        <v>0</v>
      </c>
      <c r="D4" s="7" t="s">
        <v>81</v>
      </c>
      <c r="E4" s="8"/>
      <c r="F4" s="8">
        <f t="shared" ref="F4:F8" si="1">B4*E4</f>
        <v>0</v>
      </c>
      <c r="G4" s="35">
        <f t="shared" si="0"/>
        <v>0</v>
      </c>
    </row>
    <row r="5" spans="1:7" ht="135" x14ac:dyDescent="0.25">
      <c r="A5" s="51"/>
      <c r="B5" s="6">
        <v>4</v>
      </c>
      <c r="C5" s="6" t="s">
        <v>0</v>
      </c>
      <c r="D5" s="7" t="s">
        <v>77</v>
      </c>
      <c r="E5" s="8"/>
      <c r="F5" s="8">
        <f t="shared" si="1"/>
        <v>0</v>
      </c>
      <c r="G5" s="35">
        <f t="shared" si="0"/>
        <v>0</v>
      </c>
    </row>
    <row r="6" spans="1:7" ht="135" x14ac:dyDescent="0.25">
      <c r="A6" s="51"/>
      <c r="B6" s="6">
        <v>1</v>
      </c>
      <c r="C6" s="6" t="s">
        <v>0</v>
      </c>
      <c r="D6" s="7" t="s">
        <v>78</v>
      </c>
      <c r="E6" s="8"/>
      <c r="F6" s="8">
        <f t="shared" si="1"/>
        <v>0</v>
      </c>
      <c r="G6" s="35">
        <f t="shared" si="0"/>
        <v>0</v>
      </c>
    </row>
    <row r="7" spans="1:7" x14ac:dyDescent="0.25">
      <c r="A7" s="51"/>
      <c r="B7" s="6">
        <v>1</v>
      </c>
      <c r="C7" s="6" t="s">
        <v>0</v>
      </c>
      <c r="D7" s="7" t="s">
        <v>2</v>
      </c>
      <c r="E7" s="8"/>
      <c r="F7" s="8">
        <f t="shared" si="1"/>
        <v>0</v>
      </c>
      <c r="G7" s="35">
        <f t="shared" si="0"/>
        <v>0</v>
      </c>
    </row>
    <row r="8" spans="1:7" x14ac:dyDescent="0.25">
      <c r="A8" s="52"/>
      <c r="B8" s="6">
        <v>1</v>
      </c>
      <c r="C8" s="6" t="s">
        <v>25</v>
      </c>
      <c r="D8" s="11" t="s">
        <v>26</v>
      </c>
      <c r="E8" s="8"/>
      <c r="F8" s="8">
        <f t="shared" si="1"/>
        <v>0</v>
      </c>
      <c r="G8" s="35">
        <f t="shared" si="0"/>
        <v>0</v>
      </c>
    </row>
    <row r="9" spans="1:7" x14ac:dyDescent="0.25">
      <c r="A9" s="10"/>
      <c r="G9" s="36"/>
    </row>
    <row r="12" spans="1:7" x14ac:dyDescent="0.25">
      <c r="D12" s="14" t="s">
        <v>16</v>
      </c>
      <c r="E12" s="21"/>
      <c r="F12" s="22">
        <f>SUM(F3:F8)</f>
        <v>0</v>
      </c>
    </row>
    <row r="13" spans="1:7" x14ac:dyDescent="0.25">
      <c r="D13" s="15" t="s">
        <v>17</v>
      </c>
      <c r="E13" s="23"/>
      <c r="F13" s="24">
        <f>F12*0.21</f>
        <v>0</v>
      </c>
    </row>
    <row r="14" spans="1:7" x14ac:dyDescent="0.25">
      <c r="D14" s="16" t="s">
        <v>18</v>
      </c>
      <c r="E14" s="25"/>
      <c r="F14" s="26">
        <f>F12+F13</f>
        <v>0</v>
      </c>
    </row>
  </sheetData>
  <mergeCells count="2">
    <mergeCell ref="A1:G1"/>
    <mergeCell ref="A3:A8"/>
  </mergeCells>
  <pageMargins left="0.70866141732283472" right="0.70866141732283472" top="0.78740157480314965" bottom="0.78740157480314965"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Celkem fyziky dodávka</vt:lpstr>
      <vt:lpstr>Laboratoř fyziky dodávka</vt:lpstr>
      <vt:lpstr>Učebna fyziky dodávka</vt:lpstr>
      <vt:lpstr>Přípravna fyziku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UCEBNY</dc:creator>
  <cp:lastModifiedBy>Štepánka Procházková</cp:lastModifiedBy>
  <cp:lastPrinted>2024-11-08T07:29:01Z</cp:lastPrinted>
  <dcterms:created xsi:type="dcterms:W3CDTF">2015-06-05T18:19:34Z</dcterms:created>
  <dcterms:modified xsi:type="dcterms:W3CDTF">2024-11-13T10:11:28Z</dcterms:modified>
</cp:coreProperties>
</file>