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<sst xmlns="http://schemas.openxmlformats.org/spreadsheetml/2006/main" count="2026" uniqueCount="870">
  <si>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</si>
  <si>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</si>
  <si>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</si>
  <si>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</si>
  <si>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</si>
  <si>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</si>
  <si>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</si>
  <si>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</si>
  <si>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</si>
  <si>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</si>
  <si>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</si>
  <si>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</si>
  <si>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</si>
  <si>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</si>
  <si>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</si>
  <si>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</si>
  <si>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</si>
  <si>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</si>
  <si>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</si>
  <si>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</si>
  <si>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</si>
  <si>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</si>
  <si>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</si>
  <si>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</si>
  <si>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</si>
  <si>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</si>
  <si>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</si>
  <si>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</si>
  <si>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</si>
  <si>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</si>
  <si>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</si>
  <si>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</si>
  <si>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</si>
  <si>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</si>
  <si>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</si>
  <si>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</si>
  <si>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</si>
  <si>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</si>
  <si>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</si>
  <si>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</si>
  <si>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</si>
  <si>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</si>
  <si>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</si>
  <si>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</si>
  <si>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</si>
  <si>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</si>
  <si>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</si>
  <si>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</si>
  <si>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zahrnuje veškeré náklady spojené s objednatelem požadovanými zařízeními</t>
  </si>
  <si>
    <t>02851</t>
  </si>
  <si>
    <t>A</t>
  </si>
  <si>
    <t xml:space="preserve">PRŮZKUMNÉ PRÁCE DIAGNOSTIKY KONSTRUKCÍ NA POVRCHU
pasportizace stavu dálnice D11 před započetím výstavby </t>
  </si>
  <si>
    <t>zahrnuje veškeré náklady spojené s objednatelem požadovanými pracemi</t>
  </si>
  <si>
    <t>B</t>
  </si>
  <si>
    <t>PRŮZKUMNÉ PRÁCE DIAGNOSTIKY KONSTRUKCÍ NA POVRCHU
pasportizace stavu dálnice po ukončení výstavby</t>
  </si>
  <si>
    <t>02910</t>
  </si>
  <si>
    <t>OSTATNÍ POŽADAVKY - ZEMĚMĚŘIČSKÁ MĚŘENÍ
ZAMĚŘENÍ SKUTEČNÉHO PROVEDENÍ STAVBY</t>
  </si>
  <si>
    <t>1=1,000 [A]</t>
  </si>
  <si>
    <t>zahrnuje veškeré náklady spojené s objednatelem požadovanými pracemi, 
- pro stanovení orientační investorské ceny určete jednotkovou cenu jako 1% odhadované ceny stavby</t>
  </si>
  <si>
    <t>OSTATNÍ POŽADAVKY - ZEMĚMĚŘIČSKÁ MĚŘENÍ
VYTÝČENÍ STÁVAJÍCÍCH INŽENÝRSKÝCH SÍTÍ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</si>
  <si>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</si>
  <si>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</si>
  <si>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</si>
  <si>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</si>
  <si>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</si>
  <si>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</si>
  <si>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</si>
  <si>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</si>
  <si>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</si>
  <si>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</si>
  <si>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</si>
  <si>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</si>
  <si>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</si>
  <si>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</si>
  <si>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</si>
  <si>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</si>
  <si>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</si>
  <si>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</si>
  <si>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
identifikační tabule stavby se základními údaji o díle dle standardu KSÚS (1x informační, 2x omluvné)</t>
  </si>
  <si>
    <t>3ks=3,000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</si>
  <si>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</si>
  <si>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</si>
  <si>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</si>
  <si>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</si>
  <si>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</si>
  <si>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zahrnuje objednatelem povolené náklady na pořízení (event. pronájem), provozování, udržování a likvidaci zhotovitelova zařízení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</si>
  <si>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</si>
  <si>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</si>
  <si>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</si>
  <si>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</si>
  <si>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</si>
  <si>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</si>
  <si>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</si>
  <si>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</si>
  <si>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</si>
  <si>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</si>
  <si>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</si>
  <si>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</si>
  <si>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</si>
  <si>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</si>
  <si>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</si>
  <si>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</si>
  <si>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</si>
  <si>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</si>
  <si>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</si>
  <si>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</si>
  <si>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</si>
  <si>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</si>
  <si>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</si>
  <si>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</si>
  <si>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</si>
  <si>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</si>
  <si>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</si>
  <si>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odstranění křovin a stromů do průměru 100 mm
doprava dřevin bez ohledu na vzdálenost
spálení na hromadách nebo štěpkování</t>
  </si>
  <si>
    <t>11204</t>
  </si>
  <si>
    <t>KÁCENÍ STROMŮ D KMENE DO 0,3M S ODSTRANĚNÍM PAŘEZŮ
POVINNÝ ODKUP DŘEVNÍ HMOTY ZHOTOVITELEM</t>
  </si>
  <si>
    <t>4ks=4,000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</si>
  <si>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</si>
  <si>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11318</t>
  </si>
  <si>
    <t>ODSTRANĚNÍ KRYTU ZPEVNĚNÝCH PLOCH Z DLAŽDIC</t>
  </si>
  <si>
    <t xml:space="preserve">M3        </t>
  </si>
  <si>
    <t>svahy pod mostem: 2*18,00*1,86m2=66,960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</si>
  <si>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</si>
  <si>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</si>
  <si>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</si>
  <si>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</si>
  <si>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</si>
  <si>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</si>
  <si>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</si>
  <si>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</si>
  <si>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</si>
  <si>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</si>
  <si>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</si>
  <si>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</si>
  <si>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</si>
  <si>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</si>
  <si>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</si>
  <si>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</si>
  <si>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</si>
  <si>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</si>
  <si>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</si>
  <si>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</si>
  <si>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</si>
  <si>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</si>
  <si>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</si>
  <si>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</si>
  <si>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</si>
  <si>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</si>
  <si>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ochranná vrstva na dálnici při demolici nadjezdu: 29,481m2*100,00=2 948,100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</si>
  <si>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</si>
  <si>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Základy</t>
  </si>
  <si>
    <t>21461</t>
  </si>
  <si>
    <t>SEPARAČNÍ GEOTEXTILIE</t>
  </si>
  <si>
    <t>pod ochrannou vrstvu na dálnici při demolici nadjezdu: 37,50*100,00=3 750,000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</si>
  <si>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</si>
  <si>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</si>
  <si>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</si>
  <si>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</si>
  <si>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</si>
  <si>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</si>
  <si>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položka zahrnuje:
- demontáž a odstranění zařízení
- jeho odvoz na předepsané místo</t>
  </si>
  <si>
    <t>9113C2</t>
  </si>
  <si>
    <t>SVODIDLO OCEL SILNIČ JEDNOSTR, ÚROVEŇ ZADRŽ H2 - MONTÁŽ S PŘESUNEM (BEZ DODÁVKY)</t>
  </si>
  <si>
    <t>zpětné osazení dle pol.č.9113C3: 200,0m=200,000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</si>
  <si>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</si>
  <si>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</si>
  <si>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</si>
  <si>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</si>
  <si>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</si>
  <si>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</si>
  <si>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</si>
  <si>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</si>
  <si>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</si>
  <si>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</si>
  <si>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</si>
  <si>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</si>
  <si>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</si>
  <si>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</si>
  <si>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</si>
  <si>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Položka zahrnuje odstranění, demontáž a odklizení materiálu s odvozem na předepsané místo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</si>
  <si>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</si>
  <si>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</si>
  <si>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</si>
  <si>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</si>
  <si>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</si>
  <si>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</si>
  <si>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</si>
  <si>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</si>
  <si>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</si>
  <si>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</si>
  <si>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</si>
  <si>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</si>
  <si>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</si>
  <si>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</si>
  <si>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</si>
  <si>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</si>
  <si>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</si>
  <si>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</si>
  <si>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</si>
  <si>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</si>
  <si>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</si>
  <si>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</si>
  <si>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</si>
  <si>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</si>
  <si>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</si>
  <si>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</si>
  <si>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</si>
  <si>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</si>
  <si>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</si>
  <si>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</si>
  <si>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</si>
  <si>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</si>
  <si>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</si>
  <si>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</si>
  <si>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</si>
  <si>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</si>
  <si>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</si>
  <si>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</si>
  <si>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</si>
  <si>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</si>
  <si>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</si>
  <si>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</si>
  <si>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</si>
  <si>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</si>
  <si>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</si>
  <si>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zahrnuje veškeré poplatky majiteli zemníku související s nákupem zeminy (nikoliv s otvírkou zemníku)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</si>
  <si>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</si>
  <si>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</si>
  <si>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</si>
  <si>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</si>
  <si>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</si>
  <si>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</si>
  <si>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</si>
  <si>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</si>
  <si>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</si>
  <si>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</si>
  <si>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</si>
  <si>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</si>
  <si>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</si>
  <si>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</si>
  <si>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</si>
  <si>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</si>
  <si>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</si>
  <si>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</si>
  <si>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</si>
  <si>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</si>
  <si>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</si>
  <si>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</si>
  <si>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</si>
  <si>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</si>
  <si>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</si>
  <si>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</si>
  <si>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</si>
  <si>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</si>
  <si>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</si>
  <si>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dosypání do úrovně pláně, odečteno digitálně: 82,3m3=82,300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</si>
  <si>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</si>
  <si>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</si>
  <si>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</si>
  <si>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</si>
  <si>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</si>
  <si>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</si>
  <si>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</si>
  <si>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</si>
  <si>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 situace: 631,4m2+817,0m2=1 448,400 [A]</t>
  </si>
  <si>
    <t>položka zahrnuje úpravu pláně včetně vyrovnání výškových rozdílů. Míru zhutnění určuje projekt.</t>
  </si>
  <si>
    <t>18220</t>
  </si>
  <si>
    <t>ROZPROSTŘENÍ ORNICE VE SVAHU</t>
  </si>
  <si>
    <t>ze situace, vpravo: 9,3m2*0,15=1,395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</si>
  <si>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</si>
  <si>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</si>
  <si>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</si>
  <si>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ze situace
vpravo: 333,3m2*0,15=49,995 [A]
vlevo: 123,2m2*0,15=18,480 [B]
Celkem: A+B=68,475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</si>
  <si>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</si>
  <si>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</si>
  <si>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</si>
  <si>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 pol.č.18220,18230: (1,395m3+68,475m3)/0,15=465,800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</si>
  <si>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</si>
  <si>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</si>
  <si>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</si>
  <si>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ošetření 4x z pol.č.18241: 465,8m2*4=1 863,200 [A]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</si>
  <si>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</si>
  <si>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</si>
  <si>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</si>
  <si>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odplevelení 1,5x z pol.č.18241: 465,8m2*1,5=698,700 [A]</t>
  </si>
  <si>
    <t>položka zahrnuje celoplošný postřik a chemickou likvidace nežádoucích rostlin nebo jejích částí a zabránění jejich dalšímu růstu na urovnaném volném terénu</t>
  </si>
  <si>
    <t>215663</t>
  </si>
  <si>
    <t>ÚPRAVA PODLOŽÍ HYDRAULICKÝMI POJIVY DO 2% HL DO 0,5M</t>
  </si>
  <si>
    <t>úprava podloží v AZ, ze situace: 631,4m2+817,0m2=1 448,400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</si>
  <si>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</si>
  <si>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</si>
  <si>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</si>
  <si>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celkem 3% z pol.č.215663: 1448,4m2*2=2 896,800 [A]</t>
  </si>
  <si>
    <t>položka zahrnuje příplatek za 0,5% dalšího (i započatého) množství hydraulického pojiva přes 2%
druh hydraulického pojiva stanoví zadávací dokumentace</t>
  </si>
  <si>
    <t>Komunikace</t>
  </si>
  <si>
    <t>56140G</t>
  </si>
  <si>
    <t>SMĚSI Z KAMENIVA STMELENÉ CEMENTEM  SC C 8/10</t>
  </si>
  <si>
    <t>ze situace: 1549,2m2*0,18=278,856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</si>
  <si>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</si>
  <si>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</si>
  <si>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</si>
  <si>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odečteno digitálně: 184,725m3+232,01m3=416,735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</si>
  <si>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</si>
  <si>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</si>
  <si>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</si>
  <si>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ze situace: 239,40*0,50=119,700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</si>
  <si>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</si>
  <si>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</si>
  <si>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
0,6KG/M2</t>
  </si>
  <si>
    <t>pod ACP: 2092,881m2=2 092,881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</si>
  <si>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</si>
  <si>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</si>
  <si>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</si>
  <si>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</si>
  <si>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</si>
  <si>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</si>
  <si>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</si>
  <si>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</si>
  <si>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574E78</t>
  </si>
  <si>
    <t>ASFALTOVÝ BETON PRO PODKLADNÍ VRSTVY ACP 22+, 22S TL. 80MM
ACP 22+</t>
  </si>
  <si>
    <t>z pol.č.574J54: 2053,3m2+(95,93+136,90)*0,17=2 092,881 [A]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</si>
  <si>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</si>
  <si>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</si>
  <si>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</si>
  <si>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</si>
  <si>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</si>
  <si>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</si>
  <si>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- dodání kameniva předepsané kvality a zrnitosti
- posyp předepsaným množstvím</t>
  </si>
  <si>
    <t>576411</t>
  </si>
  <si>
    <t>POSYP KAMENIVEM OBALOVANÝM 2KG/M2
1,5KG/M2</t>
  </si>
  <si>
    <t>na SMA: 2053,3m2=2 053,300 [A]</t>
  </si>
  <si>
    <t>- dodání obalovaného kameniva předepsané kvality a zrnitosti
- posyp předepsaným množstvím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</si>
  <si>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</si>
  <si>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</si>
  <si>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</si>
  <si>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</si>
  <si>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</si>
  <si>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</si>
  <si>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</si>
  <si>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</si>
  <si>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</si>
  <si>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vpravo v ZÚ: 2ks=2,000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</si>
  <si>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</si>
  <si>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</si>
  <si>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</si>
  <si>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bílé: 4ks+4ks=8,000 [A]
modré: 4ks+4ks=8,000 [B]
Celkem: A+B=16,000 [C]</t>
  </si>
  <si>
    <t>- kompletní dodávka se všemi pomocnými a doplňujícími pracemi a součástmi</t>
  </si>
  <si>
    <t>914122</t>
  </si>
  <si>
    <t>DOPRAVNÍ ZNAČKY ZÁKLADNÍ VELIKOSTI OCELOVÉ FÓLIE TŘ 1 - MONTÁŽ S PŘEMÍSTĚNÍM</t>
  </si>
  <si>
    <t>zpětné osazení dle pol.č.914123: 1ks=1,000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</si>
  <si>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</si>
  <si>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</si>
  <si>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</si>
  <si>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</si>
  <si>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</si>
  <si>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</si>
  <si>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</si>
  <si>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</si>
  <si>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</si>
  <si>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</si>
  <si>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</si>
  <si>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</si>
  <si>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</si>
  <si>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</si>
  <si>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položka zahrnuje:
- sloupky a upevňovací zařízení včetně jejich osazení (betonová patka, zemní práce)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</si>
  <si>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</si>
  <si>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</si>
  <si>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</si>
  <si>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</si>
  <si>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</si>
  <si>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</si>
  <si>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</si>
  <si>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</si>
  <si>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</si>
  <si>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</si>
  <si>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</si>
  <si>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</si>
  <si>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</si>
  <si>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</si>
  <si>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</si>
  <si>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</si>
  <si>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</si>
  <si>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položka zahrnuje řezání vozovkové vrstvy v předepsané tloušťce, včetně spotřeby vody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</si>
  <si>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</si>
  <si>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</si>
  <si>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</si>
  <si>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</si>
  <si>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</si>
  <si>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</si>
  <si>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</si>
  <si>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</si>
  <si>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</si>
  <si>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</si>
  <si>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</si>
  <si>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</si>
  <si>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</si>
  <si>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</si>
  <si>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</si>
  <si>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</si>
  <si>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</si>
  <si>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</si>
  <si>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</si>
  <si>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</si>
  <si>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</si>
  <si>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</si>
  <si>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</si>
  <si>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</si>
  <si>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</si>
  <si>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</si>
  <si>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</si>
  <si>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</si>
  <si>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</si>
  <si>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Položka zahrnuje veškerou manipulaci s vybouranou sutí a s vybouranými hmotami vč. uložení na skládku.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</si>
  <si>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</si>
  <si>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</si>
  <si>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</si>
  <si>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</si>
  <si>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</si>
  <si>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</si>
  <si>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</si>
  <si>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</si>
  <si>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</si>
  <si>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</si>
  <si>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</si>
  <si>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</si>
  <si>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</si>
  <si>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</si>
  <si>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ze situace, SN8: 22,0m=22,000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</si>
  <si>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</si>
  <si>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</si>
  <si>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</si>
  <si>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</si>
  <si>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</si>
  <si>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</si>
  <si>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</si>
  <si>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</si>
  <si>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</si>
  <si>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</si>
  <si>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</si>
  <si>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</si>
  <si>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</si>
  <si>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</si>
  <si>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</si>
  <si>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</si>
  <si>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</si>
  <si>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</si>
  <si>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</si>
  <si>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</si>
  <si>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</si>
  <si>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</si>
  <si>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</si>
  <si>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</si>
  <si>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</si>
  <si>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</si>
  <si>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</si>
  <si>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</si>
  <si>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</si>
  <si>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</si>
  <si>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</si>
  <si>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</si>
  <si>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</si>
  <si>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</si>
  <si>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</si>
  <si>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</si>
  <si>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</si>
  <si>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</si>
  <si>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</si>
  <si>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</si>
  <si>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</si>
  <si>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</si>
  <si>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</si>
  <si>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</si>
  <si>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</si>
  <si>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</si>
  <si>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</si>
  <si>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</si>
  <si>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</si>
  <si>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</si>
  <si>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</si>
  <si>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</si>
  <si>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</si>
  <si>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</si>
  <si>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</si>
  <si>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</si>
  <si>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</si>
  <si>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</si>
  <si>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</si>
  <si>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</si>
  <si>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</si>
  <si>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</si>
  <si>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položka zahrnuje denní sazbu za pronájem zařízení
počet měrných jednotek se určí jako součin délky zařízení a počtu dnů použití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</si>
  <si>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</si>
  <si>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</si>
  <si>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</si>
  <si>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</si>
  <si>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</si>
  <si>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</si>
  <si>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</si>
  <si>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</si>
  <si>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</si>
  <si>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položka zahrnuje:
- dodávku sloupku s distančním kusem s předepsanou povrchovou úpravou, včetně nutných spojovacích prvků
- osazení sloupku s distančním kusem zaberaněním nebo osazením do betonového bloku (včetně betonového bloků a nutných zemních prací)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</si>
  <si>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</si>
  <si>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</si>
  <si>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</si>
  <si>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</si>
  <si>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</si>
  <si>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</si>
  <si>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</si>
  <si>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</si>
  <si>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</si>
  <si>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zahrnuje dodávku a osazení knoflíků předepsaným způsobem</t>
  </si>
  <si>
    <t>SO 201</t>
  </si>
  <si>
    <t>III/6111 JIRNY MOST EV. Č. 6111-1</t>
  </si>
  <si>
    <t>201</t>
  </si>
  <si>
    <t>dle pol.č.13173: 2645,299m3*1,9=5 026,068 [A]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</si>
  <si>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</si>
  <si>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</si>
  <si>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</si>
  <si>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</si>
  <si>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</si>
  <si>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</si>
  <si>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</si>
  <si>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</si>
  <si>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</si>
  <si>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</si>
  <si>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</si>
  <si>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položka nezahrnuje žádnou manipulaci s výkopkem (nakládání, doprava)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</si>
  <si>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</si>
  <si>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</si>
  <si>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</si>
  <si>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</si>
  <si>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</si>
  <si>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</si>
  <si>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</si>
  <si>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</si>
  <si>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</si>
  <si>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</si>
  <si>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</si>
  <si>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</si>
  <si>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</si>
  <si>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</si>
  <si>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</si>
  <si>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</si>
  <si>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</si>
  <si>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</si>
  <si>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</si>
  <si>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Zahrnuje dodání předepsané travní směsi, hydroosev na ornici, zalévání, první pokosení, to vše bez ohledu na sklon terénu</t>
  </si>
  <si>
    <t>21331</t>
  </si>
  <si>
    <t>DRENÁŽNÍ VRSTVY Z BETONU MEZEROVITÉHO (DRENÁŽNÍHO)</t>
  </si>
  <si>
    <t>obetonování drenážního potrubí z pol.č.87533: 31,88*0,07m2=2,232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</si>
  <si>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</si>
  <si>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</si>
  <si>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</si>
  <si>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</si>
  <si>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</si>
  <si>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</si>
  <si>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22694.R</t>
  </si>
  <si>
    <t>ZÁPOROVÉ PAŽENÍ Z KOVU DOČASNÉ
- plocha pažení byla stanovena na základě délky pažení a výšky ke dnu výkopu
Zahrnuje všechny práce a dodávku materiálů vč. zápor, výdřevy, převázky, vrtu pro zápory, osazení a zabetonování zápor konců zápor a po ukončení prací odřezání a odstraněním volné části zápor, převázky, výdřev atd.</t>
  </si>
  <si>
    <t>O1: 25,95*3,50=90,825 [A]
O3: 25,95*3,50=90,825 [B]
P2: 17,50*4,00=70,000 [C]
Celkem: A+B+C=251,650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</si>
  <si>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</si>
  <si>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27157</t>
  </si>
  <si>
    <t>POLŠTÁŘE POD ZÁKLADY Z KAMENIVA TĚŽENÉHO</t>
  </si>
  <si>
    <t>pod gabion
O1: 30,00*3,55m2=106,500 [A]
O3: 28,80*0,95m2=27,360 [B]
Celkem: A+B=133,860 [C]</t>
  </si>
  <si>
    <t>položka zahrnuje dodávku předepsaného kameniva, mimostaveništní a vnitrostaveništní dopravu a jeho uložení
není-li v zadávací dokumentaci uvedeno jinak, jedná se o nakupovaný materiál</t>
  </si>
  <si>
    <t>272325</t>
  </si>
  <si>
    <t>ZÁKLADY ZE ŽELEZOBETONU DO C30/37</t>
  </si>
  <si>
    <t>O1: 1,00*95,19m2=95,190 [A]
P2: 15,29*4,64m2=70,946 [B]
O3: 1,00*95,46m2=95,460 [C]
Celkem: A+B+C=261,596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</si>
  <si>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</si>
  <si>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</si>
  <si>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</si>
  <si>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z výkazu výztuže
O1: 13,45t=13,450 [A]
P2: 10,025t=10,025 [B]
O3: 13,488t=13,488 [C]
Celkem: A+B+C=36,963 [D]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</si>
  <si>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</si>
  <si>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</si>
  <si>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
TĚSNÍCÍ FÓLIE</t>
  </si>
  <si>
    <t>odvodnění za rubem opěr
O1: 16,00*12,41=198,560 [A]
O3: 16,00*11,29=180,640 [B]
Celkem: A+B=379,200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</si>
  <si>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</si>
  <si>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</si>
  <si>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</si>
  <si>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</si>
  <si>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</si>
  <si>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</si>
  <si>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</si>
  <si>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</si>
  <si>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</si>
  <si>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levá: 75,17*0,804m2=60,437 [A]
pravá: 75,17*0,795m2=59,760 [B]
Celkem: A+B=120,197 [C]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</si>
  <si>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</si>
  <si>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</si>
  <si>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</si>
  <si>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z výkazu výztuže
levá: 9,078t=9,078 [A]
pravá: 8,96t=8,960 [B]
Celkem: A+B=18,038 [C]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</si>
  <si>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</si>
  <si>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</si>
  <si>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</si>
  <si>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</si>
  <si>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- položka zahrnuje dodávku a osazení drátěných košů s výplní lomovým kamenem.
- gabionové matrace se vykazují v pol.č.2722**.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</si>
  <si>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</si>
  <si>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</si>
  <si>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</si>
  <si>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</si>
  <si>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</si>
  <si>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</si>
  <si>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</si>
  <si>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</si>
  <si>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</si>
  <si>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</si>
  <si>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</si>
  <si>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</si>
  <si>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</si>
  <si>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</si>
  <si>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</si>
  <si>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</si>
  <si>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</si>
  <si>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</si>
  <si>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</si>
  <si>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</si>
  <si>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</si>
  <si>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- součástí položky je zhotovení mostovky z prefabrikovaných dílců, spřažených železobetonovou deskou a koncovými příčníky, včetně osazení a dodání veškeré výztuže.
Pro položku platí všechny technické specifikace uvedené v OTSKP-SPK v části I – Popisovník prací staveb pozemních komunikací, Skupina stavebních dílů 4, Ustanovení k položkám 424A**.</t>
  </si>
  <si>
    <t>42853</t>
  </si>
  <si>
    <t>MOSTNÍ LOŽISKA HRNCOVÁ PRO ZATÍŽ DO 5,0MN</t>
  </si>
  <si>
    <t>O1: 2ks=2,000 [A]
O3: 2ks=2,000 [B]
Celkem: A+B=4,000 [C]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</si>
  <si>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</si>
  <si>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</si>
  <si>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</si>
  <si>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</si>
  <si>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</si>
  <si>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</si>
  <si>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</si>
  <si>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</si>
  <si>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</si>
  <si>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</si>
  <si>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 základy
O1: 145,2m2*0,20=29,040 [A]
P2: 15,70*4,40*0,20=13,816 [B]
O3: 184,0m2*0,20=36,800 [C]
pod drenáž
O1: 44,59m2*0,30=13,377 [D]
O3: 30,72m2*0,30=9,216 [E]
pod přechodovou desku
O1: 13,75*6,39*0,35=30,752 [F]
O3: 13,75*6,39*0,35=30,752 [G]
pod římsou na křídlech
O1: (10,10+10,35)*1,275*1,10=28,681 [H] 
O3: (11,10+9,95)*1,275*1,10=29,523 [I]
Celkem: A+B+C+D+E+F+G+H+I=221,957 [J]</t>
  </si>
  <si>
    <t>451315</t>
  </si>
  <si>
    <t>PODKLADNÍ A VÝPLŇOVÉ VRSTVY Z PROSTÉHO BETONU C30/37
C30/37 - XF3+XA1</t>
  </si>
  <si>
    <t>betonová plomba pod základy
O1: 145,7m2*0,50=72,850 [A]
P2: 17,30*5,95*0,50=51,468 [B]
O3: 184,0m2*0,50=92,000 [C]
Celkem: A+B+C=216,318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</si>
  <si>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</si>
  <si>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</si>
  <si>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</si>
  <si>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</si>
  <si>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</si>
  <si>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</si>
  <si>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</si>
  <si>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</si>
  <si>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</si>
  <si>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</si>
  <si>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</si>
  <si>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</si>
  <si>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</si>
  <si>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</si>
  <si>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</si>
  <si>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</si>
  <si>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</si>
  <si>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</si>
  <si>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</si>
  <si>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</si>
  <si>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</si>
  <si>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</si>
  <si>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</si>
  <si>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</si>
  <si>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</si>
  <si>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položka zahrnuje:
- provedení předepsané úpravy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</si>
  <si>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</si>
  <si>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</si>
  <si>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</si>
  <si>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</si>
  <si>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</si>
  <si>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</si>
  <si>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</si>
  <si>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pod římsou
levá: 51,647*2,15=111,041 [A]
pravá: 51,647*2,15=111,041 [B]
Celkem: A+B=222,082 [C]</t>
  </si>
  <si>
    <t>položka zahrnuje:
- dodání  předepsaného ochranného materiálu
- zřízení ochrany izolace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</si>
  <si>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</si>
  <si>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</si>
  <si>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</si>
  <si>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</si>
  <si>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</si>
  <si>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</si>
  <si>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</si>
  <si>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</si>
  <si>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</si>
  <si>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</si>
  <si>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</si>
  <si>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</si>
  <si>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</si>
  <si>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</si>
  <si>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</si>
  <si>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</si>
  <si>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</si>
  <si>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</si>
  <si>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>87533</t>
  </si>
  <si>
    <t>POTRUBÍ DREN Z TRUB PLAST DN DO 150MM</t>
  </si>
  <si>
    <t>odvodnění za rubem opěr
O1: 15,94m=15,940 [A]
O3: 15,94m=15,940 [B]
Celkem: A+B=31,880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</si>
  <si>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</si>
  <si>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</si>
  <si>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</si>
  <si>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levá římsa: 2*87,17m=174,340 [A]
pravá římsa: 2*87,17m=174,340 [B]
Celkem: A+B=348,680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</si>
  <si>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</si>
  <si>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89722</t>
  </si>
  <si>
    <t>VPUSŤ KANALIZAČNÍ HORSKÁ KOMPLETNÍ Z BETON DÍLCŮ</t>
  </si>
  <si>
    <t>O1: 2ks=2,000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</si>
  <si>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</si>
  <si>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Potrubí</t>
  </si>
  <si>
    <t>9111C1</t>
  </si>
  <si>
    <t>ZÁBRADLÍ SILNIČNÍ LANKOVÉ - DODÁVKA A MONTÁŽ</t>
  </si>
  <si>
    <t>na gabionu
O1: 30,1m=30,100 [A]
O3: 28,8m=28,800 [B]
Celkem: A+B=58,900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</si>
  <si>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</si>
  <si>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</si>
  <si>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</si>
  <si>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</si>
  <si>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</si>
  <si>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</si>
  <si>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</si>
  <si>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</si>
  <si>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</si>
  <si>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</si>
  <si>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</si>
  <si>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</si>
  <si>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</si>
  <si>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</si>
  <si>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</si>
  <si>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položka zahrnuje:
- dodání a osazení nivelační značky včetně nutných zemních prací
- vnitrostaveništní a mimostaveništní dopravu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</si>
  <si>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</si>
  <si>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</si>
  <si>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</si>
  <si>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</si>
  <si>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</si>
  <si>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914A21</t>
  </si>
  <si>
    <t>EV ČÍSLO MOSTU OCEL S FÓLIÍ TŘ.1 DODÁVKA A MONTÁŽ</t>
  </si>
  <si>
    <t>před a za nadjezdem: 2ks=2,000 [A]</t>
  </si>
  <si>
    <t>položka zahrnuje:
- dodávku a montáž značek v požadovaném provedení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</si>
  <si>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</si>
  <si>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</si>
  <si>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</si>
  <si>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</si>
  <si>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</si>
  <si>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</si>
  <si>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</si>
  <si>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</si>
  <si>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</si>
  <si>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</si>
  <si>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</si>
  <si>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</si>
  <si>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</si>
  <si>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</si>
  <si>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</si>
  <si>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</si>
  <si>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položka zahrnuje dodávku a osazení předepsaného materiálu, očištění ploch spáry před úpravou, očištění okolí spáry po úpravě</t>
  </si>
  <si>
    <t>93151</t>
  </si>
  <si>
    <t>MOSTNÍ ZÁVĚRY POVRCHOVÉ POSUN DO 60MM</t>
  </si>
  <si>
    <t>O1: 18,63m=18,630 [A]
O3: 18,63m=18,630 [B]
Celkem: A+B=37,260 [C]</t>
  </si>
  <si>
    <t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</si>
  <si>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93312</t>
  </si>
  <si>
    <t>ZATĚŽOVACÍ ZKOUŠKA MOSTU STATICKÁ 1. POLE DO 500M2</t>
  </si>
  <si>
    <t>1ks=1,000 [A]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</si>
  <si>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</si>
  <si>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</si>
  <si>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</si>
  <si>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</si>
  <si>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</si>
  <si>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</si>
  <si>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</si>
  <si>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935822</t>
  </si>
  <si>
    <t>ŽLABY A RIGOLY DLÁŽDĚNÉ Z KOSTEK VELKÝCH DO BETONU TL 100MM</t>
  </si>
  <si>
    <t>skluzy
O1: (1,50+1,50)*1,00=3,000 [A]
O3: (1,50+1,50)*1,00=3,000 [B]
Celkem: A+B=6,000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</si>
  <si>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</si>
  <si>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936532</t>
  </si>
  <si>
    <t>MOSTNÍ ODVODŇOVACÍ SOUPRAVA 300/500</t>
  </si>
  <si>
    <t>6ks=6,000 [A]</t>
  </si>
  <si>
    <t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</si>
  <si>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</si>
  <si>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</si>
  <si>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14ks=14,000 [A]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</si>
  <si>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</si>
  <si>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</si>
  <si>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</si>
  <si>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</si>
  <si>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</si>
  <si>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</si>
  <si>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</si>
  <si>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zahrnuje veškeré poplatky provozovateli skládky související s uložením odpadu na skládce.</t>
  </si>
  <si>
    <t>015621</t>
  </si>
  <si>
    <t>POPLATKY ZA LIKVIDACI ODPADŮ NEBEZPEČNÝCH - KABELY S PLASTOVOU IZOLACÍ</t>
  </si>
  <si>
    <t>70*0,64/1000=0,045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</si>
  <si>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</si>
  <si>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</si>
  <si>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</si>
  <si>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</si>
  <si>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</si>
  <si>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</si>
  <si>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</si>
  <si>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</si>
  <si>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</si>
  <si>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</si>
  <si>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Všeobecné úpravy musí zahrnovat úpravu území po uskutečnění stavby, tak jak je požadováno v zadávací dokumentaci s výjimkou těch prací, pro které jsou uvedeny samostatné položky.</t>
  </si>
  <si>
    <t>kabelové lože: 70,00*0,50*0,10=3,500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</si>
  <si>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</si>
  <si>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</si>
  <si>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</si>
  <si>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702311</t>
  </si>
  <si>
    <t>ZAKRYTÍ KABELŮ VÝSTRAŽNOU FÓLIÍ ŠÍŘKY DO 20 CM
červená a oranžová výstražná fólie dle PD</t>
  </si>
  <si>
    <t>2*70,00=140,000 [A]</t>
  </si>
  <si>
    <t>1. Položka obsahuje:
 – dodávku a montáž fólie
 – přípravu podkladu pro osazení
2. Položka neobsahuje:
 X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</si>
  <si>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</si>
  <si>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</si>
  <si>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</si>
  <si>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</si>
  <si>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</si>
  <si>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</si>
  <si>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>709612</t>
  </si>
  <si>
    <t>DEMONTÁŽ CHRÁNIČKY/TRUBKY</t>
  </si>
  <si>
    <t>70,0m=70,000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</si>
  <si>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</si>
  <si>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</si>
  <si>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</si>
  <si>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</si>
  <si>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</si>
  <si>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</si>
  <si>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</si>
  <si>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</si>
  <si>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</si>
  <si>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</si>
  <si>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</si>
  <si>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</si>
  <si>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</si>
  <si>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</si>
  <si>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</si>
  <si>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</si>
  <si>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</si>
  <si>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</si>
  <si>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</si>
  <si>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</si>
  <si>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 xml:space="preserve">HOD       </t>
  </si>
  <si>
    <t>12hod=12,000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</si>
  <si>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</si>
  <si>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75I813</t>
  </si>
  <si>
    <t>KABEL OPTICKÝ SINGLEMODE DO 72 VLÁKEN</t>
  </si>
  <si>
    <t xml:space="preserve">KMVLÁKNO  </t>
  </si>
  <si>
    <t>5*72*0,07=25,200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</si>
  <si>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</si>
  <si>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75I81Y</t>
  </si>
  <si>
    <t>KABEL OPTICKÝ SINGLEMODE - DEMONTÁŽ</t>
  </si>
  <si>
    <t>5*70,00=350,000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</si>
  <si>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</si>
  <si>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</si>
  <si>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</si>
  <si>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</si>
  <si>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</si>
  <si>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</si>
  <si>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</si>
  <si>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</si>
  <si>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</si>
  <si>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 xml:space="preserve">ÚSEK      </t>
  </si>
  <si>
    <t>5=5,000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</si>
  <si>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</si>
  <si>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</si>
  <si>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</si>
  <si>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5*70,0m=350,000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</si>
  <si>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</si>
  <si>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</si>
  <si>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>OPTOTRUBKOVÁ SPOJKA  PRŮMĚRU DO 40 MM - DODÁVKA</t>
  </si>
  <si>
    <t>10ks=10,000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</si>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</sst>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'000'!H56</f>
      </c>
      <c s="13">
        <f>'000'!P56</f>
      </c>
      <c s="13">
        <f>C11+D11</f>
      </c>
    </row>
    <row r="12" spans="1:5" ht="12.75" customHeight="1">
      <c r="A12" s="7" t="s">
        <v>89</v>
      </c>
      <c s="7" t="s">
        <v>88</v>
      </c>
      <c s="13">
        <f>'001'!H128</f>
      </c>
      <c s="13">
        <f>'001'!P128</f>
      </c>
      <c s="13">
        <f>C12+D12</f>
      </c>
    </row>
    <row r="13" spans="1:5" ht="12.75" customHeight="1">
      <c r="A13" s="7" t="s">
        <v>217</v>
      </c>
      <c s="7" t="s">
        <v>216</v>
      </c>
      <c s="13">
        <f>'101'!H185</f>
      </c>
      <c s="13">
        <f>'101'!P185</f>
      </c>
      <c s="13">
        <f>C13+D13</f>
      </c>
    </row>
    <row r="14" spans="1:5" ht="12.75" customHeight="1">
      <c r="A14" s="7" t="s">
        <v>398</v>
      </c>
      <c s="7" t="s">
        <v>397</v>
      </c>
      <c s="13">
        <f>'102'!H128</f>
      </c>
      <c s="13">
        <f>'102'!P128</f>
      </c>
      <c s="13">
        <f>C14+D14</f>
      </c>
    </row>
    <row r="15" spans="1:5" ht="12.75" customHeight="1">
      <c r="A15" s="7" t="s">
        <v>466</v>
      </c>
      <c s="7" t="s">
        <v>465</v>
      </c>
      <c s="13">
        <f>'181'!H65</f>
      </c>
      <c s="13">
        <f>'181'!P65</f>
      </c>
      <c s="13">
        <f>C15+D15</f>
      </c>
    </row>
    <row r="16" spans="1:5" ht="12.75" customHeight="1">
      <c r="A16" s="7" t="s">
        <v>503</v>
      </c>
      <c s="7" t="s">
        <v>502</v>
      </c>
      <c s="13">
        <f>'191'!H26</f>
      </c>
      <c s="13">
        <f>'191'!P26</f>
      </c>
      <c s="13">
        <f>C16+D16</f>
      </c>
    </row>
    <row r="17" spans="1:5" ht="12.75" customHeight="1">
      <c r="A17" s="7" t="s">
        <v>513</v>
      </c>
      <c s="7" t="s">
        <v>512</v>
      </c>
      <c s="13">
        <f>'201'!H287</f>
      </c>
      <c s="13">
        <f>'201'!P287</f>
      </c>
      <c s="13">
        <f>C17+D17</f>
      </c>
    </row>
    <row r="18" spans="1:5" ht="12.75" customHeight="1">
      <c r="A18" s="7" t="s">
        <v>772</v>
      </c>
      <c s="7" t="s">
        <v>771</v>
      </c>
      <c s="13">
        <f>'491'!H119</f>
      </c>
      <c s="13">
        <f>'491'!P119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4:4" ht="114.75">
      <c r="D14" s="15" t="s">
        <v>48</v>
      </c>
    </row>
    <row r="15" spans="1:16" ht="12.75">
      <c r="A15" s="7">
        <v>2</v>
      </c>
      <c s="7" t="s">
        <v>49</v>
      </c>
      <c s="7" t="s">
        <v>50</v>
      </c>
      <c s="7" t="s">
        <v>51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47</v>
      </c>
    </row>
    <row r="17" spans="4:4" ht="114.75">
      <c r="D17" s="15" t="s">
        <v>52</v>
      </c>
    </row>
    <row r="18" spans="1:16" ht="12.75">
      <c r="A18" s="7">
        <v>3</v>
      </c>
      <c s="7" t="s">
        <v>49</v>
      </c>
      <c s="7" t="s">
        <v>53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52</v>
      </c>
    </row>
    <row r="21" spans="1:16" ht="12.75">
      <c r="A21" s="7">
        <v>4</v>
      </c>
      <c s="7" t="s">
        <v>55</v>
      </c>
      <c s="7" t="s">
        <v>50</v>
      </c>
      <c s="7" t="s">
        <v>56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57</v>
      </c>
    </row>
    <row r="23" spans="4:4" ht="267.75">
      <c r="D23" s="15" t="s">
        <v>58</v>
      </c>
    </row>
    <row r="24" spans="1:16" ht="12.75">
      <c r="A24" s="7">
        <v>5</v>
      </c>
      <c s="7" t="s">
        <v>55</v>
      </c>
      <c s="7" t="s">
        <v>53</v>
      </c>
      <c s="7" t="s">
        <v>59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</v>
      </c>
    </row>
    <row r="26" spans="4:4" ht="267.75">
      <c r="D26" s="15" t="s">
        <v>60</v>
      </c>
    </row>
    <row r="27" spans="1:16" ht="12.75">
      <c r="A27" s="7">
        <v>6</v>
      </c>
      <c s="7" t="s">
        <v>61</v>
      </c>
      <c s="7" t="s">
        <v>50</v>
      </c>
      <c s="7" t="s">
        <v>62</v>
      </c>
      <c s="7" t="s">
        <v>46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47</v>
      </c>
    </row>
    <row r="29" spans="4:4" ht="114.75">
      <c r="D29" s="15" t="s">
        <v>52</v>
      </c>
    </row>
    <row r="30" spans="1:16" ht="12.75">
      <c r="A30" s="7">
        <v>7</v>
      </c>
      <c s="7" t="s">
        <v>61</v>
      </c>
      <c s="7" t="s">
        <v>53</v>
      </c>
      <c s="7" t="s">
        <v>63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47</v>
      </c>
    </row>
    <row r="32" spans="4:4" ht="114.75">
      <c r="D32" s="15" t="s">
        <v>52</v>
      </c>
    </row>
    <row r="33" spans="1:16" ht="12.75">
      <c r="A33" s="7">
        <v>8</v>
      </c>
      <c s="7" t="s">
        <v>64</v>
      </c>
      <c s="7" t="s">
        <v>44</v>
      </c>
      <c s="7" t="s">
        <v>65</v>
      </c>
      <c s="7" t="s">
        <v>66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57</v>
      </c>
    </row>
    <row r="35" spans="4:4" ht="114.75">
      <c r="D35" s="15" t="s">
        <v>52</v>
      </c>
    </row>
    <row r="36" spans="1:16" ht="12.75">
      <c r="A36" s="7">
        <v>9</v>
      </c>
      <c s="7" t="s">
        <v>67</v>
      </c>
      <c s="7" t="s">
        <v>44</v>
      </c>
      <c s="7" t="s">
        <v>68</v>
      </c>
      <c s="7" t="s">
        <v>46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57</v>
      </c>
    </row>
    <row r="38" spans="4:4" ht="114.75">
      <c r="D38" s="15" t="s">
        <v>52</v>
      </c>
    </row>
    <row r="39" spans="1:16" ht="12.75">
      <c r="A39" s="7">
        <v>10</v>
      </c>
      <c s="7" t="s">
        <v>69</v>
      </c>
      <c s="7" t="s">
        <v>44</v>
      </c>
      <c s="7" t="s">
        <v>70</v>
      </c>
      <c s="7" t="s">
        <v>46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57</v>
      </c>
    </row>
    <row r="41" spans="4:4" ht="114.75">
      <c r="D41" s="15" t="s">
        <v>52</v>
      </c>
    </row>
    <row r="42" spans="1:16" ht="12.75">
      <c r="A42" s="7">
        <v>11</v>
      </c>
      <c s="7" t="s">
        <v>71</v>
      </c>
      <c s="7" t="s">
        <v>44</v>
      </c>
      <c s="7" t="s">
        <v>72</v>
      </c>
      <c s="7" t="s">
        <v>46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</v>
      </c>
    </row>
    <row r="44" spans="4:4" ht="409.5">
      <c r="D44" s="15" t="s">
        <v>73</v>
      </c>
    </row>
    <row r="45" spans="1:16" ht="12.75">
      <c r="A45" s="7">
        <v>12</v>
      </c>
      <c s="7" t="s">
        <v>74</v>
      </c>
      <c s="7" t="s">
        <v>44</v>
      </c>
      <c s="7" t="s">
        <v>75</v>
      </c>
      <c s="7" t="s">
        <v>66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57</v>
      </c>
    </row>
    <row r="47" spans="4:4" ht="318.75">
      <c r="D47" s="15" t="s">
        <v>76</v>
      </c>
    </row>
    <row r="48" spans="1:16" ht="12.75">
      <c r="A48" s="7">
        <v>13</v>
      </c>
      <c s="7" t="s">
        <v>77</v>
      </c>
      <c s="7" t="s">
        <v>44</v>
      </c>
      <c s="7" t="s">
        <v>78</v>
      </c>
      <c s="7" t="s">
        <v>66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79</v>
      </c>
    </row>
    <row r="50" spans="4:4" ht="409.5">
      <c r="D50" s="15" t="s">
        <v>80</v>
      </c>
    </row>
    <row r="51" spans="1:16" ht="12.75">
      <c r="A51" s="7">
        <v>14</v>
      </c>
      <c s="7" t="s">
        <v>81</v>
      </c>
      <c s="7" t="s">
        <v>44</v>
      </c>
      <c s="7" t="s">
        <v>82</v>
      </c>
      <c s="7" t="s">
        <v>83</v>
      </c>
      <c s="10">
        <v>24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84</v>
      </c>
    </row>
    <row r="53" spans="4:4" ht="216.75">
      <c r="D53" s="15" t="s">
        <v>85</v>
      </c>
    </row>
    <row r="54" spans="1:16" ht="12.75" customHeight="1">
      <c r="A54" s="16"/>
      <c s="16"/>
      <c s="16" t="s">
        <v>42</v>
      </c>
      <c s="16" t="s">
        <v>41</v>
      </c>
      <c s="16"/>
      <c s="16"/>
      <c s="16"/>
      <c s="16">
        <f>SUM(H12:H53)</f>
      </c>
      <c r="P54">
        <f>ROUND(SUM(P12:P53),2)</f>
      </c>
    </row>
    <row r="56" spans="1:16" ht="12.75" customHeight="1">
      <c r="A56" s="16"/>
      <c s="16"/>
      <c s="16"/>
      <c s="16" t="s">
        <v>86</v>
      </c>
      <c s="16"/>
      <c s="16"/>
      <c s="16"/>
      <c s="16">
        <f>+H54</f>
      </c>
      <c r="P56">
        <f>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87</v>
      </c>
      <c s="5" t="s">
        <v>88</v>
      </c>
      <c s="5"/>
    </row>
    <row r="6" spans="1:5" ht="12.75" customHeight="1">
      <c r="A6" t="s">
        <v>17</v>
      </c>
      <c r="C6" s="5" t="s">
        <v>89</v>
      </c>
      <c s="5" t="s">
        <v>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91</v>
      </c>
      <c s="7" t="s">
        <v>92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93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95</v>
      </c>
      <c s="7" t="s">
        <v>92</v>
      </c>
      <c s="10">
        <v>925.743</v>
      </c>
      <c s="14"/>
      <c s="13">
        <f>ROUND((G15*F15),2)</f>
      </c>
      <c r="O15">
        <f>rekapitulace!H8</f>
      </c>
      <c>
        <f>O15/100*H15</f>
      </c>
    </row>
    <row r="16" spans="4:4" ht="408">
      <c r="D16" s="15" t="s">
        <v>96</v>
      </c>
    </row>
    <row r="17" spans="4:4" ht="409.5">
      <c r="D17" s="15" t="s">
        <v>94</v>
      </c>
    </row>
    <row r="18" spans="1:16" ht="12.75">
      <c r="A18" s="7">
        <v>3</v>
      </c>
      <c s="7" t="s">
        <v>90</v>
      </c>
      <c s="7" t="s">
        <v>53</v>
      </c>
      <c s="7" t="s">
        <v>97</v>
      </c>
      <c s="7" t="s">
        <v>92</v>
      </c>
      <c s="10">
        <v>2106.758</v>
      </c>
      <c s="14"/>
      <c s="13">
        <f>ROUND((G18*F18),2)</f>
      </c>
      <c r="O18">
        <f>rekapitulace!H8</f>
      </c>
      <c>
        <f>O18/100*H18</f>
      </c>
    </row>
    <row r="19" spans="4:4" ht="242.25">
      <c r="D19" s="15" t="s">
        <v>98</v>
      </c>
    </row>
    <row r="20" spans="4:4" ht="409.5">
      <c r="D20" s="15" t="s">
        <v>94</v>
      </c>
    </row>
    <row r="21" spans="1:16" ht="12.75">
      <c r="A21" s="7">
        <v>4</v>
      </c>
      <c s="7" t="s">
        <v>90</v>
      </c>
      <c s="7" t="s">
        <v>99</v>
      </c>
      <c s="7" t="s">
        <v>100</v>
      </c>
      <c s="7" t="s">
        <v>92</v>
      </c>
      <c s="10">
        <v>10.574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101</v>
      </c>
    </row>
    <row r="23" spans="4:4" ht="409.5">
      <c r="D23" s="15" t="s">
        <v>94</v>
      </c>
    </row>
    <row r="24" spans="1:16" ht="12.75">
      <c r="A24" s="7">
        <v>5</v>
      </c>
      <c s="7" t="s">
        <v>90</v>
      </c>
      <c s="7" t="s">
        <v>102</v>
      </c>
      <c s="7" t="s">
        <v>103</v>
      </c>
      <c s="7" t="s">
        <v>92</v>
      </c>
      <c s="10">
        <v>0.2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104</v>
      </c>
    </row>
    <row r="26" spans="4:4" ht="409.5">
      <c r="D26" s="15" t="s">
        <v>94</v>
      </c>
    </row>
    <row r="27" spans="1:16" ht="12.75">
      <c r="A27" s="7">
        <v>6</v>
      </c>
      <c s="7" t="s">
        <v>90</v>
      </c>
      <c s="7" t="s">
        <v>105</v>
      </c>
      <c s="7" t="s">
        <v>106</v>
      </c>
      <c s="7" t="s">
        <v>92</v>
      </c>
      <c s="10">
        <v>18.75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107</v>
      </c>
    </row>
    <row r="29" spans="4:4" ht="409.5">
      <c r="D29" s="15" t="s">
        <v>94</v>
      </c>
    </row>
    <row r="30" spans="1:16" ht="12.75" customHeight="1">
      <c r="A30" s="16"/>
      <c s="16"/>
      <c s="16" t="s">
        <v>42</v>
      </c>
      <c s="16" t="s">
        <v>41</v>
      </c>
      <c s="16"/>
      <c s="16"/>
      <c s="16"/>
      <c s="16">
        <f>SUM(H12:H29)</f>
      </c>
      <c r="P30">
        <f>ROUND(SUM(P12:P29),2)</f>
      </c>
    </row>
    <row r="32" spans="1:8" ht="12.75" customHeight="1">
      <c r="A32" s="9"/>
      <c s="9"/>
      <c s="9" t="s">
        <v>24</v>
      </c>
      <c s="9" t="s">
        <v>108</v>
      </c>
      <c s="9"/>
      <c s="11"/>
      <c s="9"/>
      <c s="11"/>
    </row>
    <row r="33" spans="1:16" ht="12.75">
      <c r="A33" s="7">
        <v>7</v>
      </c>
      <c s="7" t="s">
        <v>109</v>
      </c>
      <c s="7" t="s">
        <v>44</v>
      </c>
      <c s="7" t="s">
        <v>110</v>
      </c>
      <c s="7" t="s">
        <v>111</v>
      </c>
      <c s="10">
        <v>2111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112</v>
      </c>
    </row>
    <row r="35" spans="4:4" ht="191.25">
      <c r="D35" s="15" t="s">
        <v>113</v>
      </c>
    </row>
    <row r="36" spans="1:16" ht="12.75">
      <c r="A36" s="7">
        <v>8</v>
      </c>
      <c s="7" t="s">
        <v>114</v>
      </c>
      <c s="7" t="s">
        <v>44</v>
      </c>
      <c s="7" t="s">
        <v>115</v>
      </c>
      <c s="7" t="s">
        <v>66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116</v>
      </c>
    </row>
    <row r="38" spans="4:4" ht="409.5">
      <c r="D38" s="15" t="s">
        <v>117</v>
      </c>
    </row>
    <row r="39" spans="1:16" ht="12.75">
      <c r="A39" s="7">
        <v>9</v>
      </c>
      <c s="7" t="s">
        <v>118</v>
      </c>
      <c s="7" t="s">
        <v>44</v>
      </c>
      <c s="7" t="s">
        <v>119</v>
      </c>
      <c s="7" t="s">
        <v>120</v>
      </c>
      <c s="10">
        <v>66.96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121</v>
      </c>
    </row>
    <row r="41" spans="4:4" ht="409.5">
      <c r="D41" s="15" t="s">
        <v>122</v>
      </c>
    </row>
    <row r="42" spans="1:16" ht="12.75">
      <c r="A42" s="7">
        <v>10</v>
      </c>
      <c s="7" t="s">
        <v>123</v>
      </c>
      <c s="7" t="s">
        <v>44</v>
      </c>
      <c s="7" t="s">
        <v>124</v>
      </c>
      <c s="7" t="s">
        <v>120</v>
      </c>
      <c s="10">
        <v>44.77</v>
      </c>
      <c s="14"/>
      <c s="13">
        <f>ROUND((G42*F42),2)</f>
      </c>
      <c r="O42">
        <f>rekapitulace!H8</f>
      </c>
      <c>
        <f>O42/100*H42</f>
      </c>
    </row>
    <row r="43" spans="4:4" ht="76.5">
      <c r="D43" s="15" t="s">
        <v>125</v>
      </c>
    </row>
    <row r="44" spans="4:4" ht="409.5">
      <c r="D44" s="15" t="s">
        <v>122</v>
      </c>
    </row>
    <row r="45" spans="1:16" ht="12.75">
      <c r="A45" s="7">
        <v>11</v>
      </c>
      <c s="7" t="s">
        <v>126</v>
      </c>
      <c s="7" t="s">
        <v>44</v>
      </c>
      <c s="7" t="s">
        <v>127</v>
      </c>
      <c s="7" t="s">
        <v>128</v>
      </c>
      <c s="10">
        <v>140.4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129</v>
      </c>
    </row>
    <row r="47" spans="4:4" ht="409.5">
      <c r="D47" s="15" t="s">
        <v>122</v>
      </c>
    </row>
    <row r="48" spans="1:16" ht="12.75">
      <c r="A48" s="7">
        <v>12</v>
      </c>
      <c s="7" t="s">
        <v>130</v>
      </c>
      <c s="7" t="s">
        <v>44</v>
      </c>
      <c s="7" t="s">
        <v>131</v>
      </c>
      <c s="7" t="s">
        <v>120</v>
      </c>
      <c s="10">
        <v>2948.1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132</v>
      </c>
    </row>
    <row r="50" spans="4:4" ht="409.5">
      <c r="D50" s="15" t="s">
        <v>133</v>
      </c>
    </row>
    <row r="51" spans="1:16" ht="12.75">
      <c r="A51" s="7">
        <v>13</v>
      </c>
      <c s="7" t="s">
        <v>134</v>
      </c>
      <c s="7" t="s">
        <v>44</v>
      </c>
      <c s="7" t="s">
        <v>135</v>
      </c>
      <c s="7" t="s">
        <v>120</v>
      </c>
      <c s="10">
        <v>1516.897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136</v>
      </c>
    </row>
    <row r="53" spans="4:4" ht="409.5">
      <c r="D53" s="15" t="s">
        <v>137</v>
      </c>
    </row>
    <row r="54" spans="1:16" ht="12.75">
      <c r="A54" s="7">
        <v>14</v>
      </c>
      <c s="7" t="s">
        <v>138</v>
      </c>
      <c s="7" t="s">
        <v>44</v>
      </c>
      <c s="7" t="s">
        <v>139</v>
      </c>
      <c s="7" t="s">
        <v>120</v>
      </c>
      <c s="10">
        <v>1011.265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140</v>
      </c>
    </row>
    <row r="56" spans="4:4" ht="409.5">
      <c r="D56" s="15" t="s">
        <v>141</v>
      </c>
    </row>
    <row r="57" spans="1:16" ht="12.75">
      <c r="A57" s="7">
        <v>15</v>
      </c>
      <c s="7" t="s">
        <v>142</v>
      </c>
      <c s="7" t="s">
        <v>44</v>
      </c>
      <c s="7" t="s">
        <v>143</v>
      </c>
      <c s="7" t="s">
        <v>120</v>
      </c>
      <c s="10">
        <v>5476.262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144</v>
      </c>
    </row>
    <row r="59" spans="4:4" ht="409.5">
      <c r="D59" s="15" t="s">
        <v>145</v>
      </c>
    </row>
    <row r="60" spans="1:16" ht="12.75">
      <c r="A60" s="7">
        <v>16</v>
      </c>
      <c s="7" t="s">
        <v>146</v>
      </c>
      <c s="7" t="s">
        <v>44</v>
      </c>
      <c s="7" t="s">
        <v>147</v>
      </c>
      <c s="7" t="s">
        <v>120</v>
      </c>
      <c s="10">
        <v>2948.1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148</v>
      </c>
    </row>
    <row r="62" spans="4:4" ht="409.5">
      <c r="D62" s="15" t="s">
        <v>149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SUM(H33:H62)</f>
      </c>
      <c r="P63">
        <f>ROUND(SUM(P33:P62),2)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151</v>
      </c>
      <c s="7" t="s">
        <v>44</v>
      </c>
      <c s="7" t="s">
        <v>152</v>
      </c>
      <c s="7" t="s">
        <v>111</v>
      </c>
      <c s="10">
        <v>3750</v>
      </c>
      <c s="14"/>
      <c s="13">
        <f>ROUND((G66*F66),2)</f>
      </c>
      <c r="O66">
        <f>rekapitulace!H8</f>
      </c>
      <c>
        <f>O66/100*H66</f>
      </c>
    </row>
    <row r="67" spans="4:4" ht="140.25">
      <c r="D67" s="15" t="s">
        <v>153</v>
      </c>
    </row>
    <row r="68" spans="4:4" ht="395.25">
      <c r="D68" s="15" t="s">
        <v>154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SUM(H66:H68)</f>
      </c>
      <c r="P69">
        <f>ROUND(SUM(P66:P68),2)</f>
      </c>
    </row>
    <row r="71" spans="1:8" ht="12.75" customHeight="1">
      <c r="A71" s="9"/>
      <c s="9"/>
      <c s="9" t="s">
        <v>156</v>
      </c>
      <c s="9" t="s">
        <v>155</v>
      </c>
      <c s="9"/>
      <c s="11"/>
      <c s="9"/>
      <c s="11"/>
    </row>
    <row r="72" spans="1:16" ht="12.75">
      <c r="A72" s="7">
        <v>18</v>
      </c>
      <c s="7" t="s">
        <v>157</v>
      </c>
      <c s="7" t="s">
        <v>44</v>
      </c>
      <c s="7" t="s">
        <v>158</v>
      </c>
      <c s="7" t="s">
        <v>128</v>
      </c>
      <c s="10">
        <v>140.4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159</v>
      </c>
    </row>
    <row r="74" spans="4:4" ht="140.25">
      <c r="D74" s="15" t="s">
        <v>160</v>
      </c>
    </row>
    <row r="75" spans="1:16" ht="12.75">
      <c r="A75" s="7">
        <v>19</v>
      </c>
      <c s="7" t="s">
        <v>161</v>
      </c>
      <c s="7" t="s">
        <v>44</v>
      </c>
      <c s="7" t="s">
        <v>162</v>
      </c>
      <c s="7" t="s">
        <v>128</v>
      </c>
      <c s="10">
        <v>200</v>
      </c>
      <c s="14"/>
      <c s="13">
        <f>ROUND((G75*F75),2)</f>
      </c>
      <c r="O75">
        <f>rekapitulace!H8</f>
      </c>
      <c>
        <f>O75/100*H75</f>
      </c>
    </row>
    <row r="76" spans="4:4" ht="102">
      <c r="D76" s="15" t="s">
        <v>163</v>
      </c>
    </row>
    <row r="77" spans="4:4" ht="409.5">
      <c r="D77" s="15" t="s">
        <v>164</v>
      </c>
    </row>
    <row r="78" spans="1:16" ht="12.75">
      <c r="A78" s="7">
        <v>20</v>
      </c>
      <c s="7" t="s">
        <v>165</v>
      </c>
      <c s="7" t="s">
        <v>44</v>
      </c>
      <c s="7" t="s">
        <v>166</v>
      </c>
      <c s="7" t="s">
        <v>128</v>
      </c>
      <c s="10">
        <v>200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167</v>
      </c>
    </row>
    <row r="80" spans="4:4" ht="140.25">
      <c r="D80" s="15" t="s">
        <v>160</v>
      </c>
    </row>
    <row r="81" spans="1:16" ht="12.75">
      <c r="A81" s="7">
        <v>21</v>
      </c>
      <c s="7" t="s">
        <v>168</v>
      </c>
      <c s="7" t="s">
        <v>44</v>
      </c>
      <c s="7" t="s">
        <v>169</v>
      </c>
      <c s="7" t="s">
        <v>128</v>
      </c>
      <c s="10">
        <v>100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170</v>
      </c>
    </row>
    <row r="83" spans="4:4" ht="409.5">
      <c r="D83" s="15" t="s">
        <v>164</v>
      </c>
    </row>
    <row r="84" spans="1:16" ht="12.75">
      <c r="A84" s="7">
        <v>22</v>
      </c>
      <c s="7" t="s">
        <v>171</v>
      </c>
      <c s="7" t="s">
        <v>44</v>
      </c>
      <c s="7" t="s">
        <v>172</v>
      </c>
      <c s="7" t="s">
        <v>128</v>
      </c>
      <c s="10">
        <v>100</v>
      </c>
      <c s="14"/>
      <c s="13">
        <f>ROUND((G84*F84),2)</f>
      </c>
      <c r="O84">
        <f>rekapitulace!H8</f>
      </c>
      <c>
        <f>O84/100*H84</f>
      </c>
    </row>
    <row r="85" spans="4:4" ht="76.5">
      <c r="D85" s="15" t="s">
        <v>173</v>
      </c>
    </row>
    <row r="86" spans="4:4" ht="140.25">
      <c r="D86" s="15" t="s">
        <v>160</v>
      </c>
    </row>
    <row r="87" spans="1:16" ht="12.75">
      <c r="A87" s="7">
        <v>23</v>
      </c>
      <c s="7" t="s">
        <v>174</v>
      </c>
      <c s="7" t="s">
        <v>44</v>
      </c>
      <c s="7" t="s">
        <v>175</v>
      </c>
      <c s="7" t="s">
        <v>128</v>
      </c>
      <c s="10">
        <v>140.4</v>
      </c>
      <c s="14"/>
      <c s="13">
        <f>ROUND((G87*F87),2)</f>
      </c>
      <c r="O87">
        <f>rekapitulace!H8</f>
      </c>
      <c>
        <f>O87/100*H87</f>
      </c>
    </row>
    <row r="88" spans="4:4" ht="51">
      <c r="D88" s="15" t="s">
        <v>159</v>
      </c>
    </row>
    <row r="89" spans="4:4" ht="140.25">
      <c r="D89" s="15" t="s">
        <v>160</v>
      </c>
    </row>
    <row r="90" spans="1:16" ht="12.75">
      <c r="A90" s="7">
        <v>24</v>
      </c>
      <c s="7" t="s">
        <v>176</v>
      </c>
      <c s="7" t="s">
        <v>44</v>
      </c>
      <c s="7" t="s">
        <v>177</v>
      </c>
      <c s="7" t="s">
        <v>111</v>
      </c>
      <c s="10">
        <v>9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178</v>
      </c>
    </row>
    <row r="92" spans="4:4" ht="165.75">
      <c r="D92" s="15" t="s">
        <v>179</v>
      </c>
    </row>
    <row r="93" spans="1:16" ht="12.75">
      <c r="A93" s="7">
        <v>25</v>
      </c>
      <c s="7" t="s">
        <v>180</v>
      </c>
      <c s="7" t="s">
        <v>44</v>
      </c>
      <c s="7" t="s">
        <v>181</v>
      </c>
      <c s="7" t="s">
        <v>66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182</v>
      </c>
    </row>
    <row r="95" spans="4:4" ht="165.75">
      <c r="D95" s="15" t="s">
        <v>179</v>
      </c>
    </row>
    <row r="96" spans="1:16" ht="12.75">
      <c r="A96" s="7">
        <v>26</v>
      </c>
      <c s="7" t="s">
        <v>183</v>
      </c>
      <c s="7" t="s">
        <v>44</v>
      </c>
      <c s="7" t="s">
        <v>184</v>
      </c>
      <c s="7" t="s">
        <v>66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182</v>
      </c>
    </row>
    <row r="98" spans="4:4" ht="165.75">
      <c r="D98" s="15" t="s">
        <v>179</v>
      </c>
    </row>
    <row r="99" spans="1:16" ht="12.75">
      <c r="A99" s="7">
        <v>27</v>
      </c>
      <c s="7" t="s">
        <v>185</v>
      </c>
      <c s="7" t="s">
        <v>44</v>
      </c>
      <c s="7" t="s">
        <v>186</v>
      </c>
      <c s="7" t="s">
        <v>120</v>
      </c>
      <c s="10">
        <v>499.406</v>
      </c>
      <c s="14"/>
      <c s="13">
        <f>ROUND((G99*F99),2)</f>
      </c>
      <c r="O99">
        <f>rekapitulace!H8</f>
      </c>
      <c>
        <f>O99/100*H99</f>
      </c>
    </row>
    <row r="100" spans="4:4" ht="191.25">
      <c r="D100" s="15" t="s">
        <v>187</v>
      </c>
    </row>
    <row r="101" spans="4:4" ht="409.5">
      <c r="D101" s="15" t="s">
        <v>188</v>
      </c>
    </row>
    <row r="102" spans="1:16" ht="12.75">
      <c r="A102" s="7">
        <v>28</v>
      </c>
      <c s="7" t="s">
        <v>189</v>
      </c>
      <c s="7" t="s">
        <v>44</v>
      </c>
      <c s="7" t="s">
        <v>190</v>
      </c>
      <c s="7" t="s">
        <v>120</v>
      </c>
      <c s="10">
        <v>242.5</v>
      </c>
      <c s="14"/>
      <c s="13">
        <f>ROUND((G102*F102),2)</f>
      </c>
      <c r="O102">
        <f>rekapitulace!H8</f>
      </c>
      <c>
        <f>O102/100*H102</f>
      </c>
    </row>
    <row r="103" spans="4:4" ht="216.75">
      <c r="D103" s="15" t="s">
        <v>191</v>
      </c>
    </row>
    <row r="104" spans="4:4" ht="409.5">
      <c r="D104" s="15" t="s">
        <v>188</v>
      </c>
    </row>
    <row r="105" spans="1:16" ht="12.75">
      <c r="A105" s="7">
        <v>29</v>
      </c>
      <c s="7" t="s">
        <v>192</v>
      </c>
      <c s="7" t="s">
        <v>44</v>
      </c>
      <c s="7" t="s">
        <v>193</v>
      </c>
      <c s="7" t="s">
        <v>120</v>
      </c>
      <c s="10">
        <v>343.297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194</v>
      </c>
    </row>
    <row r="107" spans="4:4" ht="409.5">
      <c r="D107" s="15" t="s">
        <v>188</v>
      </c>
    </row>
    <row r="108" spans="1:16" ht="12.75">
      <c r="A108" s="7">
        <v>30</v>
      </c>
      <c s="7" t="s">
        <v>195</v>
      </c>
      <c s="7" t="s">
        <v>44</v>
      </c>
      <c s="7" t="s">
        <v>196</v>
      </c>
      <c s="7" t="s">
        <v>128</v>
      </c>
      <c s="10">
        <v>35.5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197</v>
      </c>
    </row>
    <row r="110" spans="4:4" ht="409.5">
      <c r="D110" s="15" t="s">
        <v>198</v>
      </c>
    </row>
    <row r="111" spans="1:16" ht="12.75">
      <c r="A111" s="7">
        <v>31</v>
      </c>
      <c s="7" t="s">
        <v>199</v>
      </c>
      <c s="7" t="s">
        <v>44</v>
      </c>
      <c s="7" t="s">
        <v>200</v>
      </c>
      <c s="7" t="s">
        <v>66</v>
      </c>
      <c s="10">
        <v>14</v>
      </c>
      <c s="14"/>
      <c s="13">
        <f>ROUND((G111*F111),2)</f>
      </c>
      <c r="O111">
        <f>rekapitulace!H8</f>
      </c>
      <c>
        <f>O111/100*H111</f>
      </c>
    </row>
    <row r="112" spans="4:4" ht="114.75">
      <c r="D112" s="15" t="s">
        <v>201</v>
      </c>
    </row>
    <row r="113" spans="4:4" ht="409.5">
      <c r="D113" s="15" t="s">
        <v>198</v>
      </c>
    </row>
    <row r="114" spans="1:16" ht="12.75">
      <c r="A114" s="7">
        <v>32</v>
      </c>
      <c s="7" t="s">
        <v>202</v>
      </c>
      <c s="7" t="s">
        <v>44</v>
      </c>
      <c s="7" t="s">
        <v>203</v>
      </c>
      <c s="7" t="s">
        <v>128</v>
      </c>
      <c s="10">
        <v>91.4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204</v>
      </c>
    </row>
    <row r="116" spans="4:4" ht="409.5">
      <c r="D116" s="15" t="s">
        <v>198</v>
      </c>
    </row>
    <row r="117" spans="1:16" ht="12.75">
      <c r="A117" s="7">
        <v>33</v>
      </c>
      <c s="7" t="s">
        <v>205</v>
      </c>
      <c s="7" t="s">
        <v>44</v>
      </c>
      <c s="7" t="s">
        <v>206</v>
      </c>
      <c s="7" t="s">
        <v>120</v>
      </c>
      <c s="10">
        <v>48.267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207</v>
      </c>
    </row>
    <row r="119" spans="4:4" ht="409.5">
      <c r="D119" s="15" t="s">
        <v>208</v>
      </c>
    </row>
    <row r="120" spans="1:16" ht="12.75">
      <c r="A120" s="7">
        <v>34</v>
      </c>
      <c s="7" t="s">
        <v>209</v>
      </c>
      <c s="7" t="s">
        <v>44</v>
      </c>
      <c s="7" t="s">
        <v>210</v>
      </c>
      <c s="7" t="s">
        <v>111</v>
      </c>
      <c s="10">
        <v>2114.8</v>
      </c>
      <c s="14"/>
      <c s="13">
        <f>ROUND((G120*F120),2)</f>
      </c>
      <c r="O120">
        <f>rekapitulace!H8</f>
      </c>
      <c>
        <f>O120/100*H120</f>
      </c>
    </row>
    <row r="121" spans="4:4" ht="216.75">
      <c r="D121" s="15" t="s">
        <v>211</v>
      </c>
    </row>
    <row r="122" spans="4:4" ht="409.5">
      <c r="D122" s="15" t="s">
        <v>208</v>
      </c>
    </row>
    <row r="123" spans="1:16" ht="12.75">
      <c r="A123" s="7">
        <v>35</v>
      </c>
      <c s="7" t="s">
        <v>212</v>
      </c>
      <c s="7" t="s">
        <v>44</v>
      </c>
      <c s="7" t="s">
        <v>213</v>
      </c>
      <c s="7" t="s">
        <v>111</v>
      </c>
      <c s="10">
        <v>3750</v>
      </c>
      <c s="14"/>
      <c s="13">
        <f>ROUND((G123*F123),2)</f>
      </c>
      <c r="O123">
        <f>rekapitulace!H8</f>
      </c>
      <c>
        <f>O123/100*H123</f>
      </c>
    </row>
    <row r="124" spans="4:4" ht="89.25">
      <c r="D124" s="15" t="s">
        <v>214</v>
      </c>
    </row>
    <row r="125" spans="4:4" ht="409.5">
      <c r="D125" s="15" t="s">
        <v>208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SUM(H72:H125)</f>
      </c>
      <c r="P126">
        <f>ROUND(SUM(P72:P125),2)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+H30+H63+H69+H126</f>
      </c>
      <c r="P128">
        <f>+P30+P63+P69+P126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215</v>
      </c>
      <c s="5" t="s">
        <v>216</v>
      </c>
      <c s="5"/>
    </row>
    <row r="6" spans="1:5" ht="12.75" customHeight="1">
      <c r="A6" t="s">
        <v>17</v>
      </c>
      <c r="C6" s="5" t="s">
        <v>217</v>
      </c>
      <c s="5" t="s">
        <v>216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219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902.065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221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42.13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224</v>
      </c>
    </row>
    <row r="20" spans="4:4" ht="153">
      <c r="D20" s="15" t="s">
        <v>225</v>
      </c>
    </row>
    <row r="21" spans="1:16" ht="12.75">
      <c r="A21" s="7">
        <v>4</v>
      </c>
      <c s="7" t="s">
        <v>226</v>
      </c>
      <c s="7" t="s">
        <v>44</v>
      </c>
      <c s="7" t="s">
        <v>227</v>
      </c>
      <c s="7" t="s">
        <v>120</v>
      </c>
      <c s="10">
        <v>69.87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228</v>
      </c>
    </row>
    <row r="23" spans="4:4" ht="153">
      <c r="D23" s="15" t="s">
        <v>225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229</v>
      </c>
      <c s="7" t="s">
        <v>44</v>
      </c>
      <c s="7" t="s">
        <v>230</v>
      </c>
      <c s="7" t="s">
        <v>120</v>
      </c>
      <c s="10">
        <v>453.45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231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392.202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234</v>
      </c>
    </row>
    <row r="32" spans="4:4" ht="409.5">
      <c r="D32" s="15" t="s">
        <v>122</v>
      </c>
    </row>
    <row r="33" spans="1:16" ht="12.75">
      <c r="A33" s="7">
        <v>7</v>
      </c>
      <c s="7" t="s">
        <v>235</v>
      </c>
      <c s="7" t="s">
        <v>44</v>
      </c>
      <c s="7" t="s">
        <v>236</v>
      </c>
      <c s="7" t="s">
        <v>120</v>
      </c>
      <c s="10">
        <v>374.142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237</v>
      </c>
    </row>
    <row r="35" spans="4:4" ht="409.5">
      <c r="D35" s="15" t="s">
        <v>122</v>
      </c>
    </row>
    <row r="36" spans="1:16" ht="12.75">
      <c r="A36" s="7">
        <v>8</v>
      </c>
      <c s="7" t="s">
        <v>238</v>
      </c>
      <c s="7" t="s">
        <v>44</v>
      </c>
      <c s="7" t="s">
        <v>239</v>
      </c>
      <c s="7" t="s">
        <v>120</v>
      </c>
      <c s="10">
        <v>182.1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240</v>
      </c>
    </row>
    <row r="38" spans="4:4" ht="409.5">
      <c r="D38" s="15" t="s">
        <v>133</v>
      </c>
    </row>
    <row r="39" spans="1:16" ht="12.75">
      <c r="A39" s="7">
        <v>9</v>
      </c>
      <c s="7" t="s">
        <v>241</v>
      </c>
      <c s="7" t="s">
        <v>50</v>
      </c>
      <c s="7" t="s">
        <v>242</v>
      </c>
      <c s="7" t="s">
        <v>120</v>
      </c>
      <c s="10">
        <v>69.87</v>
      </c>
      <c s="14"/>
      <c s="13">
        <f>ROUND((G39*F39),2)</f>
      </c>
      <c r="O39">
        <f>rekapitulace!H8</f>
      </c>
      <c>
        <f>O39/100*H39</f>
      </c>
    </row>
    <row r="40" spans="4:4" ht="114.75">
      <c r="D40" s="15" t="s">
        <v>243</v>
      </c>
    </row>
    <row r="41" spans="4:4" ht="409.5">
      <c r="D41" s="15" t="s">
        <v>244</v>
      </c>
    </row>
    <row r="42" spans="1:16" ht="12.75">
      <c r="A42" s="7">
        <v>10</v>
      </c>
      <c s="7" t="s">
        <v>241</v>
      </c>
      <c s="7" t="s">
        <v>53</v>
      </c>
      <c s="7" t="s">
        <v>245</v>
      </c>
      <c s="7" t="s">
        <v>120</v>
      </c>
      <c s="10">
        <v>82.3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246</v>
      </c>
    </row>
    <row r="44" spans="4:4" ht="409.5">
      <c r="D44" s="15" t="s">
        <v>244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42.13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248</v>
      </c>
    </row>
    <row r="47" spans="4:4" ht="409.5">
      <c r="D47" s="15" t="s">
        <v>244</v>
      </c>
    </row>
    <row r="48" spans="1:16" ht="12.75">
      <c r="A48" s="7">
        <v>12</v>
      </c>
      <c s="7" t="s">
        <v>249</v>
      </c>
      <c s="7" t="s">
        <v>44</v>
      </c>
      <c s="7" t="s">
        <v>250</v>
      </c>
      <c s="7" t="s">
        <v>120</v>
      </c>
      <c s="10">
        <v>55.743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251</v>
      </c>
    </row>
    <row r="50" spans="4:4" ht="409.5">
      <c r="D50" s="15" t="s">
        <v>252</v>
      </c>
    </row>
    <row r="51" spans="1:16" ht="12.75">
      <c r="A51" s="7">
        <v>13</v>
      </c>
      <c s="7" t="s">
        <v>253</v>
      </c>
      <c s="7" t="s">
        <v>44</v>
      </c>
      <c s="7" t="s">
        <v>254</v>
      </c>
      <c s="7" t="s">
        <v>120</v>
      </c>
      <c s="10">
        <v>82.3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255</v>
      </c>
    </row>
    <row r="53" spans="4:4" ht="409.5">
      <c r="D53" s="15" t="s">
        <v>256</v>
      </c>
    </row>
    <row r="54" spans="1:16" ht="12.75">
      <c r="A54" s="7">
        <v>14</v>
      </c>
      <c s="7" t="s">
        <v>142</v>
      </c>
      <c s="7" t="s">
        <v>44</v>
      </c>
      <c s="7" t="s">
        <v>143</v>
      </c>
      <c s="7" t="s">
        <v>120</v>
      </c>
      <c s="10">
        <v>182.1</v>
      </c>
      <c s="14"/>
      <c s="13">
        <f>ROUND((G54*F54),2)</f>
      </c>
      <c r="O54">
        <f>rekapitulace!H8</f>
      </c>
      <c>
        <f>O54/100*H54</f>
      </c>
    </row>
    <row r="55" spans="4:4" ht="114.75">
      <c r="D55" s="15" t="s">
        <v>257</v>
      </c>
    </row>
    <row r="56" spans="4:4" ht="409.5">
      <c r="D56" s="15" t="s">
        <v>145</v>
      </c>
    </row>
    <row r="57" spans="1:16" ht="12.75">
      <c r="A57" s="7">
        <v>15</v>
      </c>
      <c s="7" t="s">
        <v>258</v>
      </c>
      <c s="7" t="s">
        <v>44</v>
      </c>
      <c s="7" t="s">
        <v>259</v>
      </c>
      <c s="7" t="s">
        <v>120</v>
      </c>
      <c s="10">
        <v>42.13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260</v>
      </c>
    </row>
    <row r="59" spans="4:4" ht="409.5">
      <c r="D59" s="15" t="s">
        <v>261</v>
      </c>
    </row>
    <row r="60" spans="1:16" ht="12.75">
      <c r="A60" s="7">
        <v>16</v>
      </c>
      <c s="7" t="s">
        <v>262</v>
      </c>
      <c s="7" t="s">
        <v>44</v>
      </c>
      <c s="7" t="s">
        <v>263</v>
      </c>
      <c s="7" t="s">
        <v>111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264</v>
      </c>
    </row>
    <row r="62" spans="4:4" ht="153">
      <c r="D62" s="15" t="s">
        <v>265</v>
      </c>
    </row>
    <row r="63" spans="1:16" ht="12.75">
      <c r="A63" s="7">
        <v>17</v>
      </c>
      <c s="7" t="s">
        <v>266</v>
      </c>
      <c s="7" t="s">
        <v>44</v>
      </c>
      <c s="7" t="s">
        <v>267</v>
      </c>
      <c s="7" t="s">
        <v>120</v>
      </c>
      <c s="10">
        <v>1.395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268</v>
      </c>
    </row>
    <row r="65" spans="4:4" ht="204">
      <c r="D65" s="15" t="s">
        <v>269</v>
      </c>
    </row>
    <row r="66" spans="1:16" ht="12.75">
      <c r="A66" s="7">
        <v>18</v>
      </c>
      <c s="7" t="s">
        <v>270</v>
      </c>
      <c s="7" t="s">
        <v>44</v>
      </c>
      <c s="7" t="s">
        <v>271</v>
      </c>
      <c s="7" t="s">
        <v>120</v>
      </c>
      <c s="10">
        <v>68.475</v>
      </c>
      <c s="14"/>
      <c s="13">
        <f>ROUND((G66*F66),2)</f>
      </c>
      <c r="O66">
        <f>rekapitulace!H8</f>
      </c>
      <c>
        <f>O66/100*H66</f>
      </c>
    </row>
    <row r="67" spans="4:4" ht="165.75">
      <c r="D67" s="15" t="s">
        <v>272</v>
      </c>
    </row>
    <row r="68" spans="4:4" ht="216.75">
      <c r="D68" s="15" t="s">
        <v>273</v>
      </c>
    </row>
    <row r="69" spans="1:16" ht="12.75">
      <c r="A69" s="7">
        <v>19</v>
      </c>
      <c s="7" t="s">
        <v>274</v>
      </c>
      <c s="7" t="s">
        <v>44</v>
      </c>
      <c s="7" t="s">
        <v>275</v>
      </c>
      <c s="7" t="s">
        <v>111</v>
      </c>
      <c s="10">
        <v>465.8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276</v>
      </c>
    </row>
    <row r="71" spans="4:4" ht="178.5">
      <c r="D71" s="15" t="s">
        <v>277</v>
      </c>
    </row>
    <row r="72" spans="1:16" ht="12.75">
      <c r="A72" s="7">
        <v>20</v>
      </c>
      <c s="7" t="s">
        <v>278</v>
      </c>
      <c s="7" t="s">
        <v>44</v>
      </c>
      <c s="7" t="s">
        <v>279</v>
      </c>
      <c s="7" t="s">
        <v>111</v>
      </c>
      <c s="10">
        <v>1863.2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280</v>
      </c>
    </row>
    <row r="74" spans="4:4" ht="280.5">
      <c r="D74" s="15" t="s">
        <v>281</v>
      </c>
    </row>
    <row r="75" spans="1:16" ht="12.75">
      <c r="A75" s="7">
        <v>21</v>
      </c>
      <c s="7" t="s">
        <v>282</v>
      </c>
      <c s="7" t="s">
        <v>44</v>
      </c>
      <c s="7" t="s">
        <v>283</v>
      </c>
      <c s="7" t="s">
        <v>111</v>
      </c>
      <c s="10">
        <v>698.7</v>
      </c>
      <c s="14"/>
      <c s="13">
        <f>ROUND((G75*F75),2)</f>
      </c>
      <c r="O75">
        <f>rekapitulace!H8</f>
      </c>
      <c>
        <f>O75/100*H75</f>
      </c>
    </row>
    <row r="76" spans="4:4" ht="89.25">
      <c r="D76" s="15" t="s">
        <v>284</v>
      </c>
    </row>
    <row r="77" spans="4:4" ht="255">
      <c r="D77" s="15" t="s">
        <v>285</v>
      </c>
    </row>
    <row r="78" spans="1:16" ht="12.75" customHeight="1">
      <c r="A78" s="16"/>
      <c s="16"/>
      <c s="16" t="s">
        <v>24</v>
      </c>
      <c s="16" t="s">
        <v>108</v>
      </c>
      <c s="16"/>
      <c s="16"/>
      <c s="16"/>
      <c s="16">
        <f>SUM(H27:H77)</f>
      </c>
      <c r="P78">
        <f>ROUND(SUM(P27:P77),2)</f>
      </c>
    </row>
    <row r="80" spans="1:8" ht="12.75" customHeight="1">
      <c r="A80" s="9"/>
      <c s="9"/>
      <c s="9" t="s">
        <v>34</v>
      </c>
      <c s="9" t="s">
        <v>150</v>
      </c>
      <c s="9"/>
      <c s="11"/>
      <c s="9"/>
      <c s="11"/>
    </row>
    <row r="81" spans="1:16" ht="12.75">
      <c r="A81" s="7">
        <v>22</v>
      </c>
      <c s="7" t="s">
        <v>286</v>
      </c>
      <c s="7" t="s">
        <v>44</v>
      </c>
      <c s="7" t="s">
        <v>287</v>
      </c>
      <c s="7" t="s">
        <v>111</v>
      </c>
      <c s="10">
        <v>1448.4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288</v>
      </c>
    </row>
    <row r="83" spans="4:4" ht="267.75">
      <c r="D83" s="15" t="s">
        <v>289</v>
      </c>
    </row>
    <row r="84" spans="1:16" ht="12.75">
      <c r="A84" s="7">
        <v>23</v>
      </c>
      <c s="7" t="s">
        <v>290</v>
      </c>
      <c s="7" t="s">
        <v>44</v>
      </c>
      <c s="7" t="s">
        <v>291</v>
      </c>
      <c s="7" t="s">
        <v>111</v>
      </c>
      <c s="10">
        <v>2896.8</v>
      </c>
      <c s="14"/>
      <c s="13">
        <f>ROUND((G84*F84),2)</f>
      </c>
      <c r="O84">
        <f>rekapitulace!H8</f>
      </c>
      <c>
        <f>O84/100*H84</f>
      </c>
    </row>
    <row r="85" spans="4:4" ht="102">
      <c r="D85" s="15" t="s">
        <v>292</v>
      </c>
    </row>
    <row r="86" spans="4:4" ht="229.5">
      <c r="D86" s="15" t="s">
        <v>293</v>
      </c>
    </row>
    <row r="87" spans="1:16" ht="12.75" customHeight="1">
      <c r="A87" s="16"/>
      <c s="16"/>
      <c s="16" t="s">
        <v>34</v>
      </c>
      <c s="16" t="s">
        <v>150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37</v>
      </c>
      <c s="9" t="s">
        <v>294</v>
      </c>
      <c s="9"/>
      <c s="11"/>
      <c s="9"/>
      <c s="11"/>
    </row>
    <row r="90" spans="1:16" ht="12.75">
      <c r="A90" s="7">
        <v>24</v>
      </c>
      <c s="7" t="s">
        <v>295</v>
      </c>
      <c s="7" t="s">
        <v>44</v>
      </c>
      <c s="7" t="s">
        <v>296</v>
      </c>
      <c s="7" t="s">
        <v>120</v>
      </c>
      <c s="10">
        <v>278.856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297</v>
      </c>
    </row>
    <row r="92" spans="4:4" ht="409.5">
      <c r="D92" s="15" t="s">
        <v>298</v>
      </c>
    </row>
    <row r="93" spans="1:16" ht="12.75">
      <c r="A93" s="7">
        <v>25</v>
      </c>
      <c s="7" t="s">
        <v>299</v>
      </c>
      <c s="7" t="s">
        <v>44</v>
      </c>
      <c s="7" t="s">
        <v>300</v>
      </c>
      <c s="7" t="s">
        <v>120</v>
      </c>
      <c s="10">
        <v>416.735</v>
      </c>
      <c s="14"/>
      <c s="13">
        <f>ROUND((G93*F93),2)</f>
      </c>
      <c r="O93">
        <f>rekapitulace!H8</f>
      </c>
      <c>
        <f>O93/100*H93</f>
      </c>
    </row>
    <row r="94" spans="4:4" ht="76.5">
      <c r="D94" s="15" t="s">
        <v>301</v>
      </c>
    </row>
    <row r="95" spans="4:4" ht="318.75">
      <c r="D95" s="15" t="s">
        <v>302</v>
      </c>
    </row>
    <row r="96" spans="1:16" ht="12.75">
      <c r="A96" s="7">
        <v>26</v>
      </c>
      <c s="7" t="s">
        <v>303</v>
      </c>
      <c s="7" t="s">
        <v>44</v>
      </c>
      <c s="7" t="s">
        <v>304</v>
      </c>
      <c s="7" t="s">
        <v>111</v>
      </c>
      <c s="10">
        <v>119.7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305</v>
      </c>
    </row>
    <row r="98" spans="4:4" ht="409.5">
      <c r="D98" s="15" t="s">
        <v>306</v>
      </c>
    </row>
    <row r="99" spans="1:16" ht="12.75">
      <c r="A99" s="7">
        <v>27</v>
      </c>
      <c s="7" t="s">
        <v>307</v>
      </c>
      <c s="7" t="s">
        <v>44</v>
      </c>
      <c s="7" t="s">
        <v>308</v>
      </c>
      <c s="7" t="s">
        <v>111</v>
      </c>
      <c s="10">
        <v>2092.881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309</v>
      </c>
    </row>
    <row r="101" spans="4:4" ht="357">
      <c r="D101" s="15" t="s">
        <v>310</v>
      </c>
    </row>
    <row r="102" spans="1:16" ht="12.75">
      <c r="A102" s="7">
        <v>28</v>
      </c>
      <c s="7" t="s">
        <v>311</v>
      </c>
      <c s="7" t="s">
        <v>44</v>
      </c>
      <c s="7" t="s">
        <v>312</v>
      </c>
      <c s="7" t="s">
        <v>111</v>
      </c>
      <c s="10">
        <v>4127.555</v>
      </c>
      <c s="14"/>
      <c s="13">
        <f>ROUND((G102*F102),2)</f>
      </c>
      <c r="O102">
        <f>rekapitulace!H8</f>
      </c>
      <c>
        <f>O102/100*H102</f>
      </c>
    </row>
    <row r="103" spans="4:4" ht="178.5">
      <c r="D103" s="15" t="s">
        <v>313</v>
      </c>
    </row>
    <row r="104" spans="4:4" ht="357">
      <c r="D104" s="15" t="s">
        <v>310</v>
      </c>
    </row>
    <row r="105" spans="1:16" ht="12.75">
      <c r="A105" s="7">
        <v>29</v>
      </c>
      <c s="7" t="s">
        <v>314</v>
      </c>
      <c s="7" t="s">
        <v>44</v>
      </c>
      <c s="7" t="s">
        <v>315</v>
      </c>
      <c s="7" t="s">
        <v>111</v>
      </c>
      <c s="10">
        <v>2074.255</v>
      </c>
      <c s="14"/>
      <c s="13">
        <f>ROUND((G105*F105),2)</f>
      </c>
      <c r="O105">
        <f>rekapitulace!H8</f>
      </c>
      <c>
        <f>O105/100*H105</f>
      </c>
    </row>
    <row r="106" spans="4:4" ht="114.75">
      <c r="D106" s="15" t="s">
        <v>316</v>
      </c>
    </row>
    <row r="107" spans="4:4" ht="409.5">
      <c r="D107" s="15" t="s">
        <v>317</v>
      </c>
    </row>
    <row r="108" spans="1:16" ht="12.75">
      <c r="A108" s="7">
        <v>30</v>
      </c>
      <c s="7" t="s">
        <v>318</v>
      </c>
      <c s="7" t="s">
        <v>44</v>
      </c>
      <c s="7" t="s">
        <v>319</v>
      </c>
      <c s="7" t="s">
        <v>111</v>
      </c>
      <c s="10">
        <v>2092.881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320</v>
      </c>
    </row>
    <row r="110" spans="4:4" ht="409.5">
      <c r="D110" s="15" t="s">
        <v>317</v>
      </c>
    </row>
    <row r="111" spans="1:16" ht="12.75">
      <c r="A111" s="7">
        <v>31</v>
      </c>
      <c s="7" t="s">
        <v>321</v>
      </c>
      <c s="7" t="s">
        <v>44</v>
      </c>
      <c s="7" t="s">
        <v>322</v>
      </c>
      <c s="7" t="s">
        <v>111</v>
      </c>
      <c s="10">
        <v>2053.3</v>
      </c>
      <c s="14"/>
      <c s="13">
        <f>ROUND((G111*F111),2)</f>
      </c>
      <c r="O111">
        <f>rekapitulace!H8</f>
      </c>
      <c>
        <f>O111/100*H111</f>
      </c>
    </row>
    <row r="112" spans="4:4" ht="102">
      <c r="D112" s="15" t="s">
        <v>323</v>
      </c>
    </row>
    <row r="113" spans="4:4" ht="409.5">
      <c r="D113" s="15" t="s">
        <v>317</v>
      </c>
    </row>
    <row r="114" spans="1:16" ht="12.75">
      <c r="A114" s="7">
        <v>32</v>
      </c>
      <c s="7" t="s">
        <v>324</v>
      </c>
      <c s="7" t="s">
        <v>44</v>
      </c>
      <c s="7" t="s">
        <v>325</v>
      </c>
      <c s="7" t="s">
        <v>111</v>
      </c>
      <c s="10">
        <v>2092.881</v>
      </c>
      <c s="14"/>
      <c s="13">
        <f>ROUND((G114*F114),2)</f>
      </c>
      <c r="O114">
        <f>rekapitulace!H8</f>
      </c>
      <c>
        <f>O114/100*H114</f>
      </c>
    </row>
    <row r="115" spans="4:4" ht="89.25">
      <c r="D115" s="15" t="s">
        <v>326</v>
      </c>
    </row>
    <row r="116" spans="4:4" ht="127.5">
      <c r="D116" s="15" t="s">
        <v>327</v>
      </c>
    </row>
    <row r="117" spans="1:16" ht="12.75">
      <c r="A117" s="7">
        <v>33</v>
      </c>
      <c s="7" t="s">
        <v>328</v>
      </c>
      <c s="7" t="s">
        <v>44</v>
      </c>
      <c s="7" t="s">
        <v>329</v>
      </c>
      <c s="7" t="s">
        <v>111</v>
      </c>
      <c s="10">
        <v>2053.3</v>
      </c>
      <c s="14"/>
      <c s="13">
        <f>ROUND((G117*F117),2)</f>
      </c>
      <c r="O117">
        <f>rekapitulace!H8</f>
      </c>
      <c>
        <f>O117/100*H117</f>
      </c>
    </row>
    <row r="118" spans="4:4" ht="63.75">
      <c r="D118" s="15" t="s">
        <v>330</v>
      </c>
    </row>
    <row r="119" spans="4:4" ht="153">
      <c r="D119" s="15" t="s">
        <v>331</v>
      </c>
    </row>
    <row r="120" spans="1:16" ht="12.75" customHeight="1">
      <c r="A120" s="16"/>
      <c s="16"/>
      <c s="16" t="s">
        <v>37</v>
      </c>
      <c s="16" t="s">
        <v>294</v>
      </c>
      <c s="16"/>
      <c s="16"/>
      <c s="16"/>
      <c s="16">
        <f>SUM(H90:H119)</f>
      </c>
      <c r="P120">
        <f>ROUND(SUM(P90:P119),2)</f>
      </c>
    </row>
    <row r="122" spans="1:8" ht="12.75" customHeight="1">
      <c r="A122" s="9"/>
      <c s="9"/>
      <c s="9" t="s">
        <v>156</v>
      </c>
      <c s="9" t="s">
        <v>155</v>
      </c>
      <c s="9"/>
      <c s="11"/>
      <c s="9"/>
      <c s="11"/>
    </row>
    <row r="123" spans="1:16" ht="12.75">
      <c r="A123" s="7">
        <v>34</v>
      </c>
      <c s="7" t="s">
        <v>332</v>
      </c>
      <c s="7" t="s">
        <v>44</v>
      </c>
      <c s="7" t="s">
        <v>333</v>
      </c>
      <c s="7" t="s">
        <v>128</v>
      </c>
      <c s="10">
        <v>160.2</v>
      </c>
      <c s="14"/>
      <c s="13">
        <f>ROUND((G123*F123),2)</f>
      </c>
      <c r="O123">
        <f>rekapitulace!H8</f>
      </c>
      <c>
        <f>O123/100*H123</f>
      </c>
    </row>
    <row r="124" spans="4:4" ht="140.25">
      <c r="D124" s="15" t="s">
        <v>334</v>
      </c>
    </row>
    <row r="125" spans="4:4" ht="140.25">
      <c r="D125" s="15" t="s">
        <v>160</v>
      </c>
    </row>
    <row r="126" spans="1:16" ht="12.75">
      <c r="A126" s="7">
        <v>35</v>
      </c>
      <c s="7" t="s">
        <v>335</v>
      </c>
      <c s="7" t="s">
        <v>44</v>
      </c>
      <c s="7" t="s">
        <v>336</v>
      </c>
      <c s="7" t="s">
        <v>128</v>
      </c>
      <c s="10">
        <v>156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337</v>
      </c>
    </row>
    <row r="128" spans="4:4" ht="409.5">
      <c r="D128" s="15" t="s">
        <v>338</v>
      </c>
    </row>
    <row r="129" spans="1:16" ht="12.75">
      <c r="A129" s="7">
        <v>36</v>
      </c>
      <c s="7" t="s">
        <v>339</v>
      </c>
      <c s="7" t="s">
        <v>44</v>
      </c>
      <c s="7" t="s">
        <v>340</v>
      </c>
      <c s="7" t="s">
        <v>66</v>
      </c>
      <c s="10">
        <v>2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341</v>
      </c>
    </row>
    <row r="131" spans="4:4" ht="255">
      <c r="D131" s="15" t="s">
        <v>342</v>
      </c>
    </row>
    <row r="132" spans="1:16" ht="12.75">
      <c r="A132" s="7">
        <v>37</v>
      </c>
      <c s="7" t="s">
        <v>343</v>
      </c>
      <c s="7" t="s">
        <v>44</v>
      </c>
      <c s="7" t="s">
        <v>344</v>
      </c>
      <c s="7" t="s">
        <v>66</v>
      </c>
      <c s="10">
        <v>16</v>
      </c>
      <c s="14"/>
      <c s="13">
        <f>ROUND((G132*F132),2)</f>
      </c>
      <c r="O132">
        <f>rekapitulace!H8</f>
      </c>
      <c>
        <f>O132/100*H132</f>
      </c>
    </row>
    <row r="133" spans="4:4" ht="114.75">
      <c r="D133" s="15" t="s">
        <v>345</v>
      </c>
    </row>
    <row r="134" spans="4:4" ht="140.25">
      <c r="D134" s="15" t="s">
        <v>346</v>
      </c>
    </row>
    <row r="135" spans="1:16" ht="12.75">
      <c r="A135" s="7">
        <v>38</v>
      </c>
      <c s="7" t="s">
        <v>347</v>
      </c>
      <c s="7" t="s">
        <v>44</v>
      </c>
      <c s="7" t="s">
        <v>348</v>
      </c>
      <c s="7" t="s">
        <v>66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89.25">
      <c r="D136" s="15" t="s">
        <v>349</v>
      </c>
    </row>
    <row r="137" spans="4:4" ht="267.75">
      <c r="D137" s="15" t="s">
        <v>350</v>
      </c>
    </row>
    <row r="138" spans="1:16" ht="12.75">
      <c r="A138" s="7">
        <v>39</v>
      </c>
      <c s="7" t="s">
        <v>351</v>
      </c>
      <c s="7" t="s">
        <v>44</v>
      </c>
      <c s="7" t="s">
        <v>352</v>
      </c>
      <c s="7" t="s">
        <v>66</v>
      </c>
      <c s="10">
        <v>12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353</v>
      </c>
    </row>
    <row r="140" spans="4:4" ht="165.75">
      <c r="D140" s="15" t="s">
        <v>179</v>
      </c>
    </row>
    <row r="141" spans="1:16" ht="12.75">
      <c r="A141" s="7">
        <v>40</v>
      </c>
      <c s="7" t="s">
        <v>351</v>
      </c>
      <c s="7" t="s">
        <v>50</v>
      </c>
      <c s="7" t="s">
        <v>352</v>
      </c>
      <c s="7" t="s">
        <v>66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76.5">
      <c r="D142" s="15" t="s">
        <v>354</v>
      </c>
    </row>
    <row r="143" spans="4:4" ht="165.75">
      <c r="D143" s="15" t="s">
        <v>179</v>
      </c>
    </row>
    <row r="144" spans="1:16" ht="12.75">
      <c r="A144" s="7">
        <v>41</v>
      </c>
      <c s="7" t="s">
        <v>355</v>
      </c>
      <c s="7" t="s">
        <v>44</v>
      </c>
      <c s="7" t="s">
        <v>356</v>
      </c>
      <c s="7" t="s">
        <v>66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89.25">
      <c r="D145" s="15" t="s">
        <v>357</v>
      </c>
    </row>
    <row r="146" spans="4:4" ht="267.75">
      <c r="D146" s="15" t="s">
        <v>350</v>
      </c>
    </row>
    <row r="147" spans="1:16" ht="12.75">
      <c r="A147" s="7">
        <v>42</v>
      </c>
      <c s="7" t="s">
        <v>358</v>
      </c>
      <c s="7" t="s">
        <v>44</v>
      </c>
      <c s="7" t="s">
        <v>359</v>
      </c>
      <c s="7" t="s">
        <v>66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360</v>
      </c>
    </row>
    <row r="149" spans="4:4" ht="165.75">
      <c r="D149" s="15" t="s">
        <v>179</v>
      </c>
    </row>
    <row r="150" spans="1:16" ht="12.75">
      <c r="A150" s="7">
        <v>43</v>
      </c>
      <c s="7" t="s">
        <v>361</v>
      </c>
      <c s="7" t="s">
        <v>44</v>
      </c>
      <c s="7" t="s">
        <v>362</v>
      </c>
      <c s="7" t="s">
        <v>66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363</v>
      </c>
    </row>
    <row r="152" spans="4:4" ht="165.75">
      <c r="D152" s="15" t="s">
        <v>364</v>
      </c>
    </row>
    <row r="153" spans="1:16" ht="12.75">
      <c r="A153" s="7">
        <v>44</v>
      </c>
      <c s="7" t="s">
        <v>180</v>
      </c>
      <c s="7" t="s">
        <v>44</v>
      </c>
      <c s="7" t="s">
        <v>181</v>
      </c>
      <c s="7" t="s">
        <v>66</v>
      </c>
      <c s="10">
        <v>5</v>
      </c>
      <c s="14"/>
      <c s="13">
        <f>ROUND((G153*F153),2)</f>
      </c>
      <c r="O153">
        <f>rekapitulace!H8</f>
      </c>
      <c>
        <f>O153/100*H153</f>
      </c>
    </row>
    <row r="154" spans="4:4" ht="25.5">
      <c r="D154" s="15" t="s">
        <v>365</v>
      </c>
    </row>
    <row r="155" spans="4:4" ht="165.75">
      <c r="D155" s="15" t="s">
        <v>179</v>
      </c>
    </row>
    <row r="156" spans="1:16" ht="12.75">
      <c r="A156" s="7">
        <v>45</v>
      </c>
      <c s="7" t="s">
        <v>366</v>
      </c>
      <c s="7" t="s">
        <v>44</v>
      </c>
      <c s="7" t="s">
        <v>367</v>
      </c>
      <c s="7" t="s">
        <v>111</v>
      </c>
      <c s="10">
        <v>201.075</v>
      </c>
      <c s="14"/>
      <c s="13">
        <f>ROUND((G156*F156),2)</f>
      </c>
      <c r="O156">
        <f>rekapitulace!H8</f>
      </c>
      <c>
        <f>O156/100*H156</f>
      </c>
    </row>
    <row r="157" spans="4:4" ht="409.5">
      <c r="D157" s="15" t="s">
        <v>368</v>
      </c>
    </row>
    <row r="158" spans="4:4" ht="204">
      <c r="D158" s="15" t="s">
        <v>369</v>
      </c>
    </row>
    <row r="159" spans="1:16" ht="12.75">
      <c r="A159" s="7">
        <v>46</v>
      </c>
      <c s="7" t="s">
        <v>370</v>
      </c>
      <c s="7" t="s">
        <v>44</v>
      </c>
      <c s="7" t="s">
        <v>371</v>
      </c>
      <c s="7" t="s">
        <v>111</v>
      </c>
      <c s="10">
        <v>37.2</v>
      </c>
      <c s="14"/>
      <c s="13">
        <f>ROUND((G159*F159),2)</f>
      </c>
      <c r="O159">
        <f>rekapitulace!H8</f>
      </c>
      <c>
        <f>O159/100*H159</f>
      </c>
    </row>
    <row r="160" spans="4:4" ht="165.75">
      <c r="D160" s="15" t="s">
        <v>372</v>
      </c>
    </row>
    <row r="161" spans="4:4" ht="204">
      <c r="D161" s="15" t="s">
        <v>369</v>
      </c>
    </row>
    <row r="162" spans="1:16" ht="12.75">
      <c r="A162" s="7">
        <v>47</v>
      </c>
      <c s="7" t="s">
        <v>373</v>
      </c>
      <c s="7" t="s">
        <v>44</v>
      </c>
      <c s="7" t="s">
        <v>374</v>
      </c>
      <c s="7" t="s">
        <v>111</v>
      </c>
      <c s="10">
        <v>54.725</v>
      </c>
      <c s="14"/>
      <c s="13">
        <f>ROUND((G162*F162),2)</f>
      </c>
      <c r="O162">
        <f>rekapitulace!H8</f>
      </c>
      <c>
        <f>O162/100*H162</f>
      </c>
    </row>
    <row r="163" spans="4:4" ht="229.5">
      <c r="D163" s="15" t="s">
        <v>375</v>
      </c>
    </row>
    <row r="164" spans="4:4" ht="204">
      <c r="D164" s="15" t="s">
        <v>369</v>
      </c>
    </row>
    <row r="165" spans="1:16" ht="12.75">
      <c r="A165" s="7">
        <v>48</v>
      </c>
      <c s="7" t="s">
        <v>376</v>
      </c>
      <c s="7" t="s">
        <v>44</v>
      </c>
      <c s="7" t="s">
        <v>377</v>
      </c>
      <c s="7" t="s">
        <v>111</v>
      </c>
      <c s="10">
        <v>109.15</v>
      </c>
      <c s="14"/>
      <c s="13">
        <f>ROUND((G165*F165),2)</f>
      </c>
      <c r="O165">
        <f>rekapitulace!H8</f>
      </c>
      <c>
        <f>O165/100*H165</f>
      </c>
    </row>
    <row r="166" spans="4:4" ht="165.75">
      <c r="D166" s="15" t="s">
        <v>378</v>
      </c>
    </row>
    <row r="167" spans="4:4" ht="204">
      <c r="D167" s="15" t="s">
        <v>369</v>
      </c>
    </row>
    <row r="168" spans="1:16" ht="12.75">
      <c r="A168" s="7">
        <v>49</v>
      </c>
      <c s="7" t="s">
        <v>379</v>
      </c>
      <c s="7" t="s">
        <v>44</v>
      </c>
      <c s="7" t="s">
        <v>380</v>
      </c>
      <c s="7" t="s">
        <v>128</v>
      </c>
      <c s="10">
        <v>91.7</v>
      </c>
      <c s="14"/>
      <c s="13">
        <f>ROUND((G168*F168),2)</f>
      </c>
      <c r="O168">
        <f>rekapitulace!H8</f>
      </c>
      <c>
        <f>O168/100*H168</f>
      </c>
    </row>
    <row r="169" spans="4:4" ht="89.25">
      <c r="D169" s="15" t="s">
        <v>381</v>
      </c>
    </row>
    <row r="170" spans="4:4" ht="140.25">
      <c r="D170" s="15" t="s">
        <v>382</v>
      </c>
    </row>
    <row r="171" spans="1:16" ht="12.75">
      <c r="A171" s="7">
        <v>50</v>
      </c>
      <c s="7" t="s">
        <v>383</v>
      </c>
      <c s="7" t="s">
        <v>44</v>
      </c>
      <c s="7" t="s">
        <v>384</v>
      </c>
      <c s="7" t="s">
        <v>128</v>
      </c>
      <c s="10">
        <v>183.4</v>
      </c>
      <c s="14"/>
      <c s="13">
        <f>ROUND((G171*F171),2)</f>
      </c>
      <c r="O171">
        <f>rekapitulace!H8</f>
      </c>
      <c>
        <f>O171/100*H171</f>
      </c>
    </row>
    <row r="172" spans="4:4" ht="165.75">
      <c r="D172" s="15" t="s">
        <v>385</v>
      </c>
    </row>
    <row r="173" spans="4:4" ht="140.25">
      <c r="D173" s="15" t="s">
        <v>382</v>
      </c>
    </row>
    <row r="174" spans="1:16" ht="12.75">
      <c r="A174" s="7">
        <v>51</v>
      </c>
      <c s="7" t="s">
        <v>386</v>
      </c>
      <c s="7" t="s">
        <v>44</v>
      </c>
      <c s="7" t="s">
        <v>387</v>
      </c>
      <c s="7" t="s">
        <v>128</v>
      </c>
      <c s="10">
        <v>91.7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388</v>
      </c>
    </row>
    <row r="176" spans="4:4" ht="242.25">
      <c r="D176" s="15" t="s">
        <v>389</v>
      </c>
    </row>
    <row r="177" spans="1:16" ht="12.75">
      <c r="A177" s="7">
        <v>52</v>
      </c>
      <c s="7" t="s">
        <v>390</v>
      </c>
      <c s="7" t="s">
        <v>44</v>
      </c>
      <c s="7" t="s">
        <v>391</v>
      </c>
      <c s="7" t="s">
        <v>128</v>
      </c>
      <c s="10">
        <v>91.7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392</v>
      </c>
    </row>
    <row r="179" spans="4:4" ht="242.25">
      <c r="D179" s="15" t="s">
        <v>389</v>
      </c>
    </row>
    <row r="180" spans="1:16" ht="12.75">
      <c r="A180" s="7">
        <v>53</v>
      </c>
      <c s="7" t="s">
        <v>393</v>
      </c>
      <c s="7" t="s">
        <v>44</v>
      </c>
      <c s="7" t="s">
        <v>394</v>
      </c>
      <c s="7" t="s">
        <v>128</v>
      </c>
      <c s="10">
        <v>91.7</v>
      </c>
      <c s="14"/>
      <c s="13">
        <f>ROUND((G180*F180),2)</f>
      </c>
      <c r="O180">
        <f>rekapitulace!H8</f>
      </c>
      <c>
        <f>O180/100*H180</f>
      </c>
    </row>
    <row r="181" spans="4:4" ht="102">
      <c r="D181" s="15" t="s">
        <v>395</v>
      </c>
    </row>
    <row r="182" spans="4:4" ht="242.25">
      <c r="D182" s="15" t="s">
        <v>389</v>
      </c>
    </row>
    <row r="183" spans="1:16" ht="12.75" customHeight="1">
      <c r="A183" s="16"/>
      <c s="16"/>
      <c s="16" t="s">
        <v>156</v>
      </c>
      <c s="16" t="s">
        <v>155</v>
      </c>
      <c s="16"/>
      <c s="16"/>
      <c s="16"/>
      <c s="16">
        <f>SUM(H123:H182)</f>
      </c>
      <c r="P183">
        <f>ROUND(SUM(P123:P182),2)</f>
      </c>
    </row>
    <row r="185" spans="1:16" ht="12.75" customHeight="1">
      <c r="A185" s="16"/>
      <c s="16"/>
      <c s="16"/>
      <c s="16" t="s">
        <v>86</v>
      </c>
      <c s="16"/>
      <c s="16"/>
      <c s="16"/>
      <c s="16">
        <f>+H24+H78+H87+H120+H183</f>
      </c>
      <c r="P185">
        <f>+P24+P78+P87+P120+P183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396</v>
      </c>
      <c s="5" t="s">
        <v>397</v>
      </c>
      <c s="5"/>
    </row>
    <row r="6" spans="1:5" ht="12.75" customHeight="1">
      <c r="A6" t="s">
        <v>17</v>
      </c>
      <c r="C6" s="5" t="s">
        <v>398</v>
      </c>
      <c s="5" t="s">
        <v>397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399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215.896</v>
      </c>
      <c s="14"/>
      <c s="13">
        <f>ROUND((G15*F15),2)</f>
      </c>
      <c r="O15">
        <f>rekapitulace!H8</f>
      </c>
      <c>
        <f>O15/100*H15</f>
      </c>
    </row>
    <row r="16" spans="4:4" ht="216.75">
      <c r="D16" s="15" t="s">
        <v>400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145.47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401</v>
      </c>
    </row>
    <row r="20" spans="4:4" ht="153">
      <c r="D20" s="15" t="s">
        <v>225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229</v>
      </c>
      <c s="7" t="s">
        <v>44</v>
      </c>
      <c s="7" t="s">
        <v>230</v>
      </c>
      <c s="7" t="s">
        <v>120</v>
      </c>
      <c s="10">
        <v>44.44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402</v>
      </c>
    </row>
    <row r="26" spans="4:4" ht="409.5">
      <c r="D26" s="15" t="s">
        <v>122</v>
      </c>
    </row>
    <row r="27" spans="1:16" ht="12.75">
      <c r="A27" s="7">
        <v>5</v>
      </c>
      <c s="7" t="s">
        <v>403</v>
      </c>
      <c s="7" t="s">
        <v>44</v>
      </c>
      <c s="7" t="s">
        <v>404</v>
      </c>
      <c s="7" t="s">
        <v>120</v>
      </c>
      <c s="10">
        <v>9.964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405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61.9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406</v>
      </c>
    </row>
    <row r="32" spans="4:4" ht="409.5">
      <c r="D32" s="15" t="s">
        <v>122</v>
      </c>
    </row>
    <row r="33" spans="1:16" ht="12.75">
      <c r="A33" s="7">
        <v>7</v>
      </c>
      <c s="7" t="s">
        <v>123</v>
      </c>
      <c s="7" t="s">
        <v>44</v>
      </c>
      <c s="7" t="s">
        <v>124</v>
      </c>
      <c s="7" t="s">
        <v>120</v>
      </c>
      <c s="10">
        <v>31.968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407</v>
      </c>
    </row>
    <row r="35" spans="4:4" ht="409.5">
      <c r="D35" s="15" t="s">
        <v>122</v>
      </c>
    </row>
    <row r="36" spans="1:16" ht="12.75">
      <c r="A36" s="7">
        <v>8</v>
      </c>
      <c s="7" t="s">
        <v>235</v>
      </c>
      <c s="7" t="s">
        <v>44</v>
      </c>
      <c s="7" t="s">
        <v>236</v>
      </c>
      <c s="7" t="s">
        <v>120</v>
      </c>
      <c s="10">
        <v>66.44</v>
      </c>
      <c s="14"/>
      <c s="13">
        <f>ROUND((G36*F36),2)</f>
      </c>
      <c r="O36">
        <f>rekapitulace!H8</f>
      </c>
      <c>
        <f>O36/100*H36</f>
      </c>
    </row>
    <row r="37" spans="4:4" ht="216.75">
      <c r="D37" s="15" t="s">
        <v>408</v>
      </c>
    </row>
    <row r="38" spans="4:4" ht="409.5">
      <c r="D38" s="15" t="s">
        <v>122</v>
      </c>
    </row>
    <row r="39" spans="1:16" ht="12.75">
      <c r="A39" s="7">
        <v>9</v>
      </c>
      <c s="7" t="s">
        <v>409</v>
      </c>
      <c s="7" t="s">
        <v>44</v>
      </c>
      <c s="7" t="s">
        <v>410</v>
      </c>
      <c s="7" t="s">
        <v>128</v>
      </c>
      <c s="10">
        <v>144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411</v>
      </c>
    </row>
    <row r="41" spans="4:4" ht="165.75">
      <c r="D41" s="15" t="s">
        <v>412</v>
      </c>
    </row>
    <row r="42" spans="1:16" ht="12.75">
      <c r="A42" s="7">
        <v>10</v>
      </c>
      <c s="7" t="s">
        <v>238</v>
      </c>
      <c s="7" t="s">
        <v>44</v>
      </c>
      <c s="7" t="s">
        <v>239</v>
      </c>
      <c s="7" t="s">
        <v>120</v>
      </c>
      <c s="10">
        <v>71.72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413</v>
      </c>
    </row>
    <row r="44" spans="4:4" ht="409.5">
      <c r="D44" s="15" t="s">
        <v>133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145.47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414</v>
      </c>
    </row>
    <row r="47" spans="4:4" ht="409.5">
      <c r="D47" s="15" t="s">
        <v>244</v>
      </c>
    </row>
    <row r="48" spans="1:16" ht="12.75">
      <c r="A48" s="7">
        <v>12</v>
      </c>
      <c s="7" t="s">
        <v>142</v>
      </c>
      <c s="7" t="s">
        <v>44</v>
      </c>
      <c s="7" t="s">
        <v>143</v>
      </c>
      <c s="7" t="s">
        <v>120</v>
      </c>
      <c s="10">
        <v>71.72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415</v>
      </c>
    </row>
    <row r="50" spans="4:4" ht="409.5">
      <c r="D50" s="15" t="s">
        <v>145</v>
      </c>
    </row>
    <row r="51" spans="1:16" ht="12.75">
      <c r="A51" s="7">
        <v>13</v>
      </c>
      <c s="7" t="s">
        <v>416</v>
      </c>
      <c s="7" t="s">
        <v>44</v>
      </c>
      <c s="7" t="s">
        <v>417</v>
      </c>
      <c s="7" t="s">
        <v>120</v>
      </c>
      <c s="10">
        <v>69.15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418</v>
      </c>
    </row>
    <row r="53" spans="4:4" ht="409.5">
      <c r="D53" s="15" t="s">
        <v>256</v>
      </c>
    </row>
    <row r="54" spans="1:16" ht="12.75">
      <c r="A54" s="7">
        <v>14</v>
      </c>
      <c s="7" t="s">
        <v>258</v>
      </c>
      <c s="7" t="s">
        <v>44</v>
      </c>
      <c s="7" t="s">
        <v>259</v>
      </c>
      <c s="7" t="s">
        <v>120</v>
      </c>
      <c s="10">
        <v>76.32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419</v>
      </c>
    </row>
    <row r="56" spans="4:4" ht="409.5">
      <c r="D56" s="15" t="s">
        <v>261</v>
      </c>
    </row>
    <row r="57" spans="1:16" ht="12.75">
      <c r="A57" s="7">
        <v>15</v>
      </c>
      <c s="7" t="s">
        <v>262</v>
      </c>
      <c s="7" t="s">
        <v>44</v>
      </c>
      <c s="7" t="s">
        <v>263</v>
      </c>
      <c s="7" t="s">
        <v>111</v>
      </c>
      <c s="10">
        <v>138.3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420</v>
      </c>
    </row>
    <row r="59" spans="4:4" ht="153">
      <c r="D59" s="15" t="s">
        <v>265</v>
      </c>
    </row>
    <row r="60" spans="1:16" ht="12.75" customHeight="1">
      <c r="A60" s="16"/>
      <c s="16"/>
      <c s="16" t="s">
        <v>24</v>
      </c>
      <c s="16" t="s">
        <v>108</v>
      </c>
      <c s="16"/>
      <c s="16"/>
      <c s="16"/>
      <c s="16">
        <f>SUM(H24:H59)</f>
      </c>
      <c r="P60">
        <f>ROUND(SUM(P24:P59),2)</f>
      </c>
    </row>
    <row r="62" spans="1:8" ht="12.75" customHeight="1">
      <c r="A62" s="9"/>
      <c s="9"/>
      <c s="9" t="s">
        <v>34</v>
      </c>
      <c s="9" t="s">
        <v>150</v>
      </c>
      <c s="9"/>
      <c s="11"/>
      <c s="9"/>
      <c s="11"/>
    </row>
    <row r="63" spans="1:16" ht="12.75">
      <c r="A63" s="7">
        <v>16</v>
      </c>
      <c s="7" t="s">
        <v>421</v>
      </c>
      <c s="7" t="s">
        <v>44</v>
      </c>
      <c s="7" t="s">
        <v>422</v>
      </c>
      <c s="7" t="s">
        <v>111</v>
      </c>
      <c s="10">
        <v>50.6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423</v>
      </c>
    </row>
    <row r="65" spans="4:4" ht="267.75">
      <c r="D65" s="15" t="s">
        <v>424</v>
      </c>
    </row>
    <row r="66" spans="1:16" ht="12.75">
      <c r="A66" s="7">
        <v>17</v>
      </c>
      <c s="7" t="s">
        <v>425</v>
      </c>
      <c s="7" t="s">
        <v>44</v>
      </c>
      <c s="7" t="s">
        <v>426</v>
      </c>
      <c s="7" t="s">
        <v>128</v>
      </c>
      <c s="10">
        <v>22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427</v>
      </c>
    </row>
    <row r="68" spans="4:4" ht="409.5">
      <c r="D68" s="15" t="s">
        <v>428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36</v>
      </c>
      <c s="9" t="s">
        <v>429</v>
      </c>
      <c s="9"/>
      <c s="11"/>
      <c s="9"/>
      <c s="11"/>
    </row>
    <row r="72" spans="1:16" ht="12.75">
      <c r="A72" s="7">
        <v>18</v>
      </c>
      <c s="7" t="s">
        <v>430</v>
      </c>
      <c s="7" t="s">
        <v>44</v>
      </c>
      <c s="7" t="s">
        <v>431</v>
      </c>
      <c s="7" t="s">
        <v>120</v>
      </c>
      <c s="10">
        <v>52.4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432</v>
      </c>
    </row>
    <row r="74" spans="4:4" ht="409.5">
      <c r="D74" s="15" t="s">
        <v>433</v>
      </c>
    </row>
    <row r="75" spans="1:16" ht="12.75" customHeight="1">
      <c r="A75" s="16"/>
      <c s="16"/>
      <c s="16" t="s">
        <v>36</v>
      </c>
      <c s="16" t="s">
        <v>429</v>
      </c>
      <c s="16"/>
      <c s="16"/>
      <c s="16"/>
      <c s="16">
        <f>SUM(H72:H74)</f>
      </c>
      <c r="P75">
        <f>ROUND(SUM(P72:P74),2)</f>
      </c>
    </row>
    <row r="77" spans="1:8" ht="12.75" customHeight="1">
      <c r="A77" s="9"/>
      <c s="9"/>
      <c s="9" t="s">
        <v>37</v>
      </c>
      <c s="9" t="s">
        <v>294</v>
      </c>
      <c s="9"/>
      <c s="11"/>
      <c s="9"/>
      <c s="11"/>
    </row>
    <row r="78" spans="1:16" ht="12.75">
      <c r="A78" s="7">
        <v>19</v>
      </c>
      <c s="7" t="s">
        <v>295</v>
      </c>
      <c s="7" t="s">
        <v>44</v>
      </c>
      <c s="7" t="s">
        <v>296</v>
      </c>
      <c s="7" t="s">
        <v>120</v>
      </c>
      <c s="10">
        <v>18.4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434</v>
      </c>
    </row>
    <row r="80" spans="4:4" ht="409.5">
      <c r="D80" s="15" t="s">
        <v>298</v>
      </c>
    </row>
    <row r="81" spans="1:16" ht="12.75">
      <c r="A81" s="7">
        <v>20</v>
      </c>
      <c s="7" t="s">
        <v>299</v>
      </c>
      <c s="7" t="s">
        <v>44</v>
      </c>
      <c s="7" t="s">
        <v>300</v>
      </c>
      <c s="7" t="s">
        <v>120</v>
      </c>
      <c s="10">
        <v>36.1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435</v>
      </c>
    </row>
    <row r="83" spans="4:4" ht="318.75">
      <c r="D83" s="15" t="s">
        <v>302</v>
      </c>
    </row>
    <row r="84" spans="1:16" ht="12.75">
      <c r="A84" s="7">
        <v>21</v>
      </c>
      <c s="7" t="s">
        <v>307</v>
      </c>
      <c s="7" t="s">
        <v>44</v>
      </c>
      <c s="7" t="s">
        <v>436</v>
      </c>
      <c s="7" t="s">
        <v>111</v>
      </c>
      <c s="10">
        <v>97.4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437</v>
      </c>
    </row>
    <row r="86" spans="4:4" ht="357">
      <c r="D86" s="15" t="s">
        <v>310</v>
      </c>
    </row>
    <row r="87" spans="1:16" ht="12.75">
      <c r="A87" s="7">
        <v>22</v>
      </c>
      <c s="7" t="s">
        <v>311</v>
      </c>
      <c s="7" t="s">
        <v>44</v>
      </c>
      <c s="7" t="s">
        <v>312</v>
      </c>
      <c s="7" t="s">
        <v>111</v>
      </c>
      <c s="10">
        <v>367.7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438</v>
      </c>
    </row>
    <row r="89" spans="4:4" ht="357">
      <c r="D89" s="15" t="s">
        <v>310</v>
      </c>
    </row>
    <row r="90" spans="1:16" ht="12.75">
      <c r="A90" s="7">
        <v>23</v>
      </c>
      <c s="7" t="s">
        <v>439</v>
      </c>
      <c s="7" t="s">
        <v>44</v>
      </c>
      <c s="7" t="s">
        <v>440</v>
      </c>
      <c s="7" t="s">
        <v>111</v>
      </c>
      <c s="10">
        <v>122.2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441</v>
      </c>
    </row>
    <row r="92" spans="4:4" ht="409.5">
      <c r="D92" s="15" t="s">
        <v>317</v>
      </c>
    </row>
    <row r="93" spans="1:16" ht="12.75">
      <c r="A93" s="7">
        <v>24</v>
      </c>
      <c s="7" t="s">
        <v>442</v>
      </c>
      <c s="7" t="s">
        <v>44</v>
      </c>
      <c s="7" t="s">
        <v>443</v>
      </c>
      <c s="7" t="s">
        <v>111</v>
      </c>
      <c s="10">
        <v>97.4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444</v>
      </c>
    </row>
    <row r="95" spans="4:4" ht="409.5">
      <c r="D95" s="15" t="s">
        <v>317</v>
      </c>
    </row>
    <row r="96" spans="1:16" ht="12.75">
      <c r="A96" s="7">
        <v>25</v>
      </c>
      <c s="7" t="s">
        <v>445</v>
      </c>
      <c s="7" t="s">
        <v>44</v>
      </c>
      <c s="7" t="s">
        <v>446</v>
      </c>
      <c s="7" t="s">
        <v>111</v>
      </c>
      <c s="10">
        <v>109.5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447</v>
      </c>
    </row>
    <row r="98" spans="4:4" ht="409.5">
      <c r="D98" s="15" t="s">
        <v>317</v>
      </c>
    </row>
    <row r="99" spans="1:16" ht="12.75">
      <c r="A99" s="7">
        <v>26</v>
      </c>
      <c s="7" t="s">
        <v>321</v>
      </c>
      <c s="7" t="s">
        <v>44</v>
      </c>
      <c s="7" t="s">
        <v>448</v>
      </c>
      <c s="7" t="s">
        <v>111</v>
      </c>
      <c s="10">
        <v>136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449</v>
      </c>
    </row>
    <row r="101" spans="4:4" ht="409.5">
      <c r="D101" s="15" t="s">
        <v>317</v>
      </c>
    </row>
    <row r="102" spans="1:16" ht="12.75">
      <c r="A102" s="7">
        <v>27</v>
      </c>
      <c s="7" t="s">
        <v>324</v>
      </c>
      <c s="7" t="s">
        <v>44</v>
      </c>
      <c s="7" t="s">
        <v>325</v>
      </c>
      <c s="7" t="s">
        <v>111</v>
      </c>
      <c s="10">
        <v>97.4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450</v>
      </c>
    </row>
    <row r="104" spans="4:4" ht="127.5">
      <c r="D104" s="15" t="s">
        <v>327</v>
      </c>
    </row>
    <row r="105" spans="1:16" ht="12.75">
      <c r="A105" s="7">
        <v>28</v>
      </c>
      <c s="7" t="s">
        <v>328</v>
      </c>
      <c s="7" t="s">
        <v>44</v>
      </c>
      <c s="7" t="s">
        <v>329</v>
      </c>
      <c s="7" t="s">
        <v>111</v>
      </c>
      <c s="10">
        <v>136</v>
      </c>
      <c s="14"/>
      <c s="13">
        <f>ROUND((G105*F105),2)</f>
      </c>
      <c r="O105">
        <f>rekapitulace!H8</f>
      </c>
      <c>
        <f>O105/100*H105</f>
      </c>
    </row>
    <row r="106" spans="4:4" ht="51">
      <c r="D106" s="15" t="s">
        <v>451</v>
      </c>
    </row>
    <row r="107" spans="4:4" ht="153">
      <c r="D107" s="15" t="s">
        <v>331</v>
      </c>
    </row>
    <row r="108" spans="1:16" ht="12.75" customHeight="1">
      <c r="A108" s="16"/>
      <c s="16"/>
      <c s="16" t="s">
        <v>37</v>
      </c>
      <c s="16" t="s">
        <v>294</v>
      </c>
      <c s="16"/>
      <c s="16"/>
      <c s="16"/>
      <c s="16">
        <f>SUM(H78:H107)</f>
      </c>
      <c r="P108">
        <f>ROUND(SUM(P78:P107),2)</f>
      </c>
    </row>
    <row r="110" spans="1:8" ht="12.75" customHeight="1">
      <c r="A110" s="9"/>
      <c s="9"/>
      <c s="9" t="s">
        <v>156</v>
      </c>
      <c s="9" t="s">
        <v>155</v>
      </c>
      <c s="9"/>
      <c s="11"/>
      <c s="9"/>
      <c s="11"/>
    </row>
    <row r="111" spans="1:16" ht="12.75">
      <c r="A111" s="7">
        <v>29</v>
      </c>
      <c s="7" t="s">
        <v>171</v>
      </c>
      <c s="7" t="s">
        <v>44</v>
      </c>
      <c s="7" t="s">
        <v>452</v>
      </c>
      <c s="7" t="s">
        <v>128</v>
      </c>
      <c s="10">
        <v>124</v>
      </c>
      <c s="14"/>
      <c s="13">
        <f>ROUND((G111*F111),2)</f>
      </c>
      <c r="O111">
        <f>rekapitulace!H8</f>
      </c>
      <c>
        <f>O111/100*H111</f>
      </c>
    </row>
    <row r="112" spans="4:4" ht="76.5">
      <c r="D112" s="15" t="s">
        <v>453</v>
      </c>
    </row>
    <row r="113" spans="4:4" ht="140.25">
      <c r="D113" s="15" t="s">
        <v>160</v>
      </c>
    </row>
    <row r="114" spans="1:16" ht="12.75">
      <c r="A114" s="7">
        <v>30</v>
      </c>
      <c s="7" t="s">
        <v>454</v>
      </c>
      <c s="7" t="s">
        <v>44</v>
      </c>
      <c s="7" t="s">
        <v>455</v>
      </c>
      <c s="7" t="s">
        <v>128</v>
      </c>
      <c s="10">
        <v>172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456</v>
      </c>
    </row>
    <row r="116" spans="4:4" ht="369.75">
      <c r="D116" s="15" t="s">
        <v>457</v>
      </c>
    </row>
    <row r="117" spans="1:16" ht="12.75">
      <c r="A117" s="7">
        <v>31</v>
      </c>
      <c s="7" t="s">
        <v>343</v>
      </c>
      <c s="7" t="s">
        <v>44</v>
      </c>
      <c s="7" t="s">
        <v>344</v>
      </c>
      <c s="7" t="s">
        <v>66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458</v>
      </c>
    </row>
    <row r="119" spans="4:4" ht="140.25">
      <c r="D119" s="15" t="s">
        <v>346</v>
      </c>
    </row>
    <row r="120" spans="1:16" ht="12.75">
      <c r="A120" s="7">
        <v>32</v>
      </c>
      <c s="7" t="s">
        <v>459</v>
      </c>
      <c s="7" t="s">
        <v>44</v>
      </c>
      <c s="7" t="s">
        <v>460</v>
      </c>
      <c s="7" t="s">
        <v>128</v>
      </c>
      <c s="10">
        <v>144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411</v>
      </c>
    </row>
    <row r="122" spans="4:4" ht="242.25">
      <c r="D122" s="15" t="s">
        <v>389</v>
      </c>
    </row>
    <row r="123" spans="1:16" ht="12.75">
      <c r="A123" s="7">
        <v>33</v>
      </c>
      <c s="7" t="s">
        <v>461</v>
      </c>
      <c s="7" t="s">
        <v>44</v>
      </c>
      <c s="7" t="s">
        <v>462</v>
      </c>
      <c s="7" t="s">
        <v>128</v>
      </c>
      <c s="10">
        <v>22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463</v>
      </c>
    </row>
    <row r="125" spans="4:4" ht="409.5">
      <c r="D125" s="15" t="s">
        <v>198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SUM(H111:H125)</f>
      </c>
      <c r="P126">
        <f>ROUND(SUM(P111:P125),2)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+H21+H60+H69+H75+H108+H126</f>
      </c>
      <c r="P128">
        <f>+P21+P60+P69+P75+P108+P126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464</v>
      </c>
      <c s="5" t="s">
        <v>465</v>
      </c>
      <c s="5"/>
    </row>
    <row r="6" spans="1:5" ht="12.75" customHeight="1">
      <c r="A6" t="s">
        <v>17</v>
      </c>
      <c r="C6" s="5" t="s">
        <v>466</v>
      </c>
      <c s="5" t="s">
        <v>465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467</v>
      </c>
    </row>
    <row r="14" spans="4:4" ht="409.5">
      <c r="D14" s="15" t="s">
        <v>94</v>
      </c>
    </row>
    <row r="15" spans="1:16" ht="12.75">
      <c r="A15" s="7">
        <v>2</v>
      </c>
      <c s="7" t="s">
        <v>468</v>
      </c>
      <c s="7" t="s">
        <v>44</v>
      </c>
      <c s="7" t="s">
        <v>469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57</v>
      </c>
    </row>
    <row r="17" spans="4:4" ht="114.75">
      <c r="D17" s="15" t="s">
        <v>48</v>
      </c>
    </row>
    <row r="18" spans="1:16" ht="12.75">
      <c r="A18" s="7">
        <v>3</v>
      </c>
      <c s="7" t="s">
        <v>470</v>
      </c>
      <c s="7" t="s">
        <v>44</v>
      </c>
      <c s="7" t="s">
        <v>471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48</v>
      </c>
    </row>
    <row r="21" spans="1:16" ht="12.75">
      <c r="A21" s="7">
        <v>4</v>
      </c>
      <c s="7" t="s">
        <v>49</v>
      </c>
      <c s="7" t="s">
        <v>44</v>
      </c>
      <c s="7" t="s">
        <v>472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47</v>
      </c>
    </row>
    <row r="23" spans="4:4" ht="114.75">
      <c r="D23" s="15" t="s">
        <v>52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249</v>
      </c>
      <c s="7" t="s">
        <v>44</v>
      </c>
      <c s="7" t="s">
        <v>250</v>
      </c>
      <c s="7" t="s">
        <v>120</v>
      </c>
      <c s="10">
        <v>23.4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473</v>
      </c>
    </row>
    <row r="29" spans="4:4" ht="409.5">
      <c r="D29" s="15" t="s">
        <v>252</v>
      </c>
    </row>
    <row r="30" spans="1:16" ht="12.75" customHeight="1">
      <c r="A30" s="16"/>
      <c s="16"/>
      <c s="16" t="s">
        <v>24</v>
      </c>
      <c s="16" t="s">
        <v>108</v>
      </c>
      <c s="16"/>
      <c s="16"/>
      <c s="16"/>
      <c s="16">
        <f>SUM(H27:H29)</f>
      </c>
      <c r="P30">
        <f>ROUND(SUM(P27:P29),2)</f>
      </c>
    </row>
    <row r="32" spans="1:8" ht="12.75" customHeight="1">
      <c r="A32" s="9"/>
      <c s="9"/>
      <c s="9" t="s">
        <v>37</v>
      </c>
      <c s="9" t="s">
        <v>294</v>
      </c>
      <c s="9"/>
      <c s="11"/>
      <c s="9"/>
      <c s="11"/>
    </row>
    <row r="33" spans="1:16" ht="12.75">
      <c r="A33" s="7">
        <v>6</v>
      </c>
      <c s="7" t="s">
        <v>303</v>
      </c>
      <c s="7" t="s">
        <v>44</v>
      </c>
      <c s="7" t="s">
        <v>304</v>
      </c>
      <c s="7" t="s">
        <v>111</v>
      </c>
      <c s="10">
        <v>156</v>
      </c>
      <c s="14"/>
      <c s="13">
        <f>ROUND((G33*F33),2)</f>
      </c>
      <c r="O33">
        <f>rekapitulace!H8</f>
      </c>
      <c>
        <f>O33/100*H33</f>
      </c>
    </row>
    <row r="34" spans="4:4" ht="114.75">
      <c r="D34" s="15" t="s">
        <v>474</v>
      </c>
    </row>
    <row r="35" spans="4:4" ht="409.5">
      <c r="D35" s="15" t="s">
        <v>306</v>
      </c>
    </row>
    <row r="36" spans="1:16" ht="12.75" customHeight="1">
      <c r="A36" s="16"/>
      <c s="16"/>
      <c s="16" t="s">
        <v>37</v>
      </c>
      <c s="16" t="s">
        <v>294</v>
      </c>
      <c s="16"/>
      <c s="16"/>
      <c s="16"/>
      <c s="16">
        <f>SUM(H33:H35)</f>
      </c>
      <c r="P36">
        <f>ROUND(SUM(P33:P35),2)</f>
      </c>
    </row>
    <row r="38" spans="1:8" ht="12.75" customHeight="1">
      <c r="A38" s="9"/>
      <c s="9"/>
      <c s="9" t="s">
        <v>156</v>
      </c>
      <c s="9" t="s">
        <v>155</v>
      </c>
      <c s="9"/>
      <c s="11"/>
      <c s="9"/>
      <c s="11"/>
    </row>
    <row r="39" spans="1:16" ht="12.75">
      <c r="A39" s="7">
        <v>7</v>
      </c>
      <c s="7" t="s">
        <v>161</v>
      </c>
      <c s="7" t="s">
        <v>44</v>
      </c>
      <c s="7" t="s">
        <v>475</v>
      </c>
      <c s="7" t="s">
        <v>128</v>
      </c>
      <c s="10">
        <v>104</v>
      </c>
      <c s="14"/>
      <c s="13">
        <f>ROUND((G39*F39),2)</f>
      </c>
      <c r="O39">
        <f>rekapitulace!H8</f>
      </c>
      <c>
        <f>O39/100*H39</f>
      </c>
    </row>
    <row r="40" spans="4:4" ht="102">
      <c r="D40" s="15" t="s">
        <v>476</v>
      </c>
    </row>
    <row r="41" spans="4:4" ht="409.5">
      <c r="D41" s="15" t="s">
        <v>164</v>
      </c>
    </row>
    <row r="42" spans="1:16" ht="12.75">
      <c r="A42" s="7">
        <v>8</v>
      </c>
      <c s="7" t="s">
        <v>165</v>
      </c>
      <c s="7" t="s">
        <v>44</v>
      </c>
      <c s="7" t="s">
        <v>477</v>
      </c>
      <c s="7" t="s">
        <v>128</v>
      </c>
      <c s="10">
        <v>104</v>
      </c>
      <c s="14"/>
      <c s="13">
        <f>ROUND((G42*F42),2)</f>
      </c>
      <c r="O42">
        <f>rekapitulace!H8</f>
      </c>
      <c>
        <f>O42/100*H42</f>
      </c>
    </row>
    <row r="43" spans="4:4" ht="153">
      <c r="D43" s="15" t="s">
        <v>478</v>
      </c>
    </row>
    <row r="44" spans="4:4" ht="140.25">
      <c r="D44" s="15" t="s">
        <v>160</v>
      </c>
    </row>
    <row r="45" spans="1:16" ht="12.75">
      <c r="A45" s="7">
        <v>9</v>
      </c>
      <c s="7" t="s">
        <v>479</v>
      </c>
      <c s="7" t="s">
        <v>44</v>
      </c>
      <c s="7" t="s">
        <v>480</v>
      </c>
      <c s="7" t="s">
        <v>128</v>
      </c>
      <c s="10">
        <v>96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481</v>
      </c>
    </row>
    <row r="47" spans="4:4" ht="344.25">
      <c r="D47" s="15" t="s">
        <v>482</v>
      </c>
    </row>
    <row r="48" spans="1:16" ht="12.75">
      <c r="A48" s="7">
        <v>10</v>
      </c>
      <c s="7" t="s">
        <v>483</v>
      </c>
      <c s="7" t="s">
        <v>44</v>
      </c>
      <c s="7" t="s">
        <v>484</v>
      </c>
      <c s="7" t="s">
        <v>128</v>
      </c>
      <c s="10">
        <v>96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485</v>
      </c>
    </row>
    <row r="50" spans="4:4" ht="140.25">
      <c r="D50" s="15" t="s">
        <v>160</v>
      </c>
    </row>
    <row r="51" spans="1:16" ht="12.75">
      <c r="A51" s="7">
        <v>11</v>
      </c>
      <c s="7" t="s">
        <v>486</v>
      </c>
      <c s="7" t="s">
        <v>44</v>
      </c>
      <c s="7" t="s">
        <v>487</v>
      </c>
      <c s="7" t="s">
        <v>488</v>
      </c>
      <c s="10">
        <v>19488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489</v>
      </c>
    </row>
    <row r="53" spans="4:4" ht="204">
      <c r="D53" s="15" t="s">
        <v>490</v>
      </c>
    </row>
    <row r="54" spans="1:16" ht="12.75">
      <c r="A54" s="7">
        <v>12</v>
      </c>
      <c s="7" t="s">
        <v>491</v>
      </c>
      <c s="7" t="s">
        <v>44</v>
      </c>
      <c s="7" t="s">
        <v>492</v>
      </c>
      <c s="7" t="s">
        <v>128</v>
      </c>
      <c s="10">
        <v>172</v>
      </c>
      <c s="14"/>
      <c s="13">
        <f>ROUND((G54*F54),2)</f>
      </c>
      <c r="O54">
        <f>rekapitulace!H8</f>
      </c>
      <c>
        <f>O54/100*H54</f>
      </c>
    </row>
    <row r="55" spans="4:4" ht="89.25">
      <c r="D55" s="15" t="s">
        <v>493</v>
      </c>
    </row>
    <row r="56" spans="4:4" ht="344.25">
      <c r="D56" s="15" t="s">
        <v>482</v>
      </c>
    </row>
    <row r="57" spans="1:16" ht="12.75">
      <c r="A57" s="7">
        <v>13</v>
      </c>
      <c s="7" t="s">
        <v>494</v>
      </c>
      <c s="7" t="s">
        <v>44</v>
      </c>
      <c s="7" t="s">
        <v>495</v>
      </c>
      <c s="7" t="s">
        <v>128</v>
      </c>
      <c s="10">
        <v>172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496</v>
      </c>
    </row>
    <row r="59" spans="4:4" ht="140.25">
      <c r="D59" s="15" t="s">
        <v>160</v>
      </c>
    </row>
    <row r="60" spans="1:16" ht="12.75">
      <c r="A60" s="7">
        <v>14</v>
      </c>
      <c s="7" t="s">
        <v>497</v>
      </c>
      <c s="7" t="s">
        <v>44</v>
      </c>
      <c s="7" t="s">
        <v>498</v>
      </c>
      <c s="7" t="s">
        <v>66</v>
      </c>
      <c s="10">
        <v>17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499</v>
      </c>
    </row>
    <row r="62" spans="4:4" ht="395.25">
      <c r="D62" s="15" t="s">
        <v>500</v>
      </c>
    </row>
    <row r="63" spans="1:16" ht="12.75" customHeight="1">
      <c r="A63" s="16"/>
      <c s="16"/>
      <c s="16" t="s">
        <v>156</v>
      </c>
      <c s="16" t="s">
        <v>155</v>
      </c>
      <c s="16"/>
      <c s="16"/>
      <c s="16"/>
      <c s="16">
        <f>SUM(H39:H62)</f>
      </c>
      <c r="P63">
        <f>ROUND(SUM(P39:P62),2)</f>
      </c>
    </row>
    <row r="65" spans="1:16" ht="12.75" customHeight="1">
      <c r="A65" s="16"/>
      <c s="16"/>
      <c s="16"/>
      <c s="16" t="s">
        <v>86</v>
      </c>
      <c s="16"/>
      <c s="16"/>
      <c s="16"/>
      <c s="16">
        <f>+H24+H30+H36+H63</f>
      </c>
      <c r="P65">
        <f>+P24+P30+P36+P63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501</v>
      </c>
      <c s="5" t="s">
        <v>502</v>
      </c>
      <c s="5"/>
    </row>
    <row r="6" spans="1:5" ht="12.75" customHeight="1">
      <c r="A6" t="s">
        <v>17</v>
      </c>
      <c r="C6" s="5" t="s">
        <v>503</v>
      </c>
      <c s="5" t="s">
        <v>502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156</v>
      </c>
      <c s="9" t="s">
        <v>155</v>
      </c>
      <c s="9"/>
      <c s="11"/>
      <c s="9"/>
      <c s="11"/>
    </row>
    <row r="12" spans="1:16" ht="12.75">
      <c r="A12" s="7">
        <v>1</v>
      </c>
      <c s="7" t="s">
        <v>366</v>
      </c>
      <c s="7" t="s">
        <v>44</v>
      </c>
      <c s="7" t="s">
        <v>367</v>
      </c>
      <c s="7" t="s">
        <v>111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504</v>
      </c>
    </row>
    <row r="14" spans="4:4" ht="204">
      <c r="D14" s="15" t="s">
        <v>369</v>
      </c>
    </row>
    <row r="15" spans="1:16" ht="12.75">
      <c r="A15" s="7">
        <v>2</v>
      </c>
      <c s="7" t="s">
        <v>373</v>
      </c>
      <c s="7" t="s">
        <v>44</v>
      </c>
      <c s="7" t="s">
        <v>374</v>
      </c>
      <c s="7" t="s">
        <v>111</v>
      </c>
      <c s="10">
        <v>6</v>
      </c>
      <c s="14"/>
      <c s="13">
        <f>ROUND((G15*F15),2)</f>
      </c>
      <c r="O15">
        <f>rekapitulace!H8</f>
      </c>
      <c>
        <f>O15/100*H15</f>
      </c>
    </row>
    <row r="16" spans="4:4" ht="76.5">
      <c r="D16" s="15" t="s">
        <v>505</v>
      </c>
    </row>
    <row r="17" spans="4:4" ht="204">
      <c r="D17" s="15" t="s">
        <v>369</v>
      </c>
    </row>
    <row r="18" spans="1:16" ht="12.75">
      <c r="A18" s="7">
        <v>3</v>
      </c>
      <c s="7" t="s">
        <v>376</v>
      </c>
      <c s="7" t="s">
        <v>44</v>
      </c>
      <c s="7" t="s">
        <v>377</v>
      </c>
      <c s="7" t="s">
        <v>111</v>
      </c>
      <c s="10">
        <v>36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506</v>
      </c>
    </row>
    <row r="20" spans="4:4" ht="204">
      <c r="D20" s="15" t="s">
        <v>369</v>
      </c>
    </row>
    <row r="21" spans="1:16" ht="12.75">
      <c r="A21" s="7">
        <v>4</v>
      </c>
      <c s="7" t="s">
        <v>507</v>
      </c>
      <c s="7" t="s">
        <v>44</v>
      </c>
      <c s="7" t="s">
        <v>508</v>
      </c>
      <c s="7" t="s">
        <v>66</v>
      </c>
      <c s="10">
        <v>8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509</v>
      </c>
    </row>
    <row r="23" spans="4:4" ht="102">
      <c r="D23" s="15" t="s">
        <v>510</v>
      </c>
    </row>
    <row r="24" spans="1:16" ht="12.75" customHeight="1">
      <c r="A24" s="16"/>
      <c s="16"/>
      <c s="16" t="s">
        <v>156</v>
      </c>
      <c s="16" t="s">
        <v>155</v>
      </c>
      <c s="16"/>
      <c s="16"/>
      <c s="16"/>
      <c s="16">
        <f>SUM(H12:H23)</f>
      </c>
      <c r="P24">
        <f>ROUND(SUM(P12:P23),2)</f>
      </c>
    </row>
    <row r="26" spans="1:16" ht="12.75" customHeight="1">
      <c r="A26" s="16"/>
      <c s="16"/>
      <c s="16"/>
      <c s="16" t="s">
        <v>86</v>
      </c>
      <c s="16"/>
      <c s="16"/>
      <c s="16"/>
      <c s="16">
        <f>+H24</f>
      </c>
      <c r="P26">
        <f>+P24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511</v>
      </c>
      <c s="5" t="s">
        <v>512</v>
      </c>
      <c s="5"/>
    </row>
    <row r="6" spans="1:5" ht="12.75" customHeight="1">
      <c r="A6" t="s">
        <v>17</v>
      </c>
      <c r="C6" s="5" t="s">
        <v>513</v>
      </c>
      <c s="5" t="s">
        <v>512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5026.068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514</v>
      </c>
    </row>
    <row r="14" spans="4:4" ht="409.5">
      <c r="D14" s="15" t="s">
        <v>94</v>
      </c>
    </row>
    <row r="15" spans="1:16" ht="12.75">
      <c r="A15" s="7">
        <v>2</v>
      </c>
      <c s="7" t="s">
        <v>222</v>
      </c>
      <c s="7" t="s">
        <v>44</v>
      </c>
      <c s="7" t="s">
        <v>223</v>
      </c>
      <c s="7" t="s">
        <v>120</v>
      </c>
      <c s="10">
        <v>3187.349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515</v>
      </c>
    </row>
    <row r="17" spans="4:4" ht="153">
      <c r="D17" s="15" t="s">
        <v>225</v>
      </c>
    </row>
    <row r="18" spans="1:16" ht="12.75">
      <c r="A18" s="7">
        <v>3</v>
      </c>
      <c s="7" t="s">
        <v>226</v>
      </c>
      <c s="7" t="s">
        <v>44</v>
      </c>
      <c s="7" t="s">
        <v>227</v>
      </c>
      <c s="7" t="s">
        <v>120</v>
      </c>
      <c s="10">
        <v>34.467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516</v>
      </c>
    </row>
    <row r="20" spans="4:4" ht="153">
      <c r="D20" s="15" t="s">
        <v>225</v>
      </c>
    </row>
    <row r="21" spans="1:16" ht="12.75">
      <c r="A21" s="7">
        <v>4</v>
      </c>
      <c s="7" t="s">
        <v>517</v>
      </c>
      <c s="7" t="s">
        <v>44</v>
      </c>
      <c s="7" t="s">
        <v>518</v>
      </c>
      <c s="7" t="s">
        <v>66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116</v>
      </c>
    </row>
    <row r="23" spans="4:4" ht="178.5">
      <c r="D23" s="15" t="s">
        <v>519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241</v>
      </c>
      <c s="7" t="s">
        <v>50</v>
      </c>
      <c s="7" t="s">
        <v>242</v>
      </c>
      <c s="7" t="s">
        <v>120</v>
      </c>
      <c s="10">
        <v>36.467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520</v>
      </c>
    </row>
    <row r="29" spans="4:4" ht="409.5">
      <c r="D29" s="15" t="s">
        <v>244</v>
      </c>
    </row>
    <row r="30" spans="1:16" ht="12.75">
      <c r="A30" s="7">
        <v>6</v>
      </c>
      <c s="7" t="s">
        <v>241</v>
      </c>
      <c s="7" t="s">
        <v>53</v>
      </c>
      <c s="7" t="s">
        <v>245</v>
      </c>
      <c s="7" t="s">
        <v>120</v>
      </c>
      <c s="10">
        <v>2774.797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521</v>
      </c>
    </row>
    <row r="32" spans="4:4" ht="409.5">
      <c r="D32" s="15" t="s">
        <v>244</v>
      </c>
    </row>
    <row r="33" spans="1:16" ht="12.75">
      <c r="A33" s="7">
        <v>7</v>
      </c>
      <c s="7" t="s">
        <v>241</v>
      </c>
      <c s="7" t="s">
        <v>99</v>
      </c>
      <c s="7" t="s">
        <v>247</v>
      </c>
      <c s="7" t="s">
        <v>120</v>
      </c>
      <c s="10">
        <v>3187.349</v>
      </c>
      <c s="14"/>
      <c s="13">
        <f>ROUND((G33*F33),2)</f>
      </c>
      <c r="O33">
        <f>rekapitulace!H8</f>
      </c>
      <c>
        <f>O33/100*H33</f>
      </c>
    </row>
    <row r="34" spans="4:4" ht="204">
      <c r="D34" s="15" t="s">
        <v>522</v>
      </c>
    </row>
    <row r="35" spans="4:4" ht="409.5">
      <c r="D35" s="15" t="s">
        <v>244</v>
      </c>
    </row>
    <row r="36" spans="1:16" ht="12.75">
      <c r="A36" s="7">
        <v>8</v>
      </c>
      <c s="7" t="s">
        <v>523</v>
      </c>
      <c s="7" t="s">
        <v>44</v>
      </c>
      <c s="7" t="s">
        <v>524</v>
      </c>
      <c s="7" t="s">
        <v>120</v>
      </c>
      <c s="10">
        <v>2774.797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525</v>
      </c>
    </row>
    <row r="38" spans="4:4" ht="102">
      <c r="D38" s="15" t="s">
        <v>526</v>
      </c>
    </row>
    <row r="39" spans="1:16" ht="12.75">
      <c r="A39" s="7">
        <v>9</v>
      </c>
      <c s="7" t="s">
        <v>134</v>
      </c>
      <c s="7" t="s">
        <v>44</v>
      </c>
      <c s="7" t="s">
        <v>135</v>
      </c>
      <c s="7" t="s">
        <v>120</v>
      </c>
      <c s="10">
        <v>2645.299</v>
      </c>
      <c s="14"/>
      <c s="13">
        <f>ROUND((G39*F39),2)</f>
      </c>
      <c r="O39">
        <f>rekapitulace!H8</f>
      </c>
      <c>
        <f>O39/100*H39</f>
      </c>
    </row>
    <row r="40" spans="4:4" ht="318.75">
      <c r="D40" s="15" t="s">
        <v>527</v>
      </c>
    </row>
    <row r="41" spans="4:4" ht="409.5">
      <c r="D41" s="15" t="s">
        <v>137</v>
      </c>
    </row>
    <row r="42" spans="1:16" ht="12.75">
      <c r="A42" s="7">
        <v>10</v>
      </c>
      <c s="7" t="s">
        <v>138</v>
      </c>
      <c s="7" t="s">
        <v>44</v>
      </c>
      <c s="7" t="s">
        <v>139</v>
      </c>
      <c s="7" t="s">
        <v>120</v>
      </c>
      <c s="10">
        <v>1763.532</v>
      </c>
      <c s="14"/>
      <c s="13">
        <f>ROUND((G42*F42),2)</f>
      </c>
      <c r="O42">
        <f>rekapitulace!H8</f>
      </c>
      <c>
        <f>O42/100*H42</f>
      </c>
    </row>
    <row r="43" spans="4:4" ht="318.75">
      <c r="D43" s="15" t="s">
        <v>528</v>
      </c>
    </row>
    <row r="44" spans="4:4" ht="409.5">
      <c r="D44" s="15" t="s">
        <v>141</v>
      </c>
    </row>
    <row r="45" spans="1:16" ht="12.75">
      <c r="A45" s="7">
        <v>11</v>
      </c>
      <c s="7" t="s">
        <v>142</v>
      </c>
      <c s="7" t="s">
        <v>44</v>
      </c>
      <c s="7" t="s">
        <v>143</v>
      </c>
      <c s="7" t="s">
        <v>120</v>
      </c>
      <c s="10">
        <v>4408.831</v>
      </c>
      <c s="14"/>
      <c s="13">
        <f>ROUND((G45*F45),2)</f>
      </c>
      <c r="O45">
        <f>rekapitulace!H8</f>
      </c>
      <c>
        <f>O45/100*H45</f>
      </c>
    </row>
    <row r="46" spans="4:4" ht="140.25">
      <c r="D46" s="15" t="s">
        <v>529</v>
      </c>
    </row>
    <row r="47" spans="4:4" ht="409.5">
      <c r="D47" s="15" t="s">
        <v>145</v>
      </c>
    </row>
    <row r="48" spans="1:16" ht="12.75">
      <c r="A48" s="7">
        <v>12</v>
      </c>
      <c s="7" t="s">
        <v>530</v>
      </c>
      <c s="7" t="s">
        <v>44</v>
      </c>
      <c s="7" t="s">
        <v>531</v>
      </c>
      <c s="7" t="s">
        <v>120</v>
      </c>
      <c s="10">
        <v>5955.246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532</v>
      </c>
    </row>
    <row r="50" spans="4:4" ht="409.5">
      <c r="D50" s="15" t="s">
        <v>533</v>
      </c>
    </row>
    <row r="51" spans="1:16" ht="12.75">
      <c r="A51" s="7">
        <v>13</v>
      </c>
      <c s="7" t="s">
        <v>534</v>
      </c>
      <c s="7" t="s">
        <v>44</v>
      </c>
      <c s="7" t="s">
        <v>535</v>
      </c>
      <c s="7" t="s">
        <v>120</v>
      </c>
      <c s="10">
        <v>6.9</v>
      </c>
      <c s="14"/>
      <c s="13">
        <f>ROUND((G51*F51),2)</f>
      </c>
      <c r="O51">
        <f>rekapitulace!H8</f>
      </c>
      <c>
        <f>O51/100*H51</f>
      </c>
    </row>
    <row r="52" spans="4:4" ht="267.75">
      <c r="D52" s="15" t="s">
        <v>536</v>
      </c>
    </row>
    <row r="53" spans="4:4" ht="409.5">
      <c r="D53" s="15" t="s">
        <v>537</v>
      </c>
    </row>
    <row r="54" spans="1:16" ht="12.75">
      <c r="A54" s="7">
        <v>14</v>
      </c>
      <c s="7" t="s">
        <v>538</v>
      </c>
      <c s="7" t="s">
        <v>44</v>
      </c>
      <c s="7" t="s">
        <v>539</v>
      </c>
      <c s="7" t="s">
        <v>120</v>
      </c>
      <c s="10">
        <v>381.44</v>
      </c>
      <c s="14"/>
      <c s="13">
        <f>ROUND((G54*F54),2)</f>
      </c>
      <c r="O54">
        <f>rekapitulace!H8</f>
      </c>
      <c>
        <f>O54/100*H54</f>
      </c>
    </row>
    <row r="55" spans="4:4" ht="204">
      <c r="D55" s="15" t="s">
        <v>540</v>
      </c>
    </row>
    <row r="56" spans="4:4" ht="409.5">
      <c r="D56" s="15" t="s">
        <v>541</v>
      </c>
    </row>
    <row r="57" spans="1:16" ht="12.75">
      <c r="A57" s="7">
        <v>15</v>
      </c>
      <c s="7" t="s">
        <v>266</v>
      </c>
      <c s="7" t="s">
        <v>44</v>
      </c>
      <c s="7" t="s">
        <v>267</v>
      </c>
      <c s="7" t="s">
        <v>120</v>
      </c>
      <c s="10">
        <v>36.467</v>
      </c>
      <c s="14"/>
      <c s="13">
        <f>ROUND((G57*F57),2)</f>
      </c>
      <c r="O57">
        <f>rekapitulace!H8</f>
      </c>
      <c>
        <f>O57/100*H57</f>
      </c>
    </row>
    <row r="58" spans="4:4" ht="216.75">
      <c r="D58" s="15" t="s">
        <v>542</v>
      </c>
    </row>
    <row r="59" spans="4:4" ht="204">
      <c r="D59" s="15" t="s">
        <v>269</v>
      </c>
    </row>
    <row r="60" spans="1:16" ht="12.75">
      <c r="A60" s="7">
        <v>16</v>
      </c>
      <c s="7" t="s">
        <v>543</v>
      </c>
      <c s="7" t="s">
        <v>44</v>
      </c>
      <c s="7" t="s">
        <v>544</v>
      </c>
      <c s="7" t="s">
        <v>111</v>
      </c>
      <c s="10">
        <v>243.108</v>
      </c>
      <c s="14"/>
      <c s="13">
        <f>ROUND((G60*F60),2)</f>
      </c>
      <c r="O60">
        <f>rekapitulace!H8</f>
      </c>
      <c>
        <f>O60/100*H60</f>
      </c>
    </row>
    <row r="61" spans="4:4" ht="191.25">
      <c r="D61" s="15" t="s">
        <v>545</v>
      </c>
    </row>
    <row r="62" spans="4:4" ht="178.5">
      <c r="D62" s="15" t="s">
        <v>546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SUM(H27:H62)</f>
      </c>
      <c r="P63">
        <f>ROUND(SUM(P27:P62),2)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547</v>
      </c>
      <c s="7" t="s">
        <v>44</v>
      </c>
      <c s="7" t="s">
        <v>548</v>
      </c>
      <c s="7" t="s">
        <v>120</v>
      </c>
      <c s="10">
        <v>2.232</v>
      </c>
      <c s="14"/>
      <c s="13">
        <f>ROUND((G66*F66),2)</f>
      </c>
      <c r="O66">
        <f>rekapitulace!H8</f>
      </c>
      <c>
        <f>O66/100*H66</f>
      </c>
    </row>
    <row r="67" spans="4:4" ht="127.5">
      <c r="D67" s="15" t="s">
        <v>549</v>
      </c>
    </row>
    <row r="68" spans="4:4" ht="306">
      <c r="D68" s="15" t="s">
        <v>550</v>
      </c>
    </row>
    <row r="69" spans="1:16" ht="12.75">
      <c r="A69" s="7">
        <v>18</v>
      </c>
      <c s="7" t="s">
        <v>551</v>
      </c>
      <c s="7" t="s">
        <v>44</v>
      </c>
      <c s="7" t="s">
        <v>552</v>
      </c>
      <c s="7" t="s">
        <v>120</v>
      </c>
      <c s="10">
        <v>0.774</v>
      </c>
      <c s="14"/>
      <c s="13">
        <f>ROUND((G69*F69),2)</f>
      </c>
      <c r="O69">
        <f>rekapitulace!H8</f>
      </c>
      <c>
        <f>O69/100*H69</f>
      </c>
    </row>
    <row r="70" spans="4:4" ht="216.75">
      <c r="D70" s="15" t="s">
        <v>553</v>
      </c>
    </row>
    <row r="71" spans="4:4" ht="306">
      <c r="D71" s="15" t="s">
        <v>550</v>
      </c>
    </row>
    <row r="72" spans="1:16" ht="12.75">
      <c r="A72" s="7">
        <v>19</v>
      </c>
      <c s="7" t="s">
        <v>151</v>
      </c>
      <c s="7" t="s">
        <v>44</v>
      </c>
      <c s="7" t="s">
        <v>554</v>
      </c>
      <c s="7" t="s">
        <v>111</v>
      </c>
      <c s="10">
        <v>352.8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555</v>
      </c>
    </row>
    <row r="74" spans="4:4" ht="395.25">
      <c r="D74" s="15" t="s">
        <v>154</v>
      </c>
    </row>
    <row r="75" spans="1:16" ht="12.75">
      <c r="A75" s="7">
        <v>20</v>
      </c>
      <c s="7" t="s">
        <v>556</v>
      </c>
      <c s="7" t="s">
        <v>44</v>
      </c>
      <c s="7" t="s">
        <v>557</v>
      </c>
      <c s="7" t="s">
        <v>111</v>
      </c>
      <c s="10">
        <v>251.65</v>
      </c>
      <c s="14"/>
      <c s="13">
        <f>ROUND((G75*F75),2)</f>
      </c>
      <c r="O75">
        <f>rekapitulace!H8</f>
      </c>
      <c>
        <f>O75/100*H75</f>
      </c>
    </row>
    <row r="76" spans="4:4" ht="204">
      <c r="D76" s="15" t="s">
        <v>558</v>
      </c>
    </row>
    <row r="77" spans="4:4" ht="357">
      <c r="D77" s="15" t="s">
        <v>559</v>
      </c>
    </row>
    <row r="78" spans="1:16" ht="12.75">
      <c r="A78" s="7">
        <v>21</v>
      </c>
      <c s="7" t="s">
        <v>560</v>
      </c>
      <c s="7" t="s">
        <v>44</v>
      </c>
      <c s="7" t="s">
        <v>561</v>
      </c>
      <c s="7" t="s">
        <v>120</v>
      </c>
      <c s="10">
        <v>133.86</v>
      </c>
      <c s="14"/>
      <c s="13">
        <f>ROUND((G78*F78),2)</f>
      </c>
      <c r="O78">
        <f>rekapitulace!H8</f>
      </c>
      <c>
        <f>O78/100*H78</f>
      </c>
    </row>
    <row r="79" spans="4:4" ht="165.75">
      <c r="D79" s="15" t="s">
        <v>562</v>
      </c>
    </row>
    <row r="80" spans="4:4" ht="306">
      <c r="D80" s="15" t="s">
        <v>563</v>
      </c>
    </row>
    <row r="81" spans="1:16" ht="12.75">
      <c r="A81" s="7">
        <v>22</v>
      </c>
      <c s="7" t="s">
        <v>564</v>
      </c>
      <c s="7" t="s">
        <v>44</v>
      </c>
      <c s="7" t="s">
        <v>565</v>
      </c>
      <c s="7" t="s">
        <v>120</v>
      </c>
      <c s="10">
        <v>261.596</v>
      </c>
      <c s="14"/>
      <c s="13">
        <f>ROUND((G81*F81),2)</f>
      </c>
      <c r="O81">
        <f>rekapitulace!H8</f>
      </c>
      <c>
        <f>O81/100*H81</f>
      </c>
    </row>
    <row r="82" spans="4:4" ht="204">
      <c r="D82" s="15" t="s">
        <v>566</v>
      </c>
    </row>
    <row r="83" spans="4:4" ht="409.5">
      <c r="D83" s="15" t="s">
        <v>567</v>
      </c>
    </row>
    <row r="84" spans="1:16" ht="12.75">
      <c r="A84" s="7">
        <v>23</v>
      </c>
      <c s="7" t="s">
        <v>568</v>
      </c>
      <c s="7" t="s">
        <v>44</v>
      </c>
      <c s="7" t="s">
        <v>569</v>
      </c>
      <c s="7" t="s">
        <v>92</v>
      </c>
      <c s="10">
        <v>36.963</v>
      </c>
      <c s="14"/>
      <c s="13">
        <f>ROUND((G84*F84),2)</f>
      </c>
      <c r="O84">
        <f>rekapitulace!H8</f>
      </c>
      <c>
        <f>O84/100*H84</f>
      </c>
    </row>
    <row r="85" spans="4:4" ht="178.5">
      <c r="D85" s="15" t="s">
        <v>570</v>
      </c>
    </row>
    <row r="86" spans="4:4" ht="409.5">
      <c r="D86" s="15" t="s">
        <v>571</v>
      </c>
    </row>
    <row r="87" spans="1:16" ht="12.75">
      <c r="A87" s="7">
        <v>24</v>
      </c>
      <c s="7" t="s">
        <v>572</v>
      </c>
      <c s="7" t="s">
        <v>44</v>
      </c>
      <c s="7" t="s">
        <v>573</v>
      </c>
      <c s="7" t="s">
        <v>111</v>
      </c>
      <c s="10">
        <v>379.2</v>
      </c>
      <c s="14"/>
      <c s="13">
        <f>ROUND((G87*F87),2)</f>
      </c>
      <c r="O87">
        <f>rekapitulace!H8</f>
      </c>
      <c>
        <f>O87/100*H87</f>
      </c>
    </row>
    <row r="88" spans="4:4" ht="178.5">
      <c r="D88" s="15" t="s">
        <v>574</v>
      </c>
    </row>
    <row r="89" spans="4:4" ht="382.5">
      <c r="D89" s="15" t="s">
        <v>575</v>
      </c>
    </row>
    <row r="90" spans="1:16" ht="12.75" customHeight="1">
      <c r="A90" s="16"/>
      <c s="16"/>
      <c s="16" t="s">
        <v>34</v>
      </c>
      <c s="16" t="s">
        <v>150</v>
      </c>
      <c s="16"/>
      <c s="16"/>
      <c s="16"/>
      <c s="16">
        <f>SUM(H66:H89)</f>
      </c>
      <c r="P90">
        <f>ROUND(SUM(P66:P89),2)</f>
      </c>
    </row>
    <row r="92" spans="1:8" ht="12.75" customHeight="1">
      <c r="A92" s="9"/>
      <c s="9"/>
      <c s="9" t="s">
        <v>35</v>
      </c>
      <c s="9" t="s">
        <v>576</v>
      </c>
      <c s="9"/>
      <c s="11"/>
      <c s="9"/>
      <c s="11"/>
    </row>
    <row r="93" spans="1:16" ht="12.75">
      <c r="A93" s="7">
        <v>25</v>
      </c>
      <c s="7" t="s">
        <v>577</v>
      </c>
      <c s="7" t="s">
        <v>44</v>
      </c>
      <c s="7" t="s">
        <v>578</v>
      </c>
      <c s="7" t="s">
        <v>579</v>
      </c>
      <c s="10">
        <v>900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580</v>
      </c>
    </row>
    <row r="95" spans="4:4" ht="242.25">
      <c r="D95" s="15" t="s">
        <v>581</v>
      </c>
    </row>
    <row r="96" spans="1:16" ht="12.75">
      <c r="A96" s="7">
        <v>26</v>
      </c>
      <c s="7" t="s">
        <v>582</v>
      </c>
      <c s="7" t="s">
        <v>44</v>
      </c>
      <c s="7" t="s">
        <v>583</v>
      </c>
      <c s="7" t="s">
        <v>120</v>
      </c>
      <c s="10">
        <v>120.197</v>
      </c>
      <c s="14"/>
      <c s="13">
        <f>ROUND((G96*F96),2)</f>
      </c>
      <c r="O96">
        <f>rekapitulace!H8</f>
      </c>
      <c>
        <f>O96/100*H96</f>
      </c>
    </row>
    <row r="97" spans="4:4" ht="140.25">
      <c r="D97" s="15" t="s">
        <v>584</v>
      </c>
    </row>
    <row r="98" spans="4:4" ht="409.5">
      <c r="D98" s="15" t="s">
        <v>585</v>
      </c>
    </row>
    <row r="99" spans="1:16" ht="12.75">
      <c r="A99" s="7">
        <v>27</v>
      </c>
      <c s="7" t="s">
        <v>586</v>
      </c>
      <c s="7" t="s">
        <v>44</v>
      </c>
      <c s="7" t="s">
        <v>587</v>
      </c>
      <c s="7" t="s">
        <v>92</v>
      </c>
      <c s="10">
        <v>18.038</v>
      </c>
      <c s="14"/>
      <c s="13">
        <f>ROUND((G99*F99),2)</f>
      </c>
      <c r="O99">
        <f>rekapitulace!H8</f>
      </c>
      <c>
        <f>O99/100*H99</f>
      </c>
    </row>
    <row r="100" spans="4:4" ht="140.25">
      <c r="D100" s="15" t="s">
        <v>588</v>
      </c>
    </row>
    <row r="101" spans="4:4" ht="409.5">
      <c r="D101" s="15" t="s">
        <v>589</v>
      </c>
    </row>
    <row r="102" spans="1:16" ht="12.75">
      <c r="A102" s="7">
        <v>28</v>
      </c>
      <c s="7" t="s">
        <v>590</v>
      </c>
      <c s="7" t="s">
        <v>44</v>
      </c>
      <c s="7" t="s">
        <v>591</v>
      </c>
      <c s="7" t="s">
        <v>120</v>
      </c>
      <c s="10">
        <v>183</v>
      </c>
      <c s="14"/>
      <c s="13">
        <f>ROUND((G102*F102),2)</f>
      </c>
      <c r="O102">
        <f>rekapitulace!H8</f>
      </c>
      <c>
        <f>O102/100*H102</f>
      </c>
    </row>
    <row r="103" spans="4:4" ht="140.25">
      <c r="D103" s="15" t="s">
        <v>592</v>
      </c>
    </row>
    <row r="104" spans="4:4" ht="216.75">
      <c r="D104" s="15" t="s">
        <v>593</v>
      </c>
    </row>
    <row r="105" spans="1:16" ht="12.75">
      <c r="A105" s="7">
        <v>29</v>
      </c>
      <c s="7" t="s">
        <v>594</v>
      </c>
      <c s="7" t="s">
        <v>44</v>
      </c>
      <c s="7" t="s">
        <v>595</v>
      </c>
      <c s="7" t="s">
        <v>120</v>
      </c>
      <c s="10">
        <v>750.328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596</v>
      </c>
    </row>
    <row r="107" spans="4:4" ht="409.5">
      <c r="D107" s="15" t="s">
        <v>433</v>
      </c>
    </row>
    <row r="108" spans="1:16" ht="12.75">
      <c r="A108" s="7">
        <v>30</v>
      </c>
      <c s="7" t="s">
        <v>597</v>
      </c>
      <c s="7" t="s">
        <v>44</v>
      </c>
      <c s="7" t="s">
        <v>598</v>
      </c>
      <c s="7" t="s">
        <v>92</v>
      </c>
      <c s="10">
        <v>117.676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599</v>
      </c>
    </row>
    <row r="110" spans="4:4" ht="409.5">
      <c r="D110" s="15" t="s">
        <v>571</v>
      </c>
    </row>
    <row r="111" spans="1:16" ht="12.75">
      <c r="A111" s="7">
        <v>31</v>
      </c>
      <c s="7" t="s">
        <v>600</v>
      </c>
      <c s="7" t="s">
        <v>44</v>
      </c>
      <c s="7" t="s">
        <v>601</v>
      </c>
      <c s="7" t="s">
        <v>120</v>
      </c>
      <c s="10">
        <v>33.222</v>
      </c>
      <c s="14"/>
      <c s="13">
        <f>ROUND((G111*F111),2)</f>
      </c>
      <c r="O111">
        <f>rekapitulace!H8</f>
      </c>
      <c>
        <f>O111/100*H111</f>
      </c>
    </row>
    <row r="112" spans="4:4" ht="51">
      <c r="D112" s="15" t="s">
        <v>602</v>
      </c>
    </row>
    <row r="113" spans="4:4" ht="409.5">
      <c r="D113" s="15" t="s">
        <v>433</v>
      </c>
    </row>
    <row r="114" spans="1:16" ht="12.75">
      <c r="A114" s="7">
        <v>32</v>
      </c>
      <c s="7" t="s">
        <v>603</v>
      </c>
      <c s="7" t="s">
        <v>44</v>
      </c>
      <c s="7" t="s">
        <v>604</v>
      </c>
      <c s="7" t="s">
        <v>92</v>
      </c>
      <c s="10">
        <v>5.086</v>
      </c>
      <c s="14"/>
      <c s="13">
        <f>ROUND((G114*F114),2)</f>
      </c>
      <c r="O114">
        <f>rekapitulace!H8</f>
      </c>
      <c>
        <f>O114/100*H114</f>
      </c>
    </row>
    <row r="115" spans="4:4" ht="51">
      <c r="D115" s="15" t="s">
        <v>605</v>
      </c>
    </row>
    <row r="116" spans="4:4" ht="409.5">
      <c r="D116" s="15" t="s">
        <v>571</v>
      </c>
    </row>
    <row r="117" spans="1:16" ht="12.75" customHeight="1">
      <c r="A117" s="16"/>
      <c s="16"/>
      <c s="16" t="s">
        <v>35</v>
      </c>
      <c s="16" t="s">
        <v>576</v>
      </c>
      <c s="16"/>
      <c s="16"/>
      <c s="16"/>
      <c s="16">
        <f>SUM(H93:H116)</f>
      </c>
      <c r="P117">
        <f>ROUND(SUM(P93:P116),2)</f>
      </c>
    </row>
    <row r="119" spans="1:8" ht="12.75" customHeight="1">
      <c r="A119" s="9"/>
      <c s="9"/>
      <c s="9" t="s">
        <v>36</v>
      </c>
      <c s="9" t="s">
        <v>429</v>
      </c>
      <c s="9"/>
      <c s="11"/>
      <c s="9"/>
      <c s="11"/>
    </row>
    <row r="120" spans="1:16" ht="12.75">
      <c r="A120" s="7">
        <v>33</v>
      </c>
      <c s="7" t="s">
        <v>606</v>
      </c>
      <c s="7" t="s">
        <v>44</v>
      </c>
      <c s="7" t="s">
        <v>607</v>
      </c>
      <c s="7" t="s">
        <v>120</v>
      </c>
      <c s="10">
        <v>58.75</v>
      </c>
      <c s="14"/>
      <c s="13">
        <f>ROUND((G120*F120),2)</f>
      </c>
      <c r="O120">
        <f>rekapitulace!H8</f>
      </c>
      <c>
        <f>O120/100*H120</f>
      </c>
    </row>
    <row r="121" spans="4:4" ht="140.25">
      <c r="D121" s="15" t="s">
        <v>608</v>
      </c>
    </row>
    <row r="122" spans="4:4" ht="409.5">
      <c r="D122" s="15" t="s">
        <v>433</v>
      </c>
    </row>
    <row r="123" spans="1:16" ht="12.75">
      <c r="A123" s="7">
        <v>34</v>
      </c>
      <c s="7" t="s">
        <v>609</v>
      </c>
      <c s="7" t="s">
        <v>44</v>
      </c>
      <c s="7" t="s">
        <v>610</v>
      </c>
      <c s="7" t="s">
        <v>92</v>
      </c>
      <c s="10">
        <v>8.206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611</v>
      </c>
    </row>
    <row r="125" spans="4:4" ht="409.5">
      <c r="D125" s="15" t="s">
        <v>571</v>
      </c>
    </row>
    <row r="126" spans="1:16" ht="12.75">
      <c r="A126" s="7">
        <v>35</v>
      </c>
      <c s="7" t="s">
        <v>612</v>
      </c>
      <c s="7" t="s">
        <v>44</v>
      </c>
      <c s="7" t="s">
        <v>613</v>
      </c>
      <c s="7" t="s">
        <v>111</v>
      </c>
      <c s="10">
        <v>875</v>
      </c>
      <c s="14"/>
      <c s="13">
        <f>ROUND((G126*F126),2)</f>
      </c>
      <c r="O126">
        <f>rekapitulace!H8</f>
      </c>
      <c>
        <f>O126/100*H126</f>
      </c>
    </row>
    <row r="127" spans="4:4" ht="51">
      <c r="D127" s="15" t="s">
        <v>614</v>
      </c>
    </row>
    <row r="128" spans="4:4" ht="409.5">
      <c r="D128" s="15" t="s">
        <v>615</v>
      </c>
    </row>
    <row r="129" spans="1:16" ht="12.75">
      <c r="A129" s="7">
        <v>36</v>
      </c>
      <c s="7" t="s">
        <v>616</v>
      </c>
      <c s="7" t="s">
        <v>44</v>
      </c>
      <c s="7" t="s">
        <v>617</v>
      </c>
      <c s="7" t="s">
        <v>66</v>
      </c>
      <c s="10">
        <v>4</v>
      </c>
      <c s="14"/>
      <c s="13">
        <f>ROUND((G129*F129),2)</f>
      </c>
      <c r="O129">
        <f>rekapitulace!H8</f>
      </c>
      <c>
        <f>O129/100*H129</f>
      </c>
    </row>
    <row r="130" spans="4:4" ht="114.75">
      <c r="D130" s="15" t="s">
        <v>618</v>
      </c>
    </row>
    <row r="131" spans="4:4" ht="409.5">
      <c r="D131" s="15" t="s">
        <v>619</v>
      </c>
    </row>
    <row r="132" spans="1:16" ht="12.75">
      <c r="A132" s="7">
        <v>37</v>
      </c>
      <c s="7" t="s">
        <v>620</v>
      </c>
      <c s="7" t="s">
        <v>44</v>
      </c>
      <c s="7" t="s">
        <v>621</v>
      </c>
      <c s="7" t="s">
        <v>120</v>
      </c>
      <c s="10">
        <v>7.41</v>
      </c>
      <c s="14"/>
      <c s="13">
        <f>ROUND((G132*F132),2)</f>
      </c>
      <c r="O132">
        <f>rekapitulace!H8</f>
      </c>
      <c>
        <f>O132/100*H132</f>
      </c>
    </row>
    <row r="133" spans="4:4" ht="191.25">
      <c r="D133" s="15" t="s">
        <v>622</v>
      </c>
    </row>
    <row r="134" spans="4:4" ht="409.5">
      <c r="D134" s="15" t="s">
        <v>433</v>
      </c>
    </row>
    <row r="135" spans="1:16" ht="12.75">
      <c r="A135" s="7">
        <v>38</v>
      </c>
      <c s="7" t="s">
        <v>623</v>
      </c>
      <c s="7" t="s">
        <v>44</v>
      </c>
      <c s="7" t="s">
        <v>624</v>
      </c>
      <c s="7" t="s">
        <v>120</v>
      </c>
      <c s="10">
        <v>4.996</v>
      </c>
      <c s="14"/>
      <c s="13">
        <f>ROUND((G135*F135),2)</f>
      </c>
      <c r="O135">
        <f>rekapitulace!H8</f>
      </c>
      <c>
        <f>O135/100*H135</f>
      </c>
    </row>
    <row r="136" spans="4:4" ht="165.75">
      <c r="D136" s="15" t="s">
        <v>625</v>
      </c>
    </row>
    <row r="137" spans="4:4" ht="409.5">
      <c r="D137" s="15" t="s">
        <v>626</v>
      </c>
    </row>
    <row r="138" spans="1:16" ht="12.75">
      <c r="A138" s="7">
        <v>39</v>
      </c>
      <c s="7" t="s">
        <v>627</v>
      </c>
      <c s="7" t="s">
        <v>44</v>
      </c>
      <c s="7" t="s">
        <v>628</v>
      </c>
      <c s="7" t="s">
        <v>120</v>
      </c>
      <c s="10">
        <v>221.957</v>
      </c>
      <c s="14"/>
      <c s="13">
        <f>ROUND((G138*F138),2)</f>
      </c>
      <c r="O138">
        <f>rekapitulace!H8</f>
      </c>
      <c>
        <f>O138/100*H138</f>
      </c>
    </row>
    <row r="139" spans="4:4" ht="409.5">
      <c r="D139" s="15" t="s">
        <v>629</v>
      </c>
    </row>
    <row r="140" spans="4:4" ht="409.5">
      <c r="D140" s="15" t="s">
        <v>433</v>
      </c>
    </row>
    <row r="141" spans="1:16" ht="12.75">
      <c r="A141" s="7">
        <v>40</v>
      </c>
      <c s="7" t="s">
        <v>630</v>
      </c>
      <c s="7" t="s">
        <v>44</v>
      </c>
      <c s="7" t="s">
        <v>631</v>
      </c>
      <c s="7" t="s">
        <v>120</v>
      </c>
      <c s="10">
        <v>216.318</v>
      </c>
      <c s="14"/>
      <c s="13">
        <f>ROUND((G141*F141),2)</f>
      </c>
      <c r="O141">
        <f>rekapitulace!H8</f>
      </c>
      <c>
        <f>O141/100*H141</f>
      </c>
    </row>
    <row r="142" spans="4:4" ht="255">
      <c r="D142" s="15" t="s">
        <v>632</v>
      </c>
    </row>
    <row r="143" spans="4:4" ht="409.5">
      <c r="D143" s="15" t="s">
        <v>433</v>
      </c>
    </row>
    <row r="144" spans="1:16" ht="12.75">
      <c r="A144" s="7">
        <v>41</v>
      </c>
      <c s="7" t="s">
        <v>633</v>
      </c>
      <c s="7" t="s">
        <v>44</v>
      </c>
      <c s="7" t="s">
        <v>634</v>
      </c>
      <c s="7" t="s">
        <v>120</v>
      </c>
      <c s="10">
        <v>20.07</v>
      </c>
      <c s="14"/>
      <c s="13">
        <f>ROUND((G144*F144),2)</f>
      </c>
      <c r="O144">
        <f>rekapitulace!H8</f>
      </c>
      <c>
        <f>O144/100*H144</f>
      </c>
    </row>
    <row r="145" spans="4:4" ht="409.5">
      <c r="D145" s="15" t="s">
        <v>635</v>
      </c>
    </row>
    <row r="146" spans="4:4" ht="409.5">
      <c r="D146" s="15" t="s">
        <v>433</v>
      </c>
    </row>
    <row r="147" spans="1:16" ht="12.75">
      <c r="A147" s="7">
        <v>42</v>
      </c>
      <c s="7" t="s">
        <v>636</v>
      </c>
      <c s="7" t="s">
        <v>44</v>
      </c>
      <c s="7" t="s">
        <v>637</v>
      </c>
      <c s="7" t="s">
        <v>120</v>
      </c>
      <c s="10">
        <v>113.76</v>
      </c>
      <c s="14"/>
      <c s="13">
        <f>ROUND((G147*F147),2)</f>
      </c>
      <c r="O147">
        <f>rekapitulace!H8</f>
      </c>
      <c>
        <f>O147/100*H147</f>
      </c>
    </row>
    <row r="148" spans="4:4" ht="114.75">
      <c r="D148" s="15" t="s">
        <v>638</v>
      </c>
    </row>
    <row r="149" spans="4:4" ht="306">
      <c r="D149" s="15" t="s">
        <v>563</v>
      </c>
    </row>
    <row r="150" spans="1:16" ht="12.75">
      <c r="A150" s="7">
        <v>43</v>
      </c>
      <c s="7" t="s">
        <v>639</v>
      </c>
      <c s="7" t="s">
        <v>44</v>
      </c>
      <c s="7" t="s">
        <v>640</v>
      </c>
      <c s="7" t="s">
        <v>120</v>
      </c>
      <c s="10">
        <v>26.76</v>
      </c>
      <c s="14"/>
      <c s="13">
        <f>ROUND((G150*F150),2)</f>
      </c>
      <c r="O150">
        <f>rekapitulace!H8</f>
      </c>
      <c>
        <f>O150/100*H150</f>
      </c>
    </row>
    <row r="151" spans="4:4" ht="408">
      <c r="D151" s="15" t="s">
        <v>641</v>
      </c>
    </row>
    <row r="152" spans="4:4" ht="409.5">
      <c r="D152" s="15" t="s">
        <v>642</v>
      </c>
    </row>
    <row r="153" spans="1:16" ht="12.75" customHeight="1">
      <c r="A153" s="16"/>
      <c s="16"/>
      <c s="16" t="s">
        <v>36</v>
      </c>
      <c s="16" t="s">
        <v>429</v>
      </c>
      <c s="16"/>
      <c s="16"/>
      <c s="16"/>
      <c s="16">
        <f>SUM(H120:H152)</f>
      </c>
      <c r="P153">
        <f>ROUND(SUM(P120:P152),2)</f>
      </c>
    </row>
    <row r="155" spans="1:8" ht="12.75" customHeight="1">
      <c r="A155" s="9"/>
      <c s="9"/>
      <c s="9" t="s">
        <v>37</v>
      </c>
      <c s="9" t="s">
        <v>294</v>
      </c>
      <c s="9"/>
      <c s="11"/>
      <c s="9"/>
      <c s="11"/>
    </row>
    <row r="156" spans="1:16" ht="12.75">
      <c r="A156" s="7">
        <v>44</v>
      </c>
      <c s="7" t="s">
        <v>311</v>
      </c>
      <c s="7" t="s">
        <v>44</v>
      </c>
      <c s="7" t="s">
        <v>312</v>
      </c>
      <c s="7" t="s">
        <v>111</v>
      </c>
      <c s="10">
        <v>1291.176</v>
      </c>
      <c s="14"/>
      <c s="13">
        <f>ROUND((G156*F156),2)</f>
      </c>
      <c r="O156">
        <f>rekapitulace!H8</f>
      </c>
      <c>
        <f>O156/100*H156</f>
      </c>
    </row>
    <row r="157" spans="4:4" ht="76.5">
      <c r="D157" s="15" t="s">
        <v>643</v>
      </c>
    </row>
    <row r="158" spans="4:4" ht="357">
      <c r="D158" s="15" t="s">
        <v>310</v>
      </c>
    </row>
    <row r="159" spans="1:16" ht="12.75">
      <c r="A159" s="7">
        <v>45</v>
      </c>
      <c s="7" t="s">
        <v>644</v>
      </c>
      <c s="7" t="s">
        <v>44</v>
      </c>
      <c s="7" t="s">
        <v>645</v>
      </c>
      <c s="7" t="s">
        <v>111</v>
      </c>
      <c s="10">
        <v>645.588</v>
      </c>
      <c s="14"/>
      <c s="13">
        <f>ROUND((G159*F159),2)</f>
      </c>
      <c r="O159">
        <f>rekapitulace!H8</f>
      </c>
      <c>
        <f>O159/100*H159</f>
      </c>
    </row>
    <row r="160" spans="4:4" ht="63.75">
      <c r="D160" s="15" t="s">
        <v>646</v>
      </c>
    </row>
    <row r="161" spans="4:4" ht="409.5">
      <c r="D161" s="15" t="s">
        <v>317</v>
      </c>
    </row>
    <row r="162" spans="1:16" ht="12.75">
      <c r="A162" s="7">
        <v>46</v>
      </c>
      <c s="7" t="s">
        <v>321</v>
      </c>
      <c s="7" t="s">
        <v>44</v>
      </c>
      <c s="7" t="s">
        <v>448</v>
      </c>
      <c s="7" t="s">
        <v>111</v>
      </c>
      <c s="10">
        <v>645.588</v>
      </c>
      <c s="14"/>
      <c s="13">
        <f>ROUND((G162*F162),2)</f>
      </c>
      <c r="O162">
        <f>rekapitulace!H8</f>
      </c>
      <c>
        <f>O162/100*H162</f>
      </c>
    </row>
    <row r="163" spans="4:4" ht="63.75">
      <c r="D163" s="15" t="s">
        <v>646</v>
      </c>
    </row>
    <row r="164" spans="4:4" ht="409.5">
      <c r="D164" s="15" t="s">
        <v>317</v>
      </c>
    </row>
    <row r="165" spans="1:16" ht="12.75">
      <c r="A165" s="7">
        <v>47</v>
      </c>
      <c s="7" t="s">
        <v>647</v>
      </c>
      <c s="7" t="s">
        <v>44</v>
      </c>
      <c s="7" t="s">
        <v>648</v>
      </c>
      <c s="7" t="s">
        <v>120</v>
      </c>
      <c s="10">
        <v>4.131</v>
      </c>
      <c s="14"/>
      <c s="13">
        <f>ROUND((G165*F165),2)</f>
      </c>
      <c r="O165">
        <f>rekapitulace!H8</f>
      </c>
      <c>
        <f>O165/100*H165</f>
      </c>
    </row>
    <row r="166" spans="4:4" ht="267.75">
      <c r="D166" s="15" t="s">
        <v>649</v>
      </c>
    </row>
    <row r="167" spans="4:4" ht="409.5">
      <c r="D167" s="15" t="s">
        <v>317</v>
      </c>
    </row>
    <row r="168" spans="1:16" ht="12.75">
      <c r="A168" s="7">
        <v>48</v>
      </c>
      <c s="7" t="s">
        <v>650</v>
      </c>
      <c s="7" t="s">
        <v>44</v>
      </c>
      <c s="7" t="s">
        <v>651</v>
      </c>
      <c s="7" t="s">
        <v>111</v>
      </c>
      <c s="10">
        <v>756.959</v>
      </c>
      <c s="14"/>
      <c s="13">
        <f>ROUND((G168*F168),2)</f>
      </c>
      <c r="O168">
        <f>rekapitulace!H8</f>
      </c>
      <c>
        <f>O168/100*H168</f>
      </c>
    </row>
    <row r="169" spans="4:4" ht="102">
      <c r="D169" s="15" t="s">
        <v>652</v>
      </c>
    </row>
    <row r="170" spans="4:4" ht="409.5">
      <c r="D170" s="15" t="s">
        <v>317</v>
      </c>
    </row>
    <row r="171" spans="1:16" ht="12.75">
      <c r="A171" s="7">
        <v>49</v>
      </c>
      <c s="7" t="s">
        <v>328</v>
      </c>
      <c s="7" t="s">
        <v>44</v>
      </c>
      <c s="7" t="s">
        <v>329</v>
      </c>
      <c s="7" t="s">
        <v>111</v>
      </c>
      <c s="10">
        <v>645.588</v>
      </c>
      <c s="14"/>
      <c s="13">
        <f>ROUND((G171*F171),2)</f>
      </c>
      <c r="O171">
        <f>rekapitulace!H8</f>
      </c>
      <c>
        <f>O171/100*H171</f>
      </c>
    </row>
    <row r="172" spans="4:4" ht="51">
      <c r="D172" s="15" t="s">
        <v>653</v>
      </c>
    </row>
    <row r="173" spans="4:4" ht="153">
      <c r="D173" s="15" t="s">
        <v>331</v>
      </c>
    </row>
    <row r="174" spans="1:16" ht="12.75" customHeight="1">
      <c r="A174" s="16"/>
      <c s="16"/>
      <c s="16" t="s">
        <v>37</v>
      </c>
      <c s="16" t="s">
        <v>294</v>
      </c>
      <c s="16"/>
      <c s="16"/>
      <c s="16"/>
      <c s="16">
        <f>SUM(H156:H173)</f>
      </c>
      <c r="P174">
        <f>ROUND(SUM(P156:P173),2)</f>
      </c>
    </row>
    <row r="176" spans="1:8" ht="12.75" customHeight="1">
      <c r="A176" s="9"/>
      <c s="9"/>
      <c s="9" t="s">
        <v>38</v>
      </c>
      <c s="9" t="s">
        <v>654</v>
      </c>
      <c s="9"/>
      <c s="11"/>
      <c s="9"/>
      <c s="11"/>
    </row>
    <row r="177" spans="1:16" ht="12.75">
      <c r="A177" s="7">
        <v>50</v>
      </c>
      <c s="7" t="s">
        <v>655</v>
      </c>
      <c s="7" t="s">
        <v>44</v>
      </c>
      <c s="7" t="s">
        <v>656</v>
      </c>
      <c s="7" t="s">
        <v>111</v>
      </c>
      <c s="10">
        <v>259.216</v>
      </c>
      <c s="14"/>
      <c s="13">
        <f>ROUND((G177*F177),2)</f>
      </c>
      <c r="O177">
        <f>rekapitulace!H8</f>
      </c>
      <c>
        <f>O177/100*H177</f>
      </c>
    </row>
    <row r="178" spans="4:4" ht="153">
      <c r="D178" s="15" t="s">
        <v>657</v>
      </c>
    </row>
    <row r="179" spans="4:4" ht="76.5">
      <c r="D179" s="15" t="s">
        <v>658</v>
      </c>
    </row>
    <row r="180" spans="1:16" ht="12.75" customHeight="1">
      <c r="A180" s="16"/>
      <c s="16"/>
      <c s="16" t="s">
        <v>38</v>
      </c>
      <c s="16" t="s">
        <v>654</v>
      </c>
      <c s="16"/>
      <c s="16"/>
      <c s="16"/>
      <c s="16">
        <f>SUM(H177:H179)</f>
      </c>
      <c r="P180">
        <f>ROUND(SUM(P177:P179),2)</f>
      </c>
    </row>
    <row r="182" spans="1:8" ht="12.75" customHeight="1">
      <c r="A182" s="9"/>
      <c s="9"/>
      <c s="9" t="s">
        <v>39</v>
      </c>
      <c s="9" t="s">
        <v>659</v>
      </c>
      <c s="9"/>
      <c s="11"/>
      <c s="9"/>
      <c s="11"/>
    </row>
    <row r="183" spans="1:16" ht="12.75">
      <c r="A183" s="7">
        <v>51</v>
      </c>
      <c s="7" t="s">
        <v>660</v>
      </c>
      <c s="7" t="s">
        <v>44</v>
      </c>
      <c s="7" t="s">
        <v>661</v>
      </c>
      <c s="7" t="s">
        <v>111</v>
      </c>
      <c s="10">
        <v>972.93</v>
      </c>
      <c s="14"/>
      <c s="13">
        <f>ROUND((G183*F183),2)</f>
      </c>
      <c r="O183">
        <f>rekapitulace!H8</f>
      </c>
      <c>
        <f>O183/100*H183</f>
      </c>
    </row>
    <row r="184" spans="4:4" ht="63.75">
      <c r="D184" s="15" t="s">
        <v>662</v>
      </c>
    </row>
    <row r="185" spans="4:4" ht="409.5">
      <c r="D185" s="15" t="s">
        <v>663</v>
      </c>
    </row>
    <row r="186" spans="1:16" ht="12.75">
      <c r="A186" s="7">
        <v>52</v>
      </c>
      <c s="7" t="s">
        <v>664</v>
      </c>
      <c s="7" t="s">
        <v>44</v>
      </c>
      <c s="7" t="s">
        <v>665</v>
      </c>
      <c s="7" t="s">
        <v>111</v>
      </c>
      <c s="10">
        <v>222.082</v>
      </c>
      <c s="14"/>
      <c s="13">
        <f>ROUND((G186*F186),2)</f>
      </c>
      <c r="O186">
        <f>rekapitulace!H8</f>
      </c>
      <c>
        <f>O186/100*H186</f>
      </c>
    </row>
    <row r="187" spans="4:4" ht="165.75">
      <c r="D187" s="15" t="s">
        <v>666</v>
      </c>
    </row>
    <row r="188" spans="4:4" ht="140.25">
      <c r="D188" s="15" t="s">
        <v>667</v>
      </c>
    </row>
    <row r="189" spans="1:16" ht="12.75">
      <c r="A189" s="7">
        <v>53</v>
      </c>
      <c s="7" t="s">
        <v>668</v>
      </c>
      <c s="7" t="s">
        <v>44</v>
      </c>
      <c s="7" t="s">
        <v>669</v>
      </c>
      <c s="7" t="s">
        <v>111</v>
      </c>
      <c s="10">
        <v>315.2</v>
      </c>
      <c s="14"/>
      <c s="13">
        <f>ROUND((G189*F189),2)</f>
      </c>
      <c r="O189">
        <f>rekapitulace!H8</f>
      </c>
      <c>
        <f>O189/100*H189</f>
      </c>
    </row>
    <row r="190" spans="4:4" ht="191.25">
      <c r="D190" s="15" t="s">
        <v>670</v>
      </c>
    </row>
    <row r="191" spans="4:4" ht="140.25">
      <c r="D191" s="15" t="s">
        <v>667</v>
      </c>
    </row>
    <row r="192" spans="1:16" ht="12.75">
      <c r="A192" s="7">
        <v>54</v>
      </c>
      <c s="7" t="s">
        <v>671</v>
      </c>
      <c s="7" t="s">
        <v>44</v>
      </c>
      <c s="7" t="s">
        <v>672</v>
      </c>
      <c s="7" t="s">
        <v>111</v>
      </c>
      <c s="10">
        <v>124.72</v>
      </c>
      <c s="14"/>
      <c s="13">
        <f>ROUND((G192*F192),2)</f>
      </c>
      <c r="O192">
        <f>rekapitulace!H8</f>
      </c>
      <c>
        <f>O192/100*H192</f>
      </c>
    </row>
    <row r="193" spans="4:4" ht="280.5">
      <c r="D193" s="15" t="s">
        <v>673</v>
      </c>
    </row>
    <row r="194" spans="4:4" ht="395.25">
      <c r="D194" s="15" t="s">
        <v>674</v>
      </c>
    </row>
    <row r="195" spans="1:16" ht="12.75">
      <c r="A195" s="7">
        <v>55</v>
      </c>
      <c s="7" t="s">
        <v>675</v>
      </c>
      <c s="7" t="s">
        <v>44</v>
      </c>
      <c s="7" t="s">
        <v>676</v>
      </c>
      <c s="7" t="s">
        <v>111</v>
      </c>
      <c s="10">
        <v>45.102</v>
      </c>
      <c s="14"/>
      <c s="13">
        <f>ROUND((G195*F195),2)</f>
      </c>
      <c r="O195">
        <f>rekapitulace!H8</f>
      </c>
      <c>
        <f>O195/100*H195</f>
      </c>
    </row>
    <row r="196" spans="4:4" ht="51">
      <c r="D196" s="15" t="s">
        <v>677</v>
      </c>
    </row>
    <row r="197" spans="4:4" ht="395.25">
      <c r="D197" s="15" t="s">
        <v>674</v>
      </c>
    </row>
    <row r="198" spans="1:16" ht="12.75">
      <c r="A198" s="7">
        <v>56</v>
      </c>
      <c s="7" t="s">
        <v>678</v>
      </c>
      <c s="7" t="s">
        <v>44</v>
      </c>
      <c s="7" t="s">
        <v>679</v>
      </c>
      <c s="7" t="s">
        <v>111</v>
      </c>
      <c s="10">
        <v>226.05</v>
      </c>
      <c s="14"/>
      <c s="13">
        <f>ROUND((G198*F198),2)</f>
      </c>
      <c r="O198">
        <f>rekapitulace!H8</f>
      </c>
      <c>
        <f>O198/100*H198</f>
      </c>
    </row>
    <row r="199" spans="4:4" ht="216.75">
      <c r="D199" s="15" t="s">
        <v>680</v>
      </c>
    </row>
    <row r="200" spans="4:4" ht="395.25">
      <c r="D200" s="15" t="s">
        <v>674</v>
      </c>
    </row>
    <row r="201" spans="1:16" ht="12.75" customHeight="1">
      <c r="A201" s="16"/>
      <c s="16"/>
      <c s="16" t="s">
        <v>39</v>
      </c>
      <c s="16" t="s">
        <v>659</v>
      </c>
      <c s="16"/>
      <c s="16"/>
      <c s="16"/>
      <c s="16">
        <f>SUM(H183:H200)</f>
      </c>
      <c r="P201">
        <f>ROUND(SUM(P183:P200),2)</f>
      </c>
    </row>
    <row r="203" spans="1:8" ht="12.75" customHeight="1">
      <c r="A203" s="9"/>
      <c s="9"/>
      <c s="9" t="s">
        <v>40</v>
      </c>
      <c s="9" t="s">
        <v>681</v>
      </c>
      <c s="9"/>
      <c s="11"/>
      <c s="9"/>
      <c s="11"/>
    </row>
    <row r="204" spans="1:16" ht="12.75">
      <c r="A204" s="7">
        <v>57</v>
      </c>
      <c s="7" t="s">
        <v>682</v>
      </c>
      <c s="7" t="s">
        <v>44</v>
      </c>
      <c s="7" t="s">
        <v>683</v>
      </c>
      <c s="7" t="s">
        <v>128</v>
      </c>
      <c s="10">
        <v>103.8</v>
      </c>
      <c s="14"/>
      <c s="13">
        <f>ROUND((G204*F204),2)</f>
      </c>
      <c r="O204">
        <f>rekapitulace!H8</f>
      </c>
      <c>
        <f>O204/100*H204</f>
      </c>
    </row>
    <row r="205" spans="4:4" ht="63.75">
      <c r="D205" s="15" t="s">
        <v>684</v>
      </c>
    </row>
    <row r="206" spans="4:4" ht="409.5">
      <c r="D206" s="15" t="s">
        <v>685</v>
      </c>
    </row>
    <row r="207" spans="1:16" ht="12.75">
      <c r="A207" s="7">
        <v>58</v>
      </c>
      <c s="7" t="s">
        <v>686</v>
      </c>
      <c s="7" t="s">
        <v>44</v>
      </c>
      <c s="7" t="s">
        <v>687</v>
      </c>
      <c s="7" t="s">
        <v>128</v>
      </c>
      <c s="10">
        <v>31.88</v>
      </c>
      <c s="14"/>
      <c s="13">
        <f>ROUND((G207*F207),2)</f>
      </c>
      <c r="O207">
        <f>rekapitulace!H8</f>
      </c>
      <c>
        <f>O207/100*H207</f>
      </c>
    </row>
    <row r="208" spans="4:4" ht="153">
      <c r="D208" s="15" t="s">
        <v>688</v>
      </c>
    </row>
    <row r="209" spans="4:4" ht="409.5">
      <c r="D209" s="15" t="s">
        <v>689</v>
      </c>
    </row>
    <row r="210" spans="1:16" ht="12.75">
      <c r="A210" s="7">
        <v>59</v>
      </c>
      <c s="7" t="s">
        <v>690</v>
      </c>
      <c s="7" t="s">
        <v>44</v>
      </c>
      <c s="7" t="s">
        <v>691</v>
      </c>
      <c s="7" t="s">
        <v>128</v>
      </c>
      <c s="10">
        <v>348.68</v>
      </c>
      <c s="14"/>
      <c s="13">
        <f>ROUND((G210*F210),2)</f>
      </c>
      <c r="O210">
        <f>rekapitulace!H8</f>
      </c>
      <c>
        <f>O210/100*H210</f>
      </c>
    </row>
    <row r="211" spans="4:4" ht="165.75">
      <c r="D211" s="15" t="s">
        <v>692</v>
      </c>
    </row>
    <row r="212" spans="4:4" ht="409.5">
      <c r="D212" s="15" t="s">
        <v>693</v>
      </c>
    </row>
    <row r="213" spans="1:16" ht="12.75">
      <c r="A213" s="7">
        <v>60</v>
      </c>
      <c s="7" t="s">
        <v>694</v>
      </c>
      <c s="7" t="s">
        <v>44</v>
      </c>
      <c s="7" t="s">
        <v>695</v>
      </c>
      <c s="7" t="s">
        <v>66</v>
      </c>
      <c s="10">
        <v>2</v>
      </c>
      <c s="14"/>
      <c s="13">
        <f>ROUND((G213*F213),2)</f>
      </c>
      <c r="O213">
        <f>rekapitulace!H8</f>
      </c>
      <c>
        <f>O213/100*H213</f>
      </c>
    </row>
    <row r="214" spans="4:4" ht="38.25">
      <c r="D214" s="15" t="s">
        <v>696</v>
      </c>
    </row>
    <row r="215" spans="4:4" ht="409.5">
      <c r="D215" s="15" t="s">
        <v>697</v>
      </c>
    </row>
    <row r="216" spans="1:16" ht="12.75" customHeight="1">
      <c r="A216" s="16"/>
      <c s="16"/>
      <c s="16" t="s">
        <v>40</v>
      </c>
      <c s="16" t="s">
        <v>698</v>
      </c>
      <c s="16"/>
      <c s="16"/>
      <c s="16"/>
      <c s="16">
        <f>SUM(H204:H215)</f>
      </c>
      <c r="P216">
        <f>ROUND(SUM(P204:P215),2)</f>
      </c>
    </row>
    <row r="218" spans="1:8" ht="12.75" customHeight="1">
      <c r="A218" s="9"/>
      <c s="9"/>
      <c s="9" t="s">
        <v>156</v>
      </c>
      <c s="9" t="s">
        <v>155</v>
      </c>
      <c s="9"/>
      <c s="11"/>
      <c s="9"/>
      <c s="11"/>
    </row>
    <row r="219" spans="1:16" ht="12.75">
      <c r="A219" s="7">
        <v>61</v>
      </c>
      <c s="7" t="s">
        <v>699</v>
      </c>
      <c s="7" t="s">
        <v>44</v>
      </c>
      <c s="7" t="s">
        <v>700</v>
      </c>
      <c s="7" t="s">
        <v>128</v>
      </c>
      <c s="10">
        <v>58.9</v>
      </c>
      <c s="14"/>
      <c s="13">
        <f>ROUND((G219*F219),2)</f>
      </c>
      <c r="O219">
        <f>rekapitulace!H8</f>
      </c>
      <c>
        <f>O219/100*H219</f>
      </c>
    </row>
    <row r="220" spans="4:4" ht="140.25">
      <c r="D220" s="15" t="s">
        <v>701</v>
      </c>
    </row>
    <row r="221" spans="4:4" ht="409.5">
      <c r="D221" s="15" t="s">
        <v>702</v>
      </c>
    </row>
    <row r="222" spans="1:16" ht="12.75">
      <c r="A222" s="7">
        <v>62</v>
      </c>
      <c s="7" t="s">
        <v>703</v>
      </c>
      <c s="7" t="s">
        <v>44</v>
      </c>
      <c s="7" t="s">
        <v>704</v>
      </c>
      <c s="7" t="s">
        <v>128</v>
      </c>
      <c s="10">
        <v>150.4</v>
      </c>
      <c s="14"/>
      <c s="13">
        <f>ROUND((G222*F222),2)</f>
      </c>
      <c r="O222">
        <f>rekapitulace!H8</f>
      </c>
      <c>
        <f>O222/100*H222</f>
      </c>
    </row>
    <row r="223" spans="4:4" ht="140.25">
      <c r="D223" s="15" t="s">
        <v>705</v>
      </c>
    </row>
    <row r="224" spans="4:4" ht="369.75">
      <c r="D224" s="15" t="s">
        <v>706</v>
      </c>
    </row>
    <row r="225" spans="1:16" ht="12.75">
      <c r="A225" s="7">
        <v>63</v>
      </c>
      <c s="7" t="s">
        <v>707</v>
      </c>
      <c s="7" t="s">
        <v>44</v>
      </c>
      <c s="7" t="s">
        <v>708</v>
      </c>
      <c s="7" t="s">
        <v>128</v>
      </c>
      <c s="10">
        <v>174.4</v>
      </c>
      <c s="14"/>
      <c s="13">
        <f>ROUND((G225*F225),2)</f>
      </c>
      <c r="O225">
        <f>rekapitulace!H8</f>
      </c>
      <c>
        <f>O225/100*H225</f>
      </c>
    </row>
    <row r="226" spans="4:4" ht="165.75">
      <c r="D226" s="15" t="s">
        <v>709</v>
      </c>
    </row>
    <row r="227" spans="4:4" ht="409.5">
      <c r="D227" s="15" t="s">
        <v>710</v>
      </c>
    </row>
    <row r="228" spans="1:16" ht="12.75">
      <c r="A228" s="7">
        <v>64</v>
      </c>
      <c s="7" t="s">
        <v>711</v>
      </c>
      <c s="7" t="s">
        <v>44</v>
      </c>
      <c s="7" t="s">
        <v>712</v>
      </c>
      <c s="7" t="s">
        <v>66</v>
      </c>
      <c s="10">
        <v>8</v>
      </c>
      <c s="14"/>
      <c s="13">
        <f>ROUND((G228*F228),2)</f>
      </c>
      <c r="O228">
        <f>rekapitulace!H8</f>
      </c>
      <c>
        <f>O228/100*H228</f>
      </c>
    </row>
    <row r="229" spans="4:4" ht="114.75">
      <c r="D229" s="15" t="s">
        <v>713</v>
      </c>
    </row>
    <row r="230" spans="4:4" ht="255">
      <c r="D230" s="15" t="s">
        <v>342</v>
      </c>
    </row>
    <row r="231" spans="1:16" ht="12.75">
      <c r="A231" s="7">
        <v>65</v>
      </c>
      <c s="7" t="s">
        <v>343</v>
      </c>
      <c s="7" t="s">
        <v>44</v>
      </c>
      <c s="7" t="s">
        <v>344</v>
      </c>
      <c s="7" t="s">
        <v>66</v>
      </c>
      <c s="10">
        <v>4</v>
      </c>
      <c s="14"/>
      <c s="13">
        <f>ROUND((G231*F231),2)</f>
      </c>
      <c r="O231">
        <f>rekapitulace!H8</f>
      </c>
      <c>
        <f>O231/100*H231</f>
      </c>
    </row>
    <row r="232" spans="4:4" ht="25.5">
      <c r="D232" s="15" t="s">
        <v>116</v>
      </c>
    </row>
    <row r="233" spans="4:4" ht="140.25">
      <c r="D233" s="15" t="s">
        <v>346</v>
      </c>
    </row>
    <row r="234" spans="1:16" ht="12.75">
      <c r="A234" s="7">
        <v>66</v>
      </c>
      <c s="7" t="s">
        <v>714</v>
      </c>
      <c s="7" t="s">
        <v>44</v>
      </c>
      <c s="7" t="s">
        <v>715</v>
      </c>
      <c s="7" t="s">
        <v>66</v>
      </c>
      <c s="10">
        <v>20</v>
      </c>
      <c s="14"/>
      <c s="13">
        <f>ROUND((G234*F234),2)</f>
      </c>
      <c r="O234">
        <f>rekapitulace!H8</f>
      </c>
      <c>
        <f>O234/100*H234</f>
      </c>
    </row>
    <row r="235" spans="4:4" ht="127.5">
      <c r="D235" s="15" t="s">
        <v>716</v>
      </c>
    </row>
    <row r="236" spans="4:4" ht="204">
      <c r="D236" s="15" t="s">
        <v>717</v>
      </c>
    </row>
    <row r="237" spans="1:16" ht="12.75">
      <c r="A237" s="7">
        <v>67</v>
      </c>
      <c s="7" t="s">
        <v>361</v>
      </c>
      <c s="7" t="s">
        <v>44</v>
      </c>
      <c s="7" t="s">
        <v>362</v>
      </c>
      <c s="7" t="s">
        <v>66</v>
      </c>
      <c s="10">
        <v>2</v>
      </c>
      <c s="14"/>
      <c s="13">
        <f>ROUND((G237*F237),2)</f>
      </c>
      <c r="O237">
        <f>rekapitulace!H8</f>
      </c>
      <c>
        <f>O237/100*H237</f>
      </c>
    </row>
    <row r="238" spans="4:4" ht="63.75">
      <c r="D238" s="15" t="s">
        <v>718</v>
      </c>
    </row>
    <row r="239" spans="4:4" ht="165.75">
      <c r="D239" s="15" t="s">
        <v>364</v>
      </c>
    </row>
    <row r="240" spans="1:16" ht="12.75">
      <c r="A240" s="7">
        <v>68</v>
      </c>
      <c s="7" t="s">
        <v>719</v>
      </c>
      <c s="7" t="s">
        <v>44</v>
      </c>
      <c s="7" t="s">
        <v>720</v>
      </c>
      <c s="7" t="s">
        <v>66</v>
      </c>
      <c s="10">
        <v>2</v>
      </c>
      <c s="14"/>
      <c s="13">
        <f>ROUND((G240*F240),2)</f>
      </c>
      <c r="O240">
        <f>rekapitulace!H8</f>
      </c>
      <c>
        <f>O240/100*H240</f>
      </c>
    </row>
    <row r="241" spans="4:4" ht="102">
      <c r="D241" s="15" t="s">
        <v>721</v>
      </c>
    </row>
    <row r="242" spans="4:4" ht="318.75">
      <c r="D242" s="15" t="s">
        <v>722</v>
      </c>
    </row>
    <row r="243" spans="1:16" ht="12.75">
      <c r="A243" s="7">
        <v>69</v>
      </c>
      <c s="7" t="s">
        <v>723</v>
      </c>
      <c s="7" t="s">
        <v>44</v>
      </c>
      <c s="7" t="s">
        <v>724</v>
      </c>
      <c s="7" t="s">
        <v>66</v>
      </c>
      <c s="10">
        <v>2</v>
      </c>
      <c s="14"/>
      <c s="13">
        <f>ROUND((G243*F243),2)</f>
      </c>
      <c r="O243">
        <f>rekapitulace!H8</f>
      </c>
      <c>
        <f>O243/100*H243</f>
      </c>
    </row>
    <row r="244" spans="4:4" ht="63.75">
      <c r="D244" s="15" t="s">
        <v>725</v>
      </c>
    </row>
    <row r="245" spans="4:4" ht="102">
      <c r="D245" s="15" t="s">
        <v>726</v>
      </c>
    </row>
    <row r="246" spans="1:16" ht="12.75">
      <c r="A246" s="7">
        <v>70</v>
      </c>
      <c s="7" t="s">
        <v>727</v>
      </c>
      <c s="7" t="s">
        <v>44</v>
      </c>
      <c s="7" t="s">
        <v>728</v>
      </c>
      <c s="7" t="s">
        <v>66</v>
      </c>
      <c s="10">
        <v>2</v>
      </c>
      <c s="14"/>
      <c s="13">
        <f>ROUND((G246*F246),2)</f>
      </c>
      <c r="O246">
        <f>rekapitulace!H8</f>
      </c>
      <c>
        <f>O246/100*H246</f>
      </c>
    </row>
    <row r="247" spans="4:4" ht="102">
      <c r="D247" s="15" t="s">
        <v>721</v>
      </c>
    </row>
    <row r="248" spans="4:4" ht="267.75">
      <c r="D248" s="15" t="s">
        <v>350</v>
      </c>
    </row>
    <row r="249" spans="1:16" ht="12.75">
      <c r="A249" s="7">
        <v>71</v>
      </c>
      <c s="7" t="s">
        <v>729</v>
      </c>
      <c s="7" t="s">
        <v>44</v>
      </c>
      <c s="7" t="s">
        <v>730</v>
      </c>
      <c s="7" t="s">
        <v>128</v>
      </c>
      <c s="10">
        <v>95.8</v>
      </c>
      <c s="14"/>
      <c s="13">
        <f>ROUND((G249*F249),2)</f>
      </c>
      <c r="O249">
        <f>rekapitulace!H8</f>
      </c>
      <c>
        <f>O249/100*H249</f>
      </c>
    </row>
    <row r="250" spans="4:4" ht="229.5">
      <c r="D250" s="15" t="s">
        <v>731</v>
      </c>
    </row>
    <row r="251" spans="4:4" ht="255">
      <c r="D251" s="15" t="s">
        <v>732</v>
      </c>
    </row>
    <row r="252" spans="1:16" ht="12.75">
      <c r="A252" s="7">
        <v>72</v>
      </c>
      <c s="7" t="s">
        <v>733</v>
      </c>
      <c s="7" t="s">
        <v>44</v>
      </c>
      <c s="7" t="s">
        <v>734</v>
      </c>
      <c s="7" t="s">
        <v>128</v>
      </c>
      <c s="10">
        <v>20</v>
      </c>
      <c s="14"/>
      <c s="13">
        <f>ROUND((G252*F252),2)</f>
      </c>
      <c r="O252">
        <f>rekapitulace!H8</f>
      </c>
      <c>
        <f>O252/100*H252</f>
      </c>
    </row>
    <row r="253" spans="4:4" ht="114.75">
      <c r="D253" s="15" t="s">
        <v>735</v>
      </c>
    </row>
    <row r="254" spans="4:4" ht="255">
      <c r="D254" s="15" t="s">
        <v>732</v>
      </c>
    </row>
    <row r="255" spans="1:16" ht="12.75">
      <c r="A255" s="7">
        <v>73</v>
      </c>
      <c s="7" t="s">
        <v>736</v>
      </c>
      <c s="7" t="s">
        <v>44</v>
      </c>
      <c s="7" t="s">
        <v>737</v>
      </c>
      <c s="7" t="s">
        <v>128</v>
      </c>
      <c s="10">
        <v>150.34</v>
      </c>
      <c s="14"/>
      <c s="13">
        <f>ROUND((G255*F255),2)</f>
      </c>
      <c r="O255">
        <f>rekapitulace!H8</f>
      </c>
      <c>
        <f>O255/100*H255</f>
      </c>
    </row>
    <row r="256" spans="4:4" ht="114.75">
      <c r="D256" s="15" t="s">
        <v>738</v>
      </c>
    </row>
    <row r="257" spans="4:4" ht="242.25">
      <c r="D257" s="15" t="s">
        <v>389</v>
      </c>
    </row>
    <row r="258" spans="1:16" ht="12.75">
      <c r="A258" s="7">
        <v>74</v>
      </c>
      <c s="7" t="s">
        <v>393</v>
      </c>
      <c s="7" t="s">
        <v>44</v>
      </c>
      <c s="7" t="s">
        <v>394</v>
      </c>
      <c s="7" t="s">
        <v>128</v>
      </c>
      <c s="10">
        <v>150.34</v>
      </c>
      <c s="14"/>
      <c s="13">
        <f>ROUND((G258*F258),2)</f>
      </c>
      <c r="O258">
        <f>rekapitulace!H8</f>
      </c>
      <c>
        <f>O258/100*H258</f>
      </c>
    </row>
    <row r="259" spans="4:4" ht="114.75">
      <c r="D259" s="15" t="s">
        <v>739</v>
      </c>
    </row>
    <row r="260" spans="4:4" ht="242.25">
      <c r="D260" s="15" t="s">
        <v>389</v>
      </c>
    </row>
    <row r="261" spans="1:16" ht="12.75">
      <c r="A261" s="7">
        <v>75</v>
      </c>
      <c s="7" t="s">
        <v>740</v>
      </c>
      <c s="7" t="s">
        <v>44</v>
      </c>
      <c s="7" t="s">
        <v>741</v>
      </c>
      <c s="7" t="s">
        <v>128</v>
      </c>
      <c s="10">
        <v>150.34</v>
      </c>
      <c s="14"/>
      <c s="13">
        <f>ROUND((G261*F261),2)</f>
      </c>
      <c r="O261">
        <f>rekapitulace!H8</f>
      </c>
      <c>
        <f>O261/100*H261</f>
      </c>
    </row>
    <row r="262" spans="4:4" ht="76.5">
      <c r="D262" s="15" t="s">
        <v>742</v>
      </c>
    </row>
    <row r="263" spans="4:4" ht="204">
      <c r="D263" s="15" t="s">
        <v>743</v>
      </c>
    </row>
    <row r="264" spans="1:16" ht="12.75">
      <c r="A264" s="7">
        <v>76</v>
      </c>
      <c s="7" t="s">
        <v>744</v>
      </c>
      <c s="7" t="s">
        <v>44</v>
      </c>
      <c s="7" t="s">
        <v>745</v>
      </c>
      <c s="7" t="s">
        <v>128</v>
      </c>
      <c s="10">
        <v>37.26</v>
      </c>
      <c s="14"/>
      <c s="13">
        <f>ROUND((G264*F264),2)</f>
      </c>
      <c r="O264">
        <f>rekapitulace!H8</f>
      </c>
      <c>
        <f>O264/100*H264</f>
      </c>
    </row>
    <row r="265" spans="4:4" ht="114.75">
      <c r="D265" s="15" t="s">
        <v>746</v>
      </c>
    </row>
    <row r="266" spans="4:4" ht="409.5">
      <c r="D266" s="15" t="s">
        <v>747</v>
      </c>
    </row>
    <row r="267" spans="1:16" ht="12.75">
      <c r="A267" s="7">
        <v>77</v>
      </c>
      <c s="7" t="s">
        <v>748</v>
      </c>
      <c s="7" t="s">
        <v>44</v>
      </c>
      <c s="7" t="s">
        <v>749</v>
      </c>
      <c s="7" t="s">
        <v>66</v>
      </c>
      <c s="10">
        <v>1</v>
      </c>
      <c s="14"/>
      <c s="13">
        <f>ROUND((G267*F267),2)</f>
      </c>
      <c r="O267">
        <f>rekapitulace!H8</f>
      </c>
      <c>
        <f>O267/100*H267</f>
      </c>
    </row>
    <row r="268" spans="4:4" ht="25.5">
      <c r="D268" s="15" t="s">
        <v>750</v>
      </c>
    </row>
    <row r="269" spans="4:4" ht="409.5">
      <c r="D269" s="15" t="s">
        <v>751</v>
      </c>
    </row>
    <row r="270" spans="1:16" ht="12.75">
      <c r="A270" s="7">
        <v>78</v>
      </c>
      <c s="7" t="s">
        <v>752</v>
      </c>
      <c s="7" t="s">
        <v>44</v>
      </c>
      <c s="7" t="s">
        <v>753</v>
      </c>
      <c s="7" t="s">
        <v>66</v>
      </c>
      <c s="10">
        <v>1</v>
      </c>
      <c s="14"/>
      <c s="13">
        <f>ROUND((G270*F270),2)</f>
      </c>
      <c r="O270">
        <f>rekapitulace!H8</f>
      </c>
      <c>
        <f>O270/100*H270</f>
      </c>
    </row>
    <row r="271" spans="4:4" ht="25.5">
      <c r="D271" s="15" t="s">
        <v>750</v>
      </c>
    </row>
    <row r="272" spans="4:4" ht="409.5">
      <c r="D272" s="15" t="s">
        <v>751</v>
      </c>
    </row>
    <row r="273" spans="1:16" ht="12.75">
      <c r="A273" s="7">
        <v>79</v>
      </c>
      <c s="7" t="s">
        <v>754</v>
      </c>
      <c s="7" t="s">
        <v>44</v>
      </c>
      <c s="7" t="s">
        <v>755</v>
      </c>
      <c s="7" t="s">
        <v>128</v>
      </c>
      <c s="10">
        <v>115.8</v>
      </c>
      <c s="14"/>
      <c s="13">
        <f>ROUND((G273*F273),2)</f>
      </c>
      <c r="O273">
        <f>rekapitulace!H8</f>
      </c>
      <c>
        <f>O273/100*H273</f>
      </c>
    </row>
    <row r="274" spans="4:4" ht="153">
      <c r="D274" s="15" t="s">
        <v>756</v>
      </c>
    </row>
    <row r="275" spans="4:4" ht="409.5">
      <c r="D275" s="15" t="s">
        <v>757</v>
      </c>
    </row>
    <row r="276" spans="1:16" ht="12.75">
      <c r="A276" s="7">
        <v>80</v>
      </c>
      <c s="7" t="s">
        <v>758</v>
      </c>
      <c s="7" t="s">
        <v>44</v>
      </c>
      <c s="7" t="s">
        <v>759</v>
      </c>
      <c s="7" t="s">
        <v>111</v>
      </c>
      <c s="10">
        <v>6</v>
      </c>
      <c s="14"/>
      <c s="13">
        <f>ROUND((G276*F276),2)</f>
      </c>
      <c r="O276">
        <f>rekapitulace!H8</f>
      </c>
      <c>
        <f>O276/100*H276</f>
      </c>
    </row>
    <row r="277" spans="4:4" ht="153">
      <c r="D277" s="15" t="s">
        <v>760</v>
      </c>
    </row>
    <row r="278" spans="4:4" ht="409.5">
      <c r="D278" s="15" t="s">
        <v>761</v>
      </c>
    </row>
    <row r="279" spans="1:16" ht="12.75">
      <c r="A279" s="7">
        <v>81</v>
      </c>
      <c s="7" t="s">
        <v>762</v>
      </c>
      <c s="7" t="s">
        <v>44</v>
      </c>
      <c s="7" t="s">
        <v>763</v>
      </c>
      <c s="7" t="s">
        <v>66</v>
      </c>
      <c s="10">
        <v>6</v>
      </c>
      <c s="14"/>
      <c s="13">
        <f>ROUND((G279*F279),2)</f>
      </c>
      <c r="O279">
        <f>rekapitulace!H8</f>
      </c>
      <c>
        <f>O279/100*H279</f>
      </c>
    </row>
    <row r="280" spans="4:4" ht="25.5">
      <c r="D280" s="15" t="s">
        <v>764</v>
      </c>
    </row>
    <row r="281" spans="4:4" ht="409.5">
      <c r="D281" s="15" t="s">
        <v>765</v>
      </c>
    </row>
    <row r="282" spans="1:16" ht="12.75">
      <c r="A282" s="7">
        <v>82</v>
      </c>
      <c s="7" t="s">
        <v>766</v>
      </c>
      <c s="7" t="s">
        <v>44</v>
      </c>
      <c s="7" t="s">
        <v>767</v>
      </c>
      <c s="7" t="s">
        <v>66</v>
      </c>
      <c s="10">
        <v>14</v>
      </c>
      <c s="14"/>
      <c s="13">
        <f>ROUND((G282*F282),2)</f>
      </c>
      <c r="O282">
        <f>rekapitulace!H8</f>
      </c>
      <c>
        <f>O282/100*H282</f>
      </c>
    </row>
    <row r="283" spans="4:4" ht="25.5">
      <c r="D283" s="15" t="s">
        <v>768</v>
      </c>
    </row>
    <row r="284" spans="4:4" ht="409.5">
      <c r="D284" s="15" t="s">
        <v>769</v>
      </c>
    </row>
    <row r="285" spans="1:16" ht="12.75" customHeight="1">
      <c r="A285" s="16"/>
      <c s="16"/>
      <c s="16" t="s">
        <v>156</v>
      </c>
      <c s="16" t="s">
        <v>155</v>
      </c>
      <c s="16"/>
      <c s="16"/>
      <c s="16"/>
      <c s="16">
        <f>SUM(H219:H284)</f>
      </c>
      <c r="P285">
        <f>ROUND(SUM(P219:P284),2)</f>
      </c>
    </row>
    <row r="287" spans="1:16" ht="12.75" customHeight="1">
      <c r="A287" s="16"/>
      <c s="16"/>
      <c s="16"/>
      <c s="16" t="s">
        <v>86</v>
      </c>
      <c s="16"/>
      <c s="16"/>
      <c s="16"/>
      <c s="16">
        <f>+H24+H63+H90+H117+H153+H174+H180+H201+H216+H285</f>
      </c>
      <c r="P287">
        <f>+P24+P63+P90+P117+P153+P174+P180+P201+P216+P285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770</v>
      </c>
      <c s="5" t="s">
        <v>771</v>
      </c>
      <c s="5"/>
    </row>
    <row r="6" spans="1:5" ht="12.75" customHeight="1">
      <c r="A6" t="s">
        <v>17</v>
      </c>
      <c r="C6" s="5" t="s">
        <v>772</v>
      </c>
      <c s="5" t="s">
        <v>771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773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774</v>
      </c>
      <c s="7" t="s">
        <v>92</v>
      </c>
      <c s="10">
        <v>0.032</v>
      </c>
      <c s="14"/>
      <c s="13">
        <f>ROUND((G15*F15),2)</f>
      </c>
      <c r="O15">
        <f>rekapitulace!H8</f>
      </c>
      <c>
        <f>O15/100*H15</f>
      </c>
    </row>
    <row r="16" spans="4:4" ht="38.25">
      <c r="D16" s="15" t="s">
        <v>775</v>
      </c>
    </row>
    <row r="17" spans="4:4" ht="153">
      <c r="D17" s="15" t="s">
        <v>776</v>
      </c>
    </row>
    <row r="18" spans="1:16" ht="12.75">
      <c r="A18" s="7">
        <v>3</v>
      </c>
      <c s="7" t="s">
        <v>777</v>
      </c>
      <c s="7" t="s">
        <v>44</v>
      </c>
      <c s="7" t="s">
        <v>778</v>
      </c>
      <c s="7" t="s">
        <v>92</v>
      </c>
      <c s="10">
        <v>0.045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779</v>
      </c>
    </row>
    <row r="20" spans="4:4" ht="409.5">
      <c r="D20" s="15" t="s">
        <v>780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781</v>
      </c>
      <c s="7" t="s">
        <v>44</v>
      </c>
      <c s="7" t="s">
        <v>782</v>
      </c>
      <c s="7" t="s">
        <v>120</v>
      </c>
      <c s="10">
        <v>19.8</v>
      </c>
      <c s="14"/>
      <c s="13">
        <f>ROUND((G24*F24),2)</f>
      </c>
      <c r="O24">
        <f>rekapitulace!H8</f>
      </c>
      <c>
        <f>O24/100*H24</f>
      </c>
    </row>
    <row r="25" spans="4:4" ht="51">
      <c r="D25" s="15" t="s">
        <v>783</v>
      </c>
    </row>
    <row r="26" spans="4:4" ht="409.5">
      <c r="D26" s="15" t="s">
        <v>137</v>
      </c>
    </row>
    <row r="27" spans="1:16" ht="12.75">
      <c r="A27" s="7">
        <v>5</v>
      </c>
      <c s="7" t="s">
        <v>142</v>
      </c>
      <c s="7" t="s">
        <v>44</v>
      </c>
      <c s="7" t="s">
        <v>143</v>
      </c>
      <c s="7" t="s">
        <v>120</v>
      </c>
      <c s="10">
        <v>13.2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784</v>
      </c>
    </row>
    <row r="29" spans="4:4" ht="409.5">
      <c r="D29" s="15" t="s">
        <v>145</v>
      </c>
    </row>
    <row r="30" spans="1:16" ht="12.75">
      <c r="A30" s="7">
        <v>6</v>
      </c>
      <c s="7" t="s">
        <v>530</v>
      </c>
      <c s="7" t="s">
        <v>44</v>
      </c>
      <c s="7" t="s">
        <v>531</v>
      </c>
      <c s="7" t="s">
        <v>120</v>
      </c>
      <c s="10">
        <v>6.6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785</v>
      </c>
    </row>
    <row r="32" spans="4:4" ht="409.5">
      <c r="D32" s="15" t="s">
        <v>533</v>
      </c>
    </row>
    <row r="33" spans="1:16" ht="12.75">
      <c r="A33" s="7">
        <v>7</v>
      </c>
      <c s="7" t="s">
        <v>538</v>
      </c>
      <c s="7" t="s">
        <v>44</v>
      </c>
      <c s="7" t="s">
        <v>539</v>
      </c>
      <c s="7" t="s">
        <v>120</v>
      </c>
      <c s="10">
        <v>10.5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786</v>
      </c>
    </row>
    <row r="35" spans="4:4" ht="409.5">
      <c r="D35" s="15" t="s">
        <v>541</v>
      </c>
    </row>
    <row r="36" spans="1:16" ht="12.75">
      <c r="A36" s="7">
        <v>8</v>
      </c>
      <c s="7" t="s">
        <v>787</v>
      </c>
      <c s="7" t="s">
        <v>44</v>
      </c>
      <c s="7" t="s">
        <v>788</v>
      </c>
      <c s="7" t="s">
        <v>111</v>
      </c>
      <c s="10">
        <v>35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789</v>
      </c>
    </row>
    <row r="38" spans="4:4" ht="293.25">
      <c r="D38" s="15" t="s">
        <v>790</v>
      </c>
    </row>
    <row r="39" spans="1:16" ht="12.75" customHeight="1">
      <c r="A39" s="16"/>
      <c s="16"/>
      <c s="16" t="s">
        <v>24</v>
      </c>
      <c s="16" t="s">
        <v>108</v>
      </c>
      <c s="16"/>
      <c s="16"/>
      <c s="16"/>
      <c s="16">
        <f>SUM(H24:H38)</f>
      </c>
      <c r="P39">
        <f>ROUND(SUM(P24:P38),2)</f>
      </c>
    </row>
    <row r="41" spans="1:8" ht="12.75" customHeight="1">
      <c r="A41" s="9"/>
      <c s="9"/>
      <c s="9" t="s">
        <v>36</v>
      </c>
      <c s="9" t="s">
        <v>429</v>
      </c>
      <c s="9"/>
      <c s="11"/>
      <c s="9"/>
      <c s="11"/>
    </row>
    <row r="42" spans="1:16" ht="12.75">
      <c r="A42" s="7">
        <v>9</v>
      </c>
      <c s="7" t="s">
        <v>636</v>
      </c>
      <c s="7" t="s">
        <v>44</v>
      </c>
      <c s="7" t="s">
        <v>637</v>
      </c>
      <c s="7" t="s">
        <v>120</v>
      </c>
      <c s="10">
        <v>3.5</v>
      </c>
      <c s="14"/>
      <c s="13">
        <f>ROUND((G42*F42),2)</f>
      </c>
      <c r="O42">
        <f>rekapitulace!H8</f>
      </c>
      <c>
        <f>O42/100*H42</f>
      </c>
    </row>
    <row r="43" spans="4:4" ht="63.75">
      <c r="D43" s="15" t="s">
        <v>791</v>
      </c>
    </row>
    <row r="44" spans="4:4" ht="306">
      <c r="D44" s="15" t="s">
        <v>563</v>
      </c>
    </row>
    <row r="45" spans="1:16" ht="12.75" customHeight="1">
      <c r="A45" s="16"/>
      <c s="16"/>
      <c s="16" t="s">
        <v>36</v>
      </c>
      <c s="16" t="s">
        <v>429</v>
      </c>
      <c s="16"/>
      <c s="16"/>
      <c s="16"/>
      <c s="16">
        <f>SUM(H42:H44)</f>
      </c>
      <c r="P45">
        <f>ROUND(SUM(P42:P44),2)</f>
      </c>
    </row>
    <row r="47" spans="1:8" ht="12.75" customHeight="1">
      <c r="A47" s="9"/>
      <c s="9"/>
      <c s="9" t="s">
        <v>39</v>
      </c>
      <c s="9" t="s">
        <v>659</v>
      </c>
      <c s="9"/>
      <c s="11"/>
      <c s="9"/>
      <c s="11"/>
    </row>
    <row r="48" spans="1:16" ht="12.75">
      <c r="A48" s="7">
        <v>10</v>
      </c>
      <c s="7" t="s">
        <v>792</v>
      </c>
      <c s="7" t="s">
        <v>44</v>
      </c>
      <c s="7" t="s">
        <v>793</v>
      </c>
      <c s="7" t="s">
        <v>66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764</v>
      </c>
    </row>
    <row r="50" spans="4:4" ht="293.25">
      <c r="D50" s="15" t="s">
        <v>794</v>
      </c>
    </row>
    <row r="51" spans="1:16" ht="12.75">
      <c r="A51" s="7">
        <v>11</v>
      </c>
      <c s="7" t="s">
        <v>795</v>
      </c>
      <c s="7" t="s">
        <v>44</v>
      </c>
      <c s="7" t="s">
        <v>796</v>
      </c>
      <c s="7" t="s">
        <v>128</v>
      </c>
      <c s="10">
        <v>140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797</v>
      </c>
    </row>
    <row r="53" spans="4:4" ht="267.75">
      <c r="D53" s="15" t="s">
        <v>798</v>
      </c>
    </row>
    <row r="54" spans="1:16" ht="12.75">
      <c r="A54" s="7">
        <v>12</v>
      </c>
      <c s="7" t="s">
        <v>799</v>
      </c>
      <c s="7" t="s">
        <v>44</v>
      </c>
      <c s="7" t="s">
        <v>800</v>
      </c>
      <c s="7" t="s">
        <v>66</v>
      </c>
      <c s="10">
        <v>6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764</v>
      </c>
    </row>
    <row r="56" spans="4:4" ht="409.5">
      <c r="D56" s="15" t="s">
        <v>801</v>
      </c>
    </row>
    <row r="57" spans="1:16" ht="12.75">
      <c r="A57" s="7">
        <v>13</v>
      </c>
      <c s="7" t="s">
        <v>802</v>
      </c>
      <c s="7" t="s">
        <v>44</v>
      </c>
      <c s="7" t="s">
        <v>803</v>
      </c>
      <c s="7" t="s">
        <v>66</v>
      </c>
      <c s="10">
        <v>12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353</v>
      </c>
    </row>
    <row r="59" spans="4:4" ht="409.5">
      <c r="D59" s="15" t="s">
        <v>804</v>
      </c>
    </row>
    <row r="60" spans="1:16" ht="12.75">
      <c r="A60" s="7">
        <v>14</v>
      </c>
      <c s="7" t="s">
        <v>805</v>
      </c>
      <c s="7" t="s">
        <v>44</v>
      </c>
      <c s="7" t="s">
        <v>806</v>
      </c>
      <c s="7" t="s">
        <v>128</v>
      </c>
      <c s="10">
        <v>70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807</v>
      </c>
    </row>
    <row r="62" spans="4:4" ht="409.5">
      <c r="D62" s="15" t="s">
        <v>808</v>
      </c>
    </row>
    <row r="63" spans="1:16" ht="12.75">
      <c r="A63" s="7">
        <v>15</v>
      </c>
      <c s="7" t="s">
        <v>809</v>
      </c>
      <c s="7" t="s">
        <v>44</v>
      </c>
      <c s="7" t="s">
        <v>810</v>
      </c>
      <c s="7" t="s">
        <v>128</v>
      </c>
      <c s="10">
        <v>70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807</v>
      </c>
    </row>
    <row r="65" spans="4:4" ht="369.75">
      <c r="D65" s="15" t="s">
        <v>811</v>
      </c>
    </row>
    <row r="66" spans="1:16" ht="12.75">
      <c r="A66" s="7">
        <v>16</v>
      </c>
      <c s="7" t="s">
        <v>812</v>
      </c>
      <c s="7" t="s">
        <v>44</v>
      </c>
      <c s="7" t="s">
        <v>813</v>
      </c>
      <c s="7" t="s">
        <v>66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363</v>
      </c>
    </row>
    <row r="68" spans="4:4" ht="382.5">
      <c r="D68" s="15" t="s">
        <v>814</v>
      </c>
    </row>
    <row r="69" spans="1:16" ht="12.75">
      <c r="A69" s="7">
        <v>17</v>
      </c>
      <c s="7" t="s">
        <v>815</v>
      </c>
      <c s="7" t="s">
        <v>44</v>
      </c>
      <c s="7" t="s">
        <v>816</v>
      </c>
      <c s="7" t="s">
        <v>128</v>
      </c>
      <c s="10">
        <v>70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807</v>
      </c>
    </row>
    <row r="71" spans="4:4" ht="409.5">
      <c r="D71" s="15" t="s">
        <v>817</v>
      </c>
    </row>
    <row r="72" spans="1:16" ht="12.75">
      <c r="A72" s="7">
        <v>18</v>
      </c>
      <c s="7" t="s">
        <v>818</v>
      </c>
      <c s="7" t="s">
        <v>44</v>
      </c>
      <c s="7" t="s">
        <v>819</v>
      </c>
      <c s="7" t="s">
        <v>820</v>
      </c>
      <c s="10">
        <v>1.526</v>
      </c>
      <c s="14"/>
      <c s="13">
        <f>ROUND((G72*F72),2)</f>
      </c>
      <c r="O72">
        <f>rekapitulace!H8</f>
      </c>
      <c>
        <f>O72/100*H72</f>
      </c>
    </row>
    <row r="73" spans="4:4" ht="140.25">
      <c r="D73" s="15" t="s">
        <v>821</v>
      </c>
    </row>
    <row r="74" spans="4:4" ht="409.5">
      <c r="D74" s="15" t="s">
        <v>822</v>
      </c>
    </row>
    <row r="75" spans="1:16" ht="12.75">
      <c r="A75" s="7">
        <v>19</v>
      </c>
      <c s="7" t="s">
        <v>823</v>
      </c>
      <c s="7" t="s">
        <v>44</v>
      </c>
      <c s="7" t="s">
        <v>824</v>
      </c>
      <c s="7" t="s">
        <v>66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750</v>
      </c>
    </row>
    <row r="77" spans="4:4" ht="409.5">
      <c r="D77" s="15" t="s">
        <v>825</v>
      </c>
    </row>
    <row r="78" spans="1:16" ht="12.75">
      <c r="A78" s="7">
        <v>20</v>
      </c>
      <c s="7" t="s">
        <v>826</v>
      </c>
      <c s="7" t="s">
        <v>44</v>
      </c>
      <c s="7" t="s">
        <v>827</v>
      </c>
      <c s="7" t="s">
        <v>828</v>
      </c>
      <c s="10">
        <v>12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829</v>
      </c>
    </row>
    <row r="80" spans="4:4" ht="369.75">
      <c r="D80" s="15" t="s">
        <v>830</v>
      </c>
    </row>
    <row r="81" spans="1:16" ht="12.75">
      <c r="A81" s="7">
        <v>21</v>
      </c>
      <c s="7" t="s">
        <v>831</v>
      </c>
      <c s="7" t="s">
        <v>44</v>
      </c>
      <c s="7" t="s">
        <v>832</v>
      </c>
      <c s="7" t="s">
        <v>833</v>
      </c>
      <c s="10">
        <v>25.2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834</v>
      </c>
    </row>
    <row r="83" spans="4:4" ht="409.5">
      <c r="D83" s="15" t="s">
        <v>835</v>
      </c>
    </row>
    <row r="84" spans="1:16" ht="12.75">
      <c r="A84" s="7">
        <v>22</v>
      </c>
      <c s="7" t="s">
        <v>836</v>
      </c>
      <c s="7" t="s">
        <v>44</v>
      </c>
      <c s="7" t="s">
        <v>837</v>
      </c>
      <c s="7" t="s">
        <v>128</v>
      </c>
      <c s="10">
        <v>350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838</v>
      </c>
    </row>
    <row r="86" spans="4:4" ht="409.5">
      <c r="D86" s="15" t="s">
        <v>839</v>
      </c>
    </row>
    <row r="87" spans="1:16" ht="12.75">
      <c r="A87" s="7">
        <v>23</v>
      </c>
      <c s="7" t="s">
        <v>840</v>
      </c>
      <c s="7" t="s">
        <v>44</v>
      </c>
      <c s="7" t="s">
        <v>841</v>
      </c>
      <c s="7" t="s">
        <v>128</v>
      </c>
      <c s="10">
        <v>350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838</v>
      </c>
    </row>
    <row r="89" spans="4:4" ht="409.5">
      <c r="D89" s="15" t="s">
        <v>839</v>
      </c>
    </row>
    <row r="90" spans="1:16" ht="12.75">
      <c r="A90" s="7">
        <v>24</v>
      </c>
      <c s="7" t="s">
        <v>842</v>
      </c>
      <c s="7" t="s">
        <v>44</v>
      </c>
      <c s="7" t="s">
        <v>843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844</v>
      </c>
    </row>
    <row r="92" spans="4:4" ht="409.5">
      <c r="D92" s="15" t="s">
        <v>845</v>
      </c>
    </row>
    <row r="93" spans="1:16" ht="12.75">
      <c r="A93" s="7">
        <v>25</v>
      </c>
      <c s="7" t="s">
        <v>846</v>
      </c>
      <c s="7" t="s">
        <v>44</v>
      </c>
      <c s="7" t="s">
        <v>847</v>
      </c>
      <c s="7" t="s">
        <v>848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849</v>
      </c>
    </row>
    <row r="95" spans="4:4" ht="409.5">
      <c r="D95" s="15" t="s">
        <v>850</v>
      </c>
    </row>
    <row r="96" spans="1:16" ht="12.75">
      <c r="A96" s="7">
        <v>26</v>
      </c>
      <c s="7" t="s">
        <v>851</v>
      </c>
      <c s="7" t="s">
        <v>44</v>
      </c>
      <c s="7" t="s">
        <v>852</v>
      </c>
      <c s="7" t="s">
        <v>128</v>
      </c>
      <c s="10">
        <v>350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853</v>
      </c>
    </row>
    <row r="98" spans="4:4" ht="409.5">
      <c r="D98" s="15" t="s">
        <v>854</v>
      </c>
    </row>
    <row r="99" spans="1:16" ht="12.75">
      <c r="A99" s="7">
        <v>27</v>
      </c>
      <c s="7" t="s">
        <v>855</v>
      </c>
      <c s="7" t="s">
        <v>44</v>
      </c>
      <c s="7" t="s">
        <v>856</v>
      </c>
      <c s="7" t="s">
        <v>66</v>
      </c>
      <c s="10">
        <v>10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857</v>
      </c>
    </row>
    <row r="101" spans="4:4" ht="409.5">
      <c r="D101" s="15" t="s">
        <v>858</v>
      </c>
    </row>
    <row r="102" spans="1:16" ht="12.75">
      <c r="A102" s="7">
        <v>28</v>
      </c>
      <c s="7" t="s">
        <v>859</v>
      </c>
      <c s="7" t="s">
        <v>44</v>
      </c>
      <c s="7" t="s">
        <v>860</v>
      </c>
      <c s="7" t="s">
        <v>66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857</v>
      </c>
    </row>
    <row r="104" spans="4:4" ht="409.5">
      <c r="D104" s="15" t="s">
        <v>858</v>
      </c>
    </row>
    <row r="105" spans="1:16" ht="12.75">
      <c r="A105" s="7">
        <v>29</v>
      </c>
      <c s="7" t="s">
        <v>861</v>
      </c>
      <c s="7" t="s">
        <v>44</v>
      </c>
      <c s="7" t="s">
        <v>862</v>
      </c>
      <c s="7" t="s">
        <v>863</v>
      </c>
      <c s="10">
        <v>240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864</v>
      </c>
    </row>
    <row r="107" spans="4:4" ht="409.5">
      <c r="D107" s="15" t="s">
        <v>865</v>
      </c>
    </row>
    <row r="108" spans="1:16" ht="12.75">
      <c r="A108" s="7">
        <v>30</v>
      </c>
      <c s="7" t="s">
        <v>866</v>
      </c>
      <c s="7" t="s">
        <v>44</v>
      </c>
      <c s="7" t="s">
        <v>867</v>
      </c>
      <c s="7" t="s">
        <v>128</v>
      </c>
      <c s="10">
        <v>420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868</v>
      </c>
    </row>
    <row r="110" spans="4:4" ht="12.75">
      <c r="D110" s="15" t="s">
        <v>44</v>
      </c>
    </row>
    <row r="111" spans="1:16" ht="12.75" customHeight="1">
      <c r="A111" s="16"/>
      <c s="16"/>
      <c s="16" t="s">
        <v>39</v>
      </c>
      <c s="16" t="s">
        <v>659</v>
      </c>
      <c s="16"/>
      <c s="16"/>
      <c s="16"/>
      <c s="16">
        <f>SUM(H48:H110)</f>
      </c>
      <c r="P111">
        <f>ROUND(SUM(P48:P110),2)</f>
      </c>
    </row>
    <row r="113" spans="1:8" ht="12.75" customHeight="1">
      <c r="A113" s="9"/>
      <c s="9"/>
      <c s="9" t="s">
        <v>40</v>
      </c>
      <c s="9" t="s">
        <v>681</v>
      </c>
      <c s="9"/>
      <c s="11"/>
      <c s="9"/>
      <c s="11"/>
    </row>
    <row r="114" spans="1:16" ht="12.75">
      <c r="A114" s="7">
        <v>31</v>
      </c>
      <c s="7" t="s">
        <v>690</v>
      </c>
      <c s="7" t="s">
        <v>44</v>
      </c>
      <c s="7" t="s">
        <v>869</v>
      </c>
      <c s="7" t="s">
        <v>128</v>
      </c>
      <c s="10">
        <v>70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807</v>
      </c>
    </row>
    <row r="116" spans="4:4" ht="409.5">
      <c r="D116" s="15" t="s">
        <v>693</v>
      </c>
    </row>
    <row r="117" spans="1:16" ht="12.75" customHeight="1">
      <c r="A117" s="16"/>
      <c s="16"/>
      <c s="16" t="s">
        <v>40</v>
      </c>
      <c s="16" t="s">
        <v>698</v>
      </c>
      <c s="16"/>
      <c s="16"/>
      <c s="16"/>
      <c s="16">
        <f>SUM(H114:H116)</f>
      </c>
      <c r="P117">
        <f>ROUND(SUM(P114:P116),2)</f>
      </c>
    </row>
    <row r="119" spans="1:16" ht="12.75" customHeight="1">
      <c r="A119" s="16"/>
      <c s="16"/>
      <c s="16"/>
      <c s="16" t="s">
        <v>86</v>
      </c>
      <c s="16"/>
      <c s="16"/>
      <c s="16"/>
      <c s="16">
        <f>+H21+H39+H45+H111+H117</f>
      </c>
      <c r="P119">
        <f>+P21+P39+P45+P111+P117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