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l.piha" reservationPassword="0"/>
  <workbookPr/>
  <bookViews>
    <workbookView xWindow="240" yWindow="120" windowWidth="14940" windowHeight="9225" activeTab="0"/>
  </bookViews>
  <sheets>
    <sheet name="Rekapitulace" sheetId="1" r:id="rId1"/>
    <sheet name="013" sheetId="2" r:id="rId2"/>
    <sheet name="103" sheetId="3" r:id="rId3"/>
    <sheet name="193" sheetId="4" r:id="rId4"/>
  </sheets>
  <definedNames/>
  <calcPr/>
  <webPublishing/>
</workbook>
</file>

<file path=xl/sharedStrings.xml><?xml version="1.0" encoding="utf-8"?>
<sst xmlns="http://schemas.openxmlformats.org/spreadsheetml/2006/main" count="428" uniqueCount="148">
  <si>
    <t>Firma: ---</t>
  </si>
  <si>
    <t>Rekapitulace ceny</t>
  </si>
  <si>
    <t>Stavba: 2023/1040 - II/611 Přední Lhota-Poděbrady</t>
  </si>
  <si>
    <t>Varianta: 2 - DOS/PDPS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</si>
  <si>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</si>
  <si>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</si>
  <si>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</si>
  <si>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</si>
  <si>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</si>
  <si>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</si>
  <si>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</si>
  <si>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</si>
  <si>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</si>
  <si>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</si>
  <si>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</si>
  <si>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2023/1040</t>
  </si>
  <si>
    <t>II/611 Přední Lhota-Poděbrady</t>
  </si>
  <si>
    <t>O</t>
  </si>
  <si>
    <t>Rozpočet:</t>
  </si>
  <si>
    <t>0,00</t>
  </si>
  <si>
    <t>15,00</t>
  </si>
  <si>
    <t>21,00</t>
  </si>
  <si>
    <t>2</t>
  </si>
  <si>
    <t>3</t>
  </si>
  <si>
    <t>013</t>
  </si>
  <si>
    <t>Příprava území pro SO 103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</si>
  <si>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</si>
  <si>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</si>
  <si>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</si>
  <si>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</si>
  <si>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</si>
  <si>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</si>
  <si>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</si>
  <si>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</si>
  <si>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</si>
  <si>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</si>
  <si>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</si>
  <si>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</si>
  <si>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</si>
  <si>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</si>
  <si>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</si>
  <si>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</si>
  <si>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</si>
  <si>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</si>
  <si>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</si>
  <si>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Zemní práce</t>
  </si>
  <si>
    <t>P</t>
  </si>
  <si>
    <t>11372</t>
  </si>
  <si>
    <t/>
  </si>
  <si>
    <t>FRÉZOVÁNÍ ZPEVNĚNÝCH PLOCH ASFALTOVÝCH</t>
  </si>
  <si>
    <t>M3</t>
  </si>
  <si>
    <t>PP</t>
  </si>
  <si>
    <t>VV</t>
  </si>
  <si>
    <t>kategorie ZAS T1/T2 -Uložení na stavbě se zpětným využitím: 95=95,00 [A]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</si>
  <si>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</si>
  <si>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</si>
  <si>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</si>
  <si>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Povinný odkup zhotovitele</t>
  </si>
  <si>
    <t>kategorie ZAS T1/T2 -Odkup zhotovitelem: 755=755,00 [A]</t>
  </si>
  <si>
    <t>Ostatní konstrukce a práce</t>
  </si>
  <si>
    <t>912283</t>
  </si>
  <si>
    <t>SMĚROVÉ SLOUPKY Z PLAST HMOT - DEMONTÁŽ A ODVOZ</t>
  </si>
  <si>
    <t>KUS</t>
  </si>
  <si>
    <t>13=13,00 [A]</t>
  </si>
  <si>
    <t>položka zahrnuje demontáž stávajícího sloupku, jeho odvoz do skladu nebo na skládku</t>
  </si>
  <si>
    <t>103</t>
  </si>
  <si>
    <t>Obnova Asfaltového krytu km 37.074-37.510</t>
  </si>
  <si>
    <t>113765</t>
  </si>
  <si>
    <t>FRÉZOVÁNÍ DRÁŽKY PRŮŘEZU DO 600MM2 V ASFALTOVÉ VOZOVCE</t>
  </si>
  <si>
    <t>M</t>
  </si>
  <si>
    <t>odměřeno digitálně ze situace 
41.00m=41,00 [A]</t>
  </si>
  <si>
    <t>Položka zahrnuje veškerou manipulaci s vybouranou sutí a s vybouranými hmotami vč. uložení na skládku.</t>
  </si>
  <si>
    <t>18130</t>
  </si>
  <si>
    <t>ÚPRAVA PLÁNĚ BEZ ZHUTNĚNÍ</t>
  </si>
  <si>
    <t>M2</t>
  </si>
  <si>
    <t>Hlavní trasa 
4250.00m2*1.05=4 462,50 [A] 
Přilehlé sjezdy 
7.20+10.90+20.00=38,10 [B] 
Celkem: A+B=4 500,60 [C]</t>
  </si>
  <si>
    <t>položka zahrnuje úpravu pláně včetně vyrovnání výškových rozdílů</t>
  </si>
  <si>
    <t>Komunikace</t>
  </si>
  <si>
    <t>56330</t>
  </si>
  <si>
    <t>VOZOVKOVÉ VRSTVY ZE ŠTĚRKODRTI</t>
  </si>
  <si>
    <t>odměřeno digitálně ze situace 
15.00m2*0.200m=3,00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</si>
  <si>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</si>
  <si>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56361</t>
  </si>
  <si>
    <t>VOZOVKOVÉ VRSTVY Z RECYKLOVANÉHO MATERIÁLU TL DO 50MM</t>
  </si>
  <si>
    <t>Dle pol. 572731 
15.00m=15,00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</si>
  <si>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</si>
  <si>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56960</t>
  </si>
  <si>
    <t>ZPEVNĚNÍ KRAJNIC Z RECYKLOVANÉHO MATERIÁLU</t>
  </si>
  <si>
    <t>Odměřeno digitálně ze situace 
95.00=95,00 [A]</t>
  </si>
  <si>
    <t>572213</t>
  </si>
  <si>
    <t>SPOJOVACÍ POSTŘIK Z EMULZE DO 0,5KG/M2</t>
  </si>
  <si>
    <t>dlle pol. 18130 
4500.60m2=4 500,60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</si>
  <si>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</si>
  <si>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7</t>
  </si>
  <si>
    <t>572214</t>
  </si>
  <si>
    <t>SPOJOVACÍ POSTŘIK Z MODIFIK EMULZE DO 0,5KG/M2</t>
  </si>
  <si>
    <t>Dle pol.č. 574C66: 4356.10m2=4 356,10 [A] 
Dle pol.č. 574E88: 4436.85m2=4 436,85 [B] 
Celkem: A+B=8 792,95 [C]</t>
  </si>
  <si>
    <t>8</t>
  </si>
  <si>
    <t>572731</t>
  </si>
  <si>
    <t>DVOUVRSTVÝ ASFALTOVÝ NÁTĚR DO 1,5KG/M2</t>
  </si>
  <si>
    <t>Odměřeno digitálně ze situace 
14.37m2=14,37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</si>
  <si>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</si>
  <si>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</si>
  <si>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</si>
  <si>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Hlavní trasa 
4250.00m2=4 250,00 [A] 
Přilehlé sjezdy 
7.20+10.90+20.00=38,10 [B] 
Celkem: A+B=4 288,10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</si>
  <si>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</si>
  <si>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</si>
  <si>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</si>
  <si>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Hlavní trasa 
4250.00m2*1.016=4 318,00 [A] 
Přilehlé sjzedy 
7.20+10.90+20.00=38,10 [B] 
Celkem: A+B=4 356,10 [C]</t>
  </si>
  <si>
    <t>11</t>
  </si>
  <si>
    <t>574E88</t>
  </si>
  <si>
    <t>ASFALTOVÝ BETON PRO PODKLADNÍ VRSTVY ACP 22+, 22S TL. 90MM</t>
  </si>
  <si>
    <t>Hlavní trasa 
4250.00m2*1.035=4 398,75 [A] 
Přilehlé sjezdy 
7.20+10.90+20.00=38,10 [B] 
Celkem: A+B=4 436,85 [C]</t>
  </si>
  <si>
    <t>12</t>
  </si>
  <si>
    <t>91228</t>
  </si>
  <si>
    <t>SMĚROVÉ SLOUPKY Z PLAST HMOT VČETNĚ ODRAZNÉHO PÁSKU</t>
  </si>
  <si>
    <t>Z11a,b: 12ks=12,00 [A] 
Z11g: 8ks=8,00 [B] 
Celkem: A+B=20,00 [C]</t>
  </si>
  <si>
    <t>položka zahrnuje: 
- dodání a osazení sloupku včetně nutných zemních prací 
- vnitrostaveništní a mimostaveništní doprava 
- odrazky plastové nebo z retroreflexní fólie</t>
  </si>
  <si>
    <t>13</t>
  </si>
  <si>
    <t>912282</t>
  </si>
  <si>
    <t>SMĚROVÉ SLOUPKY Z PLAST HMOT - DEMONTÁŽ A ZPĚTNÁ MONTÁŽ</t>
  </si>
  <si>
    <t>Odměřeno digitálně ze situace 
40ks=40,00 [A]</t>
  </si>
  <si>
    <t>položka zahrnuje: 
- demontáž a osazení sloupku včetně nutných zemních prací 
- očištění 
- nové odrazky plastové nebo z retroreflexní fólie</t>
  </si>
  <si>
    <t>14</t>
  </si>
  <si>
    <t>915111</t>
  </si>
  <si>
    <t>VODOROVNÉ DOPRAVNÍ ZNAČENÍ BARVOU HLADKÉ - DODÁVKA A POKLÁDKA</t>
  </si>
  <si>
    <t>V1a (0.125): 45m*0.125m=5,63 [A] 
V1b (0.125): 2*94m*0.125m=23,50 [B] 
V2a (3.0/6.0/0.125): 244m*1*0.125m/3=10,17 [C] 
V2b (3.0/1.5/0.125): 50m*0.125m*2/3=4,17 [D] 
V2b (1.5/1.5/0.250): 76m*0.250m/2=9,50 [E] 
V4 (0.250): 883m*0.250m=220,75 [F] 
Celkem: A+B+C+D+E+F=273,72 [G]</t>
  </si>
  <si>
    <t>položka zahrnuje: 
- dodání a pokládku nátěrového materiálu (měří se pouze natíraná plocha) 
- předznačení a reflexní úpravu</t>
  </si>
  <si>
    <t>15</t>
  </si>
  <si>
    <t>915221</t>
  </si>
  <si>
    <t>VODOR DOPRAV ZNAČ PLASTEM STRUKTURÁLNÍ NEHLUČNÉ - DOD A POKLÁDKA</t>
  </si>
  <si>
    <t>16</t>
  </si>
  <si>
    <t>91551</t>
  </si>
  <si>
    <t>VODOROVNÉ DOPRAVNÍ ZNAČENÍ - PŘEDEM PŘIPRAVENÉ SYMBOLY</t>
  </si>
  <si>
    <t>V9c: 3ks=3,00 [A]</t>
  </si>
  <si>
    <t>položka zahrnuje: 
- dodání a pokládku předepsaného symbolu 
- zahrnuje předznačení a reflexní úpravu</t>
  </si>
  <si>
    <t>17</t>
  </si>
  <si>
    <t>931325</t>
  </si>
  <si>
    <t>TĚSNĚNÍ DILATAČ SPAR ASF ZÁLIVKOU MODIFIK PRŮŘ DO 600MM2</t>
  </si>
  <si>
    <t>dle pol.č. 113765 
41.00=41,00 [A]</t>
  </si>
  <si>
    <t>položka zahrnuje dodávku a osazení předepsaného materiálu, očištění ploch spáry před úpravou, očištění okolí spáry po úpravě 
nezahrnuje těsnící profil</t>
  </si>
  <si>
    <t>193</t>
  </si>
  <si>
    <t>Dopravně inženýrská opatření SO 103</t>
  </si>
  <si>
    <t>02720</t>
  </si>
  <si>
    <t>POMOC PRÁCE ZŘÍZ NEBO ZAJIŠŤ REGULACI A OCHRANU DOPRAVY</t>
  </si>
  <si>
    <t>KPL</t>
  </si>
  <si>
    <t>1=1,00 [A]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</si>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</sst>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177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0" fillId="0" borderId="1" xfId="0" applyBorder="1"/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wrapText="1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wrapText="1"/>
    </xf>
    <xf numFmtId="177" fontId="0" fillId="2" borderId="1" xfId="0" applyNumberFormat="1" applyFill="1" applyBorder="1" applyAlignment="1">
      <alignment horizontal="center"/>
    </xf>
    <xf numFmtId="0" fontId="3" fillId="2" borderId="6" xfId="0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'013'!I3</f>
      </c>
      <c s="21">
        <f>'013'!O2</f>
      </c>
      <c s="21">
        <f>C10+D10</f>
      </c>
    </row>
    <row r="11" spans="1:5" ht="12.75" customHeight="1">
      <c r="A11" s="20" t="s">
        <v>65</v>
      </c>
      <c s="20" t="s">
        <v>66</v>
      </c>
      <c s="21">
        <f>'103'!I3</f>
      </c>
      <c s="21">
        <f>'103'!O2</f>
      </c>
      <c s="21">
        <f>C11+D11</f>
      </c>
    </row>
    <row r="12" spans="1:5" ht="12.75" customHeight="1">
      <c r="A12" s="20" t="s">
        <v>141</v>
      </c>
      <c s="20" t="s">
        <v>142</v>
      </c>
      <c s="21">
        <f>'193'!I3</f>
      </c>
      <c s="21">
        <f>'193'!O2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0+O8+O9+O18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0+I8+I9+I18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27</v>
      </c>
      <c s="11"/>
      <c s="24" t="s">
        <v>44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28" t="s">
        <v>29</v>
      </c>
      <c s="6"/>
      <c s="29" t="s">
        <v>45</v>
      </c>
      <c s="6"/>
      <c s="6"/>
      <c s="6"/>
      <c s="30">
        <f>0+Q9</f>
      </c>
      <c r="O9">
        <f>0+R9</f>
      </c>
      <c r="Q9">
        <f>0+I10+I14</f>
      </c>
      <c>
        <f>0+O10+O14</f>
      </c>
    </row>
    <row r="10" spans="1:16" ht="12.75">
      <c r="A10" s="27" t="s">
        <v>46</v>
      </c>
      <c s="31" t="s">
        <v>29</v>
      </c>
      <c s="31" t="s">
        <v>47</v>
      </c>
      <c s="27" t="s">
        <v>48</v>
      </c>
      <c s="32" t="s">
        <v>49</v>
      </c>
      <c s="33" t="s">
        <v>50</v>
      </c>
      <c s="34">
        <v>95</v>
      </c>
      <c s="34">
        <v>0</v>
      </c>
      <c s="34">
        <f>ROUND(ROUND(H10,2)*ROUND(G10,2),2)</f>
      </c>
      <c r="O10">
        <f>(I10*21)/100</f>
      </c>
      <c t="s">
        <v>22</v>
      </c>
    </row>
    <row r="11" spans="1:5" ht="12.75">
      <c r="A11" s="35" t="s">
        <v>51</v>
      </c>
      <c r="E11" s="36" t="s">
        <v>48</v>
      </c>
    </row>
    <row r="12" spans="1:5" ht="12.75">
      <c r="A12" s="37" t="s">
        <v>52</v>
      </c>
      <c r="E12" s="38" t="s">
        <v>53</v>
      </c>
    </row>
    <row r="13" spans="1:5" ht="63.75">
      <c r="A13" t="s">
        <v>54</v>
      </c>
      <c r="E13" s="36" t="s">
        <v>55</v>
      </c>
    </row>
    <row r="14" spans="1:16" ht="12.75">
      <c r="A14" s="27" t="s">
        <v>46</v>
      </c>
      <c s="31" t="s">
        <v>22</v>
      </c>
      <c s="31" t="s">
        <v>47</v>
      </c>
      <c s="27" t="s">
        <v>56</v>
      </c>
      <c s="32" t="s">
        <v>49</v>
      </c>
      <c s="33" t="s">
        <v>50</v>
      </c>
      <c s="34">
        <v>755</v>
      </c>
      <c s="34">
        <v>0</v>
      </c>
      <c s="34">
        <f>ROUND(ROUND(H14,2)*ROUND(G14,2),2)</f>
      </c>
      <c r="O14">
        <f>(I14*21)/100</f>
      </c>
      <c t="s">
        <v>22</v>
      </c>
    </row>
    <row r="15" spans="1:5" ht="12.75">
      <c r="A15" s="35" t="s">
        <v>51</v>
      </c>
      <c r="E15" s="36" t="s">
        <v>57</v>
      </c>
    </row>
    <row r="16" spans="1:5" ht="12.75">
      <c r="A16" s="37" t="s">
        <v>52</v>
      </c>
      <c r="E16" s="38" t="s">
        <v>58</v>
      </c>
    </row>
    <row r="17" spans="1:5" ht="63.75">
      <c r="A17" t="s">
        <v>54</v>
      </c>
      <c r="E17" s="36" t="s">
        <v>55</v>
      </c>
    </row>
    <row r="18" spans="1:18" ht="12.75" customHeight="1">
      <c r="A18" s="6" t="s">
        <v>43</v>
      </c>
      <c s="6"/>
      <c s="28" t="s">
        <v>40</v>
      </c>
      <c s="6"/>
      <c s="39" t="s">
        <v>59</v>
      </c>
      <c s="6"/>
      <c s="6"/>
      <c s="6"/>
      <c s="30">
        <f>0+Q18</f>
      </c>
      <c r="O18">
        <f>0+R18</f>
      </c>
      <c r="Q18">
        <f>0+I19</f>
      </c>
      <c>
        <f>0+O19</f>
      </c>
    </row>
    <row r="19" spans="1:16" ht="12.75">
      <c r="A19" s="27" t="s">
        <v>46</v>
      </c>
      <c s="31" t="s">
        <v>23</v>
      </c>
      <c s="31" t="s">
        <v>60</v>
      </c>
      <c s="27" t="s">
        <v>48</v>
      </c>
      <c s="32" t="s">
        <v>61</v>
      </c>
      <c s="33" t="s">
        <v>62</v>
      </c>
      <c s="34">
        <v>13</v>
      </c>
      <c s="34">
        <v>0</v>
      </c>
      <c s="34">
        <f>ROUND(ROUND(H19,2)*ROUND(G19,2),2)</f>
      </c>
      <c r="O19">
        <f>(I19*21)/100</f>
      </c>
      <c t="s">
        <v>22</v>
      </c>
    </row>
    <row r="20" spans="1:5" ht="12.75">
      <c r="A20" s="35" t="s">
        <v>51</v>
      </c>
      <c r="E20" s="36" t="s">
        <v>48</v>
      </c>
    </row>
    <row r="21" spans="1:5" ht="12.75">
      <c r="A21" s="37" t="s">
        <v>52</v>
      </c>
      <c r="E21" s="38" t="s">
        <v>63</v>
      </c>
    </row>
    <row r="22" spans="1:5" ht="25.5">
      <c r="A22" t="s">
        <v>54</v>
      </c>
      <c r="E22" s="36" t="s">
        <v>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0+O8+O17+O54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</v>
      </c>
      <c s="40">
        <f>0+I8+I17+I54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65</v>
      </c>
      <c s="6"/>
      <c s="18" t="s">
        <v>66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41" t="s">
        <v>29</v>
      </c>
      <c s="19"/>
      <c s="39" t="s">
        <v>45</v>
      </c>
      <c s="19"/>
      <c s="19"/>
      <c s="19"/>
      <c s="42">
        <f>0+Q8</f>
      </c>
      <c r="O8">
        <f>0+R8</f>
      </c>
      <c r="Q8">
        <f>0+I9+I13</f>
      </c>
      <c>
        <f>0+O9+O13</f>
      </c>
    </row>
    <row r="9" spans="1:16" ht="12.75">
      <c r="A9" s="27" t="s">
        <v>46</v>
      </c>
      <c s="31" t="s">
        <v>29</v>
      </c>
      <c s="31" t="s">
        <v>67</v>
      </c>
      <c s="27" t="s">
        <v>48</v>
      </c>
      <c s="32" t="s">
        <v>68</v>
      </c>
      <c s="33" t="s">
        <v>69</v>
      </c>
      <c s="34">
        <v>41</v>
      </c>
      <c s="34">
        <v>0</v>
      </c>
      <c s="34">
        <f>ROUND(ROUND(H9,2)*ROUND(G9,2),2)</f>
      </c>
      <c r="O9">
        <f>(I9*21)/100</f>
      </c>
      <c t="s">
        <v>22</v>
      </c>
    </row>
    <row r="10" spans="1:5" ht="12.75">
      <c r="A10" s="35" t="s">
        <v>51</v>
      </c>
      <c r="E10" s="36" t="s">
        <v>48</v>
      </c>
    </row>
    <row r="11" spans="1:5" ht="25.5">
      <c r="A11" s="37" t="s">
        <v>52</v>
      </c>
      <c r="E11" s="38" t="s">
        <v>70</v>
      </c>
    </row>
    <row r="12" spans="1:5" ht="25.5">
      <c r="A12" t="s">
        <v>54</v>
      </c>
      <c r="E12" s="36" t="s">
        <v>71</v>
      </c>
    </row>
    <row r="13" spans="1:16" ht="12.75">
      <c r="A13" s="27" t="s">
        <v>46</v>
      </c>
      <c s="31" t="s">
        <v>22</v>
      </c>
      <c s="31" t="s">
        <v>72</v>
      </c>
      <c s="27" t="s">
        <v>48</v>
      </c>
      <c s="32" t="s">
        <v>73</v>
      </c>
      <c s="33" t="s">
        <v>74</v>
      </c>
      <c s="34">
        <v>4500.6</v>
      </c>
      <c s="34">
        <v>0</v>
      </c>
      <c s="34">
        <f>ROUND(ROUND(H13,2)*ROUND(G13,2),2)</f>
      </c>
      <c r="O13">
        <f>(I13*21)/100</f>
      </c>
      <c t="s">
        <v>22</v>
      </c>
    </row>
    <row r="14" spans="1:5" ht="12.75">
      <c r="A14" s="35" t="s">
        <v>51</v>
      </c>
      <c r="E14" s="36" t="s">
        <v>48</v>
      </c>
    </row>
    <row r="15" spans="1:5" ht="89.25">
      <c r="A15" s="37" t="s">
        <v>52</v>
      </c>
      <c r="E15" s="38" t="s">
        <v>75</v>
      </c>
    </row>
    <row r="16" spans="1:5" ht="12.75">
      <c r="A16" t="s">
        <v>54</v>
      </c>
      <c r="E16" s="36" t="s">
        <v>76</v>
      </c>
    </row>
    <row r="17" spans="1:18" ht="12.75" customHeight="1">
      <c r="A17" s="6" t="s">
        <v>43</v>
      </c>
      <c s="6"/>
      <c s="28" t="s">
        <v>35</v>
      </c>
      <c s="6"/>
      <c s="39" t="s">
        <v>77</v>
      </c>
      <c s="6"/>
      <c s="6"/>
      <c s="6"/>
      <c s="30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27" t="s">
        <v>46</v>
      </c>
      <c s="31" t="s">
        <v>23</v>
      </c>
      <c s="31" t="s">
        <v>78</v>
      </c>
      <c s="27" t="s">
        <v>48</v>
      </c>
      <c s="32" t="s">
        <v>79</v>
      </c>
      <c s="33" t="s">
        <v>50</v>
      </c>
      <c s="34">
        <v>3</v>
      </c>
      <c s="34">
        <v>0</v>
      </c>
      <c s="34">
        <f>ROUND(ROUND(H18,2)*ROUND(G18,2),2)</f>
      </c>
      <c r="O18">
        <f>(I18*21)/100</f>
      </c>
      <c t="s">
        <v>22</v>
      </c>
    </row>
    <row r="19" spans="1:5" ht="12.75">
      <c r="A19" s="35" t="s">
        <v>51</v>
      </c>
      <c r="E19" s="36" t="s">
        <v>48</v>
      </c>
    </row>
    <row r="20" spans="1:5" ht="25.5">
      <c r="A20" s="37" t="s">
        <v>52</v>
      </c>
      <c r="E20" s="38" t="s">
        <v>80</v>
      </c>
    </row>
    <row r="21" spans="1:5" ht="51">
      <c r="A21" t="s">
        <v>54</v>
      </c>
      <c r="E21" s="36" t="s">
        <v>81</v>
      </c>
    </row>
    <row r="22" spans="1:16" ht="12.75">
      <c r="A22" s="27" t="s">
        <v>46</v>
      </c>
      <c s="31" t="s">
        <v>33</v>
      </c>
      <c s="31" t="s">
        <v>82</v>
      </c>
      <c s="27" t="s">
        <v>48</v>
      </c>
      <c s="32" t="s">
        <v>83</v>
      </c>
      <c s="33" t="s">
        <v>74</v>
      </c>
      <c s="34">
        <v>15</v>
      </c>
      <c s="34">
        <v>0</v>
      </c>
      <c s="34">
        <f>ROUND(ROUND(H22,2)*ROUND(G22,2),2)</f>
      </c>
      <c r="O22">
        <f>(I22*21)/100</f>
      </c>
      <c t="s">
        <v>22</v>
      </c>
    </row>
    <row r="23" spans="1:5" ht="12.75">
      <c r="A23" s="35" t="s">
        <v>51</v>
      </c>
      <c r="E23" s="36" t="s">
        <v>48</v>
      </c>
    </row>
    <row r="24" spans="1:5" ht="25.5">
      <c r="A24" s="37" t="s">
        <v>52</v>
      </c>
      <c r="E24" s="38" t="s">
        <v>84</v>
      </c>
    </row>
    <row r="25" spans="1:5" ht="102">
      <c r="A25" t="s">
        <v>54</v>
      </c>
      <c r="E25" s="36" t="s">
        <v>85</v>
      </c>
    </row>
    <row r="26" spans="1:16" ht="12.75">
      <c r="A26" s="27" t="s">
        <v>46</v>
      </c>
      <c s="31" t="s">
        <v>35</v>
      </c>
      <c s="31" t="s">
        <v>86</v>
      </c>
      <c s="27" t="s">
        <v>48</v>
      </c>
      <c s="32" t="s">
        <v>87</v>
      </c>
      <c s="33" t="s">
        <v>50</v>
      </c>
      <c s="34">
        <v>95</v>
      </c>
      <c s="34">
        <v>0</v>
      </c>
      <c s="34">
        <f>ROUND(ROUND(H26,2)*ROUND(G26,2),2)</f>
      </c>
      <c r="O26">
        <f>(I26*21)/100</f>
      </c>
      <c t="s">
        <v>22</v>
      </c>
    </row>
    <row r="27" spans="1:5" ht="12.75">
      <c r="A27" s="35" t="s">
        <v>51</v>
      </c>
      <c r="E27" s="36" t="s">
        <v>48</v>
      </c>
    </row>
    <row r="28" spans="1:5" ht="25.5">
      <c r="A28" s="37" t="s">
        <v>52</v>
      </c>
      <c r="E28" s="38" t="s">
        <v>88</v>
      </c>
    </row>
    <row r="29" spans="1:5" ht="102">
      <c r="A29" t="s">
        <v>54</v>
      </c>
      <c r="E29" s="36" t="s">
        <v>85</v>
      </c>
    </row>
    <row r="30" spans="1:16" ht="12.75">
      <c r="A30" s="27" t="s">
        <v>46</v>
      </c>
      <c s="31" t="s">
        <v>37</v>
      </c>
      <c s="31" t="s">
        <v>89</v>
      </c>
      <c s="27" t="s">
        <v>48</v>
      </c>
      <c s="32" t="s">
        <v>90</v>
      </c>
      <c s="33" t="s">
        <v>74</v>
      </c>
      <c s="34">
        <v>4500.6</v>
      </c>
      <c s="34">
        <v>0</v>
      </c>
      <c s="34">
        <f>ROUND(ROUND(H30,2)*ROUND(G30,2),2)</f>
      </c>
      <c r="O30">
        <f>(I30*21)/100</f>
      </c>
      <c t="s">
        <v>22</v>
      </c>
    </row>
    <row r="31" spans="1:5" ht="12.75">
      <c r="A31" s="35" t="s">
        <v>51</v>
      </c>
      <c r="E31" s="36" t="s">
        <v>48</v>
      </c>
    </row>
    <row r="32" spans="1:5" ht="25.5">
      <c r="A32" s="37" t="s">
        <v>52</v>
      </c>
      <c r="E32" s="38" t="s">
        <v>91</v>
      </c>
    </row>
    <row r="33" spans="1:5" ht="51">
      <c r="A33" t="s">
        <v>54</v>
      </c>
      <c r="E33" s="36" t="s">
        <v>92</v>
      </c>
    </row>
    <row r="34" spans="1:16" ht="12.75">
      <c r="A34" s="27" t="s">
        <v>46</v>
      </c>
      <c s="31" t="s">
        <v>93</v>
      </c>
      <c s="31" t="s">
        <v>94</v>
      </c>
      <c s="27" t="s">
        <v>48</v>
      </c>
      <c s="32" t="s">
        <v>95</v>
      </c>
      <c s="33" t="s">
        <v>74</v>
      </c>
      <c s="34">
        <v>8792.95</v>
      </c>
      <c s="34">
        <v>0</v>
      </c>
      <c s="34">
        <f>ROUND(ROUND(H34,2)*ROUND(G34,2),2)</f>
      </c>
      <c r="O34">
        <f>(I34*21)/100</f>
      </c>
      <c t="s">
        <v>22</v>
      </c>
    </row>
    <row r="35" spans="1:5" ht="12.75">
      <c r="A35" s="35" t="s">
        <v>51</v>
      </c>
      <c r="E35" s="36" t="s">
        <v>48</v>
      </c>
    </row>
    <row r="36" spans="1:5" ht="51">
      <c r="A36" s="37" t="s">
        <v>52</v>
      </c>
      <c r="E36" s="38" t="s">
        <v>96</v>
      </c>
    </row>
    <row r="37" spans="1:5" ht="51">
      <c r="A37" t="s">
        <v>54</v>
      </c>
      <c r="E37" s="36" t="s">
        <v>92</v>
      </c>
    </row>
    <row r="38" spans="1:16" ht="12.75">
      <c r="A38" s="27" t="s">
        <v>46</v>
      </c>
      <c s="31" t="s">
        <v>97</v>
      </c>
      <c s="31" t="s">
        <v>98</v>
      </c>
      <c s="27" t="s">
        <v>48</v>
      </c>
      <c s="32" t="s">
        <v>99</v>
      </c>
      <c s="33" t="s">
        <v>74</v>
      </c>
      <c s="34">
        <v>14.37</v>
      </c>
      <c s="34">
        <v>0</v>
      </c>
      <c s="34">
        <f>ROUND(ROUND(H38,2)*ROUND(G38,2),2)</f>
      </c>
      <c r="O38">
        <f>(I38*21)/100</f>
      </c>
      <c t="s">
        <v>22</v>
      </c>
    </row>
    <row r="39" spans="1:5" ht="12.75">
      <c r="A39" s="35" t="s">
        <v>51</v>
      </c>
      <c r="E39" s="36" t="s">
        <v>48</v>
      </c>
    </row>
    <row r="40" spans="1:5" ht="25.5">
      <c r="A40" s="37" t="s">
        <v>52</v>
      </c>
      <c r="E40" s="38" t="s">
        <v>100</v>
      </c>
    </row>
    <row r="41" spans="1:5" ht="51">
      <c r="A41" t="s">
        <v>54</v>
      </c>
      <c r="E41" s="36" t="s">
        <v>101</v>
      </c>
    </row>
    <row r="42" spans="1:16" ht="12.75">
      <c r="A42" s="27" t="s">
        <v>46</v>
      </c>
      <c s="31" t="s">
        <v>40</v>
      </c>
      <c s="31" t="s">
        <v>102</v>
      </c>
      <c s="27" t="s">
        <v>48</v>
      </c>
      <c s="32" t="s">
        <v>103</v>
      </c>
      <c s="33" t="s">
        <v>74</v>
      </c>
      <c s="34">
        <v>4288.1</v>
      </c>
      <c s="34">
        <v>0</v>
      </c>
      <c s="34">
        <f>ROUND(ROUND(H42,2)*ROUND(G42,2),2)</f>
      </c>
      <c r="O42">
        <f>(I42*21)/100</f>
      </c>
      <c t="s">
        <v>22</v>
      </c>
    </row>
    <row r="43" spans="1:5" ht="12.75">
      <c r="A43" s="35" t="s">
        <v>51</v>
      </c>
      <c r="E43" s="36" t="s">
        <v>48</v>
      </c>
    </row>
    <row r="44" spans="1:5" ht="89.25">
      <c r="A44" s="37" t="s">
        <v>52</v>
      </c>
      <c r="E44" s="38" t="s">
        <v>104</v>
      </c>
    </row>
    <row r="45" spans="1:5" ht="140.25">
      <c r="A45" t="s">
        <v>54</v>
      </c>
      <c r="E45" s="36" t="s">
        <v>105</v>
      </c>
    </row>
    <row r="46" spans="1:16" ht="12.75">
      <c r="A46" s="27" t="s">
        <v>46</v>
      </c>
      <c s="31" t="s">
        <v>42</v>
      </c>
      <c s="31" t="s">
        <v>106</v>
      </c>
      <c s="27" t="s">
        <v>48</v>
      </c>
      <c s="32" t="s">
        <v>107</v>
      </c>
      <c s="33" t="s">
        <v>74</v>
      </c>
      <c s="34">
        <v>4356.1</v>
      </c>
      <c s="34">
        <v>0</v>
      </c>
      <c s="34">
        <f>ROUND(ROUND(H46,2)*ROUND(G46,2),2)</f>
      </c>
      <c r="O46">
        <f>(I46*21)/100</f>
      </c>
      <c t="s">
        <v>22</v>
      </c>
    </row>
    <row r="47" spans="1:5" ht="12.75">
      <c r="A47" s="35" t="s">
        <v>51</v>
      </c>
      <c r="E47" s="36" t="s">
        <v>48</v>
      </c>
    </row>
    <row r="48" spans="1:5" ht="89.25">
      <c r="A48" s="37" t="s">
        <v>52</v>
      </c>
      <c r="E48" s="38" t="s">
        <v>108</v>
      </c>
    </row>
    <row r="49" spans="1:5" ht="140.25">
      <c r="A49" t="s">
        <v>54</v>
      </c>
      <c r="E49" s="36" t="s">
        <v>105</v>
      </c>
    </row>
    <row r="50" spans="1:16" ht="12.75">
      <c r="A50" s="27" t="s">
        <v>46</v>
      </c>
      <c s="31" t="s">
        <v>109</v>
      </c>
      <c s="31" t="s">
        <v>110</v>
      </c>
      <c s="27" t="s">
        <v>48</v>
      </c>
      <c s="32" t="s">
        <v>111</v>
      </c>
      <c s="33" t="s">
        <v>74</v>
      </c>
      <c s="34">
        <v>4436.85</v>
      </c>
      <c s="34">
        <v>0</v>
      </c>
      <c s="34">
        <f>ROUND(ROUND(H50,2)*ROUND(G50,2),2)</f>
      </c>
      <c r="O50">
        <f>(I50*21)/100</f>
      </c>
      <c t="s">
        <v>22</v>
      </c>
    </row>
    <row r="51" spans="1:5" ht="12.75">
      <c r="A51" s="35" t="s">
        <v>51</v>
      </c>
      <c r="E51" s="36" t="s">
        <v>48</v>
      </c>
    </row>
    <row r="52" spans="1:5" ht="89.25">
      <c r="A52" s="37" t="s">
        <v>52</v>
      </c>
      <c r="E52" s="38" t="s">
        <v>112</v>
      </c>
    </row>
    <row r="53" spans="1:5" ht="140.25">
      <c r="A53" t="s">
        <v>54</v>
      </c>
      <c r="E53" s="36" t="s">
        <v>105</v>
      </c>
    </row>
    <row r="54" spans="1:18" ht="12.75" customHeight="1">
      <c r="A54" s="6" t="s">
        <v>43</v>
      </c>
      <c s="6"/>
      <c s="28" t="s">
        <v>40</v>
      </c>
      <c s="6"/>
      <c s="39" t="s">
        <v>59</v>
      </c>
      <c s="6"/>
      <c s="6"/>
      <c s="6"/>
      <c s="30">
        <f>0+Q54</f>
      </c>
      <c r="O54">
        <f>0+R54</f>
      </c>
      <c r="Q54">
        <f>0+I55+I59+I63+I67+I71+I75</f>
      </c>
      <c>
        <f>0+O55+O59+O63+O67+O71+O75</f>
      </c>
    </row>
    <row r="55" spans="1:16" ht="12.75">
      <c r="A55" s="27" t="s">
        <v>46</v>
      </c>
      <c s="31" t="s">
        <v>113</v>
      </c>
      <c s="31" t="s">
        <v>114</v>
      </c>
      <c s="27" t="s">
        <v>48</v>
      </c>
      <c s="32" t="s">
        <v>115</v>
      </c>
      <c s="33" t="s">
        <v>62</v>
      </c>
      <c s="34">
        <v>20</v>
      </c>
      <c s="34">
        <v>0</v>
      </c>
      <c s="34">
        <f>ROUND(ROUND(H55,2)*ROUND(G55,2),2)</f>
      </c>
      <c r="O55">
        <f>(I55*21)/100</f>
      </c>
      <c t="s">
        <v>22</v>
      </c>
    </row>
    <row r="56" spans="1:5" ht="12.75">
      <c r="A56" s="35" t="s">
        <v>51</v>
      </c>
      <c r="E56" s="36" t="s">
        <v>48</v>
      </c>
    </row>
    <row r="57" spans="1:5" ht="51">
      <c r="A57" s="37" t="s">
        <v>52</v>
      </c>
      <c r="E57" s="38" t="s">
        <v>116</v>
      </c>
    </row>
    <row r="58" spans="1:5" ht="51">
      <c r="A58" t="s">
        <v>54</v>
      </c>
      <c r="E58" s="36" t="s">
        <v>117</v>
      </c>
    </row>
    <row r="59" spans="1:16" ht="12.75">
      <c r="A59" s="27" t="s">
        <v>46</v>
      </c>
      <c s="31" t="s">
        <v>118</v>
      </c>
      <c s="31" t="s">
        <v>119</v>
      </c>
      <c s="27" t="s">
        <v>48</v>
      </c>
      <c s="32" t="s">
        <v>120</v>
      </c>
      <c s="33" t="s">
        <v>62</v>
      </c>
      <c s="34">
        <v>40</v>
      </c>
      <c s="34">
        <v>0</v>
      </c>
      <c s="34">
        <f>ROUND(ROUND(H59,2)*ROUND(G59,2),2)</f>
      </c>
      <c r="O59">
        <f>(I59*21)/100</f>
      </c>
      <c t="s">
        <v>22</v>
      </c>
    </row>
    <row r="60" spans="1:5" ht="12.75">
      <c r="A60" s="35" t="s">
        <v>51</v>
      </c>
      <c r="E60" s="36" t="s">
        <v>48</v>
      </c>
    </row>
    <row r="61" spans="1:5" ht="25.5">
      <c r="A61" s="37" t="s">
        <v>52</v>
      </c>
      <c r="E61" s="38" t="s">
        <v>121</v>
      </c>
    </row>
    <row r="62" spans="1:5" ht="51">
      <c r="A62" t="s">
        <v>54</v>
      </c>
      <c r="E62" s="36" t="s">
        <v>122</v>
      </c>
    </row>
    <row r="63" spans="1:16" ht="25.5">
      <c r="A63" s="27" t="s">
        <v>46</v>
      </c>
      <c s="31" t="s">
        <v>123</v>
      </c>
      <c s="31" t="s">
        <v>124</v>
      </c>
      <c s="27" t="s">
        <v>48</v>
      </c>
      <c s="32" t="s">
        <v>125</v>
      </c>
      <c s="33" t="s">
        <v>74</v>
      </c>
      <c s="34">
        <v>273.72</v>
      </c>
      <c s="34">
        <v>0</v>
      </c>
      <c s="34">
        <f>ROUND(ROUND(H63,2)*ROUND(G63,2),2)</f>
      </c>
      <c r="O63">
        <f>(I63*21)/100</f>
      </c>
      <c t="s">
        <v>22</v>
      </c>
    </row>
    <row r="64" spans="1:5" ht="12.75">
      <c r="A64" s="35" t="s">
        <v>51</v>
      </c>
      <c r="E64" s="36" t="s">
        <v>48</v>
      </c>
    </row>
    <row r="65" spans="1:5" ht="102">
      <c r="A65" s="37" t="s">
        <v>52</v>
      </c>
      <c r="E65" s="38" t="s">
        <v>126</v>
      </c>
    </row>
    <row r="66" spans="1:5" ht="38.25">
      <c r="A66" t="s">
        <v>54</v>
      </c>
      <c r="E66" s="36" t="s">
        <v>127</v>
      </c>
    </row>
    <row r="67" spans="1:16" ht="25.5">
      <c r="A67" s="27" t="s">
        <v>46</v>
      </c>
      <c s="31" t="s">
        <v>128</v>
      </c>
      <c s="31" t="s">
        <v>129</v>
      </c>
      <c s="27" t="s">
        <v>48</v>
      </c>
      <c s="32" t="s">
        <v>130</v>
      </c>
      <c s="33" t="s">
        <v>74</v>
      </c>
      <c s="34">
        <v>273.72</v>
      </c>
      <c s="34">
        <v>0</v>
      </c>
      <c s="34">
        <f>ROUND(ROUND(H67,2)*ROUND(G67,2),2)</f>
      </c>
      <c r="O67">
        <f>(I67*21)/100</f>
      </c>
      <c t="s">
        <v>22</v>
      </c>
    </row>
    <row r="68" spans="1:5" ht="12.75">
      <c r="A68" s="35" t="s">
        <v>51</v>
      </c>
      <c r="E68" s="36" t="s">
        <v>48</v>
      </c>
    </row>
    <row r="69" spans="1:5" ht="102">
      <c r="A69" s="37" t="s">
        <v>52</v>
      </c>
      <c r="E69" s="38" t="s">
        <v>126</v>
      </c>
    </row>
    <row r="70" spans="1:5" ht="38.25">
      <c r="A70" t="s">
        <v>54</v>
      </c>
      <c r="E70" s="36" t="s">
        <v>127</v>
      </c>
    </row>
    <row r="71" spans="1:16" ht="12.75">
      <c r="A71" s="27" t="s">
        <v>46</v>
      </c>
      <c s="31" t="s">
        <v>131</v>
      </c>
      <c s="31" t="s">
        <v>132</v>
      </c>
      <c s="27" t="s">
        <v>48</v>
      </c>
      <c s="32" t="s">
        <v>133</v>
      </c>
      <c s="33" t="s">
        <v>62</v>
      </c>
      <c s="34">
        <v>3</v>
      </c>
      <c s="34">
        <v>0</v>
      </c>
      <c s="34">
        <f>ROUND(ROUND(H71,2)*ROUND(G71,2),2)</f>
      </c>
      <c r="O71">
        <f>(I71*21)/100</f>
      </c>
      <c t="s">
        <v>22</v>
      </c>
    </row>
    <row r="72" spans="1:5" ht="12.75">
      <c r="A72" s="35" t="s">
        <v>51</v>
      </c>
      <c r="E72" s="36" t="s">
        <v>48</v>
      </c>
    </row>
    <row r="73" spans="1:5" ht="12.75">
      <c r="A73" s="37" t="s">
        <v>52</v>
      </c>
      <c r="E73" s="38" t="s">
        <v>134</v>
      </c>
    </row>
    <row r="74" spans="1:5" ht="38.25">
      <c r="A74" t="s">
        <v>54</v>
      </c>
      <c r="E74" s="36" t="s">
        <v>135</v>
      </c>
    </row>
    <row r="75" spans="1:16" ht="12.75">
      <c r="A75" s="27" t="s">
        <v>46</v>
      </c>
      <c s="31" t="s">
        <v>136</v>
      </c>
      <c s="31" t="s">
        <v>137</v>
      </c>
      <c s="27" t="s">
        <v>48</v>
      </c>
      <c s="32" t="s">
        <v>138</v>
      </c>
      <c s="33" t="s">
        <v>69</v>
      </c>
      <c s="34">
        <v>41</v>
      </c>
      <c s="34">
        <v>0</v>
      </c>
      <c s="34">
        <f>ROUND(ROUND(H75,2)*ROUND(G75,2),2)</f>
      </c>
      <c r="O75">
        <f>(I75*21)/100</f>
      </c>
      <c t="s">
        <v>22</v>
      </c>
    </row>
    <row r="76" spans="1:5" ht="12.75">
      <c r="A76" s="35" t="s">
        <v>51</v>
      </c>
      <c r="E76" s="36" t="s">
        <v>48</v>
      </c>
    </row>
    <row r="77" spans="1:5" ht="25.5">
      <c r="A77" s="37" t="s">
        <v>52</v>
      </c>
      <c r="E77" s="38" t="s">
        <v>139</v>
      </c>
    </row>
    <row r="78" spans="1:5" ht="38.25">
      <c r="A78" t="s">
        <v>54</v>
      </c>
      <c r="E78" s="36" t="s">
        <v>140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141</v>
      </c>
      <c s="40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141</v>
      </c>
      <c s="6"/>
      <c s="18" t="s">
        <v>142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41" t="s">
        <v>27</v>
      </c>
      <c s="19"/>
      <c s="39" t="s">
        <v>44</v>
      </c>
      <c s="19"/>
      <c s="19"/>
      <c s="19"/>
      <c s="42">
        <f>0+Q8</f>
      </c>
      <c r="O8">
        <f>0+R8</f>
      </c>
      <c r="Q8">
        <f>0+I9</f>
      </c>
      <c>
        <f>0+O9</f>
      </c>
    </row>
    <row r="9" spans="1:16" ht="12.75">
      <c r="A9" s="27" t="s">
        <v>46</v>
      </c>
      <c s="31" t="s">
        <v>29</v>
      </c>
      <c s="31" t="s">
        <v>143</v>
      </c>
      <c s="27" t="s">
        <v>48</v>
      </c>
      <c s="32" t="s">
        <v>144</v>
      </c>
      <c s="33" t="s">
        <v>145</v>
      </c>
      <c s="34">
        <v>1</v>
      </c>
      <c s="34">
        <v>0</v>
      </c>
      <c s="34">
        <f>ROUND(ROUND(H9,2)*ROUND(G9,2),2)</f>
      </c>
      <c r="O9">
        <f>(I9*21)/100</f>
      </c>
      <c t="s">
        <v>22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146</v>
      </c>
    </row>
    <row r="12" spans="1:5" ht="12.75">
      <c r="A12" t="s">
        <v>54</v>
      </c>
      <c r="E12" s="36" t="s">
        <v>147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